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M:\Research\Practice Research\RP102-Longevity Pooling\Final Material for Web\"/>
    </mc:Choice>
  </mc:AlternateContent>
  <xr:revisionPtr revIDLastSave="0" documentId="8_{FA13DBF4-2552-4C79-908F-E8E88FDBB8DE}" xr6:coauthVersionLast="31" xr6:coauthVersionMax="31" xr10:uidLastSave="{00000000-0000-0000-0000-000000000000}"/>
  <bookViews>
    <workbookView xWindow="0" yWindow="465" windowWidth="26220" windowHeight="26745" xr2:uid="{00000000-000D-0000-FFFF-FFFF00000000}"/>
  </bookViews>
  <sheets>
    <sheet name="Disclaimer" sheetId="5" r:id="rId1"/>
    <sheet name="Results" sheetId="2" r:id="rId2"/>
    <sheet name="Calculations" sheetId="3" r:id="rId3"/>
    <sheet name="JointMortality" sheetId="1" r:id="rId4"/>
    <sheet name="MortTables" sheetId="4" r:id="rId5"/>
  </sheets>
  <externalReferences>
    <externalReference r:id="rId6"/>
    <externalReference r:id="rId7"/>
  </externalReferences>
  <definedNames>
    <definedName name="age" localSheetId="2">[1]q.x!#REF!</definedName>
    <definedName name="age" localSheetId="0">[2]q.x!#REF!</definedName>
    <definedName name="age">[1]q.x!#REF!</definedName>
    <definedName name="COLA">Results!$D$16</definedName>
    <definedName name="gamma" localSheetId="0">[2]q.x!$E$3</definedName>
    <definedName name="gamma">Results!$E$18</definedName>
    <definedName name="infl">Results!$D$15</definedName>
    <definedName name="infl_rate">Results!$D$15</definedName>
    <definedName name="MortAdj">Results!$D$23</definedName>
    <definedName name="_xlnm.Print_Area" localSheetId="2">Calculations!$A$1:$H$8</definedName>
    <definedName name="RetAge">Results!$D$14</definedName>
    <definedName name="rf" localSheetId="0">[2]q.x!$E$2</definedName>
    <definedName name="rf">[1]q.x!$E$2</definedName>
    <definedName name="rf_rate">Results!$D$17</definedName>
    <definedName name="SSratio">Results!$D$19</definedName>
    <definedName name="TgtRR">Results!$D$21</definedName>
    <definedName name="TotRR">Calculations!$G$8</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8" i="1"/>
  <c r="C8" i="1"/>
  <c r="B9" i="1"/>
  <c r="C9" i="1"/>
  <c r="B10" i="1"/>
  <c r="C10" i="1"/>
  <c r="B11" i="1"/>
  <c r="C11" i="1"/>
  <c r="B12" i="1"/>
  <c r="C12" i="1"/>
  <c r="B13" i="1"/>
  <c r="C13" i="1"/>
  <c r="B14" i="1"/>
  <c r="C14" i="1"/>
  <c r="B15" i="1"/>
  <c r="C15" i="1"/>
  <c r="B16" i="1"/>
  <c r="C16" i="1"/>
  <c r="B17" i="1"/>
  <c r="C17" i="1"/>
  <c r="B18" i="1"/>
  <c r="C18" i="1"/>
  <c r="B19" i="1"/>
  <c r="C19" i="1"/>
  <c r="B20" i="1"/>
  <c r="C20" i="1"/>
  <c r="C7" i="1"/>
  <c r="B7" i="1"/>
  <c r="B18" i="3" l="1"/>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B91" i="3"/>
  <c r="C91" i="3"/>
  <c r="B92" i="3"/>
  <c r="C92" i="3"/>
  <c r="B93" i="3"/>
  <c r="C93" i="3"/>
  <c r="B94" i="3"/>
  <c r="C94" i="3"/>
  <c r="B95" i="3"/>
  <c r="C95" i="3"/>
  <c r="B96" i="3"/>
  <c r="C96" i="3"/>
  <c r="B97" i="3"/>
  <c r="C97" i="3"/>
  <c r="B98" i="3"/>
  <c r="C98" i="3"/>
  <c r="B99" i="3"/>
  <c r="C99" i="3"/>
  <c r="B100" i="3"/>
  <c r="C100" i="3"/>
  <c r="B101" i="3"/>
  <c r="C101" i="3"/>
  <c r="B102" i="3"/>
  <c r="C102" i="3"/>
  <c r="B103" i="3"/>
  <c r="C103" i="3"/>
  <c r="B104" i="3"/>
  <c r="C104" i="3"/>
  <c r="B105" i="3"/>
  <c r="C105" i="3"/>
  <c r="B106" i="3"/>
  <c r="C106" i="3"/>
  <c r="B107" i="3"/>
  <c r="C107" i="3"/>
  <c r="B108" i="3"/>
  <c r="C108" i="3"/>
  <c r="B109" i="3"/>
  <c r="C109" i="3"/>
  <c r="B110" i="3"/>
  <c r="C110" i="3"/>
  <c r="B111" i="3"/>
  <c r="C111" i="3"/>
  <c r="B112" i="3"/>
  <c r="C112" i="3"/>
  <c r="B113" i="3"/>
  <c r="C113" i="3"/>
  <c r="B114" i="3"/>
  <c r="C114" i="3"/>
  <c r="B115" i="3"/>
  <c r="C115" i="3"/>
  <c r="B116" i="3"/>
  <c r="C116" i="3"/>
  <c r="B117" i="3"/>
  <c r="C117" i="3"/>
  <c r="B118" i="3"/>
  <c r="C118" i="3"/>
  <c r="B119" i="3"/>
  <c r="C119" i="3"/>
  <c r="B120" i="3"/>
  <c r="C120" i="3"/>
  <c r="B121" i="3"/>
  <c r="C121" i="3"/>
  <c r="B122" i="3"/>
  <c r="C122" i="3"/>
  <c r="B123" i="3"/>
  <c r="C123" i="3"/>
  <c r="B124" i="3"/>
  <c r="C124" i="3"/>
  <c r="B125" i="3"/>
  <c r="C125" i="3"/>
  <c r="B126" i="3"/>
  <c r="C126" i="3"/>
  <c r="B127" i="3"/>
  <c r="C127" i="3"/>
  <c r="B128" i="3"/>
  <c r="C128" i="3"/>
  <c r="B129" i="3"/>
  <c r="C129" i="3"/>
  <c r="B130" i="3"/>
  <c r="C130" i="3"/>
  <c r="B131" i="3"/>
  <c r="C131" i="3"/>
  <c r="B132" i="3"/>
  <c r="C132" i="3"/>
  <c r="C17" i="3"/>
  <c r="B17" i="3"/>
  <c r="E18" i="3"/>
  <c r="F18" i="3"/>
  <c r="G18" i="3"/>
  <c r="H18" i="3"/>
  <c r="E19" i="3"/>
  <c r="F19" i="3"/>
  <c r="G19" i="3"/>
  <c r="H19" i="3"/>
  <c r="E20" i="3"/>
  <c r="F20" i="3"/>
  <c r="G20" i="3"/>
  <c r="H20" i="3"/>
  <c r="E21" i="3"/>
  <c r="F21" i="3"/>
  <c r="G21" i="3"/>
  <c r="H21" i="3"/>
  <c r="E22" i="3"/>
  <c r="F22" i="3"/>
  <c r="G22" i="3"/>
  <c r="H22" i="3"/>
  <c r="E23" i="3"/>
  <c r="F23" i="3"/>
  <c r="G23" i="3"/>
  <c r="H23" i="3"/>
  <c r="E24" i="3"/>
  <c r="F24" i="3"/>
  <c r="G24" i="3"/>
  <c r="H24" i="3"/>
  <c r="E25" i="3"/>
  <c r="F25" i="3"/>
  <c r="G25" i="3"/>
  <c r="H25" i="3"/>
  <c r="E26" i="3"/>
  <c r="F26" i="3"/>
  <c r="G26" i="3"/>
  <c r="H26" i="3"/>
  <c r="E27" i="3"/>
  <c r="F27" i="3"/>
  <c r="G27" i="3"/>
  <c r="H27" i="3"/>
  <c r="E28" i="3"/>
  <c r="F28" i="3"/>
  <c r="G28" i="3"/>
  <c r="H28" i="3"/>
  <c r="E29" i="3"/>
  <c r="F29" i="3"/>
  <c r="G29" i="3"/>
  <c r="H29" i="3"/>
  <c r="E30" i="3"/>
  <c r="F30" i="3"/>
  <c r="G30" i="3"/>
  <c r="H30" i="3"/>
  <c r="E31" i="3"/>
  <c r="F31" i="3"/>
  <c r="G31" i="3"/>
  <c r="H31" i="3"/>
  <c r="E32" i="3"/>
  <c r="F32" i="3"/>
  <c r="G32" i="3"/>
  <c r="H32" i="3"/>
  <c r="E33" i="3"/>
  <c r="F33" i="3"/>
  <c r="G33" i="3"/>
  <c r="H33" i="3"/>
  <c r="E34" i="3"/>
  <c r="F34" i="3"/>
  <c r="G34" i="3"/>
  <c r="H34" i="3"/>
  <c r="E35" i="3"/>
  <c r="F35" i="3"/>
  <c r="G35" i="3"/>
  <c r="H35" i="3"/>
  <c r="E36" i="3"/>
  <c r="F36" i="3"/>
  <c r="G36" i="3"/>
  <c r="H36" i="3"/>
  <c r="E37" i="3"/>
  <c r="F37" i="3"/>
  <c r="G37" i="3"/>
  <c r="H37" i="3"/>
  <c r="E38" i="3"/>
  <c r="F38" i="3"/>
  <c r="G38" i="3"/>
  <c r="H38" i="3"/>
  <c r="E39" i="3"/>
  <c r="F39" i="3"/>
  <c r="G39" i="3"/>
  <c r="H39" i="3"/>
  <c r="E40" i="3"/>
  <c r="F40" i="3"/>
  <c r="G40" i="3"/>
  <c r="H40" i="3"/>
  <c r="E41" i="3"/>
  <c r="F41" i="3"/>
  <c r="G41" i="3"/>
  <c r="H41" i="3"/>
  <c r="E42" i="3"/>
  <c r="F42" i="3"/>
  <c r="G42" i="3"/>
  <c r="H42" i="3"/>
  <c r="E43" i="3"/>
  <c r="F43" i="3"/>
  <c r="G43" i="3"/>
  <c r="H43" i="3"/>
  <c r="E44" i="3"/>
  <c r="F44" i="3"/>
  <c r="G44" i="3"/>
  <c r="H44" i="3"/>
  <c r="E45" i="3"/>
  <c r="F45" i="3"/>
  <c r="G45" i="3"/>
  <c r="H45" i="3"/>
  <c r="E46" i="3"/>
  <c r="F46" i="3"/>
  <c r="G46" i="3"/>
  <c r="H46" i="3"/>
  <c r="E47" i="3"/>
  <c r="F47" i="3"/>
  <c r="G47" i="3"/>
  <c r="H47" i="3"/>
  <c r="E48" i="3"/>
  <c r="F48" i="3"/>
  <c r="G48" i="3"/>
  <c r="H48" i="3"/>
  <c r="E49" i="3"/>
  <c r="F49" i="3"/>
  <c r="G49" i="3"/>
  <c r="H49" i="3"/>
  <c r="E50" i="3"/>
  <c r="F50" i="3"/>
  <c r="G50" i="3"/>
  <c r="H50" i="3"/>
  <c r="E51" i="3"/>
  <c r="F51" i="3"/>
  <c r="G51" i="3"/>
  <c r="H51" i="3"/>
  <c r="E52" i="3"/>
  <c r="F52" i="3"/>
  <c r="G52" i="3"/>
  <c r="H52" i="3"/>
  <c r="E53" i="3"/>
  <c r="F53" i="3"/>
  <c r="G53" i="3"/>
  <c r="H53" i="3"/>
  <c r="E54" i="3"/>
  <c r="F54" i="3"/>
  <c r="G54" i="3"/>
  <c r="H54" i="3"/>
  <c r="E55" i="3"/>
  <c r="F55" i="3"/>
  <c r="G55" i="3"/>
  <c r="H55" i="3"/>
  <c r="E56" i="3"/>
  <c r="F56" i="3"/>
  <c r="G56" i="3"/>
  <c r="H56" i="3"/>
  <c r="E57" i="3"/>
  <c r="F57" i="3"/>
  <c r="G57" i="3"/>
  <c r="H57" i="3"/>
  <c r="E58" i="3"/>
  <c r="F58" i="3"/>
  <c r="G58" i="3"/>
  <c r="H58" i="3"/>
  <c r="E59" i="3"/>
  <c r="F59" i="3"/>
  <c r="G59" i="3"/>
  <c r="H59" i="3"/>
  <c r="E60" i="3"/>
  <c r="F60" i="3"/>
  <c r="G60" i="3"/>
  <c r="H60" i="3"/>
  <c r="E61" i="3"/>
  <c r="F61" i="3"/>
  <c r="G61" i="3"/>
  <c r="H61" i="3"/>
  <c r="E62" i="3"/>
  <c r="F62" i="3"/>
  <c r="G62" i="3"/>
  <c r="H62" i="3"/>
  <c r="E63" i="3"/>
  <c r="F63" i="3"/>
  <c r="G63" i="3"/>
  <c r="H63" i="3"/>
  <c r="E64" i="3"/>
  <c r="F64" i="3"/>
  <c r="G64" i="3"/>
  <c r="H64" i="3"/>
  <c r="E65" i="3"/>
  <c r="F65" i="3"/>
  <c r="G65" i="3"/>
  <c r="H65" i="3"/>
  <c r="E66" i="3"/>
  <c r="F66" i="3"/>
  <c r="G66" i="3"/>
  <c r="H66" i="3"/>
  <c r="E67" i="3"/>
  <c r="F67" i="3"/>
  <c r="G67" i="3"/>
  <c r="H67" i="3"/>
  <c r="E68" i="3"/>
  <c r="F68" i="3"/>
  <c r="G68" i="3"/>
  <c r="H68" i="3"/>
  <c r="E69" i="3"/>
  <c r="F69" i="3"/>
  <c r="G69" i="3"/>
  <c r="H69" i="3"/>
  <c r="E70" i="3"/>
  <c r="F70" i="3"/>
  <c r="G70" i="3"/>
  <c r="H70" i="3"/>
  <c r="E71" i="3"/>
  <c r="F71" i="3"/>
  <c r="G71" i="3"/>
  <c r="H71" i="3"/>
  <c r="E72" i="3"/>
  <c r="F72" i="3"/>
  <c r="G72" i="3"/>
  <c r="H72" i="3"/>
  <c r="E73" i="3"/>
  <c r="F73" i="3"/>
  <c r="G73" i="3"/>
  <c r="H73" i="3"/>
  <c r="E74" i="3"/>
  <c r="F74" i="3"/>
  <c r="G74" i="3"/>
  <c r="H74" i="3"/>
  <c r="E75" i="3"/>
  <c r="F75" i="3"/>
  <c r="G75" i="3"/>
  <c r="H75" i="3"/>
  <c r="E76" i="3"/>
  <c r="F76" i="3"/>
  <c r="G76" i="3"/>
  <c r="H76" i="3"/>
  <c r="E77" i="3"/>
  <c r="F77" i="3"/>
  <c r="E78" i="3"/>
  <c r="F78" i="3"/>
  <c r="E79" i="3"/>
  <c r="F79" i="3"/>
  <c r="E80" i="3"/>
  <c r="F80" i="3"/>
  <c r="E81" i="3"/>
  <c r="F81" i="3"/>
  <c r="E82" i="3"/>
  <c r="F82" i="3"/>
  <c r="E83" i="3"/>
  <c r="F83" i="3"/>
  <c r="E84" i="3"/>
  <c r="F84" i="3"/>
  <c r="E85" i="3"/>
  <c r="F85" i="3"/>
  <c r="E86" i="3"/>
  <c r="F86" i="3"/>
  <c r="E87" i="3"/>
  <c r="F87" i="3"/>
  <c r="E88" i="3"/>
  <c r="F88" i="3"/>
  <c r="E89" i="3"/>
  <c r="F89" i="3"/>
  <c r="E90" i="3"/>
  <c r="F90" i="3"/>
  <c r="E91" i="3"/>
  <c r="F91" i="3"/>
  <c r="E92" i="3"/>
  <c r="F92" i="3"/>
  <c r="E93" i="3"/>
  <c r="F93" i="3"/>
  <c r="E94" i="3"/>
  <c r="F94" i="3"/>
  <c r="E95" i="3"/>
  <c r="F95" i="3"/>
  <c r="E96" i="3"/>
  <c r="F96" i="3"/>
  <c r="E97" i="3"/>
  <c r="F97" i="3"/>
  <c r="E98" i="3"/>
  <c r="F98" i="3"/>
  <c r="E99" i="3"/>
  <c r="F99" i="3"/>
  <c r="E100" i="3"/>
  <c r="F100" i="3"/>
  <c r="E101" i="3"/>
  <c r="F101" i="3"/>
  <c r="E102" i="3"/>
  <c r="F102" i="3"/>
  <c r="E103" i="3"/>
  <c r="F103" i="3"/>
  <c r="E104" i="3"/>
  <c r="F104" i="3"/>
  <c r="E105" i="3"/>
  <c r="F105" i="3"/>
  <c r="E106" i="3"/>
  <c r="F106" i="3"/>
  <c r="E107" i="3"/>
  <c r="F107" i="3"/>
  <c r="E108" i="3"/>
  <c r="F108" i="3"/>
  <c r="E109" i="3"/>
  <c r="F109" i="3"/>
  <c r="E110" i="3"/>
  <c r="F110" i="3"/>
  <c r="E111" i="3"/>
  <c r="F111" i="3"/>
  <c r="E112" i="3"/>
  <c r="F112" i="3"/>
  <c r="E113" i="3"/>
  <c r="F113" i="3"/>
  <c r="E114" i="3"/>
  <c r="F114" i="3"/>
  <c r="E115" i="3"/>
  <c r="F115" i="3"/>
  <c r="E116" i="3"/>
  <c r="F116" i="3"/>
  <c r="E117" i="3"/>
  <c r="F117" i="3"/>
  <c r="E118" i="3"/>
  <c r="F118" i="3"/>
  <c r="E119" i="3"/>
  <c r="F119" i="3"/>
  <c r="E120" i="3"/>
  <c r="F120" i="3"/>
  <c r="E121" i="3"/>
  <c r="F121" i="3"/>
  <c r="E122" i="3"/>
  <c r="F122" i="3"/>
  <c r="E123" i="3"/>
  <c r="F123" i="3"/>
  <c r="E124" i="3"/>
  <c r="F124" i="3"/>
  <c r="E125" i="3"/>
  <c r="F125" i="3"/>
  <c r="E126" i="3"/>
  <c r="F126" i="3"/>
  <c r="E127" i="3"/>
  <c r="F127" i="3"/>
  <c r="E128" i="3"/>
  <c r="F128" i="3"/>
  <c r="E129" i="3"/>
  <c r="F129" i="3"/>
  <c r="E130" i="3"/>
  <c r="F130" i="3"/>
  <c r="E131" i="3"/>
  <c r="F131" i="3"/>
  <c r="E132" i="3"/>
  <c r="F132" i="3"/>
  <c r="H17" i="3"/>
  <c r="L17" i="3" s="1"/>
  <c r="G17" i="3"/>
  <c r="F17" i="3"/>
  <c r="E17" i="3"/>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G77" i="3" s="1"/>
  <c r="D68" i="1"/>
  <c r="G78" i="3" s="1"/>
  <c r="D69" i="1"/>
  <c r="G79" i="3" s="1"/>
  <c r="D70" i="1"/>
  <c r="G80" i="3" s="1"/>
  <c r="D71" i="1"/>
  <c r="G81" i="3" s="1"/>
  <c r="D72" i="1"/>
  <c r="G82" i="3" s="1"/>
  <c r="D73" i="1"/>
  <c r="G83" i="3" s="1"/>
  <c r="D74" i="1"/>
  <c r="G84" i="3" s="1"/>
  <c r="D75" i="1"/>
  <c r="G85" i="3" s="1"/>
  <c r="D76" i="1"/>
  <c r="G86" i="3" s="1"/>
  <c r="D77" i="1"/>
  <c r="G87" i="3" s="1"/>
  <c r="D78" i="1"/>
  <c r="G88" i="3" s="1"/>
  <c r="D79" i="1"/>
  <c r="G89" i="3" s="1"/>
  <c r="D80" i="1"/>
  <c r="G90" i="3" s="1"/>
  <c r="D81" i="1"/>
  <c r="G91" i="3" s="1"/>
  <c r="D82" i="1"/>
  <c r="G92" i="3" s="1"/>
  <c r="D83" i="1"/>
  <c r="G93" i="3" s="1"/>
  <c r="D84" i="1"/>
  <c r="G94" i="3" s="1"/>
  <c r="D85" i="1"/>
  <c r="G95" i="3" s="1"/>
  <c r="D86" i="1"/>
  <c r="G96" i="3" s="1"/>
  <c r="D87" i="1"/>
  <c r="G97" i="3" s="1"/>
  <c r="D88" i="1"/>
  <c r="G98" i="3" s="1"/>
  <c r="D89" i="1"/>
  <c r="G99" i="3" s="1"/>
  <c r="D90" i="1"/>
  <c r="G100" i="3" s="1"/>
  <c r="D91" i="1"/>
  <c r="G101" i="3" s="1"/>
  <c r="D92" i="1"/>
  <c r="G102" i="3" s="1"/>
  <c r="D93" i="1"/>
  <c r="G103" i="3" s="1"/>
  <c r="D94" i="1"/>
  <c r="G104" i="3" s="1"/>
  <c r="D95" i="1"/>
  <c r="G105" i="3" s="1"/>
  <c r="D96" i="1"/>
  <c r="G106" i="3" s="1"/>
  <c r="D97" i="1"/>
  <c r="G107" i="3" s="1"/>
  <c r="D98" i="1"/>
  <c r="G108" i="3" s="1"/>
  <c r="D99" i="1"/>
  <c r="G109" i="3" s="1"/>
  <c r="D100" i="1"/>
  <c r="G110" i="3" s="1"/>
  <c r="D101" i="1"/>
  <c r="G111" i="3" s="1"/>
  <c r="D102" i="1"/>
  <c r="G112" i="3" s="1"/>
  <c r="D103" i="1"/>
  <c r="G113" i="3" s="1"/>
  <c r="D104" i="1"/>
  <c r="G114" i="3" s="1"/>
  <c r="D105" i="1"/>
  <c r="G115" i="3" s="1"/>
  <c r="D106" i="1"/>
  <c r="G116" i="3" s="1"/>
  <c r="D107" i="1"/>
  <c r="G117" i="3" s="1"/>
  <c r="D108" i="1"/>
  <c r="G118" i="3" s="1"/>
  <c r="D109" i="1"/>
  <c r="G119" i="3" s="1"/>
  <c r="D110" i="1"/>
  <c r="G120" i="3" s="1"/>
  <c r="D111" i="1"/>
  <c r="G121" i="3" s="1"/>
  <c r="D112" i="1"/>
  <c r="G122" i="3" s="1"/>
  <c r="D113" i="1"/>
  <c r="G123" i="3" s="1"/>
  <c r="D114" i="1"/>
  <c r="G124" i="3" s="1"/>
  <c r="D115" i="1"/>
  <c r="G125" i="3" s="1"/>
  <c r="D116" i="1"/>
  <c r="G126" i="3" s="1"/>
  <c r="D117" i="1"/>
  <c r="G127" i="3" s="1"/>
  <c r="D118" i="1"/>
  <c r="G128" i="3" s="1"/>
  <c r="D119" i="1"/>
  <c r="G129" i="3" s="1"/>
  <c r="D120" i="1"/>
  <c r="G130" i="3" s="1"/>
  <c r="D121" i="1"/>
  <c r="G131" i="3" s="1"/>
  <c r="D122" i="1"/>
  <c r="G132" i="3" s="1"/>
  <c r="D7" i="1"/>
  <c r="G7" i="1" s="1"/>
  <c r="D77" i="4"/>
  <c r="D76" i="4"/>
  <c r="D75" i="4"/>
  <c r="A120" i="1"/>
  <c r="A121" i="1" s="1"/>
  <c r="A122" i="1" s="1"/>
  <c r="A9" i="1"/>
  <c r="A10" i="1"/>
  <c r="A11"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8" i="1"/>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130" i="3" s="1"/>
  <c r="D131" i="3" s="1"/>
  <c r="D132" i="3" s="1"/>
  <c r="D18" i="3"/>
  <c r="D17" i="3"/>
  <c r="A132" i="3"/>
  <c r="A127" i="3"/>
  <c r="A128" i="3"/>
  <c r="A129" i="3"/>
  <c r="A130" i="3"/>
  <c r="A131" i="3" s="1"/>
  <c r="A19" i="3"/>
  <c r="A20" i="3"/>
  <c r="A21" i="3"/>
  <c r="A22" i="3"/>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8" i="3"/>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K17" i="3"/>
  <c r="F7" i="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E7" i="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K18" i="3" l="1"/>
  <c r="K19" i="3" s="1"/>
  <c r="K20" i="3" s="1"/>
  <c r="K21" i="3" s="1"/>
  <c r="K22" i="3" s="1"/>
  <c r="K23" i="3" s="1"/>
  <c r="K24" i="3" s="1"/>
  <c r="K25" i="3" s="1"/>
  <c r="K26" i="3" s="1"/>
  <c r="K27" i="3" s="1"/>
  <c r="K28" i="3" s="1"/>
  <c r="K29" i="3" s="1"/>
  <c r="K30" i="3" s="1"/>
  <c r="K31" i="3" s="1"/>
  <c r="K32" i="3" s="1"/>
  <c r="K33" i="3" s="1"/>
  <c r="K34" i="3" s="1"/>
  <c r="K35" i="3" s="1"/>
  <c r="K36" i="3" s="1"/>
  <c r="K37" i="3" s="1"/>
  <c r="K38" i="3" s="1"/>
  <c r="K39" i="3" s="1"/>
  <c r="K40" i="3" s="1"/>
  <c r="K41" i="3" s="1"/>
  <c r="K42" i="3" s="1"/>
  <c r="K43" i="3" s="1"/>
  <c r="K44" i="3" s="1"/>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K95" i="3" s="1"/>
  <c r="K96" i="3" s="1"/>
  <c r="K97" i="3" s="1"/>
  <c r="K98" i="3" s="1"/>
  <c r="K99" i="3" s="1"/>
  <c r="K100" i="3" s="1"/>
  <c r="K101" i="3" s="1"/>
  <c r="K102" i="3" s="1"/>
  <c r="K103" i="3" s="1"/>
  <c r="K104" i="3" s="1"/>
  <c r="K105" i="3" s="1"/>
  <c r="K106" i="3" s="1"/>
  <c r="K107" i="3" s="1"/>
  <c r="K108" i="3" s="1"/>
  <c r="K109" i="3" s="1"/>
  <c r="K110" i="3" s="1"/>
  <c r="K111" i="3" s="1"/>
  <c r="K112" i="3" s="1"/>
  <c r="K113" i="3" s="1"/>
  <c r="K114" i="3" s="1"/>
  <c r="K115" i="3" s="1"/>
  <c r="K116" i="3" s="1"/>
  <c r="K117" i="3" s="1"/>
  <c r="K118" i="3" s="1"/>
  <c r="K119" i="3" s="1"/>
  <c r="K120" i="3" s="1"/>
  <c r="K121" i="3" s="1"/>
  <c r="K122" i="3" s="1"/>
  <c r="K123" i="3" s="1"/>
  <c r="K124" i="3" s="1"/>
  <c r="K125" i="3" s="1"/>
  <c r="K126" i="3" s="1"/>
  <c r="K127" i="3" s="1"/>
  <c r="K128" i="3" s="1"/>
  <c r="K129" i="3" s="1"/>
  <c r="K130" i="3" s="1"/>
  <c r="K131" i="3" s="1"/>
  <c r="K132" i="3" s="1"/>
  <c r="I7" i="1"/>
  <c r="G8" i="1"/>
  <c r="G9" i="1" s="1"/>
  <c r="H9" i="1" s="1"/>
  <c r="J7" i="1"/>
  <c r="L18" i="3"/>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I9" i="1" l="1"/>
  <c r="K9" i="1" s="1"/>
  <c r="G10" i="1"/>
  <c r="I10" i="1" s="1"/>
  <c r="J9" i="1"/>
  <c r="G3" i="3"/>
  <c r="G4" i="3"/>
  <c r="H10" i="1" l="1"/>
  <c r="G11" i="1"/>
  <c r="H11" i="1" s="1"/>
  <c r="J10" i="1"/>
  <c r="K10" i="1"/>
  <c r="L10" i="1" s="1"/>
  <c r="J11" i="1"/>
  <c r="G12" i="1" l="1"/>
  <c r="J12" i="1" s="1"/>
  <c r="I11" i="1"/>
  <c r="K11" i="1"/>
  <c r="L11" i="1" s="1"/>
  <c r="I12" i="1"/>
  <c r="G13" i="1"/>
  <c r="H12" i="1" l="1"/>
  <c r="K12" i="1" s="1"/>
  <c r="L12" i="1" s="1"/>
  <c r="I13" i="1"/>
  <c r="J13" i="1"/>
  <c r="G14" i="1"/>
  <c r="H13" i="1"/>
  <c r="K13" i="1" l="1"/>
  <c r="L13" i="1" s="1"/>
  <c r="I14" i="1"/>
  <c r="J14" i="1"/>
  <c r="H14" i="1"/>
  <c r="G15" i="1"/>
  <c r="K14" i="1" l="1"/>
  <c r="L14" i="1" s="1"/>
  <c r="I15" i="1"/>
  <c r="J15" i="1"/>
  <c r="G16" i="1"/>
  <c r="H15" i="1"/>
  <c r="K15" i="1" l="1"/>
  <c r="L15" i="1" s="1"/>
  <c r="I16" i="1"/>
  <c r="J16" i="1"/>
  <c r="H16" i="1"/>
  <c r="G17" i="1"/>
  <c r="K16" i="1" l="1"/>
  <c r="L16" i="1" s="1"/>
  <c r="I17" i="1"/>
  <c r="J17" i="1"/>
  <c r="G18" i="1"/>
  <c r="H17" i="1"/>
  <c r="K17" i="1" l="1"/>
  <c r="L17" i="1" s="1"/>
  <c r="I18" i="1"/>
  <c r="J18" i="1"/>
  <c r="H18" i="1"/>
  <c r="G19" i="1"/>
  <c r="K18" i="1" l="1"/>
  <c r="L18" i="1" s="1"/>
  <c r="I19" i="1"/>
  <c r="J19" i="1"/>
  <c r="G20" i="1"/>
  <c r="H19" i="1"/>
  <c r="K19" i="1" l="1"/>
  <c r="L19" i="1" s="1"/>
  <c r="I20" i="1"/>
  <c r="J20" i="1"/>
  <c r="H20" i="1"/>
  <c r="G21" i="1"/>
  <c r="K20" i="1" l="1"/>
  <c r="L20" i="1" s="1"/>
  <c r="I21" i="1"/>
  <c r="J21" i="1"/>
  <c r="G22" i="1"/>
  <c r="H21" i="1"/>
  <c r="K21" i="1" l="1"/>
  <c r="L21" i="1" s="1"/>
  <c r="I22" i="1"/>
  <c r="J22" i="1"/>
  <c r="H22" i="1"/>
  <c r="G23" i="1"/>
  <c r="K22" i="1" l="1"/>
  <c r="L22" i="1" s="1"/>
  <c r="I23" i="1"/>
  <c r="J23" i="1"/>
  <c r="G24" i="1"/>
  <c r="H23" i="1"/>
  <c r="K23" i="1" l="1"/>
  <c r="L23" i="1" s="1"/>
  <c r="I24" i="1"/>
  <c r="J24" i="1"/>
  <c r="H24" i="1"/>
  <c r="G25" i="1"/>
  <c r="K24" i="1" l="1"/>
  <c r="L24" i="1" s="1"/>
  <c r="I25" i="1"/>
  <c r="J25" i="1"/>
  <c r="G26" i="1"/>
  <c r="H25" i="1"/>
  <c r="K25" i="1" l="1"/>
  <c r="L25" i="1" s="1"/>
  <c r="I26" i="1"/>
  <c r="J26" i="1"/>
  <c r="H26" i="1"/>
  <c r="G27" i="1"/>
  <c r="K26" i="1" l="1"/>
  <c r="L26" i="1" s="1"/>
  <c r="I27" i="1"/>
  <c r="J27" i="1"/>
  <c r="G28" i="1"/>
  <c r="H27" i="1"/>
  <c r="K27" i="1" l="1"/>
  <c r="L27" i="1" s="1"/>
  <c r="I28" i="1"/>
  <c r="J28" i="1"/>
  <c r="H28" i="1"/>
  <c r="G29" i="1"/>
  <c r="K28" i="1" l="1"/>
  <c r="L28" i="1" s="1"/>
  <c r="I29" i="1"/>
  <c r="J29" i="1"/>
  <c r="G30" i="1"/>
  <c r="H29" i="1"/>
  <c r="K29" i="1" l="1"/>
  <c r="L29" i="1" s="1"/>
  <c r="I30" i="1"/>
  <c r="J30" i="1"/>
  <c r="H30" i="1"/>
  <c r="G31" i="1"/>
  <c r="K30" i="1" l="1"/>
  <c r="L30" i="1" s="1"/>
  <c r="I31" i="1"/>
  <c r="J31" i="1"/>
  <c r="G32" i="1"/>
  <c r="H31" i="1"/>
  <c r="K31" i="1" l="1"/>
  <c r="L31" i="1" s="1"/>
  <c r="I32" i="1"/>
  <c r="J32" i="1"/>
  <c r="H32" i="1"/>
  <c r="G33" i="1"/>
  <c r="K32" i="1" l="1"/>
  <c r="L32" i="1" s="1"/>
  <c r="I33" i="1"/>
  <c r="J33" i="1"/>
  <c r="G34" i="1"/>
  <c r="H33" i="1"/>
  <c r="K33" i="1" l="1"/>
  <c r="L33" i="1" s="1"/>
  <c r="I34" i="1"/>
  <c r="J34" i="1"/>
  <c r="H34" i="1"/>
  <c r="G35" i="1"/>
  <c r="K34" i="1" l="1"/>
  <c r="L34" i="1" s="1"/>
  <c r="I35" i="1"/>
  <c r="J35" i="1"/>
  <c r="G36" i="1"/>
  <c r="H35" i="1"/>
  <c r="K35" i="1" l="1"/>
  <c r="L35" i="1" s="1"/>
  <c r="I36" i="1"/>
  <c r="J36" i="1"/>
  <c r="H36" i="1"/>
  <c r="G37" i="1"/>
  <c r="K36" i="1" l="1"/>
  <c r="L36" i="1" s="1"/>
  <c r="I37" i="1"/>
  <c r="J37" i="1"/>
  <c r="G38" i="1"/>
  <c r="H37" i="1"/>
  <c r="K37" i="1" l="1"/>
  <c r="L37" i="1" s="1"/>
  <c r="I38" i="1"/>
  <c r="J38" i="1"/>
  <c r="H38" i="1"/>
  <c r="G39" i="1"/>
  <c r="K38" i="1" l="1"/>
  <c r="L38" i="1" s="1"/>
  <c r="I39" i="1"/>
  <c r="J39" i="1"/>
  <c r="G40" i="1"/>
  <c r="H39" i="1"/>
  <c r="K39" i="1" l="1"/>
  <c r="L39" i="1" s="1"/>
  <c r="I40" i="1"/>
  <c r="J40" i="1"/>
  <c r="H40" i="1"/>
  <c r="G41" i="1"/>
  <c r="K40" i="1" l="1"/>
  <c r="L40" i="1" s="1"/>
  <c r="I41" i="1"/>
  <c r="J41" i="1"/>
  <c r="G42" i="1"/>
  <c r="H41" i="1"/>
  <c r="K41" i="1" l="1"/>
  <c r="L41" i="1" s="1"/>
  <c r="I42" i="1"/>
  <c r="J42" i="1"/>
  <c r="H42" i="1"/>
  <c r="G43" i="1"/>
  <c r="K42" i="1" l="1"/>
  <c r="L42" i="1" s="1"/>
  <c r="I43" i="1"/>
  <c r="J43" i="1"/>
  <c r="G44" i="1"/>
  <c r="H43" i="1"/>
  <c r="K43" i="1" l="1"/>
  <c r="L43" i="1" s="1"/>
  <c r="I44" i="1"/>
  <c r="J44" i="1"/>
  <c r="H44" i="1"/>
  <c r="G45" i="1"/>
  <c r="K44" i="1" l="1"/>
  <c r="L44" i="1" s="1"/>
  <c r="I45" i="1"/>
  <c r="J45" i="1"/>
  <c r="G46" i="1"/>
  <c r="H45" i="1"/>
  <c r="K45" i="1" l="1"/>
  <c r="L45" i="1" s="1"/>
  <c r="I46" i="1"/>
  <c r="J46" i="1"/>
  <c r="H46" i="1"/>
  <c r="G47" i="1"/>
  <c r="K46" i="1" l="1"/>
  <c r="L46" i="1" s="1"/>
  <c r="I47" i="1"/>
  <c r="J47" i="1"/>
  <c r="G48" i="1"/>
  <c r="H47" i="1"/>
  <c r="K47" i="1" l="1"/>
  <c r="L47" i="1" s="1"/>
  <c r="I48" i="1"/>
  <c r="J48" i="1"/>
  <c r="H48" i="1"/>
  <c r="G49" i="1"/>
  <c r="K48" i="1" l="1"/>
  <c r="L48" i="1" s="1"/>
  <c r="I49" i="1"/>
  <c r="J49" i="1"/>
  <c r="G50" i="1"/>
  <c r="H49" i="1"/>
  <c r="K49" i="1" l="1"/>
  <c r="L49" i="1" s="1"/>
  <c r="I50" i="1"/>
  <c r="G51" i="1"/>
  <c r="J50" i="1"/>
  <c r="H50" i="1"/>
  <c r="K50" i="1" l="1"/>
  <c r="L50" i="1" s="1"/>
  <c r="I51" i="1"/>
  <c r="H51" i="1"/>
  <c r="G52" i="1"/>
  <c r="J51" i="1"/>
  <c r="K51" i="1" l="1"/>
  <c r="L51" i="1" s="1"/>
  <c r="I52" i="1"/>
  <c r="H52" i="1"/>
  <c r="J52" i="1"/>
  <c r="G53" i="1"/>
  <c r="K52" i="1" l="1"/>
  <c r="L52" i="1" s="1"/>
  <c r="I53" i="1"/>
  <c r="J53" i="1"/>
  <c r="G54" i="1"/>
  <c r="H53" i="1"/>
  <c r="K53" i="1" l="1"/>
  <c r="L53" i="1" s="1"/>
  <c r="I54" i="1"/>
  <c r="G55" i="1"/>
  <c r="J54" i="1"/>
  <c r="H54" i="1"/>
  <c r="K54" i="1" l="1"/>
  <c r="L54" i="1" s="1"/>
  <c r="I55" i="1"/>
  <c r="H55" i="1"/>
  <c r="J55" i="1"/>
  <c r="G56" i="1"/>
  <c r="K55" i="1" l="1"/>
  <c r="L55" i="1" s="1"/>
  <c r="I56" i="1"/>
  <c r="H56" i="1"/>
  <c r="J56" i="1"/>
  <c r="G57" i="1"/>
  <c r="K56" i="1" l="1"/>
  <c r="L56" i="1" s="1"/>
  <c r="I57" i="1"/>
  <c r="J57" i="1"/>
  <c r="G58" i="1"/>
  <c r="H57" i="1"/>
  <c r="K57" i="1" l="1"/>
  <c r="L57" i="1" s="1"/>
  <c r="I58" i="1"/>
  <c r="G59" i="1"/>
  <c r="J58" i="1"/>
  <c r="H58" i="1"/>
  <c r="K58" i="1" l="1"/>
  <c r="L58" i="1" s="1"/>
  <c r="I59" i="1"/>
  <c r="H59" i="1"/>
  <c r="J59" i="1"/>
  <c r="G60" i="1"/>
  <c r="K59" i="1" l="1"/>
  <c r="L59" i="1" s="1"/>
  <c r="I60" i="1"/>
  <c r="H60" i="1"/>
  <c r="J60" i="1"/>
  <c r="G61" i="1"/>
  <c r="K60" i="1" l="1"/>
  <c r="L60" i="1" s="1"/>
  <c r="I61" i="1"/>
  <c r="J61" i="1"/>
  <c r="G62" i="1"/>
  <c r="H61" i="1"/>
  <c r="K61" i="1" l="1"/>
  <c r="L61" i="1" s="1"/>
  <c r="I62" i="1"/>
  <c r="G63" i="1"/>
  <c r="J62" i="1"/>
  <c r="H62" i="1"/>
  <c r="K62" i="1" l="1"/>
  <c r="L62" i="1" s="1"/>
  <c r="I63" i="1"/>
  <c r="H63" i="1"/>
  <c r="J63" i="1"/>
  <c r="G64" i="1"/>
  <c r="K63" i="1" l="1"/>
  <c r="L63" i="1" s="1"/>
  <c r="I64" i="1"/>
  <c r="H64" i="1"/>
  <c r="J64" i="1"/>
  <c r="G65" i="1"/>
  <c r="K64" i="1" l="1"/>
  <c r="L64" i="1" s="1"/>
  <c r="I65" i="1"/>
  <c r="J65" i="1"/>
  <c r="G66" i="1"/>
  <c r="H65" i="1"/>
  <c r="K65" i="1" l="1"/>
  <c r="L65" i="1" s="1"/>
  <c r="I66" i="1"/>
  <c r="G67" i="1"/>
  <c r="J66" i="1"/>
  <c r="H66" i="1"/>
  <c r="K66" i="1" l="1"/>
  <c r="L66" i="1" s="1"/>
  <c r="I67" i="1"/>
  <c r="H67" i="1"/>
  <c r="G68" i="1"/>
  <c r="J67" i="1"/>
  <c r="K67" i="1" l="1"/>
  <c r="L67" i="1" s="1"/>
  <c r="I68" i="1"/>
  <c r="H68" i="1"/>
  <c r="J68" i="1"/>
  <c r="G69" i="1"/>
  <c r="H77" i="3" l="1"/>
  <c r="L77" i="3" s="1"/>
  <c r="K68" i="1"/>
  <c r="L68" i="1" s="1"/>
  <c r="I69" i="1"/>
  <c r="J69" i="1"/>
  <c r="G70" i="1"/>
  <c r="H69" i="1"/>
  <c r="K69" i="1" l="1"/>
  <c r="L69" i="1" s="1"/>
  <c r="H78" i="3"/>
  <c r="I70" i="1"/>
  <c r="G71" i="1"/>
  <c r="J70" i="1"/>
  <c r="H70" i="1"/>
  <c r="K70" i="1" l="1"/>
  <c r="L70" i="1" s="1"/>
  <c r="L78" i="3"/>
  <c r="H79" i="3"/>
  <c r="I71" i="1"/>
  <c r="H71" i="1"/>
  <c r="G72" i="1"/>
  <c r="J71" i="1"/>
  <c r="K71" i="1" l="1"/>
  <c r="L71" i="1" s="1"/>
  <c r="L79" i="3"/>
  <c r="H80" i="3"/>
  <c r="I72" i="1"/>
  <c r="H72" i="1"/>
  <c r="J72" i="1"/>
  <c r="G73" i="1"/>
  <c r="H81" i="3" l="1"/>
  <c r="K72" i="1"/>
  <c r="L72" i="1" s="1"/>
  <c r="L80" i="3"/>
  <c r="I73" i="1"/>
  <c r="J73" i="1"/>
  <c r="G74" i="1"/>
  <c r="H73" i="1"/>
  <c r="K73" i="1" l="1"/>
  <c r="L73" i="1" s="1"/>
  <c r="L81" i="3"/>
  <c r="I74" i="1"/>
  <c r="G75" i="1"/>
  <c r="J74" i="1"/>
  <c r="H74" i="1"/>
  <c r="H82" i="3"/>
  <c r="K74" i="1" l="1"/>
  <c r="L74" i="1" s="1"/>
  <c r="H83" i="3"/>
  <c r="L82" i="3"/>
  <c r="I75" i="1"/>
  <c r="H75" i="1"/>
  <c r="G76" i="1"/>
  <c r="J75" i="1"/>
  <c r="H84" i="3" l="1"/>
  <c r="K75" i="1"/>
  <c r="L75" i="1" s="1"/>
  <c r="L83" i="3"/>
  <c r="I76" i="1"/>
  <c r="H76" i="1"/>
  <c r="J76" i="1"/>
  <c r="G77" i="1"/>
  <c r="L84" i="3" l="1"/>
  <c r="H85" i="3"/>
  <c r="L85" i="3" s="1"/>
  <c r="K76" i="1"/>
  <c r="L76" i="1" s="1"/>
  <c r="I77" i="1"/>
  <c r="J77" i="1"/>
  <c r="G78" i="1"/>
  <c r="H77" i="1"/>
  <c r="H86" i="3" l="1"/>
  <c r="L86" i="3" s="1"/>
  <c r="K77" i="1"/>
  <c r="L77" i="1" s="1"/>
  <c r="I78" i="1"/>
  <c r="G79" i="1"/>
  <c r="J78" i="1"/>
  <c r="H78" i="1"/>
  <c r="K78" i="1" l="1"/>
  <c r="L78" i="1" s="1"/>
  <c r="I79" i="1"/>
  <c r="J79" i="1"/>
  <c r="G80" i="1"/>
  <c r="H79" i="1"/>
  <c r="H87" i="3"/>
  <c r="K79" i="1" l="1"/>
  <c r="L79" i="1" s="1"/>
  <c r="H88" i="3"/>
  <c r="L87" i="3"/>
  <c r="I80" i="1"/>
  <c r="H80" i="1"/>
  <c r="G81" i="1"/>
  <c r="J80" i="1"/>
  <c r="H89" i="3" l="1"/>
  <c r="K80" i="1"/>
  <c r="L80" i="1" s="1"/>
  <c r="L88" i="3"/>
  <c r="I81" i="1"/>
  <c r="J81" i="1"/>
  <c r="G82" i="1"/>
  <c r="H81" i="1"/>
  <c r="H90" i="3" l="1"/>
  <c r="K81" i="1"/>
  <c r="L81" i="1" s="1"/>
  <c r="L89" i="3"/>
  <c r="I82" i="1"/>
  <c r="G83" i="1"/>
  <c r="H82" i="1"/>
  <c r="J82" i="1"/>
  <c r="L90" i="3" l="1"/>
  <c r="K82" i="1"/>
  <c r="L82" i="1" s="1"/>
  <c r="H91" i="3"/>
  <c r="I83" i="1"/>
  <c r="H83" i="1"/>
  <c r="J83" i="1"/>
  <c r="G84" i="1"/>
  <c r="K83" i="1" l="1"/>
  <c r="L83" i="1" s="1"/>
  <c r="H92" i="3"/>
  <c r="L91" i="3"/>
  <c r="I84" i="1"/>
  <c r="H84" i="1"/>
  <c r="G85" i="1"/>
  <c r="J84" i="1"/>
  <c r="H93" i="3" l="1"/>
  <c r="K84" i="1"/>
  <c r="L84" i="1" s="1"/>
  <c r="L92" i="3"/>
  <c r="I85" i="1"/>
  <c r="J85" i="1"/>
  <c r="G86" i="1"/>
  <c r="H85" i="1"/>
  <c r="H94" i="3" l="1"/>
  <c r="K85" i="1"/>
  <c r="L85" i="1" s="1"/>
  <c r="L93" i="3"/>
  <c r="I86" i="1"/>
  <c r="G87" i="1"/>
  <c r="H86" i="1"/>
  <c r="J86" i="1"/>
  <c r="L94" i="3" l="1"/>
  <c r="K86" i="1"/>
  <c r="L86" i="1" s="1"/>
  <c r="H95" i="3"/>
  <c r="I87" i="1"/>
  <c r="H87" i="1"/>
  <c r="J87" i="1"/>
  <c r="G88" i="1"/>
  <c r="H96" i="3" l="1"/>
  <c r="K87" i="1"/>
  <c r="L87" i="1" s="1"/>
  <c r="L95" i="3"/>
  <c r="I88" i="1"/>
  <c r="H88" i="1"/>
  <c r="G89" i="1"/>
  <c r="J88" i="1"/>
  <c r="L96" i="3" l="1"/>
  <c r="H97" i="3"/>
  <c r="K88" i="1"/>
  <c r="L88" i="1" s="1"/>
  <c r="I89" i="1"/>
  <c r="J89" i="1"/>
  <c r="G90" i="1"/>
  <c r="H89" i="1"/>
  <c r="L97" i="3" l="1"/>
  <c r="H98" i="3"/>
  <c r="L98" i="3" s="1"/>
  <c r="K89" i="1"/>
  <c r="L89" i="1" s="1"/>
  <c r="I90" i="1"/>
  <c r="G91" i="1"/>
  <c r="H90" i="1"/>
  <c r="J90" i="1"/>
  <c r="K90" i="1" l="1"/>
  <c r="L90" i="1" s="1"/>
  <c r="H99" i="3"/>
  <c r="I91" i="1"/>
  <c r="J91" i="1"/>
  <c r="H91" i="1"/>
  <c r="G92" i="1"/>
  <c r="H100" i="3" l="1"/>
  <c r="K91" i="1"/>
  <c r="L91" i="1" s="1"/>
  <c r="L99" i="3"/>
  <c r="I92" i="1"/>
  <c r="H92" i="1"/>
  <c r="J92" i="1"/>
  <c r="G93" i="1"/>
  <c r="H101" i="3" l="1"/>
  <c r="K92" i="1"/>
  <c r="L92" i="1" s="1"/>
  <c r="L100" i="3"/>
  <c r="I93" i="1"/>
  <c r="J93" i="1"/>
  <c r="G94" i="1"/>
  <c r="H93" i="1"/>
  <c r="K93" i="1" l="1"/>
  <c r="L93" i="1" s="1"/>
  <c r="L101" i="3"/>
  <c r="H102" i="3"/>
  <c r="J94" i="1"/>
  <c r="G95" i="1"/>
  <c r="H94" i="1"/>
  <c r="I94" i="1"/>
  <c r="K94" i="1" l="1"/>
  <c r="L94" i="1" s="1"/>
  <c r="L102" i="3"/>
  <c r="H103" i="3"/>
  <c r="J95" i="1"/>
  <c r="G96" i="1"/>
  <c r="H95" i="1"/>
  <c r="I95" i="1"/>
  <c r="K95" i="1" l="1"/>
  <c r="L95" i="1" s="1"/>
  <c r="L103" i="3"/>
  <c r="H104" i="3"/>
  <c r="J96" i="1"/>
  <c r="G97" i="1"/>
  <c r="H96" i="1"/>
  <c r="I96" i="1"/>
  <c r="K96" i="1" l="1"/>
  <c r="L96" i="1" s="1"/>
  <c r="L104" i="3"/>
  <c r="H105" i="3"/>
  <c r="J97" i="1"/>
  <c r="G98" i="1"/>
  <c r="H97" i="1"/>
  <c r="I97" i="1"/>
  <c r="K97" i="1" l="1"/>
  <c r="L97" i="1" s="1"/>
  <c r="L105" i="3"/>
  <c r="H106" i="3"/>
  <c r="J98" i="1"/>
  <c r="G99" i="1"/>
  <c r="H98" i="1"/>
  <c r="I98" i="1"/>
  <c r="K98" i="1" l="1"/>
  <c r="L98" i="1" s="1"/>
  <c r="L106" i="3"/>
  <c r="H107" i="3"/>
  <c r="J99" i="1"/>
  <c r="H99" i="1"/>
  <c r="G100" i="1"/>
  <c r="I99" i="1"/>
  <c r="K99" i="1" l="1"/>
  <c r="L99" i="1" s="1"/>
  <c r="L107" i="3"/>
  <c r="J100" i="1"/>
  <c r="H100" i="1"/>
  <c r="G101" i="1"/>
  <c r="I100" i="1"/>
  <c r="H108" i="3"/>
  <c r="K100" i="1" l="1"/>
  <c r="L100" i="1" s="1"/>
  <c r="L108" i="3"/>
  <c r="J101" i="1"/>
  <c r="G102" i="1"/>
  <c r="H101" i="1"/>
  <c r="I101" i="1"/>
  <c r="H109" i="3"/>
  <c r="K101" i="1" l="1"/>
  <c r="L101" i="1" s="1"/>
  <c r="L109" i="3"/>
  <c r="J102" i="1"/>
  <c r="G103" i="1"/>
  <c r="H102" i="1"/>
  <c r="I102" i="1"/>
  <c r="H110" i="3"/>
  <c r="K102" i="1" l="1"/>
  <c r="L102" i="1" s="1"/>
  <c r="L110" i="3"/>
  <c r="J103" i="1"/>
  <c r="G104" i="1"/>
  <c r="H103" i="1"/>
  <c r="I103" i="1"/>
  <c r="H111" i="3"/>
  <c r="K103" i="1" l="1"/>
  <c r="L103" i="1" s="1"/>
  <c r="L111" i="3"/>
  <c r="J104" i="1"/>
  <c r="G105" i="1"/>
  <c r="H104" i="1"/>
  <c r="I104" i="1"/>
  <c r="H112" i="3"/>
  <c r="K104" i="1" l="1"/>
  <c r="L104" i="1" s="1"/>
  <c r="L112" i="3"/>
  <c r="H113" i="3"/>
  <c r="J105" i="1"/>
  <c r="G106" i="1"/>
  <c r="H105" i="1"/>
  <c r="I105" i="1"/>
  <c r="K105" i="1" l="1"/>
  <c r="L105" i="1" s="1"/>
  <c r="L113" i="3"/>
  <c r="H114" i="3"/>
  <c r="J106" i="1"/>
  <c r="H106" i="1"/>
  <c r="G107" i="1"/>
  <c r="I106" i="1"/>
  <c r="K106" i="1" l="1"/>
  <c r="L106" i="1" s="1"/>
  <c r="L114" i="3"/>
  <c r="J107" i="1"/>
  <c r="H107" i="1"/>
  <c r="G108" i="1"/>
  <c r="I107" i="1"/>
  <c r="H115" i="3"/>
  <c r="K107" i="1" l="1"/>
  <c r="L107" i="1" s="1"/>
  <c r="L115" i="3"/>
  <c r="J108" i="1"/>
  <c r="H108" i="1"/>
  <c r="G109" i="1"/>
  <c r="I108" i="1"/>
  <c r="H116" i="3"/>
  <c r="K108" i="1" l="1"/>
  <c r="L108" i="1" s="1"/>
  <c r="L116" i="3"/>
  <c r="H117" i="3"/>
  <c r="J109" i="1"/>
  <c r="H109" i="1"/>
  <c r="G110" i="1"/>
  <c r="I109" i="1"/>
  <c r="K109" i="1" l="1"/>
  <c r="L109" i="1" s="1"/>
  <c r="L117" i="3"/>
  <c r="J110" i="1"/>
  <c r="H110" i="1"/>
  <c r="G111" i="1"/>
  <c r="I110" i="1"/>
  <c r="H118" i="3"/>
  <c r="K110" i="1" l="1"/>
  <c r="L110" i="1" s="1"/>
  <c r="L118" i="3"/>
  <c r="J111" i="1"/>
  <c r="H111" i="1"/>
  <c r="G112" i="1"/>
  <c r="I111" i="1"/>
  <c r="H119" i="3"/>
  <c r="K111" i="1" l="1"/>
  <c r="L111" i="1" s="1"/>
  <c r="H120" i="3"/>
  <c r="L119" i="3"/>
  <c r="J112" i="1"/>
  <c r="H112" i="1"/>
  <c r="G113" i="1"/>
  <c r="I112" i="1"/>
  <c r="H121" i="3" l="1"/>
  <c r="K112" i="1"/>
  <c r="L112" i="1" s="1"/>
  <c r="L120" i="3"/>
  <c r="J113" i="1"/>
  <c r="H113" i="1"/>
  <c r="G114" i="1"/>
  <c r="I113" i="1"/>
  <c r="L121" i="3" l="1"/>
  <c r="K113" i="1"/>
  <c r="L113" i="1" s="1"/>
  <c r="J114" i="1"/>
  <c r="H114" i="1"/>
  <c r="G115" i="1"/>
  <c r="I114" i="1"/>
  <c r="H122" i="3"/>
  <c r="K114" i="1" l="1"/>
  <c r="L114" i="1" s="1"/>
  <c r="H123" i="3"/>
  <c r="L122" i="3"/>
  <c r="J115" i="1"/>
  <c r="H115" i="1"/>
  <c r="G116" i="1"/>
  <c r="I115" i="1"/>
  <c r="K115" i="1" l="1"/>
  <c r="L115" i="1" s="1"/>
  <c r="L123" i="3"/>
  <c r="J116" i="1"/>
  <c r="G117" i="1"/>
  <c r="H116" i="1"/>
  <c r="I116" i="1"/>
  <c r="H124" i="3"/>
  <c r="K116" i="1" l="1"/>
  <c r="L116" i="1" s="1"/>
  <c r="L124" i="3"/>
  <c r="H125" i="3"/>
  <c r="J117" i="1"/>
  <c r="G118" i="1"/>
  <c r="H117" i="1"/>
  <c r="I117" i="1"/>
  <c r="K117" i="1" l="1"/>
  <c r="L117" i="1" s="1"/>
  <c r="L125" i="3"/>
  <c r="J118" i="1"/>
  <c r="H118" i="1"/>
  <c r="G119" i="1"/>
  <c r="I118" i="1"/>
  <c r="H126" i="3"/>
  <c r="K118" i="1" l="1"/>
  <c r="L118" i="1" s="1"/>
  <c r="L126" i="3"/>
  <c r="J119" i="1"/>
  <c r="G120" i="1"/>
  <c r="H119" i="1"/>
  <c r="I119" i="1"/>
  <c r="H127" i="3"/>
  <c r="K119" i="1" l="1"/>
  <c r="L119" i="1" s="1"/>
  <c r="L127" i="3"/>
  <c r="H128" i="3"/>
  <c r="J120" i="1"/>
  <c r="G121" i="1"/>
  <c r="H120" i="1"/>
  <c r="I120" i="1"/>
  <c r="K120" i="1" l="1"/>
  <c r="L120" i="1" s="1"/>
  <c r="H129" i="3"/>
  <c r="L128" i="3"/>
  <c r="J121" i="1"/>
  <c r="G122" i="1"/>
  <c r="H121" i="1"/>
  <c r="I121" i="1"/>
  <c r="K121" i="1" l="1"/>
  <c r="L121" i="1" s="1"/>
  <c r="L129" i="3"/>
  <c r="H130" i="3"/>
  <c r="J122" i="1"/>
  <c r="H122" i="1"/>
  <c r="I122" i="1"/>
  <c r="K122" i="1" l="1"/>
  <c r="L122" i="1" s="1"/>
  <c r="L130" i="3"/>
  <c r="H131" i="3" l="1"/>
  <c r="L131" i="3" l="1"/>
  <c r="L132" i="3" s="1"/>
  <c r="H3" i="3" l="1"/>
  <c r="H4" i="3"/>
  <c r="J17" i="3" l="1"/>
  <c r="I17" i="3"/>
  <c r="I18" i="3" l="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J18" i="3"/>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J113" i="3" s="1"/>
  <c r="J114" i="3" s="1"/>
  <c r="J115" i="3" s="1"/>
  <c r="J116" i="3" s="1"/>
  <c r="J117" i="3" s="1"/>
  <c r="J118" i="3" s="1"/>
  <c r="J119" i="3" s="1"/>
  <c r="J120" i="3" s="1"/>
  <c r="J121" i="3" s="1"/>
  <c r="J122" i="3" s="1"/>
  <c r="J123" i="3" s="1"/>
  <c r="J124" i="3" s="1"/>
  <c r="J125" i="3" s="1"/>
  <c r="J126" i="3" s="1"/>
  <c r="J127" i="3" s="1"/>
  <c r="J128" i="3" s="1"/>
  <c r="J129" i="3" s="1"/>
  <c r="J130" i="3" s="1"/>
  <c r="J131" i="3" s="1"/>
  <c r="J132" i="3" s="1"/>
  <c r="G8" i="3"/>
  <c r="E18" i="2"/>
  <c r="H7" i="1"/>
  <c r="K7" i="1" s="1"/>
  <c r="L7" i="1" s="1"/>
  <c r="J8" i="1"/>
  <c r="E4" i="3" l="1"/>
  <c r="P17" i="3"/>
  <c r="T17" i="3" s="1"/>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M78" i="3"/>
  <c r="N79" i="3"/>
  <c r="O80" i="3"/>
  <c r="M82" i="3"/>
  <c r="N83" i="3"/>
  <c r="O84" i="3"/>
  <c r="M86" i="3"/>
  <c r="N87" i="3"/>
  <c r="O88" i="3"/>
  <c r="M90" i="3"/>
  <c r="N91" i="3"/>
  <c r="O92" i="3"/>
  <c r="M94" i="3"/>
  <c r="N95" i="3"/>
  <c r="O96" i="3"/>
  <c r="M98" i="3"/>
  <c r="N99" i="3"/>
  <c r="O100" i="3"/>
  <c r="M102" i="3"/>
  <c r="N103" i="3"/>
  <c r="O104" i="3"/>
  <c r="M106" i="3"/>
  <c r="N107" i="3"/>
  <c r="O108" i="3"/>
  <c r="M110"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O78" i="3"/>
  <c r="M80" i="3"/>
  <c r="N81" i="3"/>
  <c r="O82" i="3"/>
  <c r="M84" i="3"/>
  <c r="N85" i="3"/>
  <c r="O86" i="3"/>
  <c r="M88" i="3"/>
  <c r="N89" i="3"/>
  <c r="O90" i="3"/>
  <c r="M92" i="3"/>
  <c r="N93" i="3"/>
  <c r="O94" i="3"/>
  <c r="M96" i="3"/>
  <c r="N97" i="3"/>
  <c r="O98" i="3"/>
  <c r="M100" i="3"/>
  <c r="N101" i="3"/>
  <c r="O102" i="3"/>
  <c r="M104" i="3"/>
  <c r="N105" i="3"/>
  <c r="O106" i="3"/>
  <c r="M108" i="3"/>
  <c r="N109" i="3"/>
  <c r="O110"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M79" i="3"/>
  <c r="N80" i="3"/>
  <c r="O81" i="3"/>
  <c r="M83" i="3"/>
  <c r="M63" i="3"/>
  <c r="M67" i="3"/>
  <c r="M71" i="3"/>
  <c r="M75" i="3"/>
  <c r="O79" i="3"/>
  <c r="N84" i="3"/>
  <c r="M87" i="3"/>
  <c r="O89" i="3"/>
  <c r="N92" i="3"/>
  <c r="M95" i="3"/>
  <c r="O97" i="3"/>
  <c r="N100" i="3"/>
  <c r="M103" i="3"/>
  <c r="O105" i="3"/>
  <c r="N108" i="3"/>
  <c r="M111" i="3"/>
  <c r="N112" i="3"/>
  <c r="O113" i="3"/>
  <c r="M115" i="3"/>
  <c r="N116" i="3"/>
  <c r="O117" i="3"/>
  <c r="M119" i="3"/>
  <c r="N120" i="3"/>
  <c r="O121" i="3"/>
  <c r="M123" i="3"/>
  <c r="N124" i="3"/>
  <c r="O125" i="3"/>
  <c r="M127" i="3"/>
  <c r="N128" i="3"/>
  <c r="O129" i="3"/>
  <c r="M131" i="3"/>
  <c r="N132" i="3"/>
  <c r="M64" i="3"/>
  <c r="M68" i="3"/>
  <c r="M72" i="3"/>
  <c r="M76" i="3"/>
  <c r="M81" i="3"/>
  <c r="M85" i="3"/>
  <c r="O87" i="3"/>
  <c r="N90" i="3"/>
  <c r="M93" i="3"/>
  <c r="O95" i="3"/>
  <c r="N98" i="3"/>
  <c r="M101" i="3"/>
  <c r="O103" i="3"/>
  <c r="N106" i="3"/>
  <c r="M109" i="3"/>
  <c r="N111" i="3"/>
  <c r="O112" i="3"/>
  <c r="M114" i="3"/>
  <c r="N115" i="3"/>
  <c r="O116" i="3"/>
  <c r="M118" i="3"/>
  <c r="N119" i="3"/>
  <c r="O120" i="3"/>
  <c r="M122" i="3"/>
  <c r="N123" i="3"/>
  <c r="O124" i="3"/>
  <c r="M126" i="3"/>
  <c r="N127" i="3"/>
  <c r="O128" i="3"/>
  <c r="M130" i="3"/>
  <c r="N131" i="3"/>
  <c r="O132" i="3"/>
  <c r="M65" i="3"/>
  <c r="M69" i="3"/>
  <c r="M73" i="3"/>
  <c r="M77" i="3"/>
  <c r="N82" i="3"/>
  <c r="O85" i="3"/>
  <c r="N88" i="3"/>
  <c r="M91" i="3"/>
  <c r="O93" i="3"/>
  <c r="N96" i="3"/>
  <c r="M99" i="3"/>
  <c r="O101" i="3"/>
  <c r="N104" i="3"/>
  <c r="M107" i="3"/>
  <c r="O109" i="3"/>
  <c r="O111" i="3"/>
  <c r="M113" i="3"/>
  <c r="N114" i="3"/>
  <c r="O115" i="3"/>
  <c r="M117" i="3"/>
  <c r="N118" i="3"/>
  <c r="O119" i="3"/>
  <c r="M121" i="3"/>
  <c r="N122" i="3"/>
  <c r="O123" i="3"/>
  <c r="M125" i="3"/>
  <c r="N126" i="3"/>
  <c r="O127" i="3"/>
  <c r="M129" i="3"/>
  <c r="N130" i="3"/>
  <c r="O131" i="3"/>
  <c r="P132" i="3"/>
  <c r="M62" i="3"/>
  <c r="M66" i="3"/>
  <c r="M70" i="3"/>
  <c r="M74" i="3"/>
  <c r="N78" i="3"/>
  <c r="O83" i="3"/>
  <c r="N86" i="3"/>
  <c r="M89" i="3"/>
  <c r="O91" i="3"/>
  <c r="N94" i="3"/>
  <c r="M97" i="3"/>
  <c r="O99" i="3"/>
  <c r="N102" i="3"/>
  <c r="M105" i="3"/>
  <c r="O107" i="3"/>
  <c r="N110" i="3"/>
  <c r="M112" i="3"/>
  <c r="N113" i="3"/>
  <c r="O114" i="3"/>
  <c r="M116" i="3"/>
  <c r="N117" i="3"/>
  <c r="O118" i="3"/>
  <c r="M120" i="3"/>
  <c r="N121" i="3"/>
  <c r="O122" i="3"/>
  <c r="M124" i="3"/>
  <c r="N125" i="3"/>
  <c r="O126" i="3"/>
  <c r="M128" i="3"/>
  <c r="N129" i="3"/>
  <c r="O130" i="3"/>
  <c r="M132" i="3"/>
  <c r="P77" i="3"/>
  <c r="P78" i="3"/>
  <c r="P79" i="3"/>
  <c r="P80" i="3"/>
  <c r="P81" i="3"/>
  <c r="P82" i="3"/>
  <c r="P83" i="3"/>
  <c r="P84" i="3"/>
  <c r="P85" i="3"/>
  <c r="P86" i="3"/>
  <c r="P87" i="3"/>
  <c r="P88" i="3"/>
  <c r="P89" i="3"/>
  <c r="P90" i="3"/>
  <c r="P91" i="3"/>
  <c r="P93" i="3"/>
  <c r="P92" i="3"/>
  <c r="P94" i="3"/>
  <c r="P96" i="3"/>
  <c r="P95" i="3"/>
  <c r="P97" i="3"/>
  <c r="P98" i="3"/>
  <c r="P100" i="3"/>
  <c r="P99"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F3" i="3"/>
  <c r="E3" i="3"/>
  <c r="F4" i="3"/>
  <c r="N17" i="3"/>
  <c r="R17" i="3" s="1"/>
  <c r="M18" i="3"/>
  <c r="N18" i="3"/>
  <c r="O17" i="3"/>
  <c r="S17" i="3" s="1"/>
  <c r="M17" i="3"/>
  <c r="Q17" i="3" s="1"/>
  <c r="O18" i="3"/>
  <c r="P18" i="3"/>
  <c r="I8" i="1"/>
  <c r="H8" i="1"/>
  <c r="T18" i="3" l="1"/>
  <c r="T19" i="3" s="1"/>
  <c r="T20" i="3" s="1"/>
  <c r="T21" i="3" s="1"/>
  <c r="T22" i="3" s="1"/>
  <c r="T23" i="3" s="1"/>
  <c r="T24" i="3" s="1"/>
  <c r="T25" i="3" s="1"/>
  <c r="T26" i="3" s="1"/>
  <c r="T27" i="3" s="1"/>
  <c r="T28" i="3" s="1"/>
  <c r="T29" i="3" s="1"/>
  <c r="T30" i="3" s="1"/>
  <c r="T31" i="3" s="1"/>
  <c r="T32" i="3" s="1"/>
  <c r="T33" i="3" s="1"/>
  <c r="T34" i="3" s="1"/>
  <c r="T35" i="3" s="1"/>
  <c r="T36" i="3" s="1"/>
  <c r="T37" i="3" s="1"/>
  <c r="T38" i="3" s="1"/>
  <c r="T39" i="3" s="1"/>
  <c r="T40" i="3" s="1"/>
  <c r="T41" i="3" s="1"/>
  <c r="T42" i="3" s="1"/>
  <c r="T43" i="3" s="1"/>
  <c r="T44" i="3" s="1"/>
  <c r="T45" i="3" s="1"/>
  <c r="T46" i="3" s="1"/>
  <c r="T47" i="3" s="1"/>
  <c r="T48" i="3" s="1"/>
  <c r="T49" i="3" s="1"/>
  <c r="T50" i="3" s="1"/>
  <c r="T51" i="3" s="1"/>
  <c r="T52" i="3" s="1"/>
  <c r="T53" i="3" s="1"/>
  <c r="T54" i="3" s="1"/>
  <c r="T55" i="3" s="1"/>
  <c r="T56" i="3" s="1"/>
  <c r="T57" i="3" s="1"/>
  <c r="T58" i="3" s="1"/>
  <c r="T59" i="3" s="1"/>
  <c r="T60" i="3" s="1"/>
  <c r="T61" i="3" s="1"/>
  <c r="T62" i="3" s="1"/>
  <c r="T63" i="3" s="1"/>
  <c r="T64" i="3" s="1"/>
  <c r="T65" i="3" s="1"/>
  <c r="T66" i="3" s="1"/>
  <c r="T67" i="3" s="1"/>
  <c r="T68" i="3" s="1"/>
  <c r="T69" i="3" s="1"/>
  <c r="T70" i="3" s="1"/>
  <c r="T71" i="3" s="1"/>
  <c r="T72" i="3" s="1"/>
  <c r="T73" i="3" s="1"/>
  <c r="T74" i="3" s="1"/>
  <c r="T75" i="3" s="1"/>
  <c r="T76" i="3" s="1"/>
  <c r="T77" i="3" s="1"/>
  <c r="T78" i="3" s="1"/>
  <c r="T79" i="3" s="1"/>
  <c r="T80" i="3" s="1"/>
  <c r="T81" i="3" s="1"/>
  <c r="T82" i="3" s="1"/>
  <c r="T83" i="3" s="1"/>
  <c r="T84" i="3" s="1"/>
  <c r="T85" i="3" s="1"/>
  <c r="T86" i="3" s="1"/>
  <c r="T87" i="3" s="1"/>
  <c r="T88" i="3" s="1"/>
  <c r="T89" i="3" s="1"/>
  <c r="T90" i="3" s="1"/>
  <c r="T91" i="3" s="1"/>
  <c r="T92" i="3" s="1"/>
  <c r="T93" i="3" s="1"/>
  <c r="T94" i="3" s="1"/>
  <c r="T95" i="3" s="1"/>
  <c r="T96" i="3" s="1"/>
  <c r="T97" i="3" s="1"/>
  <c r="T98" i="3" s="1"/>
  <c r="T99" i="3" s="1"/>
  <c r="T100" i="3" s="1"/>
  <c r="T101" i="3" s="1"/>
  <c r="T102" i="3" s="1"/>
  <c r="T103" i="3" s="1"/>
  <c r="T104" i="3" s="1"/>
  <c r="T105" i="3" s="1"/>
  <c r="T106" i="3" s="1"/>
  <c r="T107" i="3" s="1"/>
  <c r="T108" i="3" s="1"/>
  <c r="T109" i="3" s="1"/>
  <c r="T110" i="3" s="1"/>
  <c r="T111" i="3" s="1"/>
  <c r="T112" i="3" s="1"/>
  <c r="T113" i="3" s="1"/>
  <c r="T114" i="3" s="1"/>
  <c r="T115" i="3" s="1"/>
  <c r="T116" i="3" s="1"/>
  <c r="T117" i="3" s="1"/>
  <c r="T118" i="3" s="1"/>
  <c r="T119" i="3" s="1"/>
  <c r="T120" i="3" s="1"/>
  <c r="T121" i="3" s="1"/>
  <c r="T122" i="3" s="1"/>
  <c r="T123" i="3" s="1"/>
  <c r="T124" i="3" s="1"/>
  <c r="T125" i="3" s="1"/>
  <c r="T126" i="3" s="1"/>
  <c r="T127" i="3" s="1"/>
  <c r="T128" i="3" s="1"/>
  <c r="T129" i="3" s="1"/>
  <c r="T130" i="3" s="1"/>
  <c r="T131" i="3" s="1"/>
  <c r="T132" i="3" s="1"/>
  <c r="K8" i="1"/>
  <c r="Q18" i="3"/>
  <c r="Q19" i="3" s="1"/>
  <c r="Q20" i="3" s="1"/>
  <c r="Q21" i="3" s="1"/>
  <c r="Q22" i="3" s="1"/>
  <c r="Q23" i="3" s="1"/>
  <c r="Q24" i="3" s="1"/>
  <c r="Q25" i="3" s="1"/>
  <c r="Q26" i="3" s="1"/>
  <c r="Q27" i="3" s="1"/>
  <c r="Q28" i="3" s="1"/>
  <c r="Q29" i="3" s="1"/>
  <c r="Q30" i="3" s="1"/>
  <c r="Q31" i="3" s="1"/>
  <c r="Q32" i="3" s="1"/>
  <c r="Q33" i="3" s="1"/>
  <c r="Q34" i="3" s="1"/>
  <c r="Q35" i="3" s="1"/>
  <c r="Q36" i="3" s="1"/>
  <c r="Q37" i="3" s="1"/>
  <c r="Q38" i="3" s="1"/>
  <c r="Q39" i="3" s="1"/>
  <c r="Q40" i="3" s="1"/>
  <c r="Q41" i="3" s="1"/>
  <c r="Q42" i="3" s="1"/>
  <c r="Q43" i="3" s="1"/>
  <c r="Q44" i="3" s="1"/>
  <c r="Q45" i="3" s="1"/>
  <c r="Q46" i="3" s="1"/>
  <c r="Q47" i="3" s="1"/>
  <c r="Q48" i="3" s="1"/>
  <c r="Q49" i="3" s="1"/>
  <c r="Q50" i="3" s="1"/>
  <c r="Q51" i="3" s="1"/>
  <c r="Q52" i="3" s="1"/>
  <c r="Q53" i="3" s="1"/>
  <c r="Q54" i="3" s="1"/>
  <c r="Q55" i="3" s="1"/>
  <c r="Q56" i="3" s="1"/>
  <c r="Q57" i="3" s="1"/>
  <c r="Q58" i="3" s="1"/>
  <c r="Q59" i="3" s="1"/>
  <c r="Q60" i="3" s="1"/>
  <c r="Q61" i="3" s="1"/>
  <c r="Q62" i="3" s="1"/>
  <c r="Q63" i="3" s="1"/>
  <c r="Q64" i="3" s="1"/>
  <c r="Q65" i="3" s="1"/>
  <c r="Q66" i="3" s="1"/>
  <c r="Q67" i="3" s="1"/>
  <c r="Q68" i="3" s="1"/>
  <c r="Q69" i="3" s="1"/>
  <c r="Q70" i="3" s="1"/>
  <c r="Q71" i="3" s="1"/>
  <c r="Q72" i="3" s="1"/>
  <c r="Q73" i="3" s="1"/>
  <c r="Q74" i="3" s="1"/>
  <c r="Q75" i="3" s="1"/>
  <c r="Q76" i="3" s="1"/>
  <c r="Q77" i="3" s="1"/>
  <c r="Q78" i="3" s="1"/>
  <c r="Q79" i="3" s="1"/>
  <c r="Q80" i="3" s="1"/>
  <c r="Q81" i="3" s="1"/>
  <c r="Q82" i="3" s="1"/>
  <c r="Q83" i="3" s="1"/>
  <c r="Q84" i="3" s="1"/>
  <c r="Q85" i="3" s="1"/>
  <c r="Q86" i="3" s="1"/>
  <c r="Q87" i="3" s="1"/>
  <c r="Q88" i="3" s="1"/>
  <c r="Q89" i="3" s="1"/>
  <c r="Q90" i="3" s="1"/>
  <c r="Q91" i="3" s="1"/>
  <c r="Q92" i="3" s="1"/>
  <c r="Q93" i="3" s="1"/>
  <c r="Q94" i="3" s="1"/>
  <c r="Q95" i="3" s="1"/>
  <c r="Q96" i="3" s="1"/>
  <c r="Q97" i="3" s="1"/>
  <c r="Q98" i="3" s="1"/>
  <c r="Q99" i="3" s="1"/>
  <c r="Q100" i="3" s="1"/>
  <c r="Q101" i="3" s="1"/>
  <c r="Q102" i="3" s="1"/>
  <c r="Q103" i="3" s="1"/>
  <c r="Q104" i="3" s="1"/>
  <c r="Q105" i="3" s="1"/>
  <c r="Q106" i="3" s="1"/>
  <c r="Q107" i="3" s="1"/>
  <c r="Q108" i="3" s="1"/>
  <c r="Q109" i="3" s="1"/>
  <c r="Q110" i="3" s="1"/>
  <c r="Q111" i="3" s="1"/>
  <c r="Q112" i="3" s="1"/>
  <c r="Q113" i="3" s="1"/>
  <c r="Q114" i="3" s="1"/>
  <c r="Q115" i="3" s="1"/>
  <c r="Q116" i="3" s="1"/>
  <c r="Q117" i="3" s="1"/>
  <c r="Q118" i="3" s="1"/>
  <c r="Q119" i="3" s="1"/>
  <c r="Q120" i="3" s="1"/>
  <c r="Q121" i="3" s="1"/>
  <c r="Q122" i="3" s="1"/>
  <c r="Q123" i="3" s="1"/>
  <c r="Q124" i="3" s="1"/>
  <c r="Q125" i="3" s="1"/>
  <c r="Q126" i="3" s="1"/>
  <c r="Q127" i="3" s="1"/>
  <c r="Q128" i="3" s="1"/>
  <c r="Q129" i="3" s="1"/>
  <c r="Q130" i="3" s="1"/>
  <c r="Q131" i="3" s="1"/>
  <c r="Q132" i="3" s="1"/>
  <c r="R18" i="3"/>
  <c r="R19" i="3" s="1"/>
  <c r="R20" i="3" s="1"/>
  <c r="R21" i="3" s="1"/>
  <c r="R22" i="3" s="1"/>
  <c r="R23" i="3" s="1"/>
  <c r="R24" i="3" s="1"/>
  <c r="R25" i="3" s="1"/>
  <c r="R26" i="3" s="1"/>
  <c r="R27" i="3" s="1"/>
  <c r="R28" i="3" s="1"/>
  <c r="R29" i="3" s="1"/>
  <c r="R30" i="3" s="1"/>
  <c r="R31" i="3" s="1"/>
  <c r="R32" i="3" s="1"/>
  <c r="R33" i="3" s="1"/>
  <c r="R34" i="3" s="1"/>
  <c r="R35" i="3" s="1"/>
  <c r="R36" i="3" s="1"/>
  <c r="R37" i="3" s="1"/>
  <c r="R38" i="3" s="1"/>
  <c r="R39" i="3" s="1"/>
  <c r="R40" i="3" s="1"/>
  <c r="R41" i="3" s="1"/>
  <c r="R42" i="3" s="1"/>
  <c r="R43" i="3" s="1"/>
  <c r="R44" i="3" s="1"/>
  <c r="R45" i="3" s="1"/>
  <c r="R46" i="3" s="1"/>
  <c r="R47" i="3" s="1"/>
  <c r="R48" i="3" s="1"/>
  <c r="R49" i="3" s="1"/>
  <c r="R50" i="3" s="1"/>
  <c r="R51" i="3" s="1"/>
  <c r="R52" i="3" s="1"/>
  <c r="R53" i="3" s="1"/>
  <c r="R54" i="3" s="1"/>
  <c r="R55" i="3" s="1"/>
  <c r="R56" i="3" s="1"/>
  <c r="R57" i="3" s="1"/>
  <c r="R58" i="3" s="1"/>
  <c r="R59" i="3" s="1"/>
  <c r="R60" i="3" s="1"/>
  <c r="R61" i="3" s="1"/>
  <c r="R62" i="3" s="1"/>
  <c r="R63" i="3" s="1"/>
  <c r="R64" i="3" s="1"/>
  <c r="R65" i="3" s="1"/>
  <c r="R66" i="3" s="1"/>
  <c r="R67" i="3" s="1"/>
  <c r="R68" i="3" s="1"/>
  <c r="R69" i="3" s="1"/>
  <c r="R70" i="3" s="1"/>
  <c r="R71" i="3" s="1"/>
  <c r="R72" i="3" s="1"/>
  <c r="R73" i="3" s="1"/>
  <c r="R74" i="3" s="1"/>
  <c r="R75" i="3" s="1"/>
  <c r="R76" i="3" s="1"/>
  <c r="R77" i="3" s="1"/>
  <c r="R78" i="3" s="1"/>
  <c r="R79" i="3" s="1"/>
  <c r="R80" i="3" s="1"/>
  <c r="R81" i="3" s="1"/>
  <c r="R82" i="3" s="1"/>
  <c r="R83" i="3" s="1"/>
  <c r="R84" i="3" s="1"/>
  <c r="R85" i="3" s="1"/>
  <c r="R86" i="3" s="1"/>
  <c r="R87" i="3" s="1"/>
  <c r="R88" i="3" s="1"/>
  <c r="R89" i="3" s="1"/>
  <c r="R90" i="3" s="1"/>
  <c r="R91" i="3" s="1"/>
  <c r="R92" i="3" s="1"/>
  <c r="R93" i="3" s="1"/>
  <c r="R94" i="3" s="1"/>
  <c r="R95" i="3" s="1"/>
  <c r="R96" i="3" s="1"/>
  <c r="R97" i="3" s="1"/>
  <c r="R98" i="3" s="1"/>
  <c r="R99" i="3" s="1"/>
  <c r="R100" i="3" s="1"/>
  <c r="R101" i="3" s="1"/>
  <c r="R102" i="3" s="1"/>
  <c r="R103" i="3" s="1"/>
  <c r="R104" i="3" s="1"/>
  <c r="R105" i="3" s="1"/>
  <c r="R106" i="3" s="1"/>
  <c r="R107" i="3" s="1"/>
  <c r="R108" i="3" s="1"/>
  <c r="R109" i="3" s="1"/>
  <c r="R110" i="3" s="1"/>
  <c r="R111" i="3" s="1"/>
  <c r="R112" i="3" s="1"/>
  <c r="R113" i="3" s="1"/>
  <c r="R114" i="3" s="1"/>
  <c r="R115" i="3" s="1"/>
  <c r="R116" i="3" s="1"/>
  <c r="R117" i="3" s="1"/>
  <c r="R118" i="3" s="1"/>
  <c r="R119" i="3" s="1"/>
  <c r="R120" i="3" s="1"/>
  <c r="R121" i="3" s="1"/>
  <c r="R122" i="3" s="1"/>
  <c r="R123" i="3" s="1"/>
  <c r="R124" i="3" s="1"/>
  <c r="R125" i="3" s="1"/>
  <c r="R126" i="3" s="1"/>
  <c r="R127" i="3" s="1"/>
  <c r="R128" i="3" s="1"/>
  <c r="R129" i="3" s="1"/>
  <c r="R130" i="3" s="1"/>
  <c r="R131" i="3" s="1"/>
  <c r="R132" i="3" s="1"/>
  <c r="S18" i="3"/>
  <c r="S19" i="3" s="1"/>
  <c r="S20" i="3" s="1"/>
  <c r="S21" i="3" s="1"/>
  <c r="S22" i="3" s="1"/>
  <c r="S23" i="3" s="1"/>
  <c r="S24" i="3" s="1"/>
  <c r="S25" i="3" s="1"/>
  <c r="S26" i="3" s="1"/>
  <c r="S27" i="3" s="1"/>
  <c r="S28" i="3" s="1"/>
  <c r="S29" i="3" s="1"/>
  <c r="S30" i="3" s="1"/>
  <c r="S31" i="3" s="1"/>
  <c r="S32" i="3" s="1"/>
  <c r="S33" i="3" s="1"/>
  <c r="S34" i="3" s="1"/>
  <c r="S35" i="3" s="1"/>
  <c r="S36" i="3" s="1"/>
  <c r="S37" i="3" s="1"/>
  <c r="S38" i="3" s="1"/>
  <c r="S39" i="3" s="1"/>
  <c r="S40" i="3" s="1"/>
  <c r="S41" i="3" s="1"/>
  <c r="S42" i="3" s="1"/>
  <c r="S43" i="3" s="1"/>
  <c r="S44" i="3" s="1"/>
  <c r="S45" i="3" s="1"/>
  <c r="S46" i="3" s="1"/>
  <c r="S47" i="3" s="1"/>
  <c r="S48" i="3" s="1"/>
  <c r="S49" i="3" s="1"/>
  <c r="S50" i="3" s="1"/>
  <c r="S51" i="3" s="1"/>
  <c r="S52" i="3" s="1"/>
  <c r="S53" i="3" s="1"/>
  <c r="S54" i="3" s="1"/>
  <c r="S55" i="3" s="1"/>
  <c r="S56" i="3" s="1"/>
  <c r="S57" i="3" s="1"/>
  <c r="S58" i="3" s="1"/>
  <c r="S59" i="3" s="1"/>
  <c r="S60" i="3" s="1"/>
  <c r="S61" i="3" s="1"/>
  <c r="S62" i="3" s="1"/>
  <c r="S63" i="3" s="1"/>
  <c r="S64" i="3" s="1"/>
  <c r="S65" i="3" s="1"/>
  <c r="S66" i="3" s="1"/>
  <c r="S67" i="3" s="1"/>
  <c r="S68" i="3" s="1"/>
  <c r="S69" i="3" s="1"/>
  <c r="S70" i="3" s="1"/>
  <c r="S71" i="3" s="1"/>
  <c r="S72" i="3" s="1"/>
  <c r="S73" i="3" s="1"/>
  <c r="S74" i="3" s="1"/>
  <c r="S75" i="3" s="1"/>
  <c r="S76" i="3" s="1"/>
  <c r="S77" i="3" s="1"/>
  <c r="S78" i="3" s="1"/>
  <c r="S79" i="3" s="1"/>
  <c r="S80" i="3" s="1"/>
  <c r="S81" i="3" s="1"/>
  <c r="S82" i="3" s="1"/>
  <c r="S83" i="3" s="1"/>
  <c r="S84" i="3" s="1"/>
  <c r="S85" i="3" s="1"/>
  <c r="S86" i="3" s="1"/>
  <c r="S87" i="3" s="1"/>
  <c r="S88" i="3" s="1"/>
  <c r="S89" i="3" s="1"/>
  <c r="S90" i="3" s="1"/>
  <c r="S91" i="3" s="1"/>
  <c r="S92" i="3" s="1"/>
  <c r="S93" i="3" s="1"/>
  <c r="S94" i="3" s="1"/>
  <c r="S95" i="3" s="1"/>
  <c r="S96" i="3" s="1"/>
  <c r="S97" i="3" s="1"/>
  <c r="S98" i="3" s="1"/>
  <c r="S99" i="3" s="1"/>
  <c r="S100" i="3" s="1"/>
  <c r="S101" i="3" s="1"/>
  <c r="S102" i="3" s="1"/>
  <c r="S103" i="3" s="1"/>
  <c r="S104" i="3" s="1"/>
  <c r="S105" i="3" s="1"/>
  <c r="S106" i="3" s="1"/>
  <c r="S107" i="3" s="1"/>
  <c r="S108" i="3" s="1"/>
  <c r="S109" i="3" s="1"/>
  <c r="S110" i="3" s="1"/>
  <c r="S111" i="3" s="1"/>
  <c r="S112" i="3" s="1"/>
  <c r="S113" i="3" s="1"/>
  <c r="S114" i="3" s="1"/>
  <c r="S115" i="3" s="1"/>
  <c r="S116" i="3" s="1"/>
  <c r="S117" i="3" s="1"/>
  <c r="S118" i="3" s="1"/>
  <c r="S119" i="3" s="1"/>
  <c r="S120" i="3" s="1"/>
  <c r="S121" i="3" s="1"/>
  <c r="S122" i="3" s="1"/>
  <c r="S123" i="3" s="1"/>
  <c r="S124" i="3" s="1"/>
  <c r="S125" i="3" s="1"/>
  <c r="S126" i="3" s="1"/>
  <c r="S127" i="3" s="1"/>
  <c r="S128" i="3" s="1"/>
  <c r="S129" i="3" s="1"/>
  <c r="S130" i="3" s="1"/>
  <c r="S131" i="3" s="1"/>
  <c r="S132" i="3" s="1"/>
  <c r="H5" i="3" l="1"/>
  <c r="H7" i="3" s="1"/>
  <c r="L8" i="1"/>
  <c r="L9" i="1"/>
  <c r="G5" i="3"/>
  <c r="G7" i="3" s="1"/>
  <c r="F5" i="3"/>
  <c r="F7" i="3" s="1"/>
  <c r="E5" i="3"/>
  <c r="E7" i="3" s="1"/>
  <c r="E6" i="3"/>
  <c r="H6" i="3"/>
  <c r="G6" i="3"/>
  <c r="F6" i="3"/>
  <c r="D27" i="2" l="1"/>
  <c r="D30" i="2"/>
  <c r="D28" i="2"/>
  <c r="D29" i="2"/>
</calcChain>
</file>

<file path=xl/sharedStrings.xml><?xml version="1.0" encoding="utf-8"?>
<sst xmlns="http://schemas.openxmlformats.org/spreadsheetml/2006/main" count="86" uniqueCount="75">
  <si>
    <t>derived qx-J</t>
  </si>
  <si>
    <t>combined</t>
  </si>
  <si>
    <t>0 alive</t>
  </si>
  <si>
    <t>1 alive</t>
  </si>
  <si>
    <t>2 alive</t>
  </si>
  <si>
    <t>lx-U</t>
  </si>
  <si>
    <t>lx-F</t>
  </si>
  <si>
    <t>lx-M</t>
  </si>
  <si>
    <t>qx-U:50/50</t>
  </si>
  <si>
    <t>qx-F</t>
  </si>
  <si>
    <t>qx-M</t>
  </si>
  <si>
    <t>Age</t>
  </si>
  <si>
    <t>joint life - same age</t>
  </si>
  <si>
    <t>single life</t>
  </si>
  <si>
    <t>RP2014 proj2017 gener</t>
  </si>
  <si>
    <t>Assumptions</t>
  </si>
  <si>
    <t>Inflation</t>
  </si>
  <si>
    <t>Real risk-free interest</t>
  </si>
  <si>
    <t>Risk aversion (gamma)</t>
  </si>
  <si>
    <t>qx-J</t>
  </si>
  <si>
    <t>lx-J</t>
  </si>
  <si>
    <t>qx*-M</t>
  </si>
  <si>
    <t>qx*-F</t>
  </si>
  <si>
    <t>qx*-U:50/50</t>
  </si>
  <si>
    <t>qx*-J</t>
  </si>
  <si>
    <t>lx*-M</t>
  </si>
  <si>
    <t>lx*-F</t>
  </si>
  <si>
    <t>lx*-U</t>
  </si>
  <si>
    <t>lx*-J</t>
  </si>
  <si>
    <t>Ben COLA</t>
  </si>
  <si>
    <t>best range = 1% to 3%</t>
  </si>
  <si>
    <t>best range = 0.5 to 2</t>
  </si>
  <si>
    <t>SS repl ratio</t>
  </si>
  <si>
    <t>for single-earner married couple, a spousal benefit will be added equal to one-half the parameter value</t>
  </si>
  <si>
    <t>will be used to inflate the non-SS benefits</t>
  </si>
  <si>
    <t>infl</t>
  </si>
  <si>
    <t>COLA</t>
  </si>
  <si>
    <t>discount</t>
  </si>
  <si>
    <t>SS ben</t>
  </si>
  <si>
    <t>non-SS ben, w/o utility</t>
  </si>
  <si>
    <t>non-SS ben w/ utility</t>
  </si>
  <si>
    <t>Single Female</t>
  </si>
  <si>
    <t>Married Couple</t>
  </si>
  <si>
    <t>Single Unisex</t>
  </si>
  <si>
    <t>Single  Male</t>
  </si>
  <si>
    <t>PV's for $1 annl payt @ BOY:</t>
  </si>
  <si>
    <t>Basis for Calculations</t>
  </si>
  <si>
    <t>will be used as part of nominal interest discount rate, and for SS CPI assumption; best range = 1% to 3%</t>
  </si>
  <si>
    <t>*  based on assumed total FP repl ratio of:</t>
  </si>
  <si>
    <t>blended SS + non-SS w/o utility*</t>
  </si>
  <si>
    <t>blended SS + non-SS w/ utility*</t>
  </si>
  <si>
    <t>Mortality</t>
  </si>
  <si>
    <t>Target repl ratio</t>
  </si>
  <si>
    <t>beyond this level of total income replacement, we assume no utility for pooling due to bequest motives and low gamma for incremental income</t>
  </si>
  <si>
    <t>J&amp;S %</t>
  </si>
  <si>
    <t>Static</t>
  </si>
  <si>
    <t xml:space="preserve">RP2014 </t>
  </si>
  <si>
    <t>Male</t>
  </si>
  <si>
    <t>Female</t>
  </si>
  <si>
    <t>RP2014 rates, projected to 2017 and with generational projections for ages after 65 (using MP2014) - see MortTables sheet</t>
  </si>
  <si>
    <t xml:space="preserve">2016 IRS </t>
  </si>
  <si>
    <t>Projected to 2017 and with generational projections for ages after 65 (using MP2014)</t>
  </si>
  <si>
    <t>Retirement Age</t>
  </si>
  <si>
    <t>(100% means all benefits continue when one life remains - maximum reduction in value of pooling)</t>
  </si>
  <si>
    <t>(50% means 1/2 of benefit continues when one life remains - no impact on value of pooling)</t>
  </si>
  <si>
    <t xml:space="preserve"> (same age, see JointMortality sheet for benefit continuation parameter)</t>
  </si>
  <si>
    <t>Mortality Adjustment</t>
  </si>
  <si>
    <t>1.00 uses q's from table, 1.1 increases q's by 10%</t>
  </si>
  <si>
    <t>Value of Mortality Pooling</t>
  </si>
  <si>
    <t>this is the annual SS benefit as pct of final pay for an individual - assumed to start at Retirement Age; best range = 30% for $100K FP level; 40% for median pay of $50K; 50% for $30K FP level</t>
  </si>
  <si>
    <t>Disclaimer for Software</t>
  </si>
  <si>
    <t>The Software has been developed for the benefit of actuaries FOR EDUCATIONAL USE ONLY, although others may find it useful. SOA and the author make the Software available to individual users for their personal use on a non–exclusive basis. No commercial use, reproduction or distribution is permitted whatsoever.</t>
  </si>
  <si>
    <t>SOA and the author make no warranty, guarantee, or representation, either expressed or implied, regarding the Software, including its quality, accuracy, reliability, or suitability, and HEREBY DISCLAIM ANY WARRANTY REGARDING THE SOFTWARE'S MERCHANTABILITY OR FITNESS FOR ANY PARTICULAR PURPOSE. SOA and the author make no warranty that the Software is free from errors, defects, worms, viruses or other elements or codes that manifest contaminating or destructive properties. In no event shall SOA or the author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and the author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</si>
  <si>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t>The model, accompanying documentation, and methodologies contained herein do not represent an official position, statement, or endorsement on behalf of the Society of Actuaries or its members, nor should the material be construed to do so. It is the product of a research effort commissioned by the Society of Actuaries to add to the library of resource tools for longevity pooling and further knowledge in that area. The model is neither intended to preclude the use of other methodologies for any purpose nor provide a statement or position on the use, application, or preferability of other methodologies as compared to the methodology described herein.</t>
  </si>
  <si>
    <r>
      <t>Important:</t>
    </r>
    <r>
      <rPr>
        <sz val="9"/>
        <color rgb="FF666666"/>
        <rFont val="Arial"/>
        <family val="2"/>
      </rPr>
      <t> This Excel Model ("Software") is the property of the Society of Actuaries and is protected under U.S. and international copyright laws.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</si>
</sst>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0000_);_(* \(#,##0.000000\);_(* &quot;-&quot;??_);_(@_)"/>
    <numFmt numFmtId="165" formatCode="_(* #,##0.00000000_);_(* \(#,##0.00000000\);_(* &quot;-&quot;??_);_(@_)"/>
    <numFmt numFmtId="166" formatCode="_(* #,##0.0000_);_(* \(#,##0.0000\);_(* &quot;-&quot;??_);_(@_)"/>
    <numFmt numFmtId="167" formatCode="_(* #,##0.00000_);_(* \(#,##0.00000\);_(* &quot;-&quot;??_);_(@_)"/>
    <numFmt numFmtId="168" formatCode="_(* #,##0.0000000_);_(* \(#,##0.0000000\);_(* &quot;-&quot;??_);_(@_)"/>
    <numFmt numFmtId="169" formatCode="0.000000"/>
  </numFmts>
  <fonts count="14" x14ac:knownFonts="1">
    <font>
      <sz val="12"/>
      <color theme="1"/>
      <name val="Calibri"/>
      <family val="2"/>
      <scheme val="minor"/>
    </font>
    <font>
      <sz val="12"/>
      <color theme="1"/>
      <name val="Calibri"/>
      <family val="2"/>
      <scheme val="minor"/>
    </font>
    <font>
      <b/>
      <i/>
      <sz val="12"/>
      <color theme="1"/>
      <name val="Calibri"/>
      <family val="2"/>
      <scheme val="minor"/>
    </font>
    <font>
      <b/>
      <sz val="12"/>
      <color theme="1"/>
      <name val="Calibri"/>
      <family val="2"/>
      <scheme val="minor"/>
    </font>
    <font>
      <b/>
      <sz val="12"/>
      <color rgb="FFFF0000"/>
      <name val="Calibri"/>
      <family val="2"/>
      <scheme val="minor"/>
    </font>
    <font>
      <sz val="12"/>
      <color theme="0"/>
      <name val="Calibri"/>
      <family val="2"/>
      <scheme val="minor"/>
    </font>
    <font>
      <i/>
      <sz val="12"/>
      <color theme="1"/>
      <name val="Calibri"/>
      <family val="2"/>
      <scheme val="minor"/>
    </font>
    <font>
      <b/>
      <sz val="12"/>
      <name val="Calibri"/>
      <family val="2"/>
      <scheme val="minor"/>
    </font>
    <font>
      <i/>
      <sz val="12"/>
      <color theme="0" tint="-0.499984740745262"/>
      <name val="Calibri"/>
      <family val="2"/>
      <scheme val="minor"/>
    </font>
    <font>
      <sz val="12"/>
      <name val="Calibri"/>
      <family val="2"/>
      <scheme val="minor"/>
    </font>
    <font>
      <b/>
      <sz val="11"/>
      <color theme="1"/>
      <name val="Arial"/>
      <family val="2"/>
    </font>
    <font>
      <b/>
      <sz val="9"/>
      <color rgb="FF666666"/>
      <name val="Arial"/>
      <family val="2"/>
    </font>
    <font>
      <sz val="9"/>
      <color rgb="FF666666"/>
      <name val="Arial"/>
      <family val="2"/>
    </font>
    <font>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6">
    <border>
      <left/>
      <right/>
      <top/>
      <bottom/>
      <diagonal/>
    </border>
    <border>
      <left/>
      <right/>
      <top/>
      <bottom style="medium">
        <color indexed="64"/>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164" fontId="0" fillId="0" borderId="0" xfId="1" applyNumberFormat="1" applyFont="1"/>
    <xf numFmtId="165" fontId="0" fillId="0" borderId="0" xfId="1" applyNumberFormat="1" applyFont="1"/>
    <xf numFmtId="0" fontId="2" fillId="0" borderId="0" xfId="0" applyFont="1" applyAlignment="1">
      <alignment horizontal="center"/>
    </xf>
    <xf numFmtId="0" fontId="3" fillId="0" borderId="0" xfId="0" applyFont="1"/>
    <xf numFmtId="10" fontId="4" fillId="2" borderId="0" xfId="2" applyNumberFormat="1" applyFont="1" applyFill="1"/>
    <xf numFmtId="0" fontId="2" fillId="0" borderId="0" xfId="0" applyFont="1"/>
    <xf numFmtId="0" fontId="4" fillId="0" borderId="0" xfId="0" applyFont="1"/>
    <xf numFmtId="0" fontId="5" fillId="0" borderId="0" xfId="0" applyFont="1"/>
    <xf numFmtId="164" fontId="3" fillId="0" borderId="0" xfId="0" applyNumberFormat="1" applyFont="1"/>
    <xf numFmtId="0" fontId="3" fillId="0" borderId="0" xfId="0" applyFont="1" applyAlignment="1">
      <alignment horizontal="center" wrapText="1"/>
    </xf>
    <xf numFmtId="0" fontId="6" fillId="0" borderId="0" xfId="0" applyFont="1"/>
    <xf numFmtId="9" fontId="7" fillId="3" borderId="0" xfId="2" applyFont="1" applyFill="1" applyAlignment="1">
      <alignment horizontal="center"/>
    </xf>
    <xf numFmtId="0" fontId="8" fillId="0" borderId="0" xfId="0" applyFont="1"/>
    <xf numFmtId="166" fontId="0" fillId="0" borderId="0" xfId="1" applyNumberFormat="1" applyFont="1"/>
    <xf numFmtId="167" fontId="0" fillId="0" borderId="0" xfId="1" applyNumberFormat="1" applyFont="1"/>
    <xf numFmtId="168" fontId="0" fillId="0" borderId="0" xfId="1" applyNumberFormat="1" applyFont="1"/>
    <xf numFmtId="168" fontId="0" fillId="0" borderId="0" xfId="0" applyNumberFormat="1"/>
    <xf numFmtId="167" fontId="3" fillId="0" borderId="0" xfId="0" applyNumberFormat="1" applyFont="1"/>
    <xf numFmtId="169" fontId="0" fillId="4" borderId="2" xfId="0" applyNumberFormat="1" applyFill="1" applyBorder="1" applyAlignment="1">
      <alignment horizontal="center"/>
    </xf>
    <xf numFmtId="0" fontId="0" fillId="0" borderId="0" xfId="0" applyAlignment="1"/>
    <xf numFmtId="0" fontId="0" fillId="0" borderId="0" xfId="0" applyNumberFormat="1" applyAlignment="1">
      <alignment horizontal="left" vertical="center" indent="2"/>
    </xf>
    <xf numFmtId="0" fontId="0" fillId="0" borderId="0" xfId="0" applyAlignment="1">
      <alignment horizontal="right"/>
    </xf>
    <xf numFmtId="0" fontId="2" fillId="0" borderId="0" xfId="0" applyFont="1" applyAlignment="1">
      <alignment horizontal="left"/>
    </xf>
    <xf numFmtId="0" fontId="3" fillId="2" borderId="3" xfId="0" applyFont="1" applyFill="1" applyBorder="1" applyAlignment="1">
      <alignment horizontal="center"/>
    </xf>
    <xf numFmtId="10" fontId="3" fillId="2" borderId="4" xfId="2" applyNumberFormat="1" applyFont="1" applyFill="1" applyBorder="1" applyAlignment="1">
      <alignment horizontal="center"/>
    </xf>
    <xf numFmtId="10" fontId="0" fillId="4" borderId="5" xfId="0" applyNumberFormat="1" applyFill="1" applyBorder="1" applyAlignment="1">
      <alignment horizontal="center"/>
    </xf>
    <xf numFmtId="2" fontId="9" fillId="4" borderId="5" xfId="0" applyNumberFormat="1" applyFont="1" applyFill="1" applyBorder="1" applyAlignment="1">
      <alignment horizontal="center"/>
    </xf>
    <xf numFmtId="9" fontId="0" fillId="4" borderId="5" xfId="0" applyNumberFormat="1" applyFill="1" applyBorder="1" applyAlignment="1">
      <alignment horizontal="center"/>
    </xf>
    <xf numFmtId="10" fontId="9" fillId="4" borderId="5" xfId="2" applyNumberFormat="1" applyFont="1" applyFill="1" applyBorder="1" applyAlignment="1">
      <alignment horizontal="center"/>
    </xf>
    <xf numFmtId="0" fontId="0" fillId="0" borderId="1" xfId="0" applyBorder="1"/>
    <xf numFmtId="0" fontId="0" fillId="0" borderId="0" xfId="0" applyBorder="1"/>
    <xf numFmtId="0" fontId="0" fillId="0" borderId="0" xfId="0" applyAlignment="1">
      <alignment horizontal="left"/>
    </xf>
    <xf numFmtId="169" fontId="0" fillId="0" borderId="0" xfId="0" applyNumberFormat="1" applyAlignment="1">
      <alignment vertical="center"/>
    </xf>
    <xf numFmtId="1" fontId="9" fillId="4" borderId="5" xfId="0" applyNumberFormat="1" applyFont="1" applyFill="1" applyBorder="1" applyAlignment="1">
      <alignment horizontal="center"/>
    </xf>
    <xf numFmtId="0" fontId="0" fillId="0" borderId="0" xfId="0" applyAlignment="1">
      <alignment horizontal="left"/>
    </xf>
    <xf numFmtId="0" fontId="10"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2</xdr:row>
      <xdr:rowOff>138113</xdr:rowOff>
    </xdr:from>
    <xdr:to>
      <xdr:col>18</xdr:col>
      <xdr:colOff>71437</xdr:colOff>
      <xdr:row>10</xdr:row>
      <xdr:rowOff>52388</xdr:rowOff>
    </xdr:to>
    <xdr:sp macro="" textlink="">
      <xdr:nvSpPr>
        <xdr:cNvPr id="2" name="TextBox 1">
          <a:extLst>
            <a:ext uri="{FF2B5EF4-FFF2-40B4-BE49-F238E27FC236}">
              <a16:creationId xmlns:a16="http://schemas.microsoft.com/office/drawing/2014/main" id="{BD9588BE-1B87-4508-9C4A-BEDAC94AA8C2}"/>
            </a:ext>
          </a:extLst>
        </xdr:cNvPr>
        <xdr:cNvSpPr txBox="1"/>
      </xdr:nvSpPr>
      <xdr:spPr>
        <a:xfrm>
          <a:off x="171450" y="538163"/>
          <a:ext cx="12244387"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These calculations reflect the value of mortality pooling for retirement at age assumed age, based on the assumptions listed below, and using standard life-cycle methodology</a:t>
          </a:r>
          <a:r>
            <a:rPr lang="en-US" sz="1100" b="1" baseline="0"/>
            <a:t> with a Constant Relative Risk Aversion function.  The calculations include the ability to recognize that Social Security benefits automatically provide mortality pooling, so that the risk aversion adjustments only apply to the non-SS benefits.  The resulting value of mortality pooling results are therefore lower, representing the marginal utility for the pooling of non-SS benefits.  For this purpose, the calculations assume that the non-SS benefits will be in the amount required to acheive a specified total final pay replacement ratio, inclusive of the specified level of SS replacement ratio.</a:t>
          </a:r>
        </a:p>
        <a:p>
          <a:endParaRPr lang="en-US" sz="1100" b="1" baseline="0"/>
        </a:p>
        <a:p>
          <a:r>
            <a:rPr lang="en-US" sz="1100" b="1" baseline="0"/>
            <a:t>The "value of mortality pooling" should be interpreted as the utility value gained by pooling the mortality risk for non-SS benefits through an actuarially fair annuity without any loading for expenses, profits, etc.  For example, if $100,000 is the required amount to annuitize the non-SS benefits, and the "value of mortality pooling" result is +15.0%, this means that the annuity is equivalent in utility value to a lump sum amount of $115,000 -- based on all the assumptions used.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wlnd\Desktop\Value_of_Mortality_Pool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lueofLongPoolingMilevsky-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x"/>
      <sheetName val="q.star.x"/>
    </sheetNames>
    <sheetDataSet>
      <sheetData sheetId="0">
        <row r="2">
          <cell r="E2">
            <v>0.02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q.x"/>
      <sheetName val="q.star.x"/>
      <sheetName val="MortTables"/>
    </sheetNames>
    <sheetDataSet>
      <sheetData sheetId="0"/>
      <sheetData sheetId="1">
        <row r="2">
          <cell r="E2">
            <v>0.02</v>
          </cell>
        </row>
        <row r="3">
          <cell r="E3">
            <v>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D0A8-B6F2-4AD3-BE5F-D6A319C400EA}">
  <dimension ref="A1:A6"/>
  <sheetViews>
    <sheetView tabSelected="1" workbookViewId="0">
      <selection activeCell="A5" sqref="A5"/>
    </sheetView>
  </sheetViews>
  <sheetFormatPr defaultColWidth="8.875" defaultRowHeight="15.75" x14ac:dyDescent="0.25"/>
  <cols>
    <col min="1" max="1" width="72.125" customWidth="1"/>
  </cols>
  <sheetData>
    <row r="1" spans="1:1" x14ac:dyDescent="0.25">
      <c r="A1" s="36" t="s">
        <v>70</v>
      </c>
    </row>
    <row r="2" spans="1:1" ht="24" x14ac:dyDescent="0.25">
      <c r="A2" s="37" t="s">
        <v>74</v>
      </c>
    </row>
    <row r="3" spans="1:1" ht="48" x14ac:dyDescent="0.25">
      <c r="A3" s="38" t="s">
        <v>71</v>
      </c>
    </row>
    <row r="4" spans="1:1" ht="156" x14ac:dyDescent="0.25">
      <c r="A4" s="38" t="s">
        <v>72</v>
      </c>
    </row>
    <row r="5" spans="1:1" ht="84" x14ac:dyDescent="0.25">
      <c r="A5" s="37" t="s">
        <v>73</v>
      </c>
    </row>
    <row r="6" spans="1:1" x14ac:dyDescent="0.25">
      <c r="A6" s="3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0"/>
  <sheetViews>
    <sheetView showGridLines="0" workbookViewId="0"/>
  </sheetViews>
  <sheetFormatPr defaultColWidth="8.875" defaultRowHeight="15.75" x14ac:dyDescent="0.25"/>
  <cols>
    <col min="1" max="1" width="10.625" customWidth="1"/>
    <col min="2" max="2" width="11.875" customWidth="1"/>
    <col min="3" max="3" width="16.125" customWidth="1"/>
  </cols>
  <sheetData>
    <row r="2" spans="1:6" x14ac:dyDescent="0.25">
      <c r="A2" s="7" t="s">
        <v>46</v>
      </c>
    </row>
    <row r="12" spans="1:6" x14ac:dyDescent="0.25">
      <c r="A12" s="7" t="s">
        <v>15</v>
      </c>
    </row>
    <row r="13" spans="1:6" x14ac:dyDescent="0.25">
      <c r="A13" s="7"/>
    </row>
    <row r="14" spans="1:6" x14ac:dyDescent="0.25">
      <c r="A14" s="4" t="s">
        <v>62</v>
      </c>
      <c r="D14" s="34">
        <v>65</v>
      </c>
    </row>
    <row r="15" spans="1:6" x14ac:dyDescent="0.25">
      <c r="A15" s="6" t="s">
        <v>16</v>
      </c>
      <c r="D15" s="26">
        <v>0.01</v>
      </c>
      <c r="F15" t="s">
        <v>47</v>
      </c>
    </row>
    <row r="16" spans="1:6" x14ac:dyDescent="0.25">
      <c r="A16" s="6" t="s">
        <v>29</v>
      </c>
      <c r="D16" s="29">
        <v>0</v>
      </c>
      <c r="F16" t="s">
        <v>34</v>
      </c>
    </row>
    <row r="17" spans="1:6" x14ac:dyDescent="0.25">
      <c r="A17" s="6" t="s">
        <v>17</v>
      </c>
      <c r="D17" s="26">
        <v>0.02</v>
      </c>
      <c r="F17" t="s">
        <v>30</v>
      </c>
    </row>
    <row r="18" spans="1:6" x14ac:dyDescent="0.25">
      <c r="A18" s="6" t="s">
        <v>18</v>
      </c>
      <c r="D18" s="27">
        <v>0.5</v>
      </c>
      <c r="E18" s="8">
        <f>IF(D18=1,0.999999,D18)</f>
        <v>0.5</v>
      </c>
      <c r="F18" t="s">
        <v>31</v>
      </c>
    </row>
    <row r="19" spans="1:6" x14ac:dyDescent="0.25">
      <c r="A19" s="6" t="s">
        <v>32</v>
      </c>
      <c r="D19" s="28">
        <v>0</v>
      </c>
      <c r="F19" t="s">
        <v>69</v>
      </c>
    </row>
    <row r="20" spans="1:6" x14ac:dyDescent="0.25">
      <c r="D20" s="27"/>
      <c r="F20" t="s">
        <v>33</v>
      </c>
    </row>
    <row r="21" spans="1:6" x14ac:dyDescent="0.25">
      <c r="A21" s="6" t="s">
        <v>52</v>
      </c>
      <c r="D21" s="28">
        <v>1</v>
      </c>
      <c r="F21" t="s">
        <v>53</v>
      </c>
    </row>
    <row r="22" spans="1:6" x14ac:dyDescent="0.25">
      <c r="A22" s="6" t="s">
        <v>51</v>
      </c>
      <c r="D22" t="s">
        <v>59</v>
      </c>
    </row>
    <row r="23" spans="1:6" x14ac:dyDescent="0.25">
      <c r="A23" s="6" t="s">
        <v>66</v>
      </c>
      <c r="D23" s="27">
        <v>1.2</v>
      </c>
      <c r="F23" t="s">
        <v>67</v>
      </c>
    </row>
    <row r="25" spans="1:6" x14ac:dyDescent="0.25">
      <c r="A25" s="7" t="s">
        <v>68</v>
      </c>
    </row>
    <row r="26" spans="1:6" ht="16.5" thickBot="1" x14ac:dyDescent="0.3">
      <c r="D26" s="30"/>
      <c r="E26" s="31"/>
    </row>
    <row r="27" spans="1:6" ht="16.5" thickBot="1" x14ac:dyDescent="0.3">
      <c r="C27" s="24" t="s">
        <v>44</v>
      </c>
      <c r="D27" s="25">
        <f>((Calculations!E6/Calculations!E7)^(gamma/(1-gamma)))-1</f>
        <v>0.25301876910347487</v>
      </c>
    </row>
    <row r="28" spans="1:6" ht="16.5" thickBot="1" x14ac:dyDescent="0.3">
      <c r="C28" s="25" t="s">
        <v>41</v>
      </c>
      <c r="D28" s="25">
        <f>((Calculations!F6/Calculations!F7)^(gamma/(1-gamma)))-1</f>
        <v>0.25453350349372017</v>
      </c>
    </row>
    <row r="29" spans="1:6" ht="16.5" thickBot="1" x14ac:dyDescent="0.3">
      <c r="C29" s="24" t="s">
        <v>43</v>
      </c>
      <c r="D29" s="25">
        <f>((Calculations!G6/Calculations!G7)^(gamma/(1-gamma)))-1</f>
        <v>0.25361085351162038</v>
      </c>
    </row>
    <row r="30" spans="1:6" ht="16.5" thickBot="1" x14ac:dyDescent="0.3">
      <c r="C30" s="25" t="s">
        <v>42</v>
      </c>
      <c r="D30" s="25">
        <f>((Calculations!H6/Calculations!H7)^(gamma/(1-gamma)))-1</f>
        <v>0.21873336925900544</v>
      </c>
      <c r="E30" t="s">
        <v>65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2"/>
  <sheetViews>
    <sheetView workbookViewId="0"/>
  </sheetViews>
  <sheetFormatPr defaultColWidth="8.875" defaultRowHeight="15.75" x14ac:dyDescent="0.25"/>
  <cols>
    <col min="2" max="4" width="9.5" bestFit="1" customWidth="1"/>
    <col min="5" max="6" width="10.5" bestFit="1" customWidth="1"/>
    <col min="7" max="7" width="10.875" bestFit="1" customWidth="1"/>
    <col min="8" max="8" width="10.5" bestFit="1" customWidth="1"/>
    <col min="9" max="9" width="12.5" customWidth="1"/>
    <col min="10" max="11" width="11.5" customWidth="1"/>
    <col min="12" max="12" width="11.5" bestFit="1" customWidth="1"/>
    <col min="13" max="16" width="11.625" customWidth="1"/>
    <col min="17" max="20" width="11.5" bestFit="1" customWidth="1"/>
  </cols>
  <sheetData>
    <row r="1" spans="1:20" ht="31.5" x14ac:dyDescent="0.25">
      <c r="E1" s="10" t="s">
        <v>44</v>
      </c>
      <c r="F1" s="10" t="s">
        <v>41</v>
      </c>
      <c r="G1" s="10" t="s">
        <v>43</v>
      </c>
      <c r="H1" s="10" t="s">
        <v>42</v>
      </c>
    </row>
    <row r="2" spans="1:20" x14ac:dyDescent="0.25">
      <c r="B2" s="6" t="s">
        <v>45</v>
      </c>
    </row>
    <row r="3" spans="1:20" x14ac:dyDescent="0.25">
      <c r="B3" s="4" t="s">
        <v>38</v>
      </c>
      <c r="E3" s="18">
        <f>SUMPRODUCT($B$17:$B$132,$D$17:$D$132,I$17:I$132)+1</f>
        <v>14.058823207913363</v>
      </c>
      <c r="F3" s="18">
        <f>SUMPRODUCT($B$17:$B$132,$D$17:$D$132,J$17:J$132)+1</f>
        <v>14.879374319839217</v>
      </c>
      <c r="G3" s="9">
        <f>SUMPRODUCT($B$17:$B$132,$D$17:$D$132,K$17:K$132)+1</f>
        <v>14.43392833127964</v>
      </c>
      <c r="H3" s="18">
        <f>SUMPRODUCT($B$17:$B$132,$D$17:$D$132,L$17:L$132)+1</f>
        <v>15.256531817449073</v>
      </c>
    </row>
    <row r="4" spans="1:20" x14ac:dyDescent="0.25">
      <c r="B4" s="4" t="s">
        <v>39</v>
      </c>
      <c r="E4" s="18">
        <f>SUMPRODUCT($C$17:$C$132,$D$17:$D$132,I$17:I$132)+1</f>
        <v>13.92952792862709</v>
      </c>
      <c r="F4" s="18">
        <f>SUMPRODUCT($C$17:$C$132,$D$17:$D$132,J$17:J$132)+1</f>
        <v>14.741954772118032</v>
      </c>
      <c r="G4" s="9">
        <f>SUMPRODUCT($C$17:$C$132,$D$17:$D$132,K$17:K$132)+1</f>
        <v>14.300919139880826</v>
      </c>
      <c r="H4" s="18">
        <f>SUMPRODUCT($C$17:$C$132,$D$17:$D$132,L$17:L$132)+1</f>
        <v>15.115378037078294</v>
      </c>
    </row>
    <row r="5" spans="1:20" x14ac:dyDescent="0.25">
      <c r="B5" s="4" t="s">
        <v>40</v>
      </c>
      <c r="E5" s="18">
        <f>SUMPRODUCT($C$17:$C$132,$D$17:$D$132,Q$17:Q$132)+1</f>
        <v>11.116775160992647</v>
      </c>
      <c r="F5" s="18">
        <f>SUMPRODUCT($C$17:$C$132,$D$17:$D$132,R$17:R$132)+1</f>
        <v>11.750945455871459</v>
      </c>
      <c r="G5" s="9">
        <f>SUMPRODUCT($C$17:$C$132,$D$17:$D$132,S$17:S$132)+1</f>
        <v>11.407781848586447</v>
      </c>
      <c r="H5" s="18">
        <f>SUMPRODUCT($C$17:$C$132,$D$17:$D$132,T$17:T$132)+1</f>
        <v>12.402530707982914</v>
      </c>
    </row>
    <row r="6" spans="1:20" x14ac:dyDescent="0.25">
      <c r="B6" s="4" t="s">
        <v>49</v>
      </c>
      <c r="E6" s="18">
        <f>(SSratio*Calculations!E$3+(TotRR-SSratio)*Calculations!E4)/TotRR</f>
        <v>13.92952792862709</v>
      </c>
      <c r="F6" s="18">
        <f>(SSratio*Calculations!F$3+(TotRR-SSratio)*Calculations!F4)/TotRR</f>
        <v>14.741954772118032</v>
      </c>
      <c r="G6" s="9">
        <f>(SSratio*Calculations!G$3+(TotRR-SSratio)*Calculations!G4)/TotRR</f>
        <v>14.300919139880826</v>
      </c>
      <c r="H6" s="18">
        <f>(SSratio*1.5*Calculations!H$3+(TotRR-SSratio*1.5)*Calculations!H4)/TotRR</f>
        <v>15.115378037078294</v>
      </c>
    </row>
    <row r="7" spans="1:20" x14ac:dyDescent="0.25">
      <c r="B7" s="4" t="s">
        <v>50</v>
      </c>
      <c r="E7" s="18">
        <f>(SSratio*Calculations!E$3+(TotRR-SSratio)*Calculations!E5)/TotRR</f>
        <v>11.116775160992647</v>
      </c>
      <c r="F7" s="18">
        <f>(SSratio*Calculations!F$3+(TotRR-SSratio)*Calculations!F5)/TotRR</f>
        <v>11.750945455871459</v>
      </c>
      <c r="G7" s="9">
        <f>(SSratio*Calculations!G$3+(TotRR-SSratio)*Calculations!G5)/TotRR</f>
        <v>11.407781848586447</v>
      </c>
      <c r="H7" s="18">
        <f>(SSratio*1.5*Calculations!H$3+(TotRR-SSratio*1.5)*Calculations!H5)/TotRR</f>
        <v>12.402530707982914</v>
      </c>
    </row>
    <row r="8" spans="1:20" x14ac:dyDescent="0.25">
      <c r="C8" s="11" t="s">
        <v>48</v>
      </c>
      <c r="G8" s="12">
        <f>TgtRR</f>
        <v>1</v>
      </c>
    </row>
    <row r="14" spans="1:20" x14ac:dyDescent="0.25">
      <c r="E14" s="4"/>
    </row>
    <row r="15" spans="1:20" x14ac:dyDescent="0.25">
      <c r="E15" s="4"/>
    </row>
    <row r="16" spans="1:20" s="3" customFormat="1" x14ac:dyDescent="0.25">
      <c r="A16" s="3" t="s">
        <v>11</v>
      </c>
      <c r="B16" s="3" t="s">
        <v>35</v>
      </c>
      <c r="C16" s="3" t="s">
        <v>36</v>
      </c>
      <c r="D16" s="3" t="s">
        <v>37</v>
      </c>
      <c r="E16" s="3" t="s">
        <v>10</v>
      </c>
      <c r="F16" s="3" t="s">
        <v>9</v>
      </c>
      <c r="G16" s="3" t="s">
        <v>8</v>
      </c>
      <c r="H16" s="3" t="s">
        <v>19</v>
      </c>
      <c r="I16" s="3" t="s">
        <v>7</v>
      </c>
      <c r="J16" s="3" t="s">
        <v>6</v>
      </c>
      <c r="K16" s="3" t="s">
        <v>5</v>
      </c>
      <c r="L16" s="3" t="s">
        <v>20</v>
      </c>
      <c r="M16" s="3" t="s">
        <v>21</v>
      </c>
      <c r="N16" s="3" t="s">
        <v>22</v>
      </c>
      <c r="O16" s="3" t="s">
        <v>23</v>
      </c>
      <c r="P16" s="3" t="s">
        <v>24</v>
      </c>
      <c r="Q16" s="3" t="s">
        <v>25</v>
      </c>
      <c r="R16" s="3" t="s">
        <v>26</v>
      </c>
      <c r="S16" s="3" t="s">
        <v>27</v>
      </c>
      <c r="T16" s="3" t="s">
        <v>28</v>
      </c>
    </row>
    <row r="17" spans="1:20" x14ac:dyDescent="0.25">
      <c r="A17">
        <v>5</v>
      </c>
      <c r="B17" s="15">
        <f t="shared" ref="B17:B48" si="0">IF(A17&lt;RetAge,0,1+infl)</f>
        <v>0</v>
      </c>
      <c r="C17" s="15">
        <f t="shared" ref="C17:C48" si="1">IF(A17&lt;RetAge,0,1+COLA)</f>
        <v>0</v>
      </c>
      <c r="D17" s="15">
        <f>IF(A17&lt;RetAge,1,1/(1+infl+rf_rate))</f>
        <v>1</v>
      </c>
      <c r="E17" s="1">
        <f>IF($A17&lt;RetAge,0,JointMortality!B7)</f>
        <v>0</v>
      </c>
      <c r="F17" s="1">
        <f>IF($A17&lt;RetAge,0,JointMortality!C7)</f>
        <v>0</v>
      </c>
      <c r="G17" s="1">
        <f>IF($A17&lt;RetAge,0,JointMortality!D7)</f>
        <v>0</v>
      </c>
      <c r="H17" s="1">
        <f>IF(A17&lt;RetAge,0,JointMortality!L7)</f>
        <v>0</v>
      </c>
      <c r="I17" s="2">
        <f>1-E17</f>
        <v>1</v>
      </c>
      <c r="J17" s="16">
        <f t="shared" ref="J17:L17" si="2">1-F17</f>
        <v>1</v>
      </c>
      <c r="K17" s="16">
        <f t="shared" si="2"/>
        <v>1</v>
      </c>
      <c r="L17" s="16">
        <f t="shared" si="2"/>
        <v>1</v>
      </c>
      <c r="M17" s="1">
        <f t="shared" ref="M17:M18" si="3">E17/gamma</f>
        <v>0</v>
      </c>
      <c r="N17" s="1">
        <f t="shared" ref="N17:N18" si="4">F17/gamma</f>
        <v>0</v>
      </c>
      <c r="O17" s="1">
        <f t="shared" ref="O17:O18" si="5">G17/gamma</f>
        <v>0</v>
      </c>
      <c r="P17" s="1">
        <f t="shared" ref="P17:P18" si="6">H17/gamma</f>
        <v>0</v>
      </c>
      <c r="Q17" s="16">
        <f>1-M17</f>
        <v>1</v>
      </c>
      <c r="R17" s="16">
        <f t="shared" ref="R17:T17" si="7">1-N17</f>
        <v>1</v>
      </c>
      <c r="S17" s="16">
        <f t="shared" si="7"/>
        <v>1</v>
      </c>
      <c r="T17" s="16">
        <f t="shared" si="7"/>
        <v>1</v>
      </c>
    </row>
    <row r="18" spans="1:20" x14ac:dyDescent="0.25">
      <c r="A18">
        <f>A17+1</f>
        <v>6</v>
      </c>
      <c r="B18" s="15">
        <f t="shared" si="0"/>
        <v>0</v>
      </c>
      <c r="C18" s="15">
        <f t="shared" si="1"/>
        <v>0</v>
      </c>
      <c r="D18" s="15">
        <f t="shared" ref="D18:D49" si="8">IF(A18&lt;RetAge,1,(1/(1+infl+rf_rate))*D17)</f>
        <v>1</v>
      </c>
      <c r="E18" s="1">
        <f>IF($A18&lt;RetAge,0,JointMortality!B8)</f>
        <v>0</v>
      </c>
      <c r="F18" s="1">
        <f>IF($A18&lt;RetAge,0,JointMortality!C8)</f>
        <v>0</v>
      </c>
      <c r="G18" s="1">
        <f>IF($A18&lt;RetAge,0,JointMortality!D8)</f>
        <v>0</v>
      </c>
      <c r="H18" s="1">
        <f>IF(A18&lt;RetAge,0,JointMortality!L8)</f>
        <v>0</v>
      </c>
      <c r="I18" s="2">
        <f>I17*(1-E18)</f>
        <v>1</v>
      </c>
      <c r="J18" s="16">
        <f t="shared" ref="J18:L18" si="9">J17*(1-F18)</f>
        <v>1</v>
      </c>
      <c r="K18" s="16">
        <f t="shared" si="9"/>
        <v>1</v>
      </c>
      <c r="L18" s="16">
        <f t="shared" si="9"/>
        <v>1</v>
      </c>
      <c r="M18" s="1">
        <f t="shared" si="3"/>
        <v>0</v>
      </c>
      <c r="N18" s="1">
        <f t="shared" si="4"/>
        <v>0</v>
      </c>
      <c r="O18" s="1">
        <f t="shared" si="5"/>
        <v>0</v>
      </c>
      <c r="P18" s="1">
        <f t="shared" si="6"/>
        <v>0</v>
      </c>
      <c r="Q18" s="16">
        <f>Q17*(1-M18)</f>
        <v>1</v>
      </c>
      <c r="R18" s="16">
        <f t="shared" ref="R18:T18" si="10">R17*(1-N18)</f>
        <v>1</v>
      </c>
      <c r="S18" s="16">
        <f t="shared" si="10"/>
        <v>1</v>
      </c>
      <c r="T18" s="16">
        <f t="shared" si="10"/>
        <v>1</v>
      </c>
    </row>
    <row r="19" spans="1:20" x14ac:dyDescent="0.25">
      <c r="A19">
        <f t="shared" ref="A19:A82" si="11">A18+1</f>
        <v>7</v>
      </c>
      <c r="B19" s="15">
        <f t="shared" si="0"/>
        <v>0</v>
      </c>
      <c r="C19" s="15">
        <f t="shared" si="1"/>
        <v>0</v>
      </c>
      <c r="D19" s="15">
        <f t="shared" si="8"/>
        <v>1</v>
      </c>
      <c r="E19" s="1">
        <f>IF($A19&lt;RetAge,0,JointMortality!B9)</f>
        <v>0</v>
      </c>
      <c r="F19" s="1">
        <f>IF($A19&lt;RetAge,0,JointMortality!C9)</f>
        <v>0</v>
      </c>
      <c r="G19" s="1">
        <f>IF($A19&lt;RetAge,0,JointMortality!D9)</f>
        <v>0</v>
      </c>
      <c r="H19" s="1">
        <f>IF(A19&lt;RetAge,0,JointMortality!L9)</f>
        <v>0</v>
      </c>
      <c r="I19" s="2">
        <f t="shared" ref="I19:I72" si="12">I18*(1-E19)</f>
        <v>1</v>
      </c>
      <c r="J19" s="16">
        <f t="shared" ref="J19:J72" si="13">J18*(1-F19)</f>
        <v>1</v>
      </c>
      <c r="K19" s="16">
        <f t="shared" ref="K19:K72" si="14">K18*(1-G19)</f>
        <v>1</v>
      </c>
      <c r="L19" s="16">
        <f t="shared" ref="L19:L72" si="15">L18*(1-H19)</f>
        <v>1</v>
      </c>
      <c r="M19" s="1">
        <f t="shared" ref="M19:M82" si="16">E19/gamma</f>
        <v>0</v>
      </c>
      <c r="N19" s="1">
        <f t="shared" ref="N19:N82" si="17">F19/gamma</f>
        <v>0</v>
      </c>
      <c r="O19" s="1">
        <f t="shared" ref="O19:O82" si="18">G19/gamma</f>
        <v>0</v>
      </c>
      <c r="P19" s="1">
        <f t="shared" ref="P19:P82" si="19">H19/gamma</f>
        <v>0</v>
      </c>
      <c r="Q19" s="16">
        <f t="shared" ref="Q19:Q82" si="20">Q18*(1-M19)</f>
        <v>1</v>
      </c>
      <c r="R19" s="16">
        <f t="shared" ref="R19:R82" si="21">R18*(1-N19)</f>
        <v>1</v>
      </c>
      <c r="S19" s="16">
        <f t="shared" ref="S19:S82" si="22">S18*(1-O19)</f>
        <v>1</v>
      </c>
      <c r="T19" s="16">
        <f t="shared" ref="T19:T82" si="23">T18*(1-P19)</f>
        <v>1</v>
      </c>
    </row>
    <row r="20" spans="1:20" x14ac:dyDescent="0.25">
      <c r="A20">
        <f t="shared" si="11"/>
        <v>8</v>
      </c>
      <c r="B20" s="15">
        <f t="shared" si="0"/>
        <v>0</v>
      </c>
      <c r="C20" s="15">
        <f t="shared" si="1"/>
        <v>0</v>
      </c>
      <c r="D20" s="15">
        <f t="shared" si="8"/>
        <v>1</v>
      </c>
      <c r="E20" s="1">
        <f>IF($A20&lt;RetAge,0,JointMortality!B10)</f>
        <v>0</v>
      </c>
      <c r="F20" s="1">
        <f>IF($A20&lt;RetAge,0,JointMortality!C10)</f>
        <v>0</v>
      </c>
      <c r="G20" s="1">
        <f>IF($A20&lt;RetAge,0,JointMortality!D10)</f>
        <v>0</v>
      </c>
      <c r="H20" s="1">
        <f>IF(A20&lt;RetAge,0,JointMortality!L10)</f>
        <v>0</v>
      </c>
      <c r="I20" s="2">
        <f t="shared" si="12"/>
        <v>1</v>
      </c>
      <c r="J20" s="16">
        <f t="shared" si="13"/>
        <v>1</v>
      </c>
      <c r="K20" s="16">
        <f t="shared" si="14"/>
        <v>1</v>
      </c>
      <c r="L20" s="16">
        <f t="shared" si="15"/>
        <v>1</v>
      </c>
      <c r="M20" s="1">
        <f t="shared" si="16"/>
        <v>0</v>
      </c>
      <c r="N20" s="1">
        <f t="shared" si="17"/>
        <v>0</v>
      </c>
      <c r="O20" s="1">
        <f t="shared" si="18"/>
        <v>0</v>
      </c>
      <c r="P20" s="1">
        <f t="shared" si="19"/>
        <v>0</v>
      </c>
      <c r="Q20" s="16">
        <f t="shared" si="20"/>
        <v>1</v>
      </c>
      <c r="R20" s="16">
        <f t="shared" si="21"/>
        <v>1</v>
      </c>
      <c r="S20" s="16">
        <f t="shared" si="22"/>
        <v>1</v>
      </c>
      <c r="T20" s="16">
        <f t="shared" si="23"/>
        <v>1</v>
      </c>
    </row>
    <row r="21" spans="1:20" x14ac:dyDescent="0.25">
      <c r="A21">
        <f t="shared" si="11"/>
        <v>9</v>
      </c>
      <c r="B21" s="15">
        <f t="shared" si="0"/>
        <v>0</v>
      </c>
      <c r="C21" s="15">
        <f t="shared" si="1"/>
        <v>0</v>
      </c>
      <c r="D21" s="15">
        <f t="shared" si="8"/>
        <v>1</v>
      </c>
      <c r="E21" s="1">
        <f>IF($A21&lt;RetAge,0,JointMortality!B11)</f>
        <v>0</v>
      </c>
      <c r="F21" s="1">
        <f>IF($A21&lt;RetAge,0,JointMortality!C11)</f>
        <v>0</v>
      </c>
      <c r="G21" s="1">
        <f>IF($A21&lt;RetAge,0,JointMortality!D11)</f>
        <v>0</v>
      </c>
      <c r="H21" s="1">
        <f>IF(A21&lt;RetAge,0,JointMortality!L11)</f>
        <v>0</v>
      </c>
      <c r="I21" s="2">
        <f t="shared" si="12"/>
        <v>1</v>
      </c>
      <c r="J21" s="16">
        <f t="shared" si="13"/>
        <v>1</v>
      </c>
      <c r="K21" s="16">
        <f t="shared" si="14"/>
        <v>1</v>
      </c>
      <c r="L21" s="16">
        <f t="shared" si="15"/>
        <v>1</v>
      </c>
      <c r="M21" s="1">
        <f t="shared" si="16"/>
        <v>0</v>
      </c>
      <c r="N21" s="1">
        <f t="shared" si="17"/>
        <v>0</v>
      </c>
      <c r="O21" s="1">
        <f t="shared" si="18"/>
        <v>0</v>
      </c>
      <c r="P21" s="1">
        <f t="shared" si="19"/>
        <v>0</v>
      </c>
      <c r="Q21" s="16">
        <f t="shared" si="20"/>
        <v>1</v>
      </c>
      <c r="R21" s="16">
        <f t="shared" si="21"/>
        <v>1</v>
      </c>
      <c r="S21" s="16">
        <f t="shared" si="22"/>
        <v>1</v>
      </c>
      <c r="T21" s="16">
        <f t="shared" si="23"/>
        <v>1</v>
      </c>
    </row>
    <row r="22" spans="1:20" x14ac:dyDescent="0.25">
      <c r="A22">
        <f t="shared" si="11"/>
        <v>10</v>
      </c>
      <c r="B22" s="15">
        <f t="shared" si="0"/>
        <v>0</v>
      </c>
      <c r="C22" s="15">
        <f t="shared" si="1"/>
        <v>0</v>
      </c>
      <c r="D22" s="15">
        <f t="shared" si="8"/>
        <v>1</v>
      </c>
      <c r="E22" s="1">
        <f>IF($A22&lt;RetAge,0,JointMortality!B12)</f>
        <v>0</v>
      </c>
      <c r="F22" s="1">
        <f>IF($A22&lt;RetAge,0,JointMortality!C12)</f>
        <v>0</v>
      </c>
      <c r="G22" s="1">
        <f>IF($A22&lt;RetAge,0,JointMortality!D12)</f>
        <v>0</v>
      </c>
      <c r="H22" s="1">
        <f>IF(A22&lt;RetAge,0,JointMortality!L12)</f>
        <v>0</v>
      </c>
      <c r="I22" s="2">
        <f t="shared" si="12"/>
        <v>1</v>
      </c>
      <c r="J22" s="16">
        <f t="shared" si="13"/>
        <v>1</v>
      </c>
      <c r="K22" s="16">
        <f t="shared" si="14"/>
        <v>1</v>
      </c>
      <c r="L22" s="16">
        <f t="shared" si="15"/>
        <v>1</v>
      </c>
      <c r="M22" s="1">
        <f t="shared" si="16"/>
        <v>0</v>
      </c>
      <c r="N22" s="1">
        <f t="shared" si="17"/>
        <v>0</v>
      </c>
      <c r="O22" s="1">
        <f t="shared" si="18"/>
        <v>0</v>
      </c>
      <c r="P22" s="1">
        <f t="shared" si="19"/>
        <v>0</v>
      </c>
      <c r="Q22" s="16">
        <f t="shared" si="20"/>
        <v>1</v>
      </c>
      <c r="R22" s="16">
        <f t="shared" si="21"/>
        <v>1</v>
      </c>
      <c r="S22" s="16">
        <f t="shared" si="22"/>
        <v>1</v>
      </c>
      <c r="T22" s="16">
        <f t="shared" si="23"/>
        <v>1</v>
      </c>
    </row>
    <row r="23" spans="1:20" x14ac:dyDescent="0.25">
      <c r="A23">
        <f t="shared" si="11"/>
        <v>11</v>
      </c>
      <c r="B23" s="15">
        <f t="shared" si="0"/>
        <v>0</v>
      </c>
      <c r="C23" s="15">
        <f t="shared" si="1"/>
        <v>0</v>
      </c>
      <c r="D23" s="15">
        <f t="shared" si="8"/>
        <v>1</v>
      </c>
      <c r="E23" s="1">
        <f>IF($A23&lt;RetAge,0,JointMortality!B13)</f>
        <v>0</v>
      </c>
      <c r="F23" s="1">
        <f>IF($A23&lt;RetAge,0,JointMortality!C13)</f>
        <v>0</v>
      </c>
      <c r="G23" s="1">
        <f>IF($A23&lt;RetAge,0,JointMortality!D13)</f>
        <v>0</v>
      </c>
      <c r="H23" s="1">
        <f>IF(A23&lt;RetAge,0,JointMortality!L13)</f>
        <v>0</v>
      </c>
      <c r="I23" s="2">
        <f t="shared" si="12"/>
        <v>1</v>
      </c>
      <c r="J23" s="16">
        <f t="shared" si="13"/>
        <v>1</v>
      </c>
      <c r="K23" s="16">
        <f t="shared" si="14"/>
        <v>1</v>
      </c>
      <c r="L23" s="16">
        <f t="shared" si="15"/>
        <v>1</v>
      </c>
      <c r="M23" s="1">
        <f t="shared" si="16"/>
        <v>0</v>
      </c>
      <c r="N23" s="1">
        <f t="shared" si="17"/>
        <v>0</v>
      </c>
      <c r="O23" s="1">
        <f t="shared" si="18"/>
        <v>0</v>
      </c>
      <c r="P23" s="1">
        <f t="shared" si="19"/>
        <v>0</v>
      </c>
      <c r="Q23" s="16">
        <f t="shared" si="20"/>
        <v>1</v>
      </c>
      <c r="R23" s="16">
        <f t="shared" si="21"/>
        <v>1</v>
      </c>
      <c r="S23" s="16">
        <f t="shared" si="22"/>
        <v>1</v>
      </c>
      <c r="T23" s="16">
        <f t="shared" si="23"/>
        <v>1</v>
      </c>
    </row>
    <row r="24" spans="1:20" x14ac:dyDescent="0.25">
      <c r="A24">
        <f t="shared" si="11"/>
        <v>12</v>
      </c>
      <c r="B24" s="15">
        <f t="shared" si="0"/>
        <v>0</v>
      </c>
      <c r="C24" s="15">
        <f t="shared" si="1"/>
        <v>0</v>
      </c>
      <c r="D24" s="15">
        <f t="shared" si="8"/>
        <v>1</v>
      </c>
      <c r="E24" s="1">
        <f>IF($A24&lt;RetAge,0,JointMortality!B14)</f>
        <v>0</v>
      </c>
      <c r="F24" s="1">
        <f>IF($A24&lt;RetAge,0,JointMortality!C14)</f>
        <v>0</v>
      </c>
      <c r="G24" s="1">
        <f>IF($A24&lt;RetAge,0,JointMortality!D14)</f>
        <v>0</v>
      </c>
      <c r="H24" s="1">
        <f>IF(A24&lt;RetAge,0,JointMortality!L14)</f>
        <v>0</v>
      </c>
      <c r="I24" s="2">
        <f t="shared" si="12"/>
        <v>1</v>
      </c>
      <c r="J24" s="16">
        <f t="shared" si="13"/>
        <v>1</v>
      </c>
      <c r="K24" s="16">
        <f t="shared" si="14"/>
        <v>1</v>
      </c>
      <c r="L24" s="16">
        <f t="shared" si="15"/>
        <v>1</v>
      </c>
      <c r="M24" s="1">
        <f t="shared" si="16"/>
        <v>0</v>
      </c>
      <c r="N24" s="1">
        <f t="shared" si="17"/>
        <v>0</v>
      </c>
      <c r="O24" s="1">
        <f t="shared" si="18"/>
        <v>0</v>
      </c>
      <c r="P24" s="1">
        <f t="shared" si="19"/>
        <v>0</v>
      </c>
      <c r="Q24" s="16">
        <f t="shared" si="20"/>
        <v>1</v>
      </c>
      <c r="R24" s="16">
        <f t="shared" si="21"/>
        <v>1</v>
      </c>
      <c r="S24" s="16">
        <f t="shared" si="22"/>
        <v>1</v>
      </c>
      <c r="T24" s="16">
        <f t="shared" si="23"/>
        <v>1</v>
      </c>
    </row>
    <row r="25" spans="1:20" x14ac:dyDescent="0.25">
      <c r="A25">
        <f t="shared" si="11"/>
        <v>13</v>
      </c>
      <c r="B25" s="15">
        <f t="shared" si="0"/>
        <v>0</v>
      </c>
      <c r="C25" s="15">
        <f t="shared" si="1"/>
        <v>0</v>
      </c>
      <c r="D25" s="15">
        <f t="shared" si="8"/>
        <v>1</v>
      </c>
      <c r="E25" s="1">
        <f>IF($A25&lt;RetAge,0,JointMortality!B15)</f>
        <v>0</v>
      </c>
      <c r="F25" s="1">
        <f>IF($A25&lt;RetAge,0,JointMortality!C15)</f>
        <v>0</v>
      </c>
      <c r="G25" s="1">
        <f>IF($A25&lt;RetAge,0,JointMortality!D15)</f>
        <v>0</v>
      </c>
      <c r="H25" s="1">
        <f>IF(A25&lt;RetAge,0,JointMortality!L15)</f>
        <v>0</v>
      </c>
      <c r="I25" s="2">
        <f t="shared" si="12"/>
        <v>1</v>
      </c>
      <c r="J25" s="16">
        <f t="shared" si="13"/>
        <v>1</v>
      </c>
      <c r="K25" s="16">
        <f t="shared" si="14"/>
        <v>1</v>
      </c>
      <c r="L25" s="16">
        <f t="shared" si="15"/>
        <v>1</v>
      </c>
      <c r="M25" s="1">
        <f t="shared" si="16"/>
        <v>0</v>
      </c>
      <c r="N25" s="1">
        <f t="shared" si="17"/>
        <v>0</v>
      </c>
      <c r="O25" s="1">
        <f t="shared" si="18"/>
        <v>0</v>
      </c>
      <c r="P25" s="1">
        <f t="shared" si="19"/>
        <v>0</v>
      </c>
      <c r="Q25" s="16">
        <f t="shared" si="20"/>
        <v>1</v>
      </c>
      <c r="R25" s="16">
        <f t="shared" si="21"/>
        <v>1</v>
      </c>
      <c r="S25" s="16">
        <f t="shared" si="22"/>
        <v>1</v>
      </c>
      <c r="T25" s="16">
        <f t="shared" si="23"/>
        <v>1</v>
      </c>
    </row>
    <row r="26" spans="1:20" x14ac:dyDescent="0.25">
      <c r="A26">
        <f t="shared" si="11"/>
        <v>14</v>
      </c>
      <c r="B26" s="15">
        <f t="shared" si="0"/>
        <v>0</v>
      </c>
      <c r="C26" s="15">
        <f t="shared" si="1"/>
        <v>0</v>
      </c>
      <c r="D26" s="15">
        <f t="shared" si="8"/>
        <v>1</v>
      </c>
      <c r="E26" s="1">
        <f>IF($A26&lt;RetAge,0,JointMortality!B16)</f>
        <v>0</v>
      </c>
      <c r="F26" s="1">
        <f>IF($A26&lt;RetAge,0,JointMortality!C16)</f>
        <v>0</v>
      </c>
      <c r="G26" s="1">
        <f>IF($A26&lt;RetAge,0,JointMortality!D16)</f>
        <v>0</v>
      </c>
      <c r="H26" s="1">
        <f>IF(A26&lt;RetAge,0,JointMortality!L16)</f>
        <v>0</v>
      </c>
      <c r="I26" s="2">
        <f t="shared" si="12"/>
        <v>1</v>
      </c>
      <c r="J26" s="16">
        <f t="shared" si="13"/>
        <v>1</v>
      </c>
      <c r="K26" s="16">
        <f t="shared" si="14"/>
        <v>1</v>
      </c>
      <c r="L26" s="16">
        <f t="shared" si="15"/>
        <v>1</v>
      </c>
      <c r="M26" s="1">
        <f t="shared" si="16"/>
        <v>0</v>
      </c>
      <c r="N26" s="1">
        <f t="shared" si="17"/>
        <v>0</v>
      </c>
      <c r="O26" s="1">
        <f t="shared" si="18"/>
        <v>0</v>
      </c>
      <c r="P26" s="1">
        <f t="shared" si="19"/>
        <v>0</v>
      </c>
      <c r="Q26" s="16">
        <f t="shared" si="20"/>
        <v>1</v>
      </c>
      <c r="R26" s="16">
        <f t="shared" si="21"/>
        <v>1</v>
      </c>
      <c r="S26" s="16">
        <f t="shared" si="22"/>
        <v>1</v>
      </c>
      <c r="T26" s="16">
        <f t="shared" si="23"/>
        <v>1</v>
      </c>
    </row>
    <row r="27" spans="1:20" x14ac:dyDescent="0.25">
      <c r="A27">
        <f t="shared" si="11"/>
        <v>15</v>
      </c>
      <c r="B27" s="15">
        <f t="shared" si="0"/>
        <v>0</v>
      </c>
      <c r="C27" s="15">
        <f t="shared" si="1"/>
        <v>0</v>
      </c>
      <c r="D27" s="15">
        <f t="shared" si="8"/>
        <v>1</v>
      </c>
      <c r="E27" s="1">
        <f>IF($A27&lt;RetAge,0,JointMortality!B17)</f>
        <v>0</v>
      </c>
      <c r="F27" s="1">
        <f>IF($A27&lt;RetAge,0,JointMortality!C17)</f>
        <v>0</v>
      </c>
      <c r="G27" s="1">
        <f>IF($A27&lt;RetAge,0,JointMortality!D17)</f>
        <v>0</v>
      </c>
      <c r="H27" s="1">
        <f>IF(A27&lt;RetAge,0,JointMortality!L17)</f>
        <v>0</v>
      </c>
      <c r="I27" s="2">
        <f t="shared" si="12"/>
        <v>1</v>
      </c>
      <c r="J27" s="16">
        <f t="shared" si="13"/>
        <v>1</v>
      </c>
      <c r="K27" s="16">
        <f t="shared" si="14"/>
        <v>1</v>
      </c>
      <c r="L27" s="16">
        <f t="shared" si="15"/>
        <v>1</v>
      </c>
      <c r="M27" s="1">
        <f t="shared" si="16"/>
        <v>0</v>
      </c>
      <c r="N27" s="1">
        <f t="shared" si="17"/>
        <v>0</v>
      </c>
      <c r="O27" s="1">
        <f t="shared" si="18"/>
        <v>0</v>
      </c>
      <c r="P27" s="1">
        <f t="shared" si="19"/>
        <v>0</v>
      </c>
      <c r="Q27" s="16">
        <f t="shared" si="20"/>
        <v>1</v>
      </c>
      <c r="R27" s="16">
        <f t="shared" si="21"/>
        <v>1</v>
      </c>
      <c r="S27" s="16">
        <f t="shared" si="22"/>
        <v>1</v>
      </c>
      <c r="T27" s="16">
        <f t="shared" si="23"/>
        <v>1</v>
      </c>
    </row>
    <row r="28" spans="1:20" x14ac:dyDescent="0.25">
      <c r="A28">
        <f t="shared" si="11"/>
        <v>16</v>
      </c>
      <c r="B28" s="15">
        <f t="shared" si="0"/>
        <v>0</v>
      </c>
      <c r="C28" s="15">
        <f t="shared" si="1"/>
        <v>0</v>
      </c>
      <c r="D28" s="15">
        <f t="shared" si="8"/>
        <v>1</v>
      </c>
      <c r="E28" s="1">
        <f>IF($A28&lt;RetAge,0,JointMortality!B18)</f>
        <v>0</v>
      </c>
      <c r="F28" s="1">
        <f>IF($A28&lt;RetAge,0,JointMortality!C18)</f>
        <v>0</v>
      </c>
      <c r="G28" s="1">
        <f>IF($A28&lt;RetAge,0,JointMortality!D18)</f>
        <v>0</v>
      </c>
      <c r="H28" s="1">
        <f>IF(A28&lt;RetAge,0,JointMortality!L18)</f>
        <v>0</v>
      </c>
      <c r="I28" s="2">
        <f t="shared" si="12"/>
        <v>1</v>
      </c>
      <c r="J28" s="16">
        <f t="shared" si="13"/>
        <v>1</v>
      </c>
      <c r="K28" s="16">
        <f t="shared" si="14"/>
        <v>1</v>
      </c>
      <c r="L28" s="16">
        <f t="shared" si="15"/>
        <v>1</v>
      </c>
      <c r="M28" s="1">
        <f t="shared" si="16"/>
        <v>0</v>
      </c>
      <c r="N28" s="1">
        <f t="shared" si="17"/>
        <v>0</v>
      </c>
      <c r="O28" s="1">
        <f t="shared" si="18"/>
        <v>0</v>
      </c>
      <c r="P28" s="1">
        <f t="shared" si="19"/>
        <v>0</v>
      </c>
      <c r="Q28" s="16">
        <f t="shared" si="20"/>
        <v>1</v>
      </c>
      <c r="R28" s="16">
        <f t="shared" si="21"/>
        <v>1</v>
      </c>
      <c r="S28" s="16">
        <f t="shared" si="22"/>
        <v>1</v>
      </c>
      <c r="T28" s="16">
        <f t="shared" si="23"/>
        <v>1</v>
      </c>
    </row>
    <row r="29" spans="1:20" x14ac:dyDescent="0.25">
      <c r="A29">
        <f t="shared" si="11"/>
        <v>17</v>
      </c>
      <c r="B29" s="15">
        <f t="shared" si="0"/>
        <v>0</v>
      </c>
      <c r="C29" s="15">
        <f t="shared" si="1"/>
        <v>0</v>
      </c>
      <c r="D29" s="15">
        <f t="shared" si="8"/>
        <v>1</v>
      </c>
      <c r="E29" s="1">
        <f>IF($A29&lt;RetAge,0,JointMortality!B19)</f>
        <v>0</v>
      </c>
      <c r="F29" s="1">
        <f>IF($A29&lt;RetAge,0,JointMortality!C19)</f>
        <v>0</v>
      </c>
      <c r="G29" s="1">
        <f>IF($A29&lt;RetAge,0,JointMortality!D19)</f>
        <v>0</v>
      </c>
      <c r="H29" s="1">
        <f>IF(A29&lt;RetAge,0,JointMortality!L19)</f>
        <v>0</v>
      </c>
      <c r="I29" s="2">
        <f t="shared" si="12"/>
        <v>1</v>
      </c>
      <c r="J29" s="16">
        <f t="shared" si="13"/>
        <v>1</v>
      </c>
      <c r="K29" s="16">
        <f t="shared" si="14"/>
        <v>1</v>
      </c>
      <c r="L29" s="16">
        <f t="shared" si="15"/>
        <v>1</v>
      </c>
      <c r="M29" s="1">
        <f t="shared" si="16"/>
        <v>0</v>
      </c>
      <c r="N29" s="1">
        <f t="shared" si="17"/>
        <v>0</v>
      </c>
      <c r="O29" s="1">
        <f t="shared" si="18"/>
        <v>0</v>
      </c>
      <c r="P29" s="1">
        <f t="shared" si="19"/>
        <v>0</v>
      </c>
      <c r="Q29" s="16">
        <f t="shared" si="20"/>
        <v>1</v>
      </c>
      <c r="R29" s="16">
        <f t="shared" si="21"/>
        <v>1</v>
      </c>
      <c r="S29" s="16">
        <f t="shared" si="22"/>
        <v>1</v>
      </c>
      <c r="T29" s="16">
        <f t="shared" si="23"/>
        <v>1</v>
      </c>
    </row>
    <row r="30" spans="1:20" x14ac:dyDescent="0.25">
      <c r="A30">
        <f t="shared" si="11"/>
        <v>18</v>
      </c>
      <c r="B30" s="15">
        <f t="shared" si="0"/>
        <v>0</v>
      </c>
      <c r="C30" s="15">
        <f t="shared" si="1"/>
        <v>0</v>
      </c>
      <c r="D30" s="15">
        <f t="shared" si="8"/>
        <v>1</v>
      </c>
      <c r="E30" s="1">
        <f>IF($A30&lt;RetAge,0,JointMortality!B20)</f>
        <v>0</v>
      </c>
      <c r="F30" s="1">
        <f>IF($A30&lt;RetAge,0,JointMortality!C20)</f>
        <v>0</v>
      </c>
      <c r="G30" s="1">
        <f>IF($A30&lt;RetAge,0,JointMortality!D20)</f>
        <v>0</v>
      </c>
      <c r="H30" s="1">
        <f>IF(A30&lt;RetAge,0,JointMortality!L20)</f>
        <v>0</v>
      </c>
      <c r="I30" s="2">
        <f t="shared" si="12"/>
        <v>1</v>
      </c>
      <c r="J30" s="16">
        <f t="shared" si="13"/>
        <v>1</v>
      </c>
      <c r="K30" s="16">
        <f t="shared" si="14"/>
        <v>1</v>
      </c>
      <c r="L30" s="16">
        <f t="shared" si="15"/>
        <v>1</v>
      </c>
      <c r="M30" s="1">
        <f t="shared" si="16"/>
        <v>0</v>
      </c>
      <c r="N30" s="1">
        <f t="shared" si="17"/>
        <v>0</v>
      </c>
      <c r="O30" s="1">
        <f t="shared" si="18"/>
        <v>0</v>
      </c>
      <c r="P30" s="1">
        <f t="shared" si="19"/>
        <v>0</v>
      </c>
      <c r="Q30" s="16">
        <f t="shared" si="20"/>
        <v>1</v>
      </c>
      <c r="R30" s="16">
        <f t="shared" si="21"/>
        <v>1</v>
      </c>
      <c r="S30" s="16">
        <f t="shared" si="22"/>
        <v>1</v>
      </c>
      <c r="T30" s="16">
        <f t="shared" si="23"/>
        <v>1</v>
      </c>
    </row>
    <row r="31" spans="1:20" x14ac:dyDescent="0.25">
      <c r="A31">
        <f t="shared" si="11"/>
        <v>19</v>
      </c>
      <c r="B31" s="15">
        <f t="shared" si="0"/>
        <v>0</v>
      </c>
      <c r="C31" s="15">
        <f t="shared" si="1"/>
        <v>0</v>
      </c>
      <c r="D31" s="15">
        <f t="shared" si="8"/>
        <v>1</v>
      </c>
      <c r="E31" s="1">
        <f>IF($A31&lt;RetAge,0,JointMortality!B21)</f>
        <v>0</v>
      </c>
      <c r="F31" s="1">
        <f>IF($A31&lt;RetAge,0,JointMortality!C21)</f>
        <v>0</v>
      </c>
      <c r="G31" s="1">
        <f>IF($A31&lt;RetAge,0,JointMortality!D21)</f>
        <v>0</v>
      </c>
      <c r="H31" s="1">
        <f>IF(A31&lt;RetAge,0,JointMortality!L21)</f>
        <v>0</v>
      </c>
      <c r="I31" s="2">
        <f t="shared" si="12"/>
        <v>1</v>
      </c>
      <c r="J31" s="16">
        <f t="shared" si="13"/>
        <v>1</v>
      </c>
      <c r="K31" s="16">
        <f t="shared" si="14"/>
        <v>1</v>
      </c>
      <c r="L31" s="16">
        <f t="shared" si="15"/>
        <v>1</v>
      </c>
      <c r="M31" s="1">
        <f t="shared" si="16"/>
        <v>0</v>
      </c>
      <c r="N31" s="1">
        <f t="shared" si="17"/>
        <v>0</v>
      </c>
      <c r="O31" s="1">
        <f t="shared" si="18"/>
        <v>0</v>
      </c>
      <c r="P31" s="1">
        <f t="shared" si="19"/>
        <v>0</v>
      </c>
      <c r="Q31" s="16">
        <f t="shared" si="20"/>
        <v>1</v>
      </c>
      <c r="R31" s="16">
        <f t="shared" si="21"/>
        <v>1</v>
      </c>
      <c r="S31" s="16">
        <f t="shared" si="22"/>
        <v>1</v>
      </c>
      <c r="T31" s="16">
        <f t="shared" si="23"/>
        <v>1</v>
      </c>
    </row>
    <row r="32" spans="1:20" x14ac:dyDescent="0.25">
      <c r="A32">
        <f t="shared" si="11"/>
        <v>20</v>
      </c>
      <c r="B32" s="15">
        <f t="shared" si="0"/>
        <v>0</v>
      </c>
      <c r="C32" s="15">
        <f t="shared" si="1"/>
        <v>0</v>
      </c>
      <c r="D32" s="15">
        <f t="shared" si="8"/>
        <v>1</v>
      </c>
      <c r="E32" s="1">
        <f>IF($A32&lt;RetAge,0,JointMortality!B22)</f>
        <v>0</v>
      </c>
      <c r="F32" s="1">
        <f>IF($A32&lt;RetAge,0,JointMortality!C22)</f>
        <v>0</v>
      </c>
      <c r="G32" s="1">
        <f>IF($A32&lt;RetAge,0,JointMortality!D22)</f>
        <v>0</v>
      </c>
      <c r="H32" s="1">
        <f>IF(A32&lt;RetAge,0,JointMortality!L22)</f>
        <v>0</v>
      </c>
      <c r="I32" s="2">
        <f t="shared" si="12"/>
        <v>1</v>
      </c>
      <c r="J32" s="16">
        <f t="shared" si="13"/>
        <v>1</v>
      </c>
      <c r="K32" s="16">
        <f t="shared" si="14"/>
        <v>1</v>
      </c>
      <c r="L32" s="16">
        <f t="shared" si="15"/>
        <v>1</v>
      </c>
      <c r="M32" s="1">
        <f t="shared" si="16"/>
        <v>0</v>
      </c>
      <c r="N32" s="1">
        <f t="shared" si="17"/>
        <v>0</v>
      </c>
      <c r="O32" s="1">
        <f t="shared" si="18"/>
        <v>0</v>
      </c>
      <c r="P32" s="1">
        <f t="shared" si="19"/>
        <v>0</v>
      </c>
      <c r="Q32" s="16">
        <f t="shared" si="20"/>
        <v>1</v>
      </c>
      <c r="R32" s="16">
        <f t="shared" si="21"/>
        <v>1</v>
      </c>
      <c r="S32" s="16">
        <f t="shared" si="22"/>
        <v>1</v>
      </c>
      <c r="T32" s="16">
        <f t="shared" si="23"/>
        <v>1</v>
      </c>
    </row>
    <row r="33" spans="1:20" x14ac:dyDescent="0.25">
      <c r="A33">
        <f t="shared" si="11"/>
        <v>21</v>
      </c>
      <c r="B33" s="15">
        <f t="shared" si="0"/>
        <v>0</v>
      </c>
      <c r="C33" s="15">
        <f t="shared" si="1"/>
        <v>0</v>
      </c>
      <c r="D33" s="15">
        <f t="shared" si="8"/>
        <v>1</v>
      </c>
      <c r="E33" s="1">
        <f>IF($A33&lt;RetAge,0,JointMortality!B23)</f>
        <v>0</v>
      </c>
      <c r="F33" s="1">
        <f>IF($A33&lt;RetAge,0,JointMortality!C23)</f>
        <v>0</v>
      </c>
      <c r="G33" s="1">
        <f>IF($A33&lt;RetAge,0,JointMortality!D23)</f>
        <v>0</v>
      </c>
      <c r="H33" s="1">
        <f>IF(A33&lt;RetAge,0,JointMortality!L23)</f>
        <v>0</v>
      </c>
      <c r="I33" s="2">
        <f t="shared" si="12"/>
        <v>1</v>
      </c>
      <c r="J33" s="16">
        <f t="shared" si="13"/>
        <v>1</v>
      </c>
      <c r="K33" s="16">
        <f t="shared" si="14"/>
        <v>1</v>
      </c>
      <c r="L33" s="16">
        <f t="shared" si="15"/>
        <v>1</v>
      </c>
      <c r="M33" s="1">
        <f t="shared" si="16"/>
        <v>0</v>
      </c>
      <c r="N33" s="1">
        <f t="shared" si="17"/>
        <v>0</v>
      </c>
      <c r="O33" s="1">
        <f t="shared" si="18"/>
        <v>0</v>
      </c>
      <c r="P33" s="1">
        <f t="shared" si="19"/>
        <v>0</v>
      </c>
      <c r="Q33" s="16">
        <f t="shared" si="20"/>
        <v>1</v>
      </c>
      <c r="R33" s="16">
        <f t="shared" si="21"/>
        <v>1</v>
      </c>
      <c r="S33" s="16">
        <f t="shared" si="22"/>
        <v>1</v>
      </c>
      <c r="T33" s="16">
        <f t="shared" si="23"/>
        <v>1</v>
      </c>
    </row>
    <row r="34" spans="1:20" x14ac:dyDescent="0.25">
      <c r="A34">
        <f t="shared" si="11"/>
        <v>22</v>
      </c>
      <c r="B34" s="15">
        <f t="shared" si="0"/>
        <v>0</v>
      </c>
      <c r="C34" s="15">
        <f t="shared" si="1"/>
        <v>0</v>
      </c>
      <c r="D34" s="15">
        <f t="shared" si="8"/>
        <v>1</v>
      </c>
      <c r="E34" s="1">
        <f>IF($A34&lt;RetAge,0,JointMortality!B24)</f>
        <v>0</v>
      </c>
      <c r="F34" s="1">
        <f>IF($A34&lt;RetAge,0,JointMortality!C24)</f>
        <v>0</v>
      </c>
      <c r="G34" s="1">
        <f>IF($A34&lt;RetAge,0,JointMortality!D24)</f>
        <v>0</v>
      </c>
      <c r="H34" s="1">
        <f>IF(A34&lt;RetAge,0,JointMortality!L24)</f>
        <v>0</v>
      </c>
      <c r="I34" s="2">
        <f t="shared" si="12"/>
        <v>1</v>
      </c>
      <c r="J34" s="16">
        <f t="shared" si="13"/>
        <v>1</v>
      </c>
      <c r="K34" s="16">
        <f t="shared" si="14"/>
        <v>1</v>
      </c>
      <c r="L34" s="16">
        <f t="shared" si="15"/>
        <v>1</v>
      </c>
      <c r="M34" s="1">
        <f t="shared" si="16"/>
        <v>0</v>
      </c>
      <c r="N34" s="1">
        <f t="shared" si="17"/>
        <v>0</v>
      </c>
      <c r="O34" s="1">
        <f t="shared" si="18"/>
        <v>0</v>
      </c>
      <c r="P34" s="1">
        <f t="shared" si="19"/>
        <v>0</v>
      </c>
      <c r="Q34" s="16">
        <f t="shared" si="20"/>
        <v>1</v>
      </c>
      <c r="R34" s="16">
        <f t="shared" si="21"/>
        <v>1</v>
      </c>
      <c r="S34" s="16">
        <f t="shared" si="22"/>
        <v>1</v>
      </c>
      <c r="T34" s="16">
        <f t="shared" si="23"/>
        <v>1</v>
      </c>
    </row>
    <row r="35" spans="1:20" x14ac:dyDescent="0.25">
      <c r="A35">
        <f t="shared" si="11"/>
        <v>23</v>
      </c>
      <c r="B35" s="15">
        <f t="shared" si="0"/>
        <v>0</v>
      </c>
      <c r="C35" s="15">
        <f t="shared" si="1"/>
        <v>0</v>
      </c>
      <c r="D35" s="15">
        <f t="shared" si="8"/>
        <v>1</v>
      </c>
      <c r="E35" s="1">
        <f>IF($A35&lt;RetAge,0,JointMortality!B25)</f>
        <v>0</v>
      </c>
      <c r="F35" s="1">
        <f>IF($A35&lt;RetAge,0,JointMortality!C25)</f>
        <v>0</v>
      </c>
      <c r="G35" s="1">
        <f>IF($A35&lt;RetAge,0,JointMortality!D25)</f>
        <v>0</v>
      </c>
      <c r="H35" s="1">
        <f>IF(A35&lt;RetAge,0,JointMortality!L25)</f>
        <v>0</v>
      </c>
      <c r="I35" s="2">
        <f t="shared" si="12"/>
        <v>1</v>
      </c>
      <c r="J35" s="16">
        <f t="shared" si="13"/>
        <v>1</v>
      </c>
      <c r="K35" s="16">
        <f t="shared" si="14"/>
        <v>1</v>
      </c>
      <c r="L35" s="16">
        <f t="shared" si="15"/>
        <v>1</v>
      </c>
      <c r="M35" s="1">
        <f t="shared" si="16"/>
        <v>0</v>
      </c>
      <c r="N35" s="1">
        <f t="shared" si="17"/>
        <v>0</v>
      </c>
      <c r="O35" s="1">
        <f t="shared" si="18"/>
        <v>0</v>
      </c>
      <c r="P35" s="1">
        <f t="shared" si="19"/>
        <v>0</v>
      </c>
      <c r="Q35" s="16">
        <f t="shared" si="20"/>
        <v>1</v>
      </c>
      <c r="R35" s="16">
        <f t="shared" si="21"/>
        <v>1</v>
      </c>
      <c r="S35" s="16">
        <f t="shared" si="22"/>
        <v>1</v>
      </c>
      <c r="T35" s="16">
        <f t="shared" si="23"/>
        <v>1</v>
      </c>
    </row>
    <row r="36" spans="1:20" x14ac:dyDescent="0.25">
      <c r="A36">
        <f t="shared" si="11"/>
        <v>24</v>
      </c>
      <c r="B36" s="15">
        <f t="shared" si="0"/>
        <v>0</v>
      </c>
      <c r="C36" s="15">
        <f t="shared" si="1"/>
        <v>0</v>
      </c>
      <c r="D36" s="15">
        <f t="shared" si="8"/>
        <v>1</v>
      </c>
      <c r="E36" s="1">
        <f>IF($A36&lt;RetAge,0,JointMortality!B26)</f>
        <v>0</v>
      </c>
      <c r="F36" s="1">
        <f>IF($A36&lt;RetAge,0,JointMortality!C26)</f>
        <v>0</v>
      </c>
      <c r="G36" s="1">
        <f>IF($A36&lt;RetAge,0,JointMortality!D26)</f>
        <v>0</v>
      </c>
      <c r="H36" s="1">
        <f>IF(A36&lt;RetAge,0,JointMortality!L26)</f>
        <v>0</v>
      </c>
      <c r="I36" s="2">
        <f t="shared" si="12"/>
        <v>1</v>
      </c>
      <c r="J36" s="16">
        <f t="shared" si="13"/>
        <v>1</v>
      </c>
      <c r="K36" s="16">
        <f t="shared" si="14"/>
        <v>1</v>
      </c>
      <c r="L36" s="16">
        <f t="shared" si="15"/>
        <v>1</v>
      </c>
      <c r="M36" s="1">
        <f t="shared" si="16"/>
        <v>0</v>
      </c>
      <c r="N36" s="1">
        <f t="shared" si="17"/>
        <v>0</v>
      </c>
      <c r="O36" s="1">
        <f t="shared" si="18"/>
        <v>0</v>
      </c>
      <c r="P36" s="1">
        <f t="shared" si="19"/>
        <v>0</v>
      </c>
      <c r="Q36" s="16">
        <f t="shared" si="20"/>
        <v>1</v>
      </c>
      <c r="R36" s="16">
        <f t="shared" si="21"/>
        <v>1</v>
      </c>
      <c r="S36" s="16">
        <f t="shared" si="22"/>
        <v>1</v>
      </c>
      <c r="T36" s="16">
        <f t="shared" si="23"/>
        <v>1</v>
      </c>
    </row>
    <row r="37" spans="1:20" x14ac:dyDescent="0.25">
      <c r="A37">
        <f t="shared" si="11"/>
        <v>25</v>
      </c>
      <c r="B37" s="15">
        <f t="shared" si="0"/>
        <v>0</v>
      </c>
      <c r="C37" s="15">
        <f t="shared" si="1"/>
        <v>0</v>
      </c>
      <c r="D37" s="15">
        <f t="shared" si="8"/>
        <v>1</v>
      </c>
      <c r="E37" s="1">
        <f>IF($A37&lt;RetAge,0,JointMortality!B27)</f>
        <v>0</v>
      </c>
      <c r="F37" s="1">
        <f>IF($A37&lt;RetAge,0,JointMortality!C27)</f>
        <v>0</v>
      </c>
      <c r="G37" s="1">
        <f>IF($A37&lt;RetAge,0,JointMortality!D27)</f>
        <v>0</v>
      </c>
      <c r="H37" s="1">
        <f>IF(A37&lt;RetAge,0,JointMortality!L27)</f>
        <v>0</v>
      </c>
      <c r="I37" s="2">
        <f t="shared" si="12"/>
        <v>1</v>
      </c>
      <c r="J37" s="16">
        <f t="shared" si="13"/>
        <v>1</v>
      </c>
      <c r="K37" s="16">
        <f t="shared" si="14"/>
        <v>1</v>
      </c>
      <c r="L37" s="16">
        <f t="shared" si="15"/>
        <v>1</v>
      </c>
      <c r="M37" s="1">
        <f t="shared" si="16"/>
        <v>0</v>
      </c>
      <c r="N37" s="1">
        <f t="shared" si="17"/>
        <v>0</v>
      </c>
      <c r="O37" s="1">
        <f t="shared" si="18"/>
        <v>0</v>
      </c>
      <c r="P37" s="1">
        <f t="shared" si="19"/>
        <v>0</v>
      </c>
      <c r="Q37" s="16">
        <f t="shared" si="20"/>
        <v>1</v>
      </c>
      <c r="R37" s="16">
        <f t="shared" si="21"/>
        <v>1</v>
      </c>
      <c r="S37" s="16">
        <f t="shared" si="22"/>
        <v>1</v>
      </c>
      <c r="T37" s="16">
        <f t="shared" si="23"/>
        <v>1</v>
      </c>
    </row>
    <row r="38" spans="1:20" x14ac:dyDescent="0.25">
      <c r="A38">
        <f t="shared" si="11"/>
        <v>26</v>
      </c>
      <c r="B38" s="15">
        <f t="shared" si="0"/>
        <v>0</v>
      </c>
      <c r="C38" s="15">
        <f t="shared" si="1"/>
        <v>0</v>
      </c>
      <c r="D38" s="15">
        <f t="shared" si="8"/>
        <v>1</v>
      </c>
      <c r="E38" s="1">
        <f>IF($A38&lt;RetAge,0,JointMortality!B28)</f>
        <v>0</v>
      </c>
      <c r="F38" s="1">
        <f>IF($A38&lt;RetAge,0,JointMortality!C28)</f>
        <v>0</v>
      </c>
      <c r="G38" s="1">
        <f>IF($A38&lt;RetAge,0,JointMortality!D28)</f>
        <v>0</v>
      </c>
      <c r="H38" s="1">
        <f>IF(A38&lt;RetAge,0,JointMortality!L28)</f>
        <v>0</v>
      </c>
      <c r="I38" s="2">
        <f t="shared" si="12"/>
        <v>1</v>
      </c>
      <c r="J38" s="16">
        <f t="shared" si="13"/>
        <v>1</v>
      </c>
      <c r="K38" s="16">
        <f t="shared" si="14"/>
        <v>1</v>
      </c>
      <c r="L38" s="16">
        <f t="shared" si="15"/>
        <v>1</v>
      </c>
      <c r="M38" s="1">
        <f t="shared" si="16"/>
        <v>0</v>
      </c>
      <c r="N38" s="1">
        <f t="shared" si="17"/>
        <v>0</v>
      </c>
      <c r="O38" s="1">
        <f t="shared" si="18"/>
        <v>0</v>
      </c>
      <c r="P38" s="1">
        <f t="shared" si="19"/>
        <v>0</v>
      </c>
      <c r="Q38" s="16">
        <f t="shared" si="20"/>
        <v>1</v>
      </c>
      <c r="R38" s="16">
        <f t="shared" si="21"/>
        <v>1</v>
      </c>
      <c r="S38" s="16">
        <f t="shared" si="22"/>
        <v>1</v>
      </c>
      <c r="T38" s="16">
        <f t="shared" si="23"/>
        <v>1</v>
      </c>
    </row>
    <row r="39" spans="1:20" x14ac:dyDescent="0.25">
      <c r="A39">
        <f t="shared" si="11"/>
        <v>27</v>
      </c>
      <c r="B39" s="15">
        <f t="shared" si="0"/>
        <v>0</v>
      </c>
      <c r="C39" s="15">
        <f t="shared" si="1"/>
        <v>0</v>
      </c>
      <c r="D39" s="15">
        <f t="shared" si="8"/>
        <v>1</v>
      </c>
      <c r="E39" s="1">
        <f>IF($A39&lt;RetAge,0,JointMortality!B29)</f>
        <v>0</v>
      </c>
      <c r="F39" s="1">
        <f>IF($A39&lt;RetAge,0,JointMortality!C29)</f>
        <v>0</v>
      </c>
      <c r="G39" s="1">
        <f>IF($A39&lt;RetAge,0,JointMortality!D29)</f>
        <v>0</v>
      </c>
      <c r="H39" s="1">
        <f>IF(A39&lt;RetAge,0,JointMortality!L29)</f>
        <v>0</v>
      </c>
      <c r="I39" s="2">
        <f t="shared" si="12"/>
        <v>1</v>
      </c>
      <c r="J39" s="16">
        <f t="shared" si="13"/>
        <v>1</v>
      </c>
      <c r="K39" s="16">
        <f t="shared" si="14"/>
        <v>1</v>
      </c>
      <c r="L39" s="16">
        <f t="shared" si="15"/>
        <v>1</v>
      </c>
      <c r="M39" s="1">
        <f t="shared" si="16"/>
        <v>0</v>
      </c>
      <c r="N39" s="1">
        <f t="shared" si="17"/>
        <v>0</v>
      </c>
      <c r="O39" s="1">
        <f t="shared" si="18"/>
        <v>0</v>
      </c>
      <c r="P39" s="1">
        <f t="shared" si="19"/>
        <v>0</v>
      </c>
      <c r="Q39" s="16">
        <f t="shared" si="20"/>
        <v>1</v>
      </c>
      <c r="R39" s="16">
        <f t="shared" si="21"/>
        <v>1</v>
      </c>
      <c r="S39" s="16">
        <f t="shared" si="22"/>
        <v>1</v>
      </c>
      <c r="T39" s="16">
        <f t="shared" si="23"/>
        <v>1</v>
      </c>
    </row>
    <row r="40" spans="1:20" x14ac:dyDescent="0.25">
      <c r="A40">
        <f t="shared" si="11"/>
        <v>28</v>
      </c>
      <c r="B40" s="15">
        <f t="shared" si="0"/>
        <v>0</v>
      </c>
      <c r="C40" s="15">
        <f t="shared" si="1"/>
        <v>0</v>
      </c>
      <c r="D40" s="15">
        <f t="shared" si="8"/>
        <v>1</v>
      </c>
      <c r="E40" s="1">
        <f>IF($A40&lt;RetAge,0,JointMortality!B30)</f>
        <v>0</v>
      </c>
      <c r="F40" s="1">
        <f>IF($A40&lt;RetAge,0,JointMortality!C30)</f>
        <v>0</v>
      </c>
      <c r="G40" s="1">
        <f>IF($A40&lt;RetAge,0,JointMortality!D30)</f>
        <v>0</v>
      </c>
      <c r="H40" s="1">
        <f>IF(A40&lt;RetAge,0,JointMortality!L30)</f>
        <v>0</v>
      </c>
      <c r="I40" s="2">
        <f t="shared" si="12"/>
        <v>1</v>
      </c>
      <c r="J40" s="16">
        <f t="shared" si="13"/>
        <v>1</v>
      </c>
      <c r="K40" s="16">
        <f t="shared" si="14"/>
        <v>1</v>
      </c>
      <c r="L40" s="16">
        <f t="shared" si="15"/>
        <v>1</v>
      </c>
      <c r="M40" s="1">
        <f t="shared" si="16"/>
        <v>0</v>
      </c>
      <c r="N40" s="1">
        <f t="shared" si="17"/>
        <v>0</v>
      </c>
      <c r="O40" s="1">
        <f t="shared" si="18"/>
        <v>0</v>
      </c>
      <c r="P40" s="1">
        <f t="shared" si="19"/>
        <v>0</v>
      </c>
      <c r="Q40" s="16">
        <f t="shared" si="20"/>
        <v>1</v>
      </c>
      <c r="R40" s="16">
        <f t="shared" si="21"/>
        <v>1</v>
      </c>
      <c r="S40" s="16">
        <f t="shared" si="22"/>
        <v>1</v>
      </c>
      <c r="T40" s="16">
        <f t="shared" si="23"/>
        <v>1</v>
      </c>
    </row>
    <row r="41" spans="1:20" x14ac:dyDescent="0.25">
      <c r="A41">
        <f t="shared" si="11"/>
        <v>29</v>
      </c>
      <c r="B41" s="15">
        <f t="shared" si="0"/>
        <v>0</v>
      </c>
      <c r="C41" s="15">
        <f t="shared" si="1"/>
        <v>0</v>
      </c>
      <c r="D41" s="15">
        <f t="shared" si="8"/>
        <v>1</v>
      </c>
      <c r="E41" s="1">
        <f>IF($A41&lt;RetAge,0,JointMortality!B31)</f>
        <v>0</v>
      </c>
      <c r="F41" s="1">
        <f>IF($A41&lt;RetAge,0,JointMortality!C31)</f>
        <v>0</v>
      </c>
      <c r="G41" s="1">
        <f>IF($A41&lt;RetAge,0,JointMortality!D31)</f>
        <v>0</v>
      </c>
      <c r="H41" s="1">
        <f>IF(A41&lt;RetAge,0,JointMortality!L31)</f>
        <v>0</v>
      </c>
      <c r="I41" s="2">
        <f t="shared" si="12"/>
        <v>1</v>
      </c>
      <c r="J41" s="16">
        <f t="shared" si="13"/>
        <v>1</v>
      </c>
      <c r="K41" s="16">
        <f t="shared" si="14"/>
        <v>1</v>
      </c>
      <c r="L41" s="16">
        <f t="shared" si="15"/>
        <v>1</v>
      </c>
      <c r="M41" s="1">
        <f t="shared" si="16"/>
        <v>0</v>
      </c>
      <c r="N41" s="1">
        <f t="shared" si="17"/>
        <v>0</v>
      </c>
      <c r="O41" s="1">
        <f t="shared" si="18"/>
        <v>0</v>
      </c>
      <c r="P41" s="1">
        <f t="shared" si="19"/>
        <v>0</v>
      </c>
      <c r="Q41" s="16">
        <f t="shared" si="20"/>
        <v>1</v>
      </c>
      <c r="R41" s="16">
        <f t="shared" si="21"/>
        <v>1</v>
      </c>
      <c r="S41" s="16">
        <f t="shared" si="22"/>
        <v>1</v>
      </c>
      <c r="T41" s="16">
        <f t="shared" si="23"/>
        <v>1</v>
      </c>
    </row>
    <row r="42" spans="1:20" x14ac:dyDescent="0.25">
      <c r="A42">
        <f t="shared" si="11"/>
        <v>30</v>
      </c>
      <c r="B42" s="15">
        <f t="shared" si="0"/>
        <v>0</v>
      </c>
      <c r="C42" s="15">
        <f t="shared" si="1"/>
        <v>0</v>
      </c>
      <c r="D42" s="15">
        <f t="shared" si="8"/>
        <v>1</v>
      </c>
      <c r="E42" s="1">
        <f>IF($A42&lt;RetAge,0,JointMortality!B32)</f>
        <v>0</v>
      </c>
      <c r="F42" s="1">
        <f>IF($A42&lt;RetAge,0,JointMortality!C32)</f>
        <v>0</v>
      </c>
      <c r="G42" s="1">
        <f>IF($A42&lt;RetAge,0,JointMortality!D32)</f>
        <v>0</v>
      </c>
      <c r="H42" s="1">
        <f>IF(A42&lt;RetAge,0,JointMortality!L32)</f>
        <v>0</v>
      </c>
      <c r="I42" s="2">
        <f t="shared" si="12"/>
        <v>1</v>
      </c>
      <c r="J42" s="16">
        <f t="shared" si="13"/>
        <v>1</v>
      </c>
      <c r="K42" s="16">
        <f t="shared" si="14"/>
        <v>1</v>
      </c>
      <c r="L42" s="16">
        <f t="shared" si="15"/>
        <v>1</v>
      </c>
      <c r="M42" s="1">
        <f t="shared" si="16"/>
        <v>0</v>
      </c>
      <c r="N42" s="1">
        <f t="shared" si="17"/>
        <v>0</v>
      </c>
      <c r="O42" s="1">
        <f t="shared" si="18"/>
        <v>0</v>
      </c>
      <c r="P42" s="1">
        <f t="shared" si="19"/>
        <v>0</v>
      </c>
      <c r="Q42" s="16">
        <f t="shared" si="20"/>
        <v>1</v>
      </c>
      <c r="R42" s="16">
        <f t="shared" si="21"/>
        <v>1</v>
      </c>
      <c r="S42" s="16">
        <f t="shared" si="22"/>
        <v>1</v>
      </c>
      <c r="T42" s="16">
        <f t="shared" si="23"/>
        <v>1</v>
      </c>
    </row>
    <row r="43" spans="1:20" x14ac:dyDescent="0.25">
      <c r="A43">
        <f t="shared" si="11"/>
        <v>31</v>
      </c>
      <c r="B43" s="15">
        <f t="shared" si="0"/>
        <v>0</v>
      </c>
      <c r="C43" s="15">
        <f t="shared" si="1"/>
        <v>0</v>
      </c>
      <c r="D43" s="15">
        <f t="shared" si="8"/>
        <v>1</v>
      </c>
      <c r="E43" s="1">
        <f>IF($A43&lt;RetAge,0,JointMortality!B33)</f>
        <v>0</v>
      </c>
      <c r="F43" s="1">
        <f>IF($A43&lt;RetAge,0,JointMortality!C33)</f>
        <v>0</v>
      </c>
      <c r="G43" s="1">
        <f>IF($A43&lt;RetAge,0,JointMortality!D33)</f>
        <v>0</v>
      </c>
      <c r="H43" s="1">
        <f>IF(A43&lt;RetAge,0,JointMortality!L33)</f>
        <v>0</v>
      </c>
      <c r="I43" s="2">
        <f t="shared" si="12"/>
        <v>1</v>
      </c>
      <c r="J43" s="16">
        <f t="shared" si="13"/>
        <v>1</v>
      </c>
      <c r="K43" s="16">
        <f t="shared" si="14"/>
        <v>1</v>
      </c>
      <c r="L43" s="16">
        <f t="shared" si="15"/>
        <v>1</v>
      </c>
      <c r="M43" s="1">
        <f t="shared" si="16"/>
        <v>0</v>
      </c>
      <c r="N43" s="1">
        <f t="shared" si="17"/>
        <v>0</v>
      </c>
      <c r="O43" s="1">
        <f t="shared" si="18"/>
        <v>0</v>
      </c>
      <c r="P43" s="1">
        <f t="shared" si="19"/>
        <v>0</v>
      </c>
      <c r="Q43" s="16">
        <f t="shared" si="20"/>
        <v>1</v>
      </c>
      <c r="R43" s="16">
        <f t="shared" si="21"/>
        <v>1</v>
      </c>
      <c r="S43" s="16">
        <f t="shared" si="22"/>
        <v>1</v>
      </c>
      <c r="T43" s="16">
        <f t="shared" si="23"/>
        <v>1</v>
      </c>
    </row>
    <row r="44" spans="1:20" x14ac:dyDescent="0.25">
      <c r="A44">
        <f t="shared" si="11"/>
        <v>32</v>
      </c>
      <c r="B44" s="15">
        <f t="shared" si="0"/>
        <v>0</v>
      </c>
      <c r="C44" s="15">
        <f t="shared" si="1"/>
        <v>0</v>
      </c>
      <c r="D44" s="15">
        <f t="shared" si="8"/>
        <v>1</v>
      </c>
      <c r="E44" s="1">
        <f>IF($A44&lt;RetAge,0,JointMortality!B34)</f>
        <v>0</v>
      </c>
      <c r="F44" s="1">
        <f>IF($A44&lt;RetAge,0,JointMortality!C34)</f>
        <v>0</v>
      </c>
      <c r="G44" s="1">
        <f>IF($A44&lt;RetAge,0,JointMortality!D34)</f>
        <v>0</v>
      </c>
      <c r="H44" s="1">
        <f>IF(A44&lt;RetAge,0,JointMortality!L34)</f>
        <v>0</v>
      </c>
      <c r="I44" s="2">
        <f t="shared" si="12"/>
        <v>1</v>
      </c>
      <c r="J44" s="16">
        <f t="shared" si="13"/>
        <v>1</v>
      </c>
      <c r="K44" s="16">
        <f t="shared" si="14"/>
        <v>1</v>
      </c>
      <c r="L44" s="16">
        <f t="shared" si="15"/>
        <v>1</v>
      </c>
      <c r="M44" s="1">
        <f t="shared" si="16"/>
        <v>0</v>
      </c>
      <c r="N44" s="1">
        <f t="shared" si="17"/>
        <v>0</v>
      </c>
      <c r="O44" s="1">
        <f t="shared" si="18"/>
        <v>0</v>
      </c>
      <c r="P44" s="1">
        <f t="shared" si="19"/>
        <v>0</v>
      </c>
      <c r="Q44" s="16">
        <f t="shared" si="20"/>
        <v>1</v>
      </c>
      <c r="R44" s="16">
        <f t="shared" si="21"/>
        <v>1</v>
      </c>
      <c r="S44" s="16">
        <f t="shared" si="22"/>
        <v>1</v>
      </c>
      <c r="T44" s="16">
        <f t="shared" si="23"/>
        <v>1</v>
      </c>
    </row>
    <row r="45" spans="1:20" x14ac:dyDescent="0.25">
      <c r="A45">
        <f t="shared" si="11"/>
        <v>33</v>
      </c>
      <c r="B45" s="15">
        <f t="shared" si="0"/>
        <v>0</v>
      </c>
      <c r="C45" s="15">
        <f t="shared" si="1"/>
        <v>0</v>
      </c>
      <c r="D45" s="15">
        <f t="shared" si="8"/>
        <v>1</v>
      </c>
      <c r="E45" s="1">
        <f>IF($A45&lt;RetAge,0,JointMortality!B35)</f>
        <v>0</v>
      </c>
      <c r="F45" s="1">
        <f>IF($A45&lt;RetAge,0,JointMortality!C35)</f>
        <v>0</v>
      </c>
      <c r="G45" s="1">
        <f>IF($A45&lt;RetAge,0,JointMortality!D35)</f>
        <v>0</v>
      </c>
      <c r="H45" s="1">
        <f>IF(A45&lt;RetAge,0,JointMortality!L35)</f>
        <v>0</v>
      </c>
      <c r="I45" s="2">
        <f t="shared" si="12"/>
        <v>1</v>
      </c>
      <c r="J45" s="16">
        <f t="shared" si="13"/>
        <v>1</v>
      </c>
      <c r="K45" s="16">
        <f t="shared" si="14"/>
        <v>1</v>
      </c>
      <c r="L45" s="16">
        <f t="shared" si="15"/>
        <v>1</v>
      </c>
      <c r="M45" s="1">
        <f t="shared" si="16"/>
        <v>0</v>
      </c>
      <c r="N45" s="1">
        <f t="shared" si="17"/>
        <v>0</v>
      </c>
      <c r="O45" s="1">
        <f t="shared" si="18"/>
        <v>0</v>
      </c>
      <c r="P45" s="1">
        <f t="shared" si="19"/>
        <v>0</v>
      </c>
      <c r="Q45" s="16">
        <f t="shared" si="20"/>
        <v>1</v>
      </c>
      <c r="R45" s="16">
        <f t="shared" si="21"/>
        <v>1</v>
      </c>
      <c r="S45" s="16">
        <f t="shared" si="22"/>
        <v>1</v>
      </c>
      <c r="T45" s="16">
        <f t="shared" si="23"/>
        <v>1</v>
      </c>
    </row>
    <row r="46" spans="1:20" x14ac:dyDescent="0.25">
      <c r="A46">
        <f t="shared" si="11"/>
        <v>34</v>
      </c>
      <c r="B46" s="15">
        <f t="shared" si="0"/>
        <v>0</v>
      </c>
      <c r="C46" s="15">
        <f t="shared" si="1"/>
        <v>0</v>
      </c>
      <c r="D46" s="15">
        <f t="shared" si="8"/>
        <v>1</v>
      </c>
      <c r="E46" s="1">
        <f>IF($A46&lt;RetAge,0,JointMortality!B36)</f>
        <v>0</v>
      </c>
      <c r="F46" s="1">
        <f>IF($A46&lt;RetAge,0,JointMortality!C36)</f>
        <v>0</v>
      </c>
      <c r="G46" s="1">
        <f>IF($A46&lt;RetAge,0,JointMortality!D36)</f>
        <v>0</v>
      </c>
      <c r="H46" s="1">
        <f>IF(A46&lt;RetAge,0,JointMortality!L36)</f>
        <v>0</v>
      </c>
      <c r="I46" s="2">
        <f t="shared" si="12"/>
        <v>1</v>
      </c>
      <c r="J46" s="16">
        <f t="shared" si="13"/>
        <v>1</v>
      </c>
      <c r="K46" s="16">
        <f t="shared" si="14"/>
        <v>1</v>
      </c>
      <c r="L46" s="16">
        <f t="shared" si="15"/>
        <v>1</v>
      </c>
      <c r="M46" s="1">
        <f t="shared" si="16"/>
        <v>0</v>
      </c>
      <c r="N46" s="1">
        <f t="shared" si="17"/>
        <v>0</v>
      </c>
      <c r="O46" s="1">
        <f t="shared" si="18"/>
        <v>0</v>
      </c>
      <c r="P46" s="1">
        <f t="shared" si="19"/>
        <v>0</v>
      </c>
      <c r="Q46" s="16">
        <f t="shared" si="20"/>
        <v>1</v>
      </c>
      <c r="R46" s="16">
        <f t="shared" si="21"/>
        <v>1</v>
      </c>
      <c r="S46" s="16">
        <f t="shared" si="22"/>
        <v>1</v>
      </c>
      <c r="T46" s="16">
        <f t="shared" si="23"/>
        <v>1</v>
      </c>
    </row>
    <row r="47" spans="1:20" x14ac:dyDescent="0.25">
      <c r="A47">
        <f t="shared" si="11"/>
        <v>35</v>
      </c>
      <c r="B47" s="15">
        <f t="shared" si="0"/>
        <v>0</v>
      </c>
      <c r="C47" s="15">
        <f t="shared" si="1"/>
        <v>0</v>
      </c>
      <c r="D47" s="15">
        <f t="shared" si="8"/>
        <v>1</v>
      </c>
      <c r="E47" s="1">
        <f>IF($A47&lt;RetAge,0,JointMortality!B37)</f>
        <v>0</v>
      </c>
      <c r="F47" s="1">
        <f>IF($A47&lt;RetAge,0,JointMortality!C37)</f>
        <v>0</v>
      </c>
      <c r="G47" s="1">
        <f>IF($A47&lt;RetAge,0,JointMortality!D37)</f>
        <v>0</v>
      </c>
      <c r="H47" s="1">
        <f>IF(A47&lt;RetAge,0,JointMortality!L37)</f>
        <v>0</v>
      </c>
      <c r="I47" s="2">
        <f t="shared" si="12"/>
        <v>1</v>
      </c>
      <c r="J47" s="16">
        <f t="shared" si="13"/>
        <v>1</v>
      </c>
      <c r="K47" s="16">
        <f t="shared" si="14"/>
        <v>1</v>
      </c>
      <c r="L47" s="16">
        <f t="shared" si="15"/>
        <v>1</v>
      </c>
      <c r="M47" s="1">
        <f t="shared" si="16"/>
        <v>0</v>
      </c>
      <c r="N47" s="1">
        <f t="shared" si="17"/>
        <v>0</v>
      </c>
      <c r="O47" s="1">
        <f t="shared" si="18"/>
        <v>0</v>
      </c>
      <c r="P47" s="1">
        <f t="shared" si="19"/>
        <v>0</v>
      </c>
      <c r="Q47" s="16">
        <f t="shared" si="20"/>
        <v>1</v>
      </c>
      <c r="R47" s="16">
        <f t="shared" si="21"/>
        <v>1</v>
      </c>
      <c r="S47" s="16">
        <f t="shared" si="22"/>
        <v>1</v>
      </c>
      <c r="T47" s="16">
        <f t="shared" si="23"/>
        <v>1</v>
      </c>
    </row>
    <row r="48" spans="1:20" x14ac:dyDescent="0.25">
      <c r="A48">
        <f t="shared" si="11"/>
        <v>36</v>
      </c>
      <c r="B48" s="15">
        <f t="shared" si="0"/>
        <v>0</v>
      </c>
      <c r="C48" s="15">
        <f t="shared" si="1"/>
        <v>0</v>
      </c>
      <c r="D48" s="15">
        <f t="shared" si="8"/>
        <v>1</v>
      </c>
      <c r="E48" s="1">
        <f>IF($A48&lt;RetAge,0,JointMortality!B38)</f>
        <v>0</v>
      </c>
      <c r="F48" s="1">
        <f>IF($A48&lt;RetAge,0,JointMortality!C38)</f>
        <v>0</v>
      </c>
      <c r="G48" s="1">
        <f>IF($A48&lt;RetAge,0,JointMortality!D38)</f>
        <v>0</v>
      </c>
      <c r="H48" s="1">
        <f>IF(A48&lt;RetAge,0,JointMortality!L38)</f>
        <v>0</v>
      </c>
      <c r="I48" s="2">
        <f t="shared" si="12"/>
        <v>1</v>
      </c>
      <c r="J48" s="16">
        <f t="shared" si="13"/>
        <v>1</v>
      </c>
      <c r="K48" s="16">
        <f t="shared" si="14"/>
        <v>1</v>
      </c>
      <c r="L48" s="16">
        <f t="shared" si="15"/>
        <v>1</v>
      </c>
      <c r="M48" s="1">
        <f t="shared" si="16"/>
        <v>0</v>
      </c>
      <c r="N48" s="1">
        <f t="shared" si="17"/>
        <v>0</v>
      </c>
      <c r="O48" s="1">
        <f t="shared" si="18"/>
        <v>0</v>
      </c>
      <c r="P48" s="1">
        <f t="shared" si="19"/>
        <v>0</v>
      </c>
      <c r="Q48" s="16">
        <f t="shared" si="20"/>
        <v>1</v>
      </c>
      <c r="R48" s="16">
        <f t="shared" si="21"/>
        <v>1</v>
      </c>
      <c r="S48" s="16">
        <f t="shared" si="22"/>
        <v>1</v>
      </c>
      <c r="T48" s="16">
        <f t="shared" si="23"/>
        <v>1</v>
      </c>
    </row>
    <row r="49" spans="1:20" x14ac:dyDescent="0.25">
      <c r="A49">
        <f t="shared" si="11"/>
        <v>37</v>
      </c>
      <c r="B49" s="15">
        <f t="shared" ref="B49:B80" si="24">IF(A49&lt;RetAge,0,1+infl)</f>
        <v>0</v>
      </c>
      <c r="C49" s="15">
        <f t="shared" ref="C49:C80" si="25">IF(A49&lt;RetAge,0,1+COLA)</f>
        <v>0</v>
      </c>
      <c r="D49" s="15">
        <f t="shared" si="8"/>
        <v>1</v>
      </c>
      <c r="E49" s="1">
        <f>IF($A49&lt;RetAge,0,JointMortality!B39)</f>
        <v>0</v>
      </c>
      <c r="F49" s="1">
        <f>IF($A49&lt;RetAge,0,JointMortality!C39)</f>
        <v>0</v>
      </c>
      <c r="G49" s="1">
        <f>IF($A49&lt;RetAge,0,JointMortality!D39)</f>
        <v>0</v>
      </c>
      <c r="H49" s="1">
        <f>IF(A49&lt;RetAge,0,JointMortality!L39)</f>
        <v>0</v>
      </c>
      <c r="I49" s="2">
        <f t="shared" si="12"/>
        <v>1</v>
      </c>
      <c r="J49" s="16">
        <f t="shared" si="13"/>
        <v>1</v>
      </c>
      <c r="K49" s="16">
        <f t="shared" si="14"/>
        <v>1</v>
      </c>
      <c r="L49" s="16">
        <f t="shared" si="15"/>
        <v>1</v>
      </c>
      <c r="M49" s="1">
        <f t="shared" si="16"/>
        <v>0</v>
      </c>
      <c r="N49" s="1">
        <f t="shared" si="17"/>
        <v>0</v>
      </c>
      <c r="O49" s="1">
        <f t="shared" si="18"/>
        <v>0</v>
      </c>
      <c r="P49" s="1">
        <f t="shared" si="19"/>
        <v>0</v>
      </c>
      <c r="Q49" s="16">
        <f t="shared" si="20"/>
        <v>1</v>
      </c>
      <c r="R49" s="16">
        <f t="shared" si="21"/>
        <v>1</v>
      </c>
      <c r="S49" s="16">
        <f t="shared" si="22"/>
        <v>1</v>
      </c>
      <c r="T49" s="16">
        <f t="shared" si="23"/>
        <v>1</v>
      </c>
    </row>
    <row r="50" spans="1:20" x14ac:dyDescent="0.25">
      <c r="A50">
        <f t="shared" si="11"/>
        <v>38</v>
      </c>
      <c r="B50" s="15">
        <f t="shared" si="24"/>
        <v>0</v>
      </c>
      <c r="C50" s="15">
        <f t="shared" si="25"/>
        <v>0</v>
      </c>
      <c r="D50" s="15">
        <f t="shared" ref="D50:D81" si="26">IF(A50&lt;RetAge,1,(1/(1+infl+rf_rate))*D49)</f>
        <v>1</v>
      </c>
      <c r="E50" s="1">
        <f>IF($A50&lt;RetAge,0,JointMortality!B40)</f>
        <v>0</v>
      </c>
      <c r="F50" s="1">
        <f>IF($A50&lt;RetAge,0,JointMortality!C40)</f>
        <v>0</v>
      </c>
      <c r="G50" s="1">
        <f>IF($A50&lt;RetAge,0,JointMortality!D40)</f>
        <v>0</v>
      </c>
      <c r="H50" s="1">
        <f>IF(A50&lt;RetAge,0,JointMortality!L40)</f>
        <v>0</v>
      </c>
      <c r="I50" s="2">
        <f t="shared" si="12"/>
        <v>1</v>
      </c>
      <c r="J50" s="16">
        <f t="shared" si="13"/>
        <v>1</v>
      </c>
      <c r="K50" s="16">
        <f t="shared" si="14"/>
        <v>1</v>
      </c>
      <c r="L50" s="16">
        <f t="shared" si="15"/>
        <v>1</v>
      </c>
      <c r="M50" s="1">
        <f t="shared" si="16"/>
        <v>0</v>
      </c>
      <c r="N50" s="1">
        <f t="shared" si="17"/>
        <v>0</v>
      </c>
      <c r="O50" s="1">
        <f t="shared" si="18"/>
        <v>0</v>
      </c>
      <c r="P50" s="1">
        <f t="shared" si="19"/>
        <v>0</v>
      </c>
      <c r="Q50" s="16">
        <f t="shared" si="20"/>
        <v>1</v>
      </c>
      <c r="R50" s="16">
        <f t="shared" si="21"/>
        <v>1</v>
      </c>
      <c r="S50" s="16">
        <f t="shared" si="22"/>
        <v>1</v>
      </c>
      <c r="T50" s="16">
        <f t="shared" si="23"/>
        <v>1</v>
      </c>
    </row>
    <row r="51" spans="1:20" x14ac:dyDescent="0.25">
      <c r="A51">
        <f t="shared" si="11"/>
        <v>39</v>
      </c>
      <c r="B51" s="15">
        <f t="shared" si="24"/>
        <v>0</v>
      </c>
      <c r="C51" s="15">
        <f t="shared" si="25"/>
        <v>0</v>
      </c>
      <c r="D51" s="15">
        <f t="shared" si="26"/>
        <v>1</v>
      </c>
      <c r="E51" s="1">
        <f>IF($A51&lt;RetAge,0,JointMortality!B41)</f>
        <v>0</v>
      </c>
      <c r="F51" s="1">
        <f>IF($A51&lt;RetAge,0,JointMortality!C41)</f>
        <v>0</v>
      </c>
      <c r="G51" s="1">
        <f>IF($A51&lt;RetAge,0,JointMortality!D41)</f>
        <v>0</v>
      </c>
      <c r="H51" s="1">
        <f>IF(A51&lt;RetAge,0,JointMortality!L41)</f>
        <v>0</v>
      </c>
      <c r="I51" s="2">
        <f t="shared" si="12"/>
        <v>1</v>
      </c>
      <c r="J51" s="16">
        <f t="shared" si="13"/>
        <v>1</v>
      </c>
      <c r="K51" s="16">
        <f t="shared" si="14"/>
        <v>1</v>
      </c>
      <c r="L51" s="16">
        <f t="shared" si="15"/>
        <v>1</v>
      </c>
      <c r="M51" s="1">
        <f t="shared" si="16"/>
        <v>0</v>
      </c>
      <c r="N51" s="1">
        <f t="shared" si="17"/>
        <v>0</v>
      </c>
      <c r="O51" s="1">
        <f t="shared" si="18"/>
        <v>0</v>
      </c>
      <c r="P51" s="1">
        <f t="shared" si="19"/>
        <v>0</v>
      </c>
      <c r="Q51" s="16">
        <f t="shared" si="20"/>
        <v>1</v>
      </c>
      <c r="R51" s="16">
        <f t="shared" si="21"/>
        <v>1</v>
      </c>
      <c r="S51" s="16">
        <f t="shared" si="22"/>
        <v>1</v>
      </c>
      <c r="T51" s="16">
        <f t="shared" si="23"/>
        <v>1</v>
      </c>
    </row>
    <row r="52" spans="1:20" x14ac:dyDescent="0.25">
      <c r="A52">
        <f t="shared" si="11"/>
        <v>40</v>
      </c>
      <c r="B52" s="15">
        <f t="shared" si="24"/>
        <v>0</v>
      </c>
      <c r="C52" s="15">
        <f t="shared" si="25"/>
        <v>0</v>
      </c>
      <c r="D52" s="15">
        <f t="shared" si="26"/>
        <v>1</v>
      </c>
      <c r="E52" s="1">
        <f>IF($A52&lt;RetAge,0,JointMortality!B42)</f>
        <v>0</v>
      </c>
      <c r="F52" s="1">
        <f>IF($A52&lt;RetAge,0,JointMortality!C42)</f>
        <v>0</v>
      </c>
      <c r="G52" s="1">
        <f>IF($A52&lt;RetAge,0,JointMortality!D42)</f>
        <v>0</v>
      </c>
      <c r="H52" s="1">
        <f>IF(A52&lt;RetAge,0,JointMortality!L42)</f>
        <v>0</v>
      </c>
      <c r="I52" s="2">
        <f t="shared" si="12"/>
        <v>1</v>
      </c>
      <c r="J52" s="16">
        <f t="shared" si="13"/>
        <v>1</v>
      </c>
      <c r="K52" s="16">
        <f t="shared" si="14"/>
        <v>1</v>
      </c>
      <c r="L52" s="16">
        <f t="shared" si="15"/>
        <v>1</v>
      </c>
      <c r="M52" s="1">
        <f t="shared" si="16"/>
        <v>0</v>
      </c>
      <c r="N52" s="1">
        <f t="shared" si="17"/>
        <v>0</v>
      </c>
      <c r="O52" s="1">
        <f t="shared" si="18"/>
        <v>0</v>
      </c>
      <c r="P52" s="1">
        <f t="shared" si="19"/>
        <v>0</v>
      </c>
      <c r="Q52" s="16">
        <f t="shared" si="20"/>
        <v>1</v>
      </c>
      <c r="R52" s="16">
        <f t="shared" si="21"/>
        <v>1</v>
      </c>
      <c r="S52" s="16">
        <f t="shared" si="22"/>
        <v>1</v>
      </c>
      <c r="T52" s="16">
        <f t="shared" si="23"/>
        <v>1</v>
      </c>
    </row>
    <row r="53" spans="1:20" x14ac:dyDescent="0.25">
      <c r="A53">
        <f t="shared" si="11"/>
        <v>41</v>
      </c>
      <c r="B53" s="15">
        <f t="shared" si="24"/>
        <v>0</v>
      </c>
      <c r="C53" s="15">
        <f t="shared" si="25"/>
        <v>0</v>
      </c>
      <c r="D53" s="15">
        <f t="shared" si="26"/>
        <v>1</v>
      </c>
      <c r="E53" s="1">
        <f>IF($A53&lt;RetAge,0,JointMortality!B43)</f>
        <v>0</v>
      </c>
      <c r="F53" s="1">
        <f>IF($A53&lt;RetAge,0,JointMortality!C43)</f>
        <v>0</v>
      </c>
      <c r="G53" s="1">
        <f>IF($A53&lt;RetAge,0,JointMortality!D43)</f>
        <v>0</v>
      </c>
      <c r="H53" s="1">
        <f>IF(A53&lt;RetAge,0,JointMortality!L43)</f>
        <v>0</v>
      </c>
      <c r="I53" s="2">
        <f t="shared" si="12"/>
        <v>1</v>
      </c>
      <c r="J53" s="16">
        <f t="shared" si="13"/>
        <v>1</v>
      </c>
      <c r="K53" s="16">
        <f t="shared" si="14"/>
        <v>1</v>
      </c>
      <c r="L53" s="16">
        <f t="shared" si="15"/>
        <v>1</v>
      </c>
      <c r="M53" s="1">
        <f t="shared" si="16"/>
        <v>0</v>
      </c>
      <c r="N53" s="1">
        <f t="shared" si="17"/>
        <v>0</v>
      </c>
      <c r="O53" s="1">
        <f t="shared" si="18"/>
        <v>0</v>
      </c>
      <c r="P53" s="1">
        <f t="shared" si="19"/>
        <v>0</v>
      </c>
      <c r="Q53" s="16">
        <f t="shared" si="20"/>
        <v>1</v>
      </c>
      <c r="R53" s="16">
        <f t="shared" si="21"/>
        <v>1</v>
      </c>
      <c r="S53" s="16">
        <f t="shared" si="22"/>
        <v>1</v>
      </c>
      <c r="T53" s="16">
        <f t="shared" si="23"/>
        <v>1</v>
      </c>
    </row>
    <row r="54" spans="1:20" x14ac:dyDescent="0.25">
      <c r="A54">
        <f t="shared" si="11"/>
        <v>42</v>
      </c>
      <c r="B54" s="15">
        <f t="shared" si="24"/>
        <v>0</v>
      </c>
      <c r="C54" s="15">
        <f t="shared" si="25"/>
        <v>0</v>
      </c>
      <c r="D54" s="15">
        <f t="shared" si="26"/>
        <v>1</v>
      </c>
      <c r="E54" s="1">
        <f>IF($A54&lt;RetAge,0,JointMortality!B44)</f>
        <v>0</v>
      </c>
      <c r="F54" s="1">
        <f>IF($A54&lt;RetAge,0,JointMortality!C44)</f>
        <v>0</v>
      </c>
      <c r="G54" s="1">
        <f>IF($A54&lt;RetAge,0,JointMortality!D44)</f>
        <v>0</v>
      </c>
      <c r="H54" s="1">
        <f>IF(A54&lt;RetAge,0,JointMortality!L44)</f>
        <v>0</v>
      </c>
      <c r="I54" s="2">
        <f t="shared" si="12"/>
        <v>1</v>
      </c>
      <c r="J54" s="16">
        <f t="shared" si="13"/>
        <v>1</v>
      </c>
      <c r="K54" s="16">
        <f t="shared" si="14"/>
        <v>1</v>
      </c>
      <c r="L54" s="16">
        <f t="shared" si="15"/>
        <v>1</v>
      </c>
      <c r="M54" s="1">
        <f t="shared" si="16"/>
        <v>0</v>
      </c>
      <c r="N54" s="1">
        <f t="shared" si="17"/>
        <v>0</v>
      </c>
      <c r="O54" s="1">
        <f t="shared" si="18"/>
        <v>0</v>
      </c>
      <c r="P54" s="1">
        <f t="shared" si="19"/>
        <v>0</v>
      </c>
      <c r="Q54" s="16">
        <f t="shared" si="20"/>
        <v>1</v>
      </c>
      <c r="R54" s="16">
        <f t="shared" si="21"/>
        <v>1</v>
      </c>
      <c r="S54" s="16">
        <f t="shared" si="22"/>
        <v>1</v>
      </c>
      <c r="T54" s="16">
        <f t="shared" si="23"/>
        <v>1</v>
      </c>
    </row>
    <row r="55" spans="1:20" x14ac:dyDescent="0.25">
      <c r="A55">
        <f t="shared" si="11"/>
        <v>43</v>
      </c>
      <c r="B55" s="15">
        <f t="shared" si="24"/>
        <v>0</v>
      </c>
      <c r="C55" s="15">
        <f t="shared" si="25"/>
        <v>0</v>
      </c>
      <c r="D55" s="15">
        <f t="shared" si="26"/>
        <v>1</v>
      </c>
      <c r="E55" s="1">
        <f>IF($A55&lt;RetAge,0,JointMortality!B45)</f>
        <v>0</v>
      </c>
      <c r="F55" s="1">
        <f>IF($A55&lt;RetAge,0,JointMortality!C45)</f>
        <v>0</v>
      </c>
      <c r="G55" s="1">
        <f>IF($A55&lt;RetAge,0,JointMortality!D45)</f>
        <v>0</v>
      </c>
      <c r="H55" s="1">
        <f>IF(A55&lt;RetAge,0,JointMortality!L45)</f>
        <v>0</v>
      </c>
      <c r="I55" s="2">
        <f t="shared" si="12"/>
        <v>1</v>
      </c>
      <c r="J55" s="16">
        <f t="shared" si="13"/>
        <v>1</v>
      </c>
      <c r="K55" s="16">
        <f t="shared" si="14"/>
        <v>1</v>
      </c>
      <c r="L55" s="16">
        <f t="shared" si="15"/>
        <v>1</v>
      </c>
      <c r="M55" s="1">
        <f t="shared" si="16"/>
        <v>0</v>
      </c>
      <c r="N55" s="1">
        <f t="shared" si="17"/>
        <v>0</v>
      </c>
      <c r="O55" s="1">
        <f t="shared" si="18"/>
        <v>0</v>
      </c>
      <c r="P55" s="1">
        <f t="shared" si="19"/>
        <v>0</v>
      </c>
      <c r="Q55" s="16">
        <f t="shared" si="20"/>
        <v>1</v>
      </c>
      <c r="R55" s="16">
        <f t="shared" si="21"/>
        <v>1</v>
      </c>
      <c r="S55" s="16">
        <f t="shared" si="22"/>
        <v>1</v>
      </c>
      <c r="T55" s="16">
        <f t="shared" si="23"/>
        <v>1</v>
      </c>
    </row>
    <row r="56" spans="1:20" x14ac:dyDescent="0.25">
      <c r="A56">
        <f t="shared" si="11"/>
        <v>44</v>
      </c>
      <c r="B56" s="15">
        <f t="shared" si="24"/>
        <v>0</v>
      </c>
      <c r="C56" s="15">
        <f t="shared" si="25"/>
        <v>0</v>
      </c>
      <c r="D56" s="15">
        <f t="shared" si="26"/>
        <v>1</v>
      </c>
      <c r="E56" s="1">
        <f>IF($A56&lt;RetAge,0,JointMortality!B46)</f>
        <v>0</v>
      </c>
      <c r="F56" s="1">
        <f>IF($A56&lt;RetAge,0,JointMortality!C46)</f>
        <v>0</v>
      </c>
      <c r="G56" s="1">
        <f>IF($A56&lt;RetAge,0,JointMortality!D46)</f>
        <v>0</v>
      </c>
      <c r="H56" s="1">
        <f>IF(A56&lt;RetAge,0,JointMortality!L46)</f>
        <v>0</v>
      </c>
      <c r="I56" s="2">
        <f t="shared" si="12"/>
        <v>1</v>
      </c>
      <c r="J56" s="16">
        <f t="shared" si="13"/>
        <v>1</v>
      </c>
      <c r="K56" s="16">
        <f t="shared" si="14"/>
        <v>1</v>
      </c>
      <c r="L56" s="16">
        <f t="shared" si="15"/>
        <v>1</v>
      </c>
      <c r="M56" s="1">
        <f t="shared" si="16"/>
        <v>0</v>
      </c>
      <c r="N56" s="1">
        <f t="shared" si="17"/>
        <v>0</v>
      </c>
      <c r="O56" s="1">
        <f t="shared" si="18"/>
        <v>0</v>
      </c>
      <c r="P56" s="1">
        <f t="shared" si="19"/>
        <v>0</v>
      </c>
      <c r="Q56" s="16">
        <f t="shared" si="20"/>
        <v>1</v>
      </c>
      <c r="R56" s="16">
        <f t="shared" si="21"/>
        <v>1</v>
      </c>
      <c r="S56" s="16">
        <f t="shared" si="22"/>
        <v>1</v>
      </c>
      <c r="T56" s="16">
        <f t="shared" si="23"/>
        <v>1</v>
      </c>
    </row>
    <row r="57" spans="1:20" x14ac:dyDescent="0.25">
      <c r="A57">
        <f t="shared" si="11"/>
        <v>45</v>
      </c>
      <c r="B57" s="15">
        <f t="shared" si="24"/>
        <v>0</v>
      </c>
      <c r="C57" s="15">
        <f t="shared" si="25"/>
        <v>0</v>
      </c>
      <c r="D57" s="15">
        <f t="shared" si="26"/>
        <v>1</v>
      </c>
      <c r="E57" s="1">
        <f>IF($A57&lt;RetAge,0,JointMortality!B47)</f>
        <v>0</v>
      </c>
      <c r="F57" s="1">
        <f>IF($A57&lt;RetAge,0,JointMortality!C47)</f>
        <v>0</v>
      </c>
      <c r="G57" s="1">
        <f>IF($A57&lt;RetAge,0,JointMortality!D47)</f>
        <v>0</v>
      </c>
      <c r="H57" s="1">
        <f>IF(A57&lt;RetAge,0,JointMortality!L47)</f>
        <v>0</v>
      </c>
      <c r="I57" s="2">
        <f t="shared" si="12"/>
        <v>1</v>
      </c>
      <c r="J57" s="16">
        <f t="shared" si="13"/>
        <v>1</v>
      </c>
      <c r="K57" s="16">
        <f t="shared" si="14"/>
        <v>1</v>
      </c>
      <c r="L57" s="16">
        <f t="shared" si="15"/>
        <v>1</v>
      </c>
      <c r="M57" s="1">
        <f t="shared" si="16"/>
        <v>0</v>
      </c>
      <c r="N57" s="1">
        <f t="shared" si="17"/>
        <v>0</v>
      </c>
      <c r="O57" s="1">
        <f t="shared" si="18"/>
        <v>0</v>
      </c>
      <c r="P57" s="1">
        <f t="shared" si="19"/>
        <v>0</v>
      </c>
      <c r="Q57" s="16">
        <f t="shared" si="20"/>
        <v>1</v>
      </c>
      <c r="R57" s="16">
        <f t="shared" si="21"/>
        <v>1</v>
      </c>
      <c r="S57" s="16">
        <f t="shared" si="22"/>
        <v>1</v>
      </c>
      <c r="T57" s="16">
        <f t="shared" si="23"/>
        <v>1</v>
      </c>
    </row>
    <row r="58" spans="1:20" x14ac:dyDescent="0.25">
      <c r="A58">
        <f t="shared" si="11"/>
        <v>46</v>
      </c>
      <c r="B58" s="15">
        <f t="shared" si="24"/>
        <v>0</v>
      </c>
      <c r="C58" s="15">
        <f t="shared" si="25"/>
        <v>0</v>
      </c>
      <c r="D58" s="15">
        <f t="shared" si="26"/>
        <v>1</v>
      </c>
      <c r="E58" s="1">
        <f>IF($A58&lt;RetAge,0,JointMortality!B48)</f>
        <v>0</v>
      </c>
      <c r="F58" s="1">
        <f>IF($A58&lt;RetAge,0,JointMortality!C48)</f>
        <v>0</v>
      </c>
      <c r="G58" s="1">
        <f>IF($A58&lt;RetAge,0,JointMortality!D48)</f>
        <v>0</v>
      </c>
      <c r="H58" s="1">
        <f>IF(A58&lt;RetAge,0,JointMortality!L48)</f>
        <v>0</v>
      </c>
      <c r="I58" s="2">
        <f t="shared" si="12"/>
        <v>1</v>
      </c>
      <c r="J58" s="16">
        <f t="shared" si="13"/>
        <v>1</v>
      </c>
      <c r="K58" s="16">
        <f t="shared" si="14"/>
        <v>1</v>
      </c>
      <c r="L58" s="16">
        <f t="shared" si="15"/>
        <v>1</v>
      </c>
      <c r="M58" s="1">
        <f t="shared" si="16"/>
        <v>0</v>
      </c>
      <c r="N58" s="1">
        <f t="shared" si="17"/>
        <v>0</v>
      </c>
      <c r="O58" s="1">
        <f t="shared" si="18"/>
        <v>0</v>
      </c>
      <c r="P58" s="1">
        <f t="shared" si="19"/>
        <v>0</v>
      </c>
      <c r="Q58" s="16">
        <f t="shared" si="20"/>
        <v>1</v>
      </c>
      <c r="R58" s="16">
        <f t="shared" si="21"/>
        <v>1</v>
      </c>
      <c r="S58" s="16">
        <f t="shared" si="22"/>
        <v>1</v>
      </c>
      <c r="T58" s="16">
        <f t="shared" si="23"/>
        <v>1</v>
      </c>
    </row>
    <row r="59" spans="1:20" x14ac:dyDescent="0.25">
      <c r="A59">
        <f t="shared" si="11"/>
        <v>47</v>
      </c>
      <c r="B59" s="15">
        <f t="shared" si="24"/>
        <v>0</v>
      </c>
      <c r="C59" s="15">
        <f t="shared" si="25"/>
        <v>0</v>
      </c>
      <c r="D59" s="15">
        <f t="shared" si="26"/>
        <v>1</v>
      </c>
      <c r="E59" s="1">
        <f>IF($A59&lt;RetAge,0,JointMortality!B49)</f>
        <v>0</v>
      </c>
      <c r="F59" s="1">
        <f>IF($A59&lt;RetAge,0,JointMortality!C49)</f>
        <v>0</v>
      </c>
      <c r="G59" s="1">
        <f>IF($A59&lt;RetAge,0,JointMortality!D49)</f>
        <v>0</v>
      </c>
      <c r="H59" s="1">
        <f>IF(A59&lt;RetAge,0,JointMortality!L49)</f>
        <v>0</v>
      </c>
      <c r="I59" s="2">
        <f t="shared" si="12"/>
        <v>1</v>
      </c>
      <c r="J59" s="16">
        <f t="shared" si="13"/>
        <v>1</v>
      </c>
      <c r="K59" s="16">
        <f t="shared" si="14"/>
        <v>1</v>
      </c>
      <c r="L59" s="16">
        <f t="shared" si="15"/>
        <v>1</v>
      </c>
      <c r="M59" s="1">
        <f t="shared" si="16"/>
        <v>0</v>
      </c>
      <c r="N59" s="1">
        <f t="shared" si="17"/>
        <v>0</v>
      </c>
      <c r="O59" s="1">
        <f t="shared" si="18"/>
        <v>0</v>
      </c>
      <c r="P59" s="1">
        <f t="shared" si="19"/>
        <v>0</v>
      </c>
      <c r="Q59" s="16">
        <f t="shared" si="20"/>
        <v>1</v>
      </c>
      <c r="R59" s="16">
        <f t="shared" si="21"/>
        <v>1</v>
      </c>
      <c r="S59" s="16">
        <f t="shared" si="22"/>
        <v>1</v>
      </c>
      <c r="T59" s="16">
        <f t="shared" si="23"/>
        <v>1</v>
      </c>
    </row>
    <row r="60" spans="1:20" x14ac:dyDescent="0.25">
      <c r="A60">
        <f t="shared" si="11"/>
        <v>48</v>
      </c>
      <c r="B60" s="15">
        <f t="shared" si="24"/>
        <v>0</v>
      </c>
      <c r="C60" s="15">
        <f t="shared" si="25"/>
        <v>0</v>
      </c>
      <c r="D60" s="15">
        <f t="shared" si="26"/>
        <v>1</v>
      </c>
      <c r="E60" s="1">
        <f>IF($A60&lt;RetAge,0,JointMortality!B50)</f>
        <v>0</v>
      </c>
      <c r="F60" s="1">
        <f>IF($A60&lt;RetAge,0,JointMortality!C50)</f>
        <v>0</v>
      </c>
      <c r="G60" s="1">
        <f>IF($A60&lt;RetAge,0,JointMortality!D50)</f>
        <v>0</v>
      </c>
      <c r="H60" s="1">
        <f>IF(A60&lt;RetAge,0,JointMortality!L50)</f>
        <v>0</v>
      </c>
      <c r="I60" s="2">
        <f t="shared" si="12"/>
        <v>1</v>
      </c>
      <c r="J60" s="16">
        <f t="shared" si="13"/>
        <v>1</v>
      </c>
      <c r="K60" s="16">
        <f t="shared" si="14"/>
        <v>1</v>
      </c>
      <c r="L60" s="16">
        <f t="shared" si="15"/>
        <v>1</v>
      </c>
      <c r="M60" s="1">
        <f t="shared" si="16"/>
        <v>0</v>
      </c>
      <c r="N60" s="1">
        <f t="shared" si="17"/>
        <v>0</v>
      </c>
      <c r="O60" s="1">
        <f t="shared" si="18"/>
        <v>0</v>
      </c>
      <c r="P60" s="1">
        <f t="shared" si="19"/>
        <v>0</v>
      </c>
      <c r="Q60" s="16">
        <f t="shared" si="20"/>
        <v>1</v>
      </c>
      <c r="R60" s="16">
        <f t="shared" si="21"/>
        <v>1</v>
      </c>
      <c r="S60" s="16">
        <f t="shared" si="22"/>
        <v>1</v>
      </c>
      <c r="T60" s="16">
        <f t="shared" si="23"/>
        <v>1</v>
      </c>
    </row>
    <row r="61" spans="1:20" x14ac:dyDescent="0.25">
      <c r="A61">
        <f t="shared" si="11"/>
        <v>49</v>
      </c>
      <c r="B61" s="15">
        <f t="shared" si="24"/>
        <v>0</v>
      </c>
      <c r="C61" s="15">
        <f t="shared" si="25"/>
        <v>0</v>
      </c>
      <c r="D61" s="15">
        <f t="shared" si="26"/>
        <v>1</v>
      </c>
      <c r="E61" s="1">
        <f>IF($A61&lt;RetAge,0,JointMortality!B51)</f>
        <v>0</v>
      </c>
      <c r="F61" s="1">
        <f>IF($A61&lt;RetAge,0,JointMortality!C51)</f>
        <v>0</v>
      </c>
      <c r="G61" s="1">
        <f>IF($A61&lt;RetAge,0,JointMortality!D51)</f>
        <v>0</v>
      </c>
      <c r="H61" s="1">
        <f>IF(A61&lt;RetAge,0,JointMortality!L51)</f>
        <v>0</v>
      </c>
      <c r="I61" s="2">
        <f t="shared" si="12"/>
        <v>1</v>
      </c>
      <c r="J61" s="16">
        <f t="shared" si="13"/>
        <v>1</v>
      </c>
      <c r="K61" s="16">
        <f t="shared" si="14"/>
        <v>1</v>
      </c>
      <c r="L61" s="16">
        <f t="shared" si="15"/>
        <v>1</v>
      </c>
      <c r="M61" s="1">
        <f t="shared" si="16"/>
        <v>0</v>
      </c>
      <c r="N61" s="1">
        <f t="shared" si="17"/>
        <v>0</v>
      </c>
      <c r="O61" s="1">
        <f t="shared" si="18"/>
        <v>0</v>
      </c>
      <c r="P61" s="1">
        <f t="shared" si="19"/>
        <v>0</v>
      </c>
      <c r="Q61" s="16">
        <f t="shared" si="20"/>
        <v>1</v>
      </c>
      <c r="R61" s="16">
        <f t="shared" si="21"/>
        <v>1</v>
      </c>
      <c r="S61" s="16">
        <f t="shared" si="22"/>
        <v>1</v>
      </c>
      <c r="T61" s="16">
        <f t="shared" si="23"/>
        <v>1</v>
      </c>
    </row>
    <row r="62" spans="1:20" x14ac:dyDescent="0.25">
      <c r="A62">
        <f t="shared" si="11"/>
        <v>50</v>
      </c>
      <c r="B62" s="15">
        <f t="shared" si="24"/>
        <v>0</v>
      </c>
      <c r="C62" s="15">
        <f t="shared" si="25"/>
        <v>0</v>
      </c>
      <c r="D62" s="15">
        <f t="shared" si="26"/>
        <v>1</v>
      </c>
      <c r="E62" s="1">
        <f>IF($A62&lt;RetAge,0,JointMortality!B52)</f>
        <v>0</v>
      </c>
      <c r="F62" s="1">
        <f>IF($A62&lt;RetAge,0,JointMortality!C52)</f>
        <v>0</v>
      </c>
      <c r="G62" s="1">
        <f>IF($A62&lt;RetAge,0,JointMortality!D52)</f>
        <v>0</v>
      </c>
      <c r="H62" s="1">
        <f>IF(A62&lt;RetAge,0,JointMortality!L52)</f>
        <v>0</v>
      </c>
      <c r="I62" s="2">
        <f t="shared" si="12"/>
        <v>1</v>
      </c>
      <c r="J62" s="16">
        <f t="shared" si="13"/>
        <v>1</v>
      </c>
      <c r="K62" s="16">
        <f t="shared" si="14"/>
        <v>1</v>
      </c>
      <c r="L62" s="16">
        <f t="shared" si="15"/>
        <v>1</v>
      </c>
      <c r="M62" s="1">
        <f t="shared" si="16"/>
        <v>0</v>
      </c>
      <c r="N62" s="1">
        <f t="shared" si="17"/>
        <v>0</v>
      </c>
      <c r="O62" s="1">
        <f t="shared" si="18"/>
        <v>0</v>
      </c>
      <c r="P62" s="1">
        <f t="shared" si="19"/>
        <v>0</v>
      </c>
      <c r="Q62" s="16">
        <f t="shared" si="20"/>
        <v>1</v>
      </c>
      <c r="R62" s="16">
        <f t="shared" si="21"/>
        <v>1</v>
      </c>
      <c r="S62" s="16">
        <f t="shared" si="22"/>
        <v>1</v>
      </c>
      <c r="T62" s="16">
        <f t="shared" si="23"/>
        <v>1</v>
      </c>
    </row>
    <row r="63" spans="1:20" x14ac:dyDescent="0.25">
      <c r="A63">
        <f t="shared" si="11"/>
        <v>51</v>
      </c>
      <c r="B63" s="15">
        <f t="shared" si="24"/>
        <v>0</v>
      </c>
      <c r="C63" s="15">
        <f t="shared" si="25"/>
        <v>0</v>
      </c>
      <c r="D63" s="15">
        <f t="shared" si="26"/>
        <v>1</v>
      </c>
      <c r="E63" s="1">
        <f>IF($A63&lt;RetAge,0,JointMortality!B53)</f>
        <v>0</v>
      </c>
      <c r="F63" s="1">
        <f>IF($A63&lt;RetAge,0,JointMortality!C53)</f>
        <v>0</v>
      </c>
      <c r="G63" s="1">
        <f>IF($A63&lt;RetAge,0,JointMortality!D53)</f>
        <v>0</v>
      </c>
      <c r="H63" s="1">
        <f>IF(A63&lt;RetAge,0,JointMortality!L53)</f>
        <v>0</v>
      </c>
      <c r="I63" s="2">
        <f t="shared" si="12"/>
        <v>1</v>
      </c>
      <c r="J63" s="16">
        <f t="shared" si="13"/>
        <v>1</v>
      </c>
      <c r="K63" s="16">
        <f t="shared" si="14"/>
        <v>1</v>
      </c>
      <c r="L63" s="16">
        <f t="shared" si="15"/>
        <v>1</v>
      </c>
      <c r="M63" s="1">
        <f t="shared" si="16"/>
        <v>0</v>
      </c>
      <c r="N63" s="1">
        <f t="shared" si="17"/>
        <v>0</v>
      </c>
      <c r="O63" s="1">
        <f t="shared" si="18"/>
        <v>0</v>
      </c>
      <c r="P63" s="1">
        <f t="shared" si="19"/>
        <v>0</v>
      </c>
      <c r="Q63" s="16">
        <f t="shared" si="20"/>
        <v>1</v>
      </c>
      <c r="R63" s="16">
        <f t="shared" si="21"/>
        <v>1</v>
      </c>
      <c r="S63" s="16">
        <f t="shared" si="22"/>
        <v>1</v>
      </c>
      <c r="T63" s="16">
        <f t="shared" si="23"/>
        <v>1</v>
      </c>
    </row>
    <row r="64" spans="1:20" x14ac:dyDescent="0.25">
      <c r="A64">
        <f t="shared" si="11"/>
        <v>52</v>
      </c>
      <c r="B64" s="15">
        <f t="shared" si="24"/>
        <v>0</v>
      </c>
      <c r="C64" s="15">
        <f t="shared" si="25"/>
        <v>0</v>
      </c>
      <c r="D64" s="15">
        <f t="shared" si="26"/>
        <v>1</v>
      </c>
      <c r="E64" s="1">
        <f>IF($A64&lt;RetAge,0,JointMortality!B54)</f>
        <v>0</v>
      </c>
      <c r="F64" s="1">
        <f>IF($A64&lt;RetAge,0,JointMortality!C54)</f>
        <v>0</v>
      </c>
      <c r="G64" s="1">
        <f>IF($A64&lt;RetAge,0,JointMortality!D54)</f>
        <v>0</v>
      </c>
      <c r="H64" s="1">
        <f>IF(A64&lt;RetAge,0,JointMortality!L54)</f>
        <v>0</v>
      </c>
      <c r="I64" s="2">
        <f t="shared" si="12"/>
        <v>1</v>
      </c>
      <c r="J64" s="16">
        <f t="shared" si="13"/>
        <v>1</v>
      </c>
      <c r="K64" s="16">
        <f t="shared" si="14"/>
        <v>1</v>
      </c>
      <c r="L64" s="16">
        <f t="shared" si="15"/>
        <v>1</v>
      </c>
      <c r="M64" s="1">
        <f t="shared" si="16"/>
        <v>0</v>
      </c>
      <c r="N64" s="1">
        <f t="shared" si="17"/>
        <v>0</v>
      </c>
      <c r="O64" s="1">
        <f t="shared" si="18"/>
        <v>0</v>
      </c>
      <c r="P64" s="1">
        <f t="shared" si="19"/>
        <v>0</v>
      </c>
      <c r="Q64" s="16">
        <f t="shared" si="20"/>
        <v>1</v>
      </c>
      <c r="R64" s="16">
        <f t="shared" si="21"/>
        <v>1</v>
      </c>
      <c r="S64" s="16">
        <f t="shared" si="22"/>
        <v>1</v>
      </c>
      <c r="T64" s="16">
        <f t="shared" si="23"/>
        <v>1</v>
      </c>
    </row>
    <row r="65" spans="1:20" x14ac:dyDescent="0.25">
      <c r="A65">
        <f t="shared" si="11"/>
        <v>53</v>
      </c>
      <c r="B65" s="15">
        <f t="shared" si="24"/>
        <v>0</v>
      </c>
      <c r="C65" s="15">
        <f t="shared" si="25"/>
        <v>0</v>
      </c>
      <c r="D65" s="15">
        <f t="shared" si="26"/>
        <v>1</v>
      </c>
      <c r="E65" s="1">
        <f>IF($A65&lt;RetAge,0,JointMortality!B55)</f>
        <v>0</v>
      </c>
      <c r="F65" s="1">
        <f>IF($A65&lt;RetAge,0,JointMortality!C55)</f>
        <v>0</v>
      </c>
      <c r="G65" s="1">
        <f>IF($A65&lt;RetAge,0,JointMortality!D55)</f>
        <v>0</v>
      </c>
      <c r="H65" s="1">
        <f>IF(A65&lt;RetAge,0,JointMortality!L55)</f>
        <v>0</v>
      </c>
      <c r="I65" s="2">
        <f t="shared" si="12"/>
        <v>1</v>
      </c>
      <c r="J65" s="16">
        <f t="shared" si="13"/>
        <v>1</v>
      </c>
      <c r="K65" s="16">
        <f t="shared" si="14"/>
        <v>1</v>
      </c>
      <c r="L65" s="16">
        <f t="shared" si="15"/>
        <v>1</v>
      </c>
      <c r="M65" s="1">
        <f t="shared" si="16"/>
        <v>0</v>
      </c>
      <c r="N65" s="1">
        <f t="shared" si="17"/>
        <v>0</v>
      </c>
      <c r="O65" s="1">
        <f t="shared" si="18"/>
        <v>0</v>
      </c>
      <c r="P65" s="1">
        <f t="shared" si="19"/>
        <v>0</v>
      </c>
      <c r="Q65" s="16">
        <f t="shared" si="20"/>
        <v>1</v>
      </c>
      <c r="R65" s="16">
        <f t="shared" si="21"/>
        <v>1</v>
      </c>
      <c r="S65" s="16">
        <f t="shared" si="22"/>
        <v>1</v>
      </c>
      <c r="T65" s="16">
        <f t="shared" si="23"/>
        <v>1</v>
      </c>
    </row>
    <row r="66" spans="1:20" x14ac:dyDescent="0.25">
      <c r="A66">
        <f t="shared" si="11"/>
        <v>54</v>
      </c>
      <c r="B66" s="15">
        <f t="shared" si="24"/>
        <v>0</v>
      </c>
      <c r="C66" s="15">
        <f t="shared" si="25"/>
        <v>0</v>
      </c>
      <c r="D66" s="15">
        <f t="shared" si="26"/>
        <v>1</v>
      </c>
      <c r="E66" s="1">
        <f>IF($A66&lt;RetAge,0,JointMortality!B56)</f>
        <v>0</v>
      </c>
      <c r="F66" s="1">
        <f>IF($A66&lt;RetAge,0,JointMortality!C56)</f>
        <v>0</v>
      </c>
      <c r="G66" s="1">
        <f>IF($A66&lt;RetAge,0,JointMortality!D56)</f>
        <v>0</v>
      </c>
      <c r="H66" s="1">
        <f>IF(A66&lt;RetAge,0,JointMortality!L56)</f>
        <v>0</v>
      </c>
      <c r="I66" s="2">
        <f t="shared" si="12"/>
        <v>1</v>
      </c>
      <c r="J66" s="16">
        <f t="shared" si="13"/>
        <v>1</v>
      </c>
      <c r="K66" s="16">
        <f t="shared" si="14"/>
        <v>1</v>
      </c>
      <c r="L66" s="16">
        <f t="shared" si="15"/>
        <v>1</v>
      </c>
      <c r="M66" s="1">
        <f t="shared" si="16"/>
        <v>0</v>
      </c>
      <c r="N66" s="1">
        <f t="shared" si="17"/>
        <v>0</v>
      </c>
      <c r="O66" s="1">
        <f t="shared" si="18"/>
        <v>0</v>
      </c>
      <c r="P66" s="1">
        <f t="shared" si="19"/>
        <v>0</v>
      </c>
      <c r="Q66" s="16">
        <f t="shared" si="20"/>
        <v>1</v>
      </c>
      <c r="R66" s="16">
        <f t="shared" si="21"/>
        <v>1</v>
      </c>
      <c r="S66" s="16">
        <f t="shared" si="22"/>
        <v>1</v>
      </c>
      <c r="T66" s="16">
        <f t="shared" si="23"/>
        <v>1</v>
      </c>
    </row>
    <row r="67" spans="1:20" x14ac:dyDescent="0.25">
      <c r="A67">
        <f t="shared" si="11"/>
        <v>55</v>
      </c>
      <c r="B67" s="15">
        <f t="shared" si="24"/>
        <v>0</v>
      </c>
      <c r="C67" s="15">
        <f t="shared" si="25"/>
        <v>0</v>
      </c>
      <c r="D67" s="15">
        <f t="shared" si="26"/>
        <v>1</v>
      </c>
      <c r="E67" s="1">
        <f>IF($A67&lt;RetAge,0,JointMortality!B57)</f>
        <v>0</v>
      </c>
      <c r="F67" s="1">
        <f>IF($A67&lt;RetAge,0,JointMortality!C57)</f>
        <v>0</v>
      </c>
      <c r="G67" s="1">
        <f>IF($A67&lt;RetAge,0,JointMortality!D57)</f>
        <v>0</v>
      </c>
      <c r="H67" s="1">
        <f>IF(A67&lt;RetAge,0,JointMortality!L57)</f>
        <v>0</v>
      </c>
      <c r="I67" s="2">
        <f t="shared" si="12"/>
        <v>1</v>
      </c>
      <c r="J67" s="16">
        <f t="shared" si="13"/>
        <v>1</v>
      </c>
      <c r="K67" s="16">
        <f t="shared" si="14"/>
        <v>1</v>
      </c>
      <c r="L67" s="16">
        <f t="shared" si="15"/>
        <v>1</v>
      </c>
      <c r="M67" s="1">
        <f t="shared" si="16"/>
        <v>0</v>
      </c>
      <c r="N67" s="1">
        <f t="shared" si="17"/>
        <v>0</v>
      </c>
      <c r="O67" s="1">
        <f t="shared" si="18"/>
        <v>0</v>
      </c>
      <c r="P67" s="1">
        <f t="shared" si="19"/>
        <v>0</v>
      </c>
      <c r="Q67" s="16">
        <f t="shared" si="20"/>
        <v>1</v>
      </c>
      <c r="R67" s="16">
        <f t="shared" si="21"/>
        <v>1</v>
      </c>
      <c r="S67" s="16">
        <f t="shared" si="22"/>
        <v>1</v>
      </c>
      <c r="T67" s="16">
        <f t="shared" si="23"/>
        <v>1</v>
      </c>
    </row>
    <row r="68" spans="1:20" x14ac:dyDescent="0.25">
      <c r="A68">
        <f t="shared" si="11"/>
        <v>56</v>
      </c>
      <c r="B68" s="15">
        <f t="shared" si="24"/>
        <v>0</v>
      </c>
      <c r="C68" s="15">
        <f t="shared" si="25"/>
        <v>0</v>
      </c>
      <c r="D68" s="15">
        <f t="shared" si="26"/>
        <v>1</v>
      </c>
      <c r="E68" s="1">
        <f>IF($A68&lt;RetAge,0,JointMortality!B58)</f>
        <v>0</v>
      </c>
      <c r="F68" s="1">
        <f>IF($A68&lt;RetAge,0,JointMortality!C58)</f>
        <v>0</v>
      </c>
      <c r="G68" s="1">
        <f>IF($A68&lt;RetAge,0,JointMortality!D58)</f>
        <v>0</v>
      </c>
      <c r="H68" s="1">
        <f>IF(A68&lt;RetAge,0,JointMortality!L58)</f>
        <v>0</v>
      </c>
      <c r="I68" s="2">
        <f t="shared" si="12"/>
        <v>1</v>
      </c>
      <c r="J68" s="16">
        <f t="shared" si="13"/>
        <v>1</v>
      </c>
      <c r="K68" s="16">
        <f t="shared" si="14"/>
        <v>1</v>
      </c>
      <c r="L68" s="16">
        <f t="shared" si="15"/>
        <v>1</v>
      </c>
      <c r="M68" s="1">
        <f t="shared" si="16"/>
        <v>0</v>
      </c>
      <c r="N68" s="1">
        <f t="shared" si="17"/>
        <v>0</v>
      </c>
      <c r="O68" s="1">
        <f t="shared" si="18"/>
        <v>0</v>
      </c>
      <c r="P68" s="1">
        <f t="shared" si="19"/>
        <v>0</v>
      </c>
      <c r="Q68" s="16">
        <f t="shared" si="20"/>
        <v>1</v>
      </c>
      <c r="R68" s="16">
        <f t="shared" si="21"/>
        <v>1</v>
      </c>
      <c r="S68" s="16">
        <f t="shared" si="22"/>
        <v>1</v>
      </c>
      <c r="T68" s="16">
        <f t="shared" si="23"/>
        <v>1</v>
      </c>
    </row>
    <row r="69" spans="1:20" x14ac:dyDescent="0.25">
      <c r="A69">
        <f t="shared" si="11"/>
        <v>57</v>
      </c>
      <c r="B69" s="15">
        <f t="shared" si="24"/>
        <v>0</v>
      </c>
      <c r="C69" s="15">
        <f t="shared" si="25"/>
        <v>0</v>
      </c>
      <c r="D69" s="15">
        <f t="shared" si="26"/>
        <v>1</v>
      </c>
      <c r="E69" s="1">
        <f>IF($A69&lt;RetAge,0,JointMortality!B59)</f>
        <v>0</v>
      </c>
      <c r="F69" s="1">
        <f>IF($A69&lt;RetAge,0,JointMortality!C59)</f>
        <v>0</v>
      </c>
      <c r="G69" s="1">
        <f>IF($A69&lt;RetAge,0,JointMortality!D59)</f>
        <v>0</v>
      </c>
      <c r="H69" s="1">
        <f>IF(A69&lt;RetAge,0,JointMortality!L59)</f>
        <v>0</v>
      </c>
      <c r="I69" s="2">
        <f t="shared" si="12"/>
        <v>1</v>
      </c>
      <c r="J69" s="16">
        <f t="shared" si="13"/>
        <v>1</v>
      </c>
      <c r="K69" s="16">
        <f t="shared" si="14"/>
        <v>1</v>
      </c>
      <c r="L69" s="16">
        <f t="shared" si="15"/>
        <v>1</v>
      </c>
      <c r="M69" s="1">
        <f t="shared" si="16"/>
        <v>0</v>
      </c>
      <c r="N69" s="1">
        <f t="shared" si="17"/>
        <v>0</v>
      </c>
      <c r="O69" s="1">
        <f t="shared" si="18"/>
        <v>0</v>
      </c>
      <c r="P69" s="1">
        <f t="shared" si="19"/>
        <v>0</v>
      </c>
      <c r="Q69" s="16">
        <f t="shared" si="20"/>
        <v>1</v>
      </c>
      <c r="R69" s="16">
        <f t="shared" si="21"/>
        <v>1</v>
      </c>
      <c r="S69" s="16">
        <f t="shared" si="22"/>
        <v>1</v>
      </c>
      <c r="T69" s="16">
        <f t="shared" si="23"/>
        <v>1</v>
      </c>
    </row>
    <row r="70" spans="1:20" x14ac:dyDescent="0.25">
      <c r="A70">
        <f t="shared" si="11"/>
        <v>58</v>
      </c>
      <c r="B70" s="15">
        <f t="shared" si="24"/>
        <v>0</v>
      </c>
      <c r="C70" s="15">
        <f t="shared" si="25"/>
        <v>0</v>
      </c>
      <c r="D70" s="15">
        <f t="shared" si="26"/>
        <v>1</v>
      </c>
      <c r="E70" s="1">
        <f>IF($A70&lt;RetAge,0,JointMortality!B60)</f>
        <v>0</v>
      </c>
      <c r="F70" s="1">
        <f>IF($A70&lt;RetAge,0,JointMortality!C60)</f>
        <v>0</v>
      </c>
      <c r="G70" s="1">
        <f>IF($A70&lt;RetAge,0,JointMortality!D60)</f>
        <v>0</v>
      </c>
      <c r="H70" s="1">
        <f>IF(A70&lt;RetAge,0,JointMortality!L60)</f>
        <v>0</v>
      </c>
      <c r="I70" s="2">
        <f t="shared" si="12"/>
        <v>1</v>
      </c>
      <c r="J70" s="16">
        <f t="shared" si="13"/>
        <v>1</v>
      </c>
      <c r="K70" s="16">
        <f t="shared" si="14"/>
        <v>1</v>
      </c>
      <c r="L70" s="16">
        <f t="shared" si="15"/>
        <v>1</v>
      </c>
      <c r="M70" s="1">
        <f t="shared" si="16"/>
        <v>0</v>
      </c>
      <c r="N70" s="1">
        <f t="shared" si="17"/>
        <v>0</v>
      </c>
      <c r="O70" s="1">
        <f t="shared" si="18"/>
        <v>0</v>
      </c>
      <c r="P70" s="1">
        <f t="shared" si="19"/>
        <v>0</v>
      </c>
      <c r="Q70" s="16">
        <f t="shared" si="20"/>
        <v>1</v>
      </c>
      <c r="R70" s="16">
        <f t="shared" si="21"/>
        <v>1</v>
      </c>
      <c r="S70" s="16">
        <f t="shared" si="22"/>
        <v>1</v>
      </c>
      <c r="T70" s="16">
        <f t="shared" si="23"/>
        <v>1</v>
      </c>
    </row>
    <row r="71" spans="1:20" x14ac:dyDescent="0.25">
      <c r="A71">
        <f t="shared" si="11"/>
        <v>59</v>
      </c>
      <c r="B71" s="15">
        <f t="shared" si="24"/>
        <v>0</v>
      </c>
      <c r="C71" s="15">
        <f t="shared" si="25"/>
        <v>0</v>
      </c>
      <c r="D71" s="15">
        <f t="shared" si="26"/>
        <v>1</v>
      </c>
      <c r="E71" s="1">
        <f>IF($A71&lt;RetAge,0,JointMortality!B61)</f>
        <v>0</v>
      </c>
      <c r="F71" s="1">
        <f>IF($A71&lt;RetAge,0,JointMortality!C61)</f>
        <v>0</v>
      </c>
      <c r="G71" s="1">
        <f>IF($A71&lt;RetAge,0,JointMortality!D61)</f>
        <v>0</v>
      </c>
      <c r="H71" s="1">
        <f>IF(A71&lt;RetAge,0,JointMortality!L61)</f>
        <v>0</v>
      </c>
      <c r="I71" s="2">
        <f t="shared" si="12"/>
        <v>1</v>
      </c>
      <c r="J71" s="16">
        <f t="shared" si="13"/>
        <v>1</v>
      </c>
      <c r="K71" s="16">
        <f t="shared" si="14"/>
        <v>1</v>
      </c>
      <c r="L71" s="16">
        <f t="shared" si="15"/>
        <v>1</v>
      </c>
      <c r="M71" s="1">
        <f t="shared" si="16"/>
        <v>0</v>
      </c>
      <c r="N71" s="1">
        <f t="shared" si="17"/>
        <v>0</v>
      </c>
      <c r="O71" s="1">
        <f t="shared" si="18"/>
        <v>0</v>
      </c>
      <c r="P71" s="1">
        <f t="shared" si="19"/>
        <v>0</v>
      </c>
      <c r="Q71" s="16">
        <f t="shared" si="20"/>
        <v>1</v>
      </c>
      <c r="R71" s="16">
        <f t="shared" si="21"/>
        <v>1</v>
      </c>
      <c r="S71" s="16">
        <f t="shared" si="22"/>
        <v>1</v>
      </c>
      <c r="T71" s="16">
        <f t="shared" si="23"/>
        <v>1</v>
      </c>
    </row>
    <row r="72" spans="1:20" x14ac:dyDescent="0.25">
      <c r="A72">
        <f t="shared" si="11"/>
        <v>60</v>
      </c>
      <c r="B72" s="15">
        <f t="shared" si="24"/>
        <v>0</v>
      </c>
      <c r="C72" s="15">
        <f t="shared" si="25"/>
        <v>0</v>
      </c>
      <c r="D72" s="15">
        <f t="shared" si="26"/>
        <v>1</v>
      </c>
      <c r="E72" s="1">
        <f>IF($A72&lt;RetAge,0,JointMortality!B62)</f>
        <v>0</v>
      </c>
      <c r="F72" s="1">
        <f>IF($A72&lt;RetAge,0,JointMortality!C62)</f>
        <v>0</v>
      </c>
      <c r="G72" s="1">
        <f>IF($A72&lt;RetAge,0,JointMortality!D62)</f>
        <v>0</v>
      </c>
      <c r="H72" s="1">
        <f>IF(A72&lt;RetAge,0,JointMortality!L62)</f>
        <v>0</v>
      </c>
      <c r="I72" s="2">
        <f t="shared" si="12"/>
        <v>1</v>
      </c>
      <c r="J72" s="16">
        <f t="shared" si="13"/>
        <v>1</v>
      </c>
      <c r="K72" s="16">
        <f t="shared" si="14"/>
        <v>1</v>
      </c>
      <c r="L72" s="16">
        <f t="shared" si="15"/>
        <v>1</v>
      </c>
      <c r="M72" s="1">
        <f t="shared" si="16"/>
        <v>0</v>
      </c>
      <c r="N72" s="1">
        <f t="shared" si="17"/>
        <v>0</v>
      </c>
      <c r="O72" s="1">
        <f t="shared" si="18"/>
        <v>0</v>
      </c>
      <c r="P72" s="1">
        <f t="shared" si="19"/>
        <v>0</v>
      </c>
      <c r="Q72" s="16">
        <f t="shared" si="20"/>
        <v>1</v>
      </c>
      <c r="R72" s="16">
        <f t="shared" si="21"/>
        <v>1</v>
      </c>
      <c r="S72" s="16">
        <f t="shared" si="22"/>
        <v>1</v>
      </c>
      <c r="T72" s="16">
        <f t="shared" si="23"/>
        <v>1</v>
      </c>
    </row>
    <row r="73" spans="1:20" x14ac:dyDescent="0.25">
      <c r="A73">
        <f t="shared" si="11"/>
        <v>61</v>
      </c>
      <c r="B73" s="15">
        <f t="shared" si="24"/>
        <v>0</v>
      </c>
      <c r="C73" s="15">
        <f t="shared" si="25"/>
        <v>0</v>
      </c>
      <c r="D73" s="15">
        <f t="shared" si="26"/>
        <v>1</v>
      </c>
      <c r="E73" s="1">
        <f>IF($A73&lt;RetAge,0,JointMortality!B63)</f>
        <v>0</v>
      </c>
      <c r="F73" s="1">
        <f>IF($A73&lt;RetAge,0,JointMortality!C63)</f>
        <v>0</v>
      </c>
      <c r="G73" s="1">
        <f>IF($A73&lt;RetAge,0,JointMortality!D63)</f>
        <v>0</v>
      </c>
      <c r="H73" s="1">
        <f>IF(A73&lt;RetAge,0,JointMortality!L63)</f>
        <v>0</v>
      </c>
      <c r="I73" s="2">
        <f t="shared" ref="I73:I132" si="27">I72*(1-E73)</f>
        <v>1</v>
      </c>
      <c r="J73" s="16">
        <f t="shared" ref="J73:J132" si="28">J72*(1-F73)</f>
        <v>1</v>
      </c>
      <c r="K73" s="16">
        <f t="shared" ref="K73:K132" si="29">K72*(1-G73)</f>
        <v>1</v>
      </c>
      <c r="L73" s="16">
        <f t="shared" ref="L73:L132" si="30">L72*(1-H73)</f>
        <v>1</v>
      </c>
      <c r="M73" s="1">
        <f t="shared" si="16"/>
        <v>0</v>
      </c>
      <c r="N73" s="1">
        <f t="shared" si="17"/>
        <v>0</v>
      </c>
      <c r="O73" s="1">
        <f t="shared" si="18"/>
        <v>0</v>
      </c>
      <c r="P73" s="1">
        <f t="shared" si="19"/>
        <v>0</v>
      </c>
      <c r="Q73" s="16">
        <f t="shared" si="20"/>
        <v>1</v>
      </c>
      <c r="R73" s="16">
        <f t="shared" si="21"/>
        <v>1</v>
      </c>
      <c r="S73" s="16">
        <f t="shared" si="22"/>
        <v>1</v>
      </c>
      <c r="T73" s="16">
        <f t="shared" si="23"/>
        <v>1</v>
      </c>
    </row>
    <row r="74" spans="1:20" x14ac:dyDescent="0.25">
      <c r="A74">
        <f t="shared" si="11"/>
        <v>62</v>
      </c>
      <c r="B74" s="15">
        <f t="shared" si="24"/>
        <v>0</v>
      </c>
      <c r="C74" s="15">
        <f t="shared" si="25"/>
        <v>0</v>
      </c>
      <c r="D74" s="15">
        <f t="shared" si="26"/>
        <v>1</v>
      </c>
      <c r="E74" s="1">
        <f>IF($A74&lt;RetAge,0,JointMortality!B64)</f>
        <v>0</v>
      </c>
      <c r="F74" s="1">
        <f>IF($A74&lt;RetAge,0,JointMortality!C64)</f>
        <v>0</v>
      </c>
      <c r="G74" s="1">
        <f>IF($A74&lt;RetAge,0,JointMortality!D64)</f>
        <v>0</v>
      </c>
      <c r="H74" s="1">
        <f>IF(A74&lt;RetAge,0,JointMortality!L64)</f>
        <v>0</v>
      </c>
      <c r="I74" s="2">
        <f t="shared" si="27"/>
        <v>1</v>
      </c>
      <c r="J74" s="16">
        <f t="shared" si="28"/>
        <v>1</v>
      </c>
      <c r="K74" s="16">
        <f t="shared" si="29"/>
        <v>1</v>
      </c>
      <c r="L74" s="16">
        <f t="shared" si="30"/>
        <v>1</v>
      </c>
      <c r="M74" s="1">
        <f t="shared" si="16"/>
        <v>0</v>
      </c>
      <c r="N74" s="1">
        <f t="shared" si="17"/>
        <v>0</v>
      </c>
      <c r="O74" s="1">
        <f t="shared" si="18"/>
        <v>0</v>
      </c>
      <c r="P74" s="1">
        <f t="shared" si="19"/>
        <v>0</v>
      </c>
      <c r="Q74" s="16">
        <f t="shared" si="20"/>
        <v>1</v>
      </c>
      <c r="R74" s="16">
        <f t="shared" si="21"/>
        <v>1</v>
      </c>
      <c r="S74" s="16">
        <f t="shared" si="22"/>
        <v>1</v>
      </c>
      <c r="T74" s="16">
        <f t="shared" si="23"/>
        <v>1</v>
      </c>
    </row>
    <row r="75" spans="1:20" x14ac:dyDescent="0.25">
      <c r="A75">
        <f t="shared" si="11"/>
        <v>63</v>
      </c>
      <c r="B75" s="15">
        <f t="shared" si="24"/>
        <v>0</v>
      </c>
      <c r="C75" s="15">
        <f t="shared" si="25"/>
        <v>0</v>
      </c>
      <c r="D75" s="15">
        <f t="shared" si="26"/>
        <v>1</v>
      </c>
      <c r="E75" s="1">
        <f>IF($A75&lt;RetAge,0,JointMortality!B65)</f>
        <v>0</v>
      </c>
      <c r="F75" s="1">
        <f>IF($A75&lt;RetAge,0,JointMortality!C65)</f>
        <v>0</v>
      </c>
      <c r="G75" s="1">
        <f>IF($A75&lt;RetAge,0,JointMortality!D65)</f>
        <v>0</v>
      </c>
      <c r="H75" s="1">
        <f>IF(A75&lt;RetAge,0,JointMortality!L65)</f>
        <v>0</v>
      </c>
      <c r="I75" s="2">
        <f t="shared" si="27"/>
        <v>1</v>
      </c>
      <c r="J75" s="16">
        <f t="shared" si="28"/>
        <v>1</v>
      </c>
      <c r="K75" s="16">
        <f t="shared" si="29"/>
        <v>1</v>
      </c>
      <c r="L75" s="16">
        <f t="shared" si="30"/>
        <v>1</v>
      </c>
      <c r="M75" s="1">
        <f t="shared" si="16"/>
        <v>0</v>
      </c>
      <c r="N75" s="1">
        <f t="shared" si="17"/>
        <v>0</v>
      </c>
      <c r="O75" s="1">
        <f t="shared" si="18"/>
        <v>0</v>
      </c>
      <c r="P75" s="1">
        <f t="shared" si="19"/>
        <v>0</v>
      </c>
      <c r="Q75" s="16">
        <f t="shared" si="20"/>
        <v>1</v>
      </c>
      <c r="R75" s="16">
        <f t="shared" si="21"/>
        <v>1</v>
      </c>
      <c r="S75" s="16">
        <f t="shared" si="22"/>
        <v>1</v>
      </c>
      <c r="T75" s="16">
        <f t="shared" si="23"/>
        <v>1</v>
      </c>
    </row>
    <row r="76" spans="1:20" x14ac:dyDescent="0.25">
      <c r="A76">
        <f t="shared" si="11"/>
        <v>64</v>
      </c>
      <c r="B76" s="15">
        <f t="shared" si="24"/>
        <v>0</v>
      </c>
      <c r="C76" s="15">
        <f t="shared" si="25"/>
        <v>0</v>
      </c>
      <c r="D76" s="15">
        <f t="shared" si="26"/>
        <v>1</v>
      </c>
      <c r="E76" s="1">
        <f>IF($A76&lt;RetAge,0,JointMortality!B66)</f>
        <v>0</v>
      </c>
      <c r="F76" s="1">
        <f>IF($A76&lt;RetAge,0,JointMortality!C66)</f>
        <v>0</v>
      </c>
      <c r="G76" s="1">
        <f>IF($A76&lt;RetAge,0,JointMortality!D66)</f>
        <v>0</v>
      </c>
      <c r="H76" s="1">
        <f>IF(A76&lt;RetAge,0,JointMortality!L66)</f>
        <v>0</v>
      </c>
      <c r="I76" s="2">
        <f t="shared" si="27"/>
        <v>1</v>
      </c>
      <c r="J76" s="16">
        <f t="shared" si="28"/>
        <v>1</v>
      </c>
      <c r="K76" s="16">
        <f t="shared" si="29"/>
        <v>1</v>
      </c>
      <c r="L76" s="16">
        <f t="shared" si="30"/>
        <v>1</v>
      </c>
      <c r="M76" s="1">
        <f t="shared" si="16"/>
        <v>0</v>
      </c>
      <c r="N76" s="1">
        <f t="shared" si="17"/>
        <v>0</v>
      </c>
      <c r="O76" s="1">
        <f t="shared" si="18"/>
        <v>0</v>
      </c>
      <c r="P76" s="1">
        <f t="shared" si="19"/>
        <v>0</v>
      </c>
      <c r="Q76" s="16">
        <f t="shared" si="20"/>
        <v>1</v>
      </c>
      <c r="R76" s="16">
        <f t="shared" si="21"/>
        <v>1</v>
      </c>
      <c r="S76" s="16">
        <f t="shared" si="22"/>
        <v>1</v>
      </c>
      <c r="T76" s="16">
        <f t="shared" si="23"/>
        <v>1</v>
      </c>
    </row>
    <row r="77" spans="1:20" x14ac:dyDescent="0.25">
      <c r="A77">
        <f t="shared" si="11"/>
        <v>65</v>
      </c>
      <c r="B77" s="15">
        <f t="shared" si="24"/>
        <v>1.01</v>
      </c>
      <c r="C77" s="15">
        <f t="shared" si="25"/>
        <v>1</v>
      </c>
      <c r="D77" s="15">
        <f t="shared" si="26"/>
        <v>0.970873786407767</v>
      </c>
      <c r="E77" s="1">
        <f>IF($A77&lt;RetAge,0,JointMortality!B67)</f>
        <v>1.1643599999999999E-2</v>
      </c>
      <c r="F77" s="1">
        <f>IF($A77&lt;RetAge,0,JointMortality!C67)</f>
        <v>1.1082E-2</v>
      </c>
      <c r="G77" s="1">
        <f>IF($A77&lt;RetAge,0,JointMortality!D67)</f>
        <v>1.1362799999999999E-2</v>
      </c>
      <c r="H77" s="1">
        <f>IF(A77&lt;RetAge,0,JointMortality!L67)</f>
        <v>8.1086194331122519E-3</v>
      </c>
      <c r="I77" s="2">
        <f t="shared" si="27"/>
        <v>0.98835640000000002</v>
      </c>
      <c r="J77" s="16">
        <f t="shared" si="28"/>
        <v>0.98891799999999996</v>
      </c>
      <c r="K77" s="16">
        <f t="shared" si="29"/>
        <v>0.98863719999999999</v>
      </c>
      <c r="L77" s="16">
        <f t="shared" si="30"/>
        <v>0.99189138056688775</v>
      </c>
      <c r="M77" s="1">
        <f t="shared" si="16"/>
        <v>2.3287199999999997E-2</v>
      </c>
      <c r="N77" s="1">
        <f t="shared" si="17"/>
        <v>2.2164E-2</v>
      </c>
      <c r="O77" s="1">
        <f t="shared" si="18"/>
        <v>2.2725599999999999E-2</v>
      </c>
      <c r="P77" s="1">
        <f t="shared" si="19"/>
        <v>1.6217238866224504E-2</v>
      </c>
      <c r="Q77" s="16">
        <f t="shared" si="20"/>
        <v>0.97671280000000005</v>
      </c>
      <c r="R77" s="16">
        <f t="shared" si="21"/>
        <v>0.97783600000000004</v>
      </c>
      <c r="S77" s="16">
        <f t="shared" si="22"/>
        <v>0.97727439999999999</v>
      </c>
      <c r="T77" s="16">
        <f t="shared" si="23"/>
        <v>0.9837827611337755</v>
      </c>
    </row>
    <row r="78" spans="1:20" x14ac:dyDescent="0.25">
      <c r="A78">
        <f t="shared" si="11"/>
        <v>66</v>
      </c>
      <c r="B78" s="15">
        <f t="shared" si="24"/>
        <v>1.01</v>
      </c>
      <c r="C78" s="15">
        <f t="shared" si="25"/>
        <v>1</v>
      </c>
      <c r="D78" s="15">
        <f t="shared" si="26"/>
        <v>0.94259590913375435</v>
      </c>
      <c r="E78" s="1">
        <f>IF($A78&lt;RetAge,0,JointMortality!B68)</f>
        <v>1.3204799999999999E-2</v>
      </c>
      <c r="F78" s="1">
        <f>IF($A78&lt;RetAge,0,JointMortality!C68)</f>
        <v>1.2204E-2</v>
      </c>
      <c r="G78" s="1">
        <f>IF($A78&lt;RetAge,0,JointMortality!D68)</f>
        <v>1.2704399999999999E-2</v>
      </c>
      <c r="H78" s="1">
        <f>IF(A78&lt;RetAge,0,JointMortality!L68)</f>
        <v>9.1240088342081638E-3</v>
      </c>
      <c r="I78" s="2">
        <f t="shared" si="27"/>
        <v>0.97530535140927999</v>
      </c>
      <c r="J78" s="16">
        <f t="shared" si="28"/>
        <v>0.97684924472799994</v>
      </c>
      <c r="K78" s="16">
        <f t="shared" si="29"/>
        <v>0.97607715755632007</v>
      </c>
      <c r="L78" s="16">
        <f t="shared" si="30"/>
        <v>0.98284135484802049</v>
      </c>
      <c r="M78" s="1">
        <f t="shared" si="16"/>
        <v>2.6409599999999998E-2</v>
      </c>
      <c r="N78" s="1">
        <f t="shared" si="17"/>
        <v>2.4407999999999999E-2</v>
      </c>
      <c r="O78" s="1">
        <f t="shared" si="18"/>
        <v>2.5408799999999999E-2</v>
      </c>
      <c r="P78" s="1">
        <f t="shared" si="19"/>
        <v>1.8248017668416328E-2</v>
      </c>
      <c r="Q78" s="16">
        <f t="shared" si="20"/>
        <v>0.95091820563712004</v>
      </c>
      <c r="R78" s="16">
        <f t="shared" si="21"/>
        <v>0.95396897891200005</v>
      </c>
      <c r="S78" s="16">
        <f t="shared" si="22"/>
        <v>0.95244303022527999</v>
      </c>
      <c r="T78" s="16">
        <f t="shared" si="23"/>
        <v>0.965830675926723</v>
      </c>
    </row>
    <row r="79" spans="1:20" x14ac:dyDescent="0.25">
      <c r="A79">
        <f t="shared" si="11"/>
        <v>67</v>
      </c>
      <c r="B79" s="15">
        <f t="shared" si="24"/>
        <v>1.01</v>
      </c>
      <c r="C79" s="15">
        <f t="shared" si="25"/>
        <v>1</v>
      </c>
      <c r="D79" s="15">
        <f t="shared" si="26"/>
        <v>0.91514165935315961</v>
      </c>
      <c r="E79" s="1">
        <f>IF($A79&lt;RetAge,0,JointMortality!B69)</f>
        <v>1.46184E-2</v>
      </c>
      <c r="F79" s="1">
        <f>IF($A79&lt;RetAge,0,JointMortality!C69)</f>
        <v>1.3409999999999998E-2</v>
      </c>
      <c r="G79" s="1">
        <f>IF($A79&lt;RetAge,0,JointMortality!D69)</f>
        <v>1.4014199999999999E-2</v>
      </c>
      <c r="H79" s="1">
        <f>IF(A79&lt;RetAge,0,JointMortality!L69)</f>
        <v>1.0134097618707649E-2</v>
      </c>
      <c r="I79" s="2">
        <f t="shared" si="27"/>
        <v>0.96104794766023849</v>
      </c>
      <c r="J79" s="16">
        <f t="shared" si="28"/>
        <v>0.96374969635619745</v>
      </c>
      <c r="K79" s="16">
        <f t="shared" si="29"/>
        <v>0.96239821705489437</v>
      </c>
      <c r="L79" s="16">
        <f t="shared" si="30"/>
        <v>0.97288114461428776</v>
      </c>
      <c r="M79" s="1">
        <f t="shared" si="16"/>
        <v>2.92368E-2</v>
      </c>
      <c r="N79" s="1">
        <f t="shared" si="17"/>
        <v>2.6819999999999997E-2</v>
      </c>
      <c r="O79" s="1">
        <f t="shared" si="18"/>
        <v>2.8028399999999998E-2</v>
      </c>
      <c r="P79" s="1">
        <f t="shared" si="19"/>
        <v>2.0268195237415298E-2</v>
      </c>
      <c r="Q79" s="16">
        <f t="shared" si="20"/>
        <v>0.92311640024254871</v>
      </c>
      <c r="R79" s="16">
        <f t="shared" si="21"/>
        <v>0.9283835308975803</v>
      </c>
      <c r="S79" s="16">
        <f t="shared" si="22"/>
        <v>0.92574757599691382</v>
      </c>
      <c r="T79" s="16">
        <f t="shared" si="23"/>
        <v>0.94625503122075538</v>
      </c>
    </row>
    <row r="80" spans="1:20" x14ac:dyDescent="0.25">
      <c r="A80">
        <f t="shared" si="11"/>
        <v>68</v>
      </c>
      <c r="B80" s="15">
        <f t="shared" si="24"/>
        <v>1.01</v>
      </c>
      <c r="C80" s="15">
        <f t="shared" si="25"/>
        <v>1</v>
      </c>
      <c r="D80" s="15">
        <f t="shared" si="26"/>
        <v>0.888487047915689</v>
      </c>
      <c r="E80" s="1">
        <f>IF($A80&lt;RetAge,0,JointMortality!B70)</f>
        <v>1.5792E-2</v>
      </c>
      <c r="F80" s="1">
        <f>IF($A80&lt;RetAge,0,JointMortality!C70)</f>
        <v>1.4725200000000001E-2</v>
      </c>
      <c r="G80" s="1">
        <f>IF($A80&lt;RetAge,0,JointMortality!D70)</f>
        <v>1.5258600000000001E-2</v>
      </c>
      <c r="H80" s="1">
        <f>IF(A80&lt;RetAge,0,JointMortality!L70)</f>
        <v>1.1114730644951054E-2</v>
      </c>
      <c r="I80" s="2">
        <f t="shared" si="27"/>
        <v>0.945871078470788</v>
      </c>
      <c r="J80" s="16">
        <f t="shared" si="28"/>
        <v>0.94955828932741315</v>
      </c>
      <c r="K80" s="16">
        <f t="shared" si="29"/>
        <v>0.94771336762014058</v>
      </c>
      <c r="L80" s="16">
        <f t="shared" si="30"/>
        <v>0.96206783274234831</v>
      </c>
      <c r="M80" s="1">
        <f t="shared" si="16"/>
        <v>3.1584000000000001E-2</v>
      </c>
      <c r="N80" s="1">
        <f t="shared" si="17"/>
        <v>2.9450400000000002E-2</v>
      </c>
      <c r="O80" s="1">
        <f t="shared" si="18"/>
        <v>3.0517200000000001E-2</v>
      </c>
      <c r="P80" s="1">
        <f t="shared" si="19"/>
        <v>2.2229461289902108E-2</v>
      </c>
      <c r="Q80" s="16">
        <f t="shared" si="20"/>
        <v>0.89396069185728799</v>
      </c>
      <c r="R80" s="16">
        <f t="shared" si="21"/>
        <v>0.9010422645592342</v>
      </c>
      <c r="S80" s="16">
        <f t="shared" si="22"/>
        <v>0.89749635207070078</v>
      </c>
      <c r="T80" s="16">
        <f t="shared" si="23"/>
        <v>0.92522029163385844</v>
      </c>
    </row>
    <row r="81" spans="1:20" x14ac:dyDescent="0.25">
      <c r="A81">
        <f t="shared" si="11"/>
        <v>69</v>
      </c>
      <c r="B81" s="15">
        <f t="shared" ref="B81:B112" si="31">IF(A81&lt;RetAge,0,1+infl)</f>
        <v>1.01</v>
      </c>
      <c r="C81" s="15">
        <f t="shared" ref="C81:C112" si="32">IF(A81&lt;RetAge,0,1+COLA)</f>
        <v>1</v>
      </c>
      <c r="D81" s="15">
        <f t="shared" si="26"/>
        <v>0.86260878438416411</v>
      </c>
      <c r="E81" s="1">
        <f>IF($A81&lt;RetAge,0,JointMortality!B71)</f>
        <v>1.7444399999999999E-2</v>
      </c>
      <c r="F81" s="1">
        <f>IF($A81&lt;RetAge,0,JointMortality!C71)</f>
        <v>1.6203599999999999E-2</v>
      </c>
      <c r="G81" s="1">
        <f>IF($A81&lt;RetAge,0,JointMortality!D71)</f>
        <v>1.6823999999999999E-2</v>
      </c>
      <c r="H81" s="1">
        <f>IF(A81&lt;RetAge,0,JointMortality!L71)</f>
        <v>1.2350698362334822E-2</v>
      </c>
      <c r="I81" s="2">
        <f t="shared" si="27"/>
        <v>0.92937092502951213</v>
      </c>
      <c r="J81" s="16">
        <f t="shared" si="28"/>
        <v>0.9341720266304675</v>
      </c>
      <c r="K81" s="16">
        <f t="shared" si="29"/>
        <v>0.93176903792329935</v>
      </c>
      <c r="L81" s="16">
        <f t="shared" si="30"/>
        <v>0.95018562313604238</v>
      </c>
      <c r="M81" s="1">
        <f t="shared" si="16"/>
        <v>3.4888799999999998E-2</v>
      </c>
      <c r="N81" s="1">
        <f t="shared" si="17"/>
        <v>3.2407199999999997E-2</v>
      </c>
      <c r="O81" s="1">
        <f t="shared" si="18"/>
        <v>3.3647999999999997E-2</v>
      </c>
      <c r="P81" s="1">
        <f t="shared" si="19"/>
        <v>2.4701396724669644E-2</v>
      </c>
      <c r="Q81" s="16">
        <f t="shared" si="20"/>
        <v>0.8627714760712174</v>
      </c>
      <c r="R81" s="16">
        <f t="shared" si="21"/>
        <v>0.87184200768321019</v>
      </c>
      <c r="S81" s="16">
        <f t="shared" si="22"/>
        <v>0.86729739481622581</v>
      </c>
      <c r="T81" s="16">
        <f t="shared" si="23"/>
        <v>0.90236605815249593</v>
      </c>
    </row>
    <row r="82" spans="1:20" x14ac:dyDescent="0.25">
      <c r="A82">
        <f t="shared" si="11"/>
        <v>70</v>
      </c>
      <c r="B82" s="15">
        <f t="shared" si="31"/>
        <v>1.01</v>
      </c>
      <c r="C82" s="15">
        <f t="shared" si="32"/>
        <v>1</v>
      </c>
      <c r="D82" s="15">
        <f t="shared" ref="D82:D113" si="33">IF(A82&lt;RetAge,1,(1/(1+infl+rf_rate))*D81)</f>
        <v>0.83748425668365445</v>
      </c>
      <c r="E82" s="1">
        <f>IF($A82&lt;RetAge,0,JointMortality!B72)</f>
        <v>1.8823199999999998E-2</v>
      </c>
      <c r="F82" s="1">
        <f>IF($A82&lt;RetAge,0,JointMortality!C72)</f>
        <v>1.79028E-2</v>
      </c>
      <c r="G82" s="1">
        <f>IF($A82&lt;RetAge,0,JointMortality!D72)</f>
        <v>1.8362999999999997E-2</v>
      </c>
      <c r="H82" s="1">
        <f>IF(A82&lt;RetAge,0,JointMortality!L72)</f>
        <v>1.3591861919372117E-2</v>
      </c>
      <c r="I82" s="2">
        <f t="shared" si="27"/>
        <v>0.91187719023349656</v>
      </c>
      <c r="J82" s="16">
        <f t="shared" si="28"/>
        <v>0.91744773167210758</v>
      </c>
      <c r="K82" s="16">
        <f t="shared" si="29"/>
        <v>0.91465896307991379</v>
      </c>
      <c r="L82" s="16">
        <f t="shared" si="30"/>
        <v>0.93727083134860478</v>
      </c>
      <c r="M82" s="1">
        <f t="shared" si="16"/>
        <v>3.7646399999999997E-2</v>
      </c>
      <c r="N82" s="1">
        <f t="shared" si="17"/>
        <v>3.58056E-2</v>
      </c>
      <c r="O82" s="1">
        <f t="shared" si="18"/>
        <v>3.6725999999999995E-2</v>
      </c>
      <c r="P82" s="1">
        <f t="shared" si="19"/>
        <v>2.7183723838744234E-2</v>
      </c>
      <c r="Q82" s="16">
        <f t="shared" si="20"/>
        <v>0.83029123597444998</v>
      </c>
      <c r="R82" s="16">
        <f t="shared" si="21"/>
        <v>0.84062518149290821</v>
      </c>
      <c r="S82" s="16">
        <f t="shared" si="22"/>
        <v>0.83544503069420506</v>
      </c>
      <c r="T82" s="16">
        <f t="shared" si="23"/>
        <v>0.87783638842622225</v>
      </c>
    </row>
    <row r="83" spans="1:20" x14ac:dyDescent="0.25">
      <c r="A83">
        <f t="shared" ref="A83:A126" si="34">A82+1</f>
        <v>71</v>
      </c>
      <c r="B83" s="15">
        <f t="shared" si="31"/>
        <v>1.01</v>
      </c>
      <c r="C83" s="15">
        <f t="shared" si="32"/>
        <v>1</v>
      </c>
      <c r="D83" s="15">
        <f t="shared" si="33"/>
        <v>0.81309151134335389</v>
      </c>
      <c r="E83" s="1">
        <f>IF($A83&lt;RetAge,0,JointMortality!B73)</f>
        <v>2.0827200000000001E-2</v>
      </c>
      <c r="F83" s="1">
        <f>IF($A83&lt;RetAge,0,JointMortality!C73)</f>
        <v>1.94124E-2</v>
      </c>
      <c r="G83" s="1">
        <f>IF($A83&lt;RetAge,0,JointMortality!D73)</f>
        <v>2.01198E-2</v>
      </c>
      <c r="H83" s="1">
        <f>IF(A83&lt;RetAge,0,JointMortality!L73)</f>
        <v>1.5022158781754169E-2</v>
      </c>
      <c r="I83" s="2">
        <f t="shared" si="27"/>
        <v>0.89288534161706545</v>
      </c>
      <c r="J83" s="16">
        <f t="shared" si="28"/>
        <v>0.89963786932579592</v>
      </c>
      <c r="K83" s="16">
        <f t="shared" si="29"/>
        <v>0.89625620767453851</v>
      </c>
      <c r="L83" s="16">
        <f t="shared" si="30"/>
        <v>0.92319100009857935</v>
      </c>
      <c r="M83" s="1">
        <f t="shared" ref="M83:M132" si="35">E83/gamma</f>
        <v>4.1654400000000001E-2</v>
      </c>
      <c r="N83" s="1">
        <f t="shared" ref="N83:N132" si="36">F83/gamma</f>
        <v>3.88248E-2</v>
      </c>
      <c r="O83" s="1">
        <f t="shared" ref="O83:O132" si="37">G83/gamma</f>
        <v>4.02396E-2</v>
      </c>
      <c r="P83" s="1">
        <f t="shared" ref="P83:P132" si="38">H83/gamma</f>
        <v>3.0044317563508338E-2</v>
      </c>
      <c r="Q83" s="16">
        <f t="shared" ref="Q83:Q132" si="39">Q82*(1-M83)</f>
        <v>0.79570595271467592</v>
      </c>
      <c r="R83" s="16">
        <f t="shared" ref="R83:R132" si="40">R82*(1-N83)</f>
        <v>0.80798807694648234</v>
      </c>
      <c r="S83" s="16">
        <f t="shared" ref="S83:S132" si="41">S82*(1-O83)</f>
        <v>0.80182705683708244</v>
      </c>
      <c r="T83" s="16">
        <f t="shared" ref="T83:T132" si="42">T82*(1-P83)</f>
        <v>0.85146239320354156</v>
      </c>
    </row>
    <row r="84" spans="1:20" x14ac:dyDescent="0.25">
      <c r="A84">
        <f t="shared" si="34"/>
        <v>72</v>
      </c>
      <c r="B84" s="15">
        <f t="shared" si="31"/>
        <v>1.01</v>
      </c>
      <c r="C84" s="15">
        <f t="shared" si="32"/>
        <v>1</v>
      </c>
      <c r="D84" s="15">
        <f t="shared" si="33"/>
        <v>0.78940923431393584</v>
      </c>
      <c r="E84" s="1">
        <f>IF($A84&lt;RetAge,0,JointMortality!B74)</f>
        <v>2.3125199999999999E-2</v>
      </c>
      <c r="F84" s="1">
        <f>IF($A84&lt;RetAge,0,JointMortality!C74)</f>
        <v>2.1592799999999999E-2</v>
      </c>
      <c r="G84" s="1">
        <f>IF($A84&lt;RetAge,0,JointMortality!D74)</f>
        <v>2.2358999999999997E-2</v>
      </c>
      <c r="H84" s="1">
        <f>IF(A84&lt;RetAge,0,JointMortality!L74)</f>
        <v>1.6849351275033508E-2</v>
      </c>
      <c r="I84" s="2">
        <f t="shared" si="27"/>
        <v>0.87223718951510254</v>
      </c>
      <c r="J84" s="16">
        <f t="shared" si="28"/>
        <v>0.88021216874101793</v>
      </c>
      <c r="K84" s="16">
        <f t="shared" si="29"/>
        <v>0.87621681512714344</v>
      </c>
      <c r="L84" s="16">
        <f t="shared" si="30"/>
        <v>0.90763583064396891</v>
      </c>
      <c r="M84" s="1">
        <f t="shared" si="35"/>
        <v>4.6250399999999997E-2</v>
      </c>
      <c r="N84" s="1">
        <f t="shared" si="36"/>
        <v>4.3185599999999998E-2</v>
      </c>
      <c r="O84" s="1">
        <f t="shared" si="37"/>
        <v>4.4717999999999994E-2</v>
      </c>
      <c r="P84" s="1">
        <f t="shared" si="38"/>
        <v>3.3698702550067017E-2</v>
      </c>
      <c r="Q84" s="16">
        <f t="shared" si="39"/>
        <v>0.75890423411924102</v>
      </c>
      <c r="R84" s="16">
        <f t="shared" si="40"/>
        <v>0.77309462705070231</v>
      </c>
      <c r="S84" s="16">
        <f t="shared" si="41"/>
        <v>0.76597095450944175</v>
      </c>
      <c r="T84" s="16">
        <f t="shared" si="42"/>
        <v>0.82276921528240721</v>
      </c>
    </row>
    <row r="85" spans="1:20" x14ac:dyDescent="0.25">
      <c r="A85">
        <f t="shared" si="34"/>
        <v>73</v>
      </c>
      <c r="B85" s="15">
        <f t="shared" si="31"/>
        <v>1.01</v>
      </c>
      <c r="C85" s="15">
        <f t="shared" si="32"/>
        <v>1</v>
      </c>
      <c r="D85" s="15">
        <f t="shared" si="33"/>
        <v>0.76641673234362706</v>
      </c>
      <c r="E85" s="1">
        <f>IF($A85&lt;RetAge,0,JointMortality!B75)</f>
        <v>2.5758E-2</v>
      </c>
      <c r="F85" s="1">
        <f>IF($A85&lt;RetAge,0,JointMortality!C75)</f>
        <v>2.34516E-2</v>
      </c>
      <c r="G85" s="1">
        <f>IF($A85&lt;RetAge,0,JointMortality!D75)</f>
        <v>2.46048E-2</v>
      </c>
      <c r="H85" s="1">
        <f>IF(A85&lt;RetAge,0,JointMortality!L75)</f>
        <v>1.872406885891531E-2</v>
      </c>
      <c r="I85" s="2">
        <f t="shared" si="27"/>
        <v>0.84977010398757258</v>
      </c>
      <c r="J85" s="16">
        <f t="shared" si="28"/>
        <v>0.85956978504457104</v>
      </c>
      <c r="K85" s="16">
        <f t="shared" si="29"/>
        <v>0.85465767563430317</v>
      </c>
      <c r="L85" s="16">
        <f t="shared" si="30"/>
        <v>0.89064119485217241</v>
      </c>
      <c r="M85" s="1">
        <f t="shared" si="35"/>
        <v>5.1515999999999999E-2</v>
      </c>
      <c r="N85" s="1">
        <f t="shared" si="36"/>
        <v>4.6903199999999999E-2</v>
      </c>
      <c r="O85" s="1">
        <f t="shared" si="37"/>
        <v>4.9209599999999999E-2</v>
      </c>
      <c r="P85" s="1">
        <f t="shared" si="38"/>
        <v>3.7448137717830621E-2</v>
      </c>
      <c r="Q85" s="16">
        <f t="shared" si="39"/>
        <v>0.71980852359435421</v>
      </c>
      <c r="R85" s="16">
        <f t="shared" si="40"/>
        <v>0.73683401513921776</v>
      </c>
      <c r="S85" s="16">
        <f t="shared" si="41"/>
        <v>0.7282778302264139</v>
      </c>
      <c r="T85" s="16">
        <f t="shared" si="42"/>
        <v>0.79195804039852025</v>
      </c>
    </row>
    <row r="86" spans="1:20" x14ac:dyDescent="0.25">
      <c r="A86">
        <f t="shared" si="34"/>
        <v>74</v>
      </c>
      <c r="B86" s="15">
        <f t="shared" si="31"/>
        <v>1.01</v>
      </c>
      <c r="C86" s="15">
        <f t="shared" si="32"/>
        <v>1</v>
      </c>
      <c r="D86" s="15">
        <f t="shared" si="33"/>
        <v>0.74409391489672527</v>
      </c>
      <c r="E86" s="1">
        <f>IF($A86&lt;RetAge,0,JointMortality!B76)</f>
        <v>2.8735199999999995E-2</v>
      </c>
      <c r="F86" s="1">
        <f>IF($A86&lt;RetAge,0,JointMortality!C76)</f>
        <v>2.5991999999999998E-2</v>
      </c>
      <c r="G86" s="1">
        <f>IF($A86&lt;RetAge,0,JointMortality!D76)</f>
        <v>2.7363599999999995E-2</v>
      </c>
      <c r="H86" s="1">
        <f>IF(A86&lt;RetAge,0,JointMortality!L76)</f>
        <v>2.1040577827863949E-2</v>
      </c>
      <c r="I86" s="2">
        <f t="shared" si="27"/>
        <v>0.82535179009546888</v>
      </c>
      <c r="J86" s="16">
        <f t="shared" si="28"/>
        <v>0.83722784719169252</v>
      </c>
      <c r="K86" s="16">
        <f t="shared" si="29"/>
        <v>0.83127116486131636</v>
      </c>
      <c r="L86" s="16">
        <f t="shared" si="30"/>
        <v>0.87190158947518359</v>
      </c>
      <c r="M86" s="1">
        <f t="shared" si="35"/>
        <v>5.7470399999999991E-2</v>
      </c>
      <c r="N86" s="1">
        <f t="shared" si="36"/>
        <v>5.1983999999999995E-2</v>
      </c>
      <c r="O86" s="1">
        <f t="shared" si="37"/>
        <v>5.472719999999999E-2</v>
      </c>
      <c r="P86" s="1">
        <f t="shared" si="38"/>
        <v>4.2081155655727898E-2</v>
      </c>
      <c r="Q86" s="16">
        <f t="shared" si="39"/>
        <v>0.67844083981997716</v>
      </c>
      <c r="R86" s="16">
        <f t="shared" si="40"/>
        <v>0.69853043569622064</v>
      </c>
      <c r="S86" s="16">
        <f t="shared" si="41"/>
        <v>0.68842122375604697</v>
      </c>
      <c r="T86" s="16">
        <f t="shared" si="42"/>
        <v>0.75863153082770485</v>
      </c>
    </row>
    <row r="87" spans="1:20" x14ac:dyDescent="0.25">
      <c r="A87">
        <f t="shared" si="34"/>
        <v>75</v>
      </c>
      <c r="B87" s="15">
        <f t="shared" si="31"/>
        <v>1.01</v>
      </c>
      <c r="C87" s="15">
        <f t="shared" si="32"/>
        <v>1</v>
      </c>
      <c r="D87" s="15">
        <f t="shared" si="33"/>
        <v>0.72242127659876243</v>
      </c>
      <c r="E87" s="1">
        <f>IF($A87&lt;RetAge,0,JointMortality!B77)</f>
        <v>3.2827199999999994E-2</v>
      </c>
      <c r="F87" s="1">
        <f>IF($A87&lt;RetAge,0,JointMortality!C77)</f>
        <v>2.8038E-2</v>
      </c>
      <c r="G87" s="1">
        <f>IF($A87&lt;RetAge,0,JointMortality!D77)</f>
        <v>3.0432599999999997E-2</v>
      </c>
      <c r="H87" s="1">
        <f>IF(A87&lt;RetAge,0,JointMortality!L77)</f>
        <v>2.3658456976167086E-2</v>
      </c>
      <c r="I87" s="2">
        <f t="shared" si="27"/>
        <v>0.79825780181164696</v>
      </c>
      <c r="J87" s="16">
        <f t="shared" si="28"/>
        <v>0.81375365281213186</v>
      </c>
      <c r="K87" s="16">
        <f t="shared" si="29"/>
        <v>0.80597342200955779</v>
      </c>
      <c r="L87" s="16">
        <f t="shared" si="30"/>
        <v>0.85127374323313332</v>
      </c>
      <c r="M87" s="1">
        <f t="shared" si="35"/>
        <v>6.5654399999999988E-2</v>
      </c>
      <c r="N87" s="1">
        <f t="shared" si="36"/>
        <v>5.6076000000000001E-2</v>
      </c>
      <c r="O87" s="1">
        <f t="shared" si="37"/>
        <v>6.0865199999999994E-2</v>
      </c>
      <c r="P87" s="1">
        <f t="shared" si="38"/>
        <v>4.7316913952334172E-2</v>
      </c>
      <c r="Q87" s="16">
        <f t="shared" si="39"/>
        <v>0.63389821354610043</v>
      </c>
      <c r="R87" s="16">
        <f t="shared" si="40"/>
        <v>0.65935964298411931</v>
      </c>
      <c r="S87" s="16">
        <f t="shared" si="41"/>
        <v>0.64652032828789041</v>
      </c>
      <c r="T87" s="16">
        <f t="shared" si="42"/>
        <v>0.72273542796200274</v>
      </c>
    </row>
    <row r="88" spans="1:20" x14ac:dyDescent="0.25">
      <c r="A88">
        <f t="shared" si="34"/>
        <v>76</v>
      </c>
      <c r="B88" s="15">
        <f t="shared" si="31"/>
        <v>1.01</v>
      </c>
      <c r="C88" s="15">
        <f t="shared" si="32"/>
        <v>1</v>
      </c>
      <c r="D88" s="15">
        <f t="shared" si="33"/>
        <v>0.70137988019297326</v>
      </c>
      <c r="E88" s="1">
        <f>IF($A88&lt;RetAge,0,JointMortality!B78)</f>
        <v>3.6587999999999996E-2</v>
      </c>
      <c r="F88" s="1">
        <f>IF($A88&lt;RetAge,0,JointMortality!C78)</f>
        <v>3.0891599999999998E-2</v>
      </c>
      <c r="G88" s="1">
        <f>IF($A88&lt;RetAge,0,JointMortality!D78)</f>
        <v>3.37398E-2</v>
      </c>
      <c r="H88" s="1">
        <f>IF(A88&lt;RetAge,0,JointMortality!L78)</f>
        <v>2.6533237869663551E-2</v>
      </c>
      <c r="I88" s="2">
        <f t="shared" si="27"/>
        <v>0.76905114535896246</v>
      </c>
      <c r="J88" s="16">
        <f t="shared" si="28"/>
        <v>0.78861550047092055</v>
      </c>
      <c r="K88" s="16">
        <f t="shared" si="29"/>
        <v>0.77878003994563971</v>
      </c>
      <c r="L88" s="16">
        <f t="shared" si="30"/>
        <v>0.82868669451172972</v>
      </c>
      <c r="M88" s="1">
        <f t="shared" si="35"/>
        <v>7.3175999999999991E-2</v>
      </c>
      <c r="N88" s="1">
        <f t="shared" si="36"/>
        <v>6.1783199999999996E-2</v>
      </c>
      <c r="O88" s="1">
        <f t="shared" si="37"/>
        <v>6.7479600000000001E-2</v>
      </c>
      <c r="P88" s="1">
        <f t="shared" si="38"/>
        <v>5.3066475739327101E-2</v>
      </c>
      <c r="Q88" s="16">
        <f t="shared" si="39"/>
        <v>0.58751207787165094</v>
      </c>
      <c r="R88" s="16">
        <f t="shared" si="40"/>
        <v>0.61862229428970283</v>
      </c>
      <c r="S88" s="16">
        <f t="shared" si="41"/>
        <v>0.60289339514315488</v>
      </c>
      <c r="T88" s="16">
        <f t="shared" si="42"/>
        <v>0.68438240590810495</v>
      </c>
    </row>
    <row r="89" spans="1:20" x14ac:dyDescent="0.25">
      <c r="A89">
        <f t="shared" si="34"/>
        <v>77</v>
      </c>
      <c r="B89" s="15">
        <f t="shared" si="31"/>
        <v>1.01</v>
      </c>
      <c r="C89" s="15">
        <f t="shared" si="32"/>
        <v>1</v>
      </c>
      <c r="D89" s="15">
        <f t="shared" si="33"/>
        <v>0.68095133999317792</v>
      </c>
      <c r="E89" s="1">
        <f>IF($A89&lt;RetAge,0,JointMortality!B79)</f>
        <v>4.1658000000000001E-2</v>
      </c>
      <c r="F89" s="1">
        <f>IF($A89&lt;RetAge,0,JointMortality!C79)</f>
        <v>3.4820400000000001E-2</v>
      </c>
      <c r="G89" s="1">
        <f>IF($A89&lt;RetAge,0,JointMortality!D79)</f>
        <v>3.8239200000000001E-2</v>
      </c>
      <c r="H89" s="1">
        <f>IF(A89&lt;RetAge,0,JointMortality!L79)</f>
        <v>3.0442075572077676E-2</v>
      </c>
      <c r="I89" s="2">
        <f t="shared" si="27"/>
        <v>0.73701401274559886</v>
      </c>
      <c r="J89" s="16">
        <f t="shared" si="28"/>
        <v>0.76115559329832294</v>
      </c>
      <c r="K89" s="16">
        <f t="shared" si="29"/>
        <v>0.74900011424215041</v>
      </c>
      <c r="L89" s="16">
        <f t="shared" si="30"/>
        <v>0.80345975153182836</v>
      </c>
      <c r="M89" s="1">
        <f t="shared" si="35"/>
        <v>8.3316000000000001E-2</v>
      </c>
      <c r="N89" s="1">
        <f t="shared" si="36"/>
        <v>6.9640800000000003E-2</v>
      </c>
      <c r="O89" s="1">
        <f t="shared" si="37"/>
        <v>7.6478400000000002E-2</v>
      </c>
      <c r="P89" s="1">
        <f t="shared" si="38"/>
        <v>6.0884151144155352E-2</v>
      </c>
      <c r="Q89" s="16">
        <f t="shared" si="39"/>
        <v>0.5385629215916965</v>
      </c>
      <c r="R89" s="16">
        <f t="shared" si="40"/>
        <v>0.57554094281753254</v>
      </c>
      <c r="S89" s="16">
        <f t="shared" si="41"/>
        <v>0.5567850729120386</v>
      </c>
      <c r="T89" s="16">
        <f t="shared" si="42"/>
        <v>0.64271436406639526</v>
      </c>
    </row>
    <row r="90" spans="1:20" x14ac:dyDescent="0.25">
      <c r="A90">
        <f t="shared" si="34"/>
        <v>78</v>
      </c>
      <c r="B90" s="15">
        <f t="shared" si="31"/>
        <v>1.01</v>
      </c>
      <c r="C90" s="15">
        <f t="shared" si="32"/>
        <v>1</v>
      </c>
      <c r="D90" s="15">
        <f t="shared" si="33"/>
        <v>0.66111780581861934</v>
      </c>
      <c r="E90" s="1">
        <f>IF($A90&lt;RetAge,0,JointMortality!B80)</f>
        <v>4.73832E-2</v>
      </c>
      <c r="F90" s="1">
        <f>IF($A90&lt;RetAge,0,JointMortality!C80)</f>
        <v>3.8383199999999999E-2</v>
      </c>
      <c r="G90" s="1">
        <f>IF($A90&lt;RetAge,0,JointMortality!D80)</f>
        <v>4.2883199999999996E-2</v>
      </c>
      <c r="H90" s="1">
        <f>IF(A90&lt;RetAge,0,JointMortality!L80)</f>
        <v>3.4581422233468051E-2</v>
      </c>
      <c r="I90" s="2">
        <f t="shared" si="27"/>
        <v>0.70209193037687168</v>
      </c>
      <c r="J90" s="16">
        <f t="shared" si="28"/>
        <v>0.73194000592963482</v>
      </c>
      <c r="K90" s="16">
        <f t="shared" si="29"/>
        <v>0.71688059254308145</v>
      </c>
      <c r="L90" s="16">
        <f t="shared" si="30"/>
        <v>0.77567497061650892</v>
      </c>
      <c r="M90" s="1">
        <f t="shared" si="35"/>
        <v>9.4766400000000001E-2</v>
      </c>
      <c r="N90" s="1">
        <f t="shared" si="36"/>
        <v>7.6766399999999999E-2</v>
      </c>
      <c r="O90" s="1">
        <f t="shared" si="37"/>
        <v>8.5766399999999993E-2</v>
      </c>
      <c r="P90" s="1">
        <f t="shared" si="38"/>
        <v>6.9162844466936102E-2</v>
      </c>
      <c r="Q90" s="16">
        <f t="shared" si="39"/>
        <v>0.48752525233896915</v>
      </c>
      <c r="R90" s="16">
        <f t="shared" si="40"/>
        <v>0.53135873658482469</v>
      </c>
      <c r="S90" s="16">
        <f t="shared" si="41"/>
        <v>0.50903162163463556</v>
      </c>
      <c r="T90" s="16">
        <f t="shared" si="42"/>
        <v>0.59826241046780537</v>
      </c>
    </row>
    <row r="91" spans="1:20" x14ac:dyDescent="0.25">
      <c r="A91">
        <f t="shared" si="34"/>
        <v>79</v>
      </c>
      <c r="B91" s="15">
        <f t="shared" si="31"/>
        <v>1.01</v>
      </c>
      <c r="C91" s="15">
        <f t="shared" si="32"/>
        <v>1</v>
      </c>
      <c r="D91" s="15">
        <f t="shared" si="33"/>
        <v>0.64186194739671787</v>
      </c>
      <c r="E91" s="1">
        <f>IF($A91&lt;RetAge,0,JointMortality!B81)</f>
        <v>5.3897999999999995E-2</v>
      </c>
      <c r="F91" s="1">
        <f>IF($A91&lt;RetAge,0,JointMortality!C81)</f>
        <v>4.2376799999999999E-2</v>
      </c>
      <c r="G91" s="1">
        <f>IF($A91&lt;RetAge,0,JointMortality!D81)</f>
        <v>4.8137399999999997E-2</v>
      </c>
      <c r="H91" s="1">
        <f>IF(A91&lt;RetAge,0,JointMortality!L81)</f>
        <v>3.9343326359980058E-2</v>
      </c>
      <c r="I91" s="2">
        <f t="shared" si="27"/>
        <v>0.66425057951341904</v>
      </c>
      <c r="J91" s="16">
        <f t="shared" si="28"/>
        <v>0.70092273068635591</v>
      </c>
      <c r="K91" s="16">
        <f t="shared" si="29"/>
        <v>0.68237182470759816</v>
      </c>
      <c r="L91" s="16">
        <f t="shared" si="30"/>
        <v>0.7451573370982757</v>
      </c>
      <c r="M91" s="1">
        <f t="shared" si="35"/>
        <v>0.10779599999999999</v>
      </c>
      <c r="N91" s="1">
        <f t="shared" si="36"/>
        <v>8.4753599999999998E-2</v>
      </c>
      <c r="O91" s="1">
        <f t="shared" si="37"/>
        <v>9.6274799999999994E-2</v>
      </c>
      <c r="P91" s="1">
        <f t="shared" si="38"/>
        <v>7.8686652719960115E-2</v>
      </c>
      <c r="Q91" s="16">
        <f t="shared" si="39"/>
        <v>0.43497198023783762</v>
      </c>
      <c r="R91" s="16">
        <f t="shared" si="40"/>
        <v>0.48632417076780909</v>
      </c>
      <c r="S91" s="16">
        <f t="shared" si="41"/>
        <v>0.46002470406808532</v>
      </c>
      <c r="T91" s="16">
        <f t="shared" si="42"/>
        <v>0.55118714393991897</v>
      </c>
    </row>
    <row r="92" spans="1:20" x14ac:dyDescent="0.25">
      <c r="A92">
        <f t="shared" si="34"/>
        <v>80</v>
      </c>
      <c r="B92" s="15">
        <f t="shared" si="31"/>
        <v>1.01</v>
      </c>
      <c r="C92" s="15">
        <f t="shared" si="32"/>
        <v>1</v>
      </c>
      <c r="D92" s="15">
        <f t="shared" si="33"/>
        <v>0.62316693922011446</v>
      </c>
      <c r="E92" s="1">
        <f>IF($A92&lt;RetAge,0,JointMortality!B82)</f>
        <v>6.1299600000000003E-2</v>
      </c>
      <c r="F92" s="1">
        <f>IF($A92&lt;RetAge,0,JointMortality!C82)</f>
        <v>4.6840799999999995E-2</v>
      </c>
      <c r="G92" s="1">
        <f>IF($A92&lt;RetAge,0,JointMortality!D82)</f>
        <v>5.4070199999999999E-2</v>
      </c>
      <c r="H92" s="1">
        <f>IF(A92&lt;RetAge,0,JointMortality!L82)</f>
        <v>4.4811917870543394E-2</v>
      </c>
      <c r="I92" s="2">
        <f t="shared" si="27"/>
        <v>0.6235322846894783</v>
      </c>
      <c r="J92" s="16">
        <f t="shared" si="28"/>
        <v>0.66809094924282242</v>
      </c>
      <c r="K92" s="16">
        <f t="shared" si="29"/>
        <v>0.6454758436712934</v>
      </c>
      <c r="L92" s="16">
        <f t="shared" si="30"/>
        <v>0.711765407707595</v>
      </c>
      <c r="M92" s="1">
        <f t="shared" si="35"/>
        <v>0.12259920000000001</v>
      </c>
      <c r="N92" s="1">
        <f t="shared" si="36"/>
        <v>9.368159999999999E-2</v>
      </c>
      <c r="O92" s="1">
        <f t="shared" si="37"/>
        <v>0.1081404</v>
      </c>
      <c r="P92" s="1">
        <f t="shared" si="38"/>
        <v>8.9623835741086788E-2</v>
      </c>
      <c r="Q92" s="16">
        <f t="shared" si="39"/>
        <v>0.38164476343826292</v>
      </c>
      <c r="R92" s="16">
        <f t="shared" si="40"/>
        <v>0.4407645443316075</v>
      </c>
      <c r="S92" s="16">
        <f t="shared" si="41"/>
        <v>0.41027744856028092</v>
      </c>
      <c r="T92" s="16">
        <f t="shared" si="42"/>
        <v>0.50178763788884895</v>
      </c>
    </row>
    <row r="93" spans="1:20" x14ac:dyDescent="0.25">
      <c r="A93">
        <f t="shared" si="34"/>
        <v>81</v>
      </c>
      <c r="B93" s="15">
        <f t="shared" si="31"/>
        <v>1.01</v>
      </c>
      <c r="C93" s="15">
        <f t="shared" si="32"/>
        <v>1</v>
      </c>
      <c r="D93" s="15">
        <f t="shared" si="33"/>
        <v>0.60501644584477132</v>
      </c>
      <c r="E93" s="1">
        <f>IF($A93&lt;RetAge,0,JointMortality!B83)</f>
        <v>7.0219199999999996E-2</v>
      </c>
      <c r="F93" s="1">
        <f>IF($A93&lt;RetAge,0,JointMortality!C83)</f>
        <v>5.1844799999999996E-2</v>
      </c>
      <c r="G93" s="1">
        <f>IF($A93&lt;RetAge,0,JointMortality!D83)</f>
        <v>6.1031999999999996E-2</v>
      </c>
      <c r="H93" s="1">
        <f>IF(A93&lt;RetAge,0,JointMortality!L83)</f>
        <v>5.1314582975057199E-2</v>
      </c>
      <c r="I93" s="2">
        <f t="shared" si="27"/>
        <v>0.57974834648441087</v>
      </c>
      <c r="J93" s="16">
        <f t="shared" si="28"/>
        <v>0.63345390759751807</v>
      </c>
      <c r="K93" s="16">
        <f t="shared" si="29"/>
        <v>0.60608116198034701</v>
      </c>
      <c r="L93" s="16">
        <f t="shared" si="30"/>
        <v>0.67524146263500817</v>
      </c>
      <c r="M93" s="1">
        <f t="shared" si="35"/>
        <v>0.14043839999999999</v>
      </c>
      <c r="N93" s="1">
        <f t="shared" si="36"/>
        <v>0.10368959999999999</v>
      </c>
      <c r="O93" s="1">
        <f t="shared" si="37"/>
        <v>0.12206399999999999</v>
      </c>
      <c r="P93" s="1">
        <f t="shared" si="38"/>
        <v>0.1026291659501144</v>
      </c>
      <c r="Q93" s="16">
        <f t="shared" si="39"/>
        <v>0.3280471834926148</v>
      </c>
      <c r="R93" s="16">
        <f t="shared" si="40"/>
        <v>0.39506184503568081</v>
      </c>
      <c r="S93" s="16">
        <f t="shared" si="41"/>
        <v>0.36019734207921883</v>
      </c>
      <c r="T93" s="16">
        <f t="shared" si="42"/>
        <v>0.45028959112823835</v>
      </c>
    </row>
    <row r="94" spans="1:20" x14ac:dyDescent="0.25">
      <c r="A94">
        <f t="shared" si="34"/>
        <v>82</v>
      </c>
      <c r="B94" s="15">
        <f t="shared" si="31"/>
        <v>1.01</v>
      </c>
      <c r="C94" s="15">
        <f t="shared" si="32"/>
        <v>1</v>
      </c>
      <c r="D94" s="15">
        <f t="shared" si="33"/>
        <v>0.58739460761628282</v>
      </c>
      <c r="E94" s="1">
        <f>IF($A94&lt;RetAge,0,JointMortality!B84)</f>
        <v>8.0291999999999988E-2</v>
      </c>
      <c r="F94" s="1">
        <f>IF($A94&lt;RetAge,0,JointMortality!C84)</f>
        <v>5.7475199999999997E-2</v>
      </c>
      <c r="G94" s="1">
        <f>IF($A94&lt;RetAge,0,JointMortality!D84)</f>
        <v>6.8883599999999989E-2</v>
      </c>
      <c r="H94" s="1">
        <f>IF(A94&lt;RetAge,0,JointMortality!L84)</f>
        <v>5.8776149611212913E-2</v>
      </c>
      <c r="I94" s="2">
        <f t="shared" si="27"/>
        <v>0.53319919224848455</v>
      </c>
      <c r="J94" s="16">
        <f t="shared" si="28"/>
        <v>0.59704601756756925</v>
      </c>
      <c r="K94" s="16">
        <f t="shared" si="29"/>
        <v>0.56433210965095759</v>
      </c>
      <c r="L94" s="16">
        <f t="shared" si="30"/>
        <v>0.63555336940347873</v>
      </c>
      <c r="M94" s="1">
        <f t="shared" si="35"/>
        <v>0.16058399999999998</v>
      </c>
      <c r="N94" s="1">
        <f t="shared" si="36"/>
        <v>0.11495039999999999</v>
      </c>
      <c r="O94" s="1">
        <f t="shared" si="37"/>
        <v>0.13776719999999998</v>
      </c>
      <c r="P94" s="1">
        <f t="shared" si="38"/>
        <v>0.11755229922242583</v>
      </c>
      <c r="Q94" s="16">
        <f t="shared" si="39"/>
        <v>0.27536805457863678</v>
      </c>
      <c r="R94" s="16">
        <f t="shared" si="40"/>
        <v>0.34964932792409131</v>
      </c>
      <c r="S94" s="16">
        <f t="shared" si="41"/>
        <v>0.31057396281352267</v>
      </c>
      <c r="T94" s="16">
        <f t="shared" si="42"/>
        <v>0.39735701437518789</v>
      </c>
    </row>
    <row r="95" spans="1:20" x14ac:dyDescent="0.25">
      <c r="A95">
        <f t="shared" si="34"/>
        <v>83</v>
      </c>
      <c r="B95" s="15">
        <f t="shared" si="31"/>
        <v>1.01</v>
      </c>
      <c r="C95" s="15">
        <f t="shared" si="32"/>
        <v>1</v>
      </c>
      <c r="D95" s="15">
        <f t="shared" si="33"/>
        <v>0.57028602681192508</v>
      </c>
      <c r="E95" s="1">
        <f>IF($A95&lt;RetAge,0,JointMortality!B85)</f>
        <v>8.9500799999999991E-2</v>
      </c>
      <c r="F95" s="1">
        <f>IF($A95&lt;RetAge,0,JointMortality!C85)</f>
        <v>6.3817199999999991E-2</v>
      </c>
      <c r="G95" s="1">
        <f>IF($A95&lt;RetAge,0,JointMortality!D85)</f>
        <v>7.6658999999999991E-2</v>
      </c>
      <c r="H95" s="1">
        <f>IF(A95&lt;RetAge,0,JointMortality!L85)</f>
        <v>6.6384466684027865E-2</v>
      </c>
      <c r="I95" s="2">
        <f t="shared" si="27"/>
        <v>0.48547743798289145</v>
      </c>
      <c r="J95" s="16">
        <f t="shared" si="28"/>
        <v>0.55894421245525616</v>
      </c>
      <c r="K95" s="16">
        <f t="shared" si="29"/>
        <v>0.52107097445722483</v>
      </c>
      <c r="L95" s="16">
        <f t="shared" si="30"/>
        <v>0.59336249792639184</v>
      </c>
      <c r="M95" s="1">
        <f t="shared" si="35"/>
        <v>0.17900159999999998</v>
      </c>
      <c r="N95" s="1">
        <f t="shared" si="36"/>
        <v>0.12763439999999998</v>
      </c>
      <c r="O95" s="1">
        <f t="shared" si="37"/>
        <v>0.15331799999999998</v>
      </c>
      <c r="P95" s="1">
        <f t="shared" si="38"/>
        <v>0.13276893336805573</v>
      </c>
      <c r="Q95" s="16">
        <f t="shared" si="39"/>
        <v>0.22607673222017347</v>
      </c>
      <c r="R95" s="16">
        <f t="shared" si="40"/>
        <v>0.30502204574409664</v>
      </c>
      <c r="S95" s="16">
        <f t="shared" si="41"/>
        <v>0.26295738398287904</v>
      </c>
      <c r="T95" s="16">
        <f t="shared" si="42"/>
        <v>0.34460034741027901</v>
      </c>
    </row>
    <row r="96" spans="1:20" x14ac:dyDescent="0.25">
      <c r="A96">
        <f t="shared" si="34"/>
        <v>84</v>
      </c>
      <c r="B96" s="15">
        <f t="shared" si="31"/>
        <v>1.01</v>
      </c>
      <c r="C96" s="15">
        <f t="shared" si="32"/>
        <v>1</v>
      </c>
      <c r="D96" s="15">
        <f t="shared" si="33"/>
        <v>0.55367575418633508</v>
      </c>
      <c r="E96" s="1">
        <f>IF($A96&lt;RetAge,0,JointMortality!B86)</f>
        <v>0.10187159999999999</v>
      </c>
      <c r="F96" s="1">
        <f>IF($A96&lt;RetAge,0,JointMortality!C86)</f>
        <v>7.0975199999999988E-2</v>
      </c>
      <c r="G96" s="1">
        <f>IF($A96&lt;RetAge,0,JointMortality!D86)</f>
        <v>8.6423399999999984E-2</v>
      </c>
      <c r="H96" s="1">
        <f>IF(A96&lt;RetAge,0,JointMortality!L86)</f>
        <v>7.5957674930970831E-2</v>
      </c>
      <c r="I96" s="2">
        <f t="shared" si="27"/>
        <v>0.43602107461167355</v>
      </c>
      <c r="J96" s="16">
        <f t="shared" si="28"/>
        <v>0.51927303518740187</v>
      </c>
      <c r="K96" s="16">
        <f t="shared" si="29"/>
        <v>0.47603824920331833</v>
      </c>
      <c r="L96" s="16">
        <f t="shared" si="30"/>
        <v>0.54829206219267013</v>
      </c>
      <c r="M96" s="1">
        <f t="shared" si="35"/>
        <v>0.20374319999999999</v>
      </c>
      <c r="N96" s="1">
        <f t="shared" si="36"/>
        <v>0.14195039999999998</v>
      </c>
      <c r="O96" s="1">
        <f t="shared" si="37"/>
        <v>0.17284679999999997</v>
      </c>
      <c r="P96" s="1">
        <f t="shared" si="38"/>
        <v>0.15191534986194166</v>
      </c>
      <c r="Q96" s="16">
        <f t="shared" si="39"/>
        <v>0.18001513535209221</v>
      </c>
      <c r="R96" s="16">
        <f t="shared" si="40"/>
        <v>0.26172404434190383</v>
      </c>
      <c r="S96" s="16">
        <f t="shared" si="41"/>
        <v>0.21750604162506715</v>
      </c>
      <c r="T96" s="16">
        <f t="shared" si="42"/>
        <v>0.29225026507089985</v>
      </c>
    </row>
    <row r="97" spans="1:20" x14ac:dyDescent="0.25">
      <c r="A97">
        <f t="shared" si="34"/>
        <v>85</v>
      </c>
      <c r="B97" s="15">
        <f t="shared" si="31"/>
        <v>1.01</v>
      </c>
      <c r="C97" s="15">
        <f t="shared" si="32"/>
        <v>1</v>
      </c>
      <c r="D97" s="15">
        <f t="shared" si="33"/>
        <v>0.53754927590906321</v>
      </c>
      <c r="E97" s="1">
        <f>IF($A97&lt;RetAge,0,JointMortality!B87)</f>
        <v>0.11307959999999999</v>
      </c>
      <c r="F97" s="1">
        <f>IF($A97&lt;RetAge,0,JointMortality!C87)</f>
        <v>8.0921999999999994E-2</v>
      </c>
      <c r="G97" s="1">
        <f>IF($A97&lt;RetAge,0,JointMortality!D87)</f>
        <v>9.7000799999999998E-2</v>
      </c>
      <c r="H97" s="1">
        <f>IF(A97&lt;RetAge,0,JointMortality!L87)</f>
        <v>8.6513739863436134E-2</v>
      </c>
      <c r="I97" s="2">
        <f t="shared" si="27"/>
        <v>0.38671598590301537</v>
      </c>
      <c r="J97" s="16">
        <f t="shared" si="28"/>
        <v>0.47725242263396694</v>
      </c>
      <c r="K97" s="16">
        <f t="shared" si="29"/>
        <v>0.42986215819999707</v>
      </c>
      <c r="L97" s="16">
        <f t="shared" si="30"/>
        <v>0.50085726535494657</v>
      </c>
      <c r="M97" s="1">
        <f t="shared" si="35"/>
        <v>0.22615919999999998</v>
      </c>
      <c r="N97" s="1">
        <f t="shared" si="36"/>
        <v>0.16184399999999999</v>
      </c>
      <c r="O97" s="1">
        <f t="shared" si="37"/>
        <v>0.1940016</v>
      </c>
      <c r="P97" s="1">
        <f t="shared" si="38"/>
        <v>0.17302747972687227</v>
      </c>
      <c r="Q97" s="16">
        <f t="shared" si="39"/>
        <v>0.13930305635297133</v>
      </c>
      <c r="R97" s="16">
        <f t="shared" si="40"/>
        <v>0.21936557810943275</v>
      </c>
      <c r="S97" s="16">
        <f t="shared" si="41"/>
        <v>0.17530952154013751</v>
      </c>
      <c r="T97" s="16">
        <f t="shared" si="42"/>
        <v>0.24168293825617168</v>
      </c>
    </row>
    <row r="98" spans="1:20" x14ac:dyDescent="0.25">
      <c r="A98">
        <f t="shared" si="34"/>
        <v>86</v>
      </c>
      <c r="B98" s="15">
        <f t="shared" si="31"/>
        <v>1.01</v>
      </c>
      <c r="C98" s="15">
        <f t="shared" si="32"/>
        <v>1</v>
      </c>
      <c r="D98" s="15">
        <f t="shared" si="33"/>
        <v>0.52189250088258565</v>
      </c>
      <c r="E98" s="1">
        <f>IF($A98&lt;RetAge,0,JointMortality!B88)</f>
        <v>0.12537239999999999</v>
      </c>
      <c r="F98" s="1">
        <f>IF($A98&lt;RetAge,0,JointMortality!C88)</f>
        <v>9.2363999999999988E-2</v>
      </c>
      <c r="G98" s="1">
        <f>IF($A98&lt;RetAge,0,JointMortality!D88)</f>
        <v>0.1088682</v>
      </c>
      <c r="H98" s="1">
        <f>IF(A98&lt;RetAge,0,JointMortality!L88)</f>
        <v>9.8499918671813735E-2</v>
      </c>
      <c r="I98" s="2">
        <f t="shared" si="27"/>
        <v>0.33823247463198813</v>
      </c>
      <c r="J98" s="16">
        <f t="shared" si="28"/>
        <v>0.4331714798698032</v>
      </c>
      <c r="K98" s="16">
        <f t="shared" si="29"/>
        <v>0.38306383878864814</v>
      </c>
      <c r="L98" s="16">
        <f t="shared" si="30"/>
        <v>0.45152286545129727</v>
      </c>
      <c r="M98" s="1">
        <f t="shared" si="35"/>
        <v>0.25074479999999999</v>
      </c>
      <c r="N98" s="1">
        <f t="shared" si="36"/>
        <v>0.18472799999999998</v>
      </c>
      <c r="O98" s="1">
        <f t="shared" si="37"/>
        <v>0.2177364</v>
      </c>
      <c r="P98" s="1">
        <f t="shared" si="38"/>
        <v>0.19699983734362747</v>
      </c>
      <c r="Q98" s="16">
        <f t="shared" si="39"/>
        <v>0.1043735393483568</v>
      </c>
      <c r="R98" s="16">
        <f t="shared" si="40"/>
        <v>0.17884261359643344</v>
      </c>
      <c r="S98" s="16">
        <f t="shared" si="41"/>
        <v>0.13713825743426553</v>
      </c>
      <c r="T98" s="16">
        <f t="shared" si="42"/>
        <v>0.1940714387309759</v>
      </c>
    </row>
    <row r="99" spans="1:20" x14ac:dyDescent="0.25">
      <c r="A99">
        <f t="shared" si="34"/>
        <v>87</v>
      </c>
      <c r="B99" s="15">
        <f t="shared" si="31"/>
        <v>1.01</v>
      </c>
      <c r="C99" s="15">
        <f t="shared" si="32"/>
        <v>1</v>
      </c>
      <c r="D99" s="15">
        <f t="shared" si="33"/>
        <v>0.50669174842969478</v>
      </c>
      <c r="E99" s="1">
        <f>IF($A99&lt;RetAge,0,JointMortality!B89)</f>
        <v>0.14214959999999999</v>
      </c>
      <c r="F99" s="1">
        <f>IF($A99&lt;RetAge,0,JointMortality!C89)</f>
        <v>0.10542359999999999</v>
      </c>
      <c r="G99" s="1">
        <f>IF($A99&lt;RetAge,0,JointMortality!D89)</f>
        <v>0.1237866</v>
      </c>
      <c r="H99" s="1">
        <f>IF(A99&lt;RetAge,0,JointMortality!L89)</f>
        <v>0.1135756669950303</v>
      </c>
      <c r="I99" s="2">
        <f t="shared" si="27"/>
        <v>0.29015286365604087</v>
      </c>
      <c r="J99" s="16">
        <f t="shared" si="28"/>
        <v>0.38750498304460101</v>
      </c>
      <c r="K99" s="16">
        <f t="shared" si="29"/>
        <v>0.3356456686020533</v>
      </c>
      <c r="L99" s="16">
        <f t="shared" si="30"/>
        <v>0.40024085484415889</v>
      </c>
      <c r="M99" s="1">
        <f t="shared" si="35"/>
        <v>0.28429919999999997</v>
      </c>
      <c r="N99" s="1">
        <f t="shared" si="36"/>
        <v>0.21084719999999998</v>
      </c>
      <c r="O99" s="1">
        <f t="shared" si="37"/>
        <v>0.24757319999999999</v>
      </c>
      <c r="P99" s="1">
        <f t="shared" si="38"/>
        <v>0.2271513339900606</v>
      </c>
      <c r="Q99" s="16">
        <f t="shared" si="39"/>
        <v>7.4700225610450449E-2</v>
      </c>
      <c r="R99" s="16">
        <f t="shared" si="40"/>
        <v>0.14113414927894352</v>
      </c>
      <c r="S99" s="16">
        <f t="shared" si="41"/>
        <v>0.10318650019884062</v>
      </c>
      <c r="T99" s="16">
        <f t="shared" si="42"/>
        <v>0.1499878525338644</v>
      </c>
    </row>
    <row r="100" spans="1:20" x14ac:dyDescent="0.25">
      <c r="A100">
        <f t="shared" si="34"/>
        <v>88</v>
      </c>
      <c r="B100" s="15">
        <f t="shared" si="31"/>
        <v>1.01</v>
      </c>
      <c r="C100" s="15">
        <f t="shared" si="32"/>
        <v>1</v>
      </c>
      <c r="D100" s="15">
        <f t="shared" si="33"/>
        <v>0.49193373633950949</v>
      </c>
      <c r="E100" s="1">
        <f>IF($A100&lt;RetAge,0,JointMortality!B90)</f>
        <v>0.16103039999999999</v>
      </c>
      <c r="F100" s="1">
        <f>IF($A100&lt;RetAge,0,JointMortality!C90)</f>
        <v>0.1174248</v>
      </c>
      <c r="G100" s="1">
        <f>IF($A100&lt;RetAge,0,JointMortality!D90)</f>
        <v>0.13922760000000001</v>
      </c>
      <c r="H100" s="1">
        <f>IF(A100&lt;RetAge,0,JointMortality!L90)</f>
        <v>0.12945581993513322</v>
      </c>
      <c r="I100" s="2">
        <f t="shared" si="27"/>
        <v>0.24342943196036315</v>
      </c>
      <c r="J100" s="16">
        <f t="shared" si="28"/>
        <v>0.34200228791158538</v>
      </c>
      <c r="K100" s="16">
        <f t="shared" si="29"/>
        <v>0.28891452771219406</v>
      </c>
      <c r="L100" s="16">
        <f t="shared" si="30"/>
        <v>0.34842734680876969</v>
      </c>
      <c r="M100" s="1">
        <f t="shared" si="35"/>
        <v>0.32206079999999998</v>
      </c>
      <c r="N100" s="1">
        <f t="shared" si="36"/>
        <v>0.23484959999999999</v>
      </c>
      <c r="O100" s="1">
        <f t="shared" si="37"/>
        <v>0.27845520000000001</v>
      </c>
      <c r="P100" s="1">
        <f t="shared" si="38"/>
        <v>0.25891163987026644</v>
      </c>
      <c r="Q100" s="16">
        <f t="shared" si="39"/>
        <v>5.0642211190168283E-2</v>
      </c>
      <c r="R100" s="16">
        <f t="shared" si="40"/>
        <v>0.10798885077444335</v>
      </c>
      <c r="S100" s="16">
        <f t="shared" si="41"/>
        <v>7.4453682648672415E-2</v>
      </c>
      <c r="T100" s="16">
        <f t="shared" si="42"/>
        <v>0.11115425167370187</v>
      </c>
    </row>
    <row r="101" spans="1:20" x14ac:dyDescent="0.25">
      <c r="A101">
        <f t="shared" si="34"/>
        <v>89</v>
      </c>
      <c r="B101" s="15">
        <f t="shared" si="31"/>
        <v>1.01</v>
      </c>
      <c r="C101" s="15">
        <f t="shared" si="32"/>
        <v>1</v>
      </c>
      <c r="D101" s="15">
        <f t="shared" si="33"/>
        <v>0.4776055692616597</v>
      </c>
      <c r="E101" s="1">
        <f>IF($A101&lt;RetAge,0,JointMortality!B91)</f>
        <v>0.17795760000000002</v>
      </c>
      <c r="F101" s="1">
        <f>IF($A101&lt;RetAge,0,JointMortality!C91)</f>
        <v>0.13343759999999999</v>
      </c>
      <c r="G101" s="1">
        <f>IF($A101&lt;RetAge,0,JointMortality!D91)</f>
        <v>0.15569759999999999</v>
      </c>
      <c r="H101" s="1">
        <f>IF(A101&lt;RetAge,0,JointMortality!L91)</f>
        <v>0.14657484932809683</v>
      </c>
      <c r="I101" s="2">
        <f t="shared" si="27"/>
        <v>0.20010931447933361</v>
      </c>
      <c r="J101" s="16">
        <f t="shared" si="28"/>
        <v>0.29636632341815444</v>
      </c>
      <c r="K101" s="16">
        <f t="shared" si="29"/>
        <v>0.24393122914227194</v>
      </c>
      <c r="L101" s="16">
        <f t="shared" si="30"/>
        <v>0.29735666094848573</v>
      </c>
      <c r="M101" s="1">
        <f t="shared" si="35"/>
        <v>0.35591520000000004</v>
      </c>
      <c r="N101" s="1">
        <f t="shared" si="36"/>
        <v>0.26687519999999998</v>
      </c>
      <c r="O101" s="1">
        <f t="shared" si="37"/>
        <v>0.31139519999999998</v>
      </c>
      <c r="P101" s="1">
        <f t="shared" si="38"/>
        <v>0.29314969865619367</v>
      </c>
      <c r="Q101" s="16">
        <f t="shared" si="39"/>
        <v>3.2617878465977294E-2</v>
      </c>
      <c r="R101" s="16">
        <f t="shared" si="40"/>
        <v>7.9169304626243636E-2</v>
      </c>
      <c r="S101" s="16">
        <f t="shared" si="41"/>
        <v>5.1269163249552538E-2</v>
      </c>
      <c r="T101" s="16">
        <f t="shared" si="42"/>
        <v>7.8569416291201455E-2</v>
      </c>
    </row>
    <row r="102" spans="1:20" x14ac:dyDescent="0.25">
      <c r="A102">
        <f t="shared" si="34"/>
        <v>90</v>
      </c>
      <c r="B102" s="15">
        <f t="shared" si="31"/>
        <v>1.01</v>
      </c>
      <c r="C102" s="15">
        <f t="shared" si="32"/>
        <v>1</v>
      </c>
      <c r="D102" s="15">
        <f t="shared" si="33"/>
        <v>0.46369472743850459</v>
      </c>
      <c r="E102" s="1">
        <f>IF($A102&lt;RetAge,0,JointMortality!B92)</f>
        <v>0.20070839999999998</v>
      </c>
      <c r="F102" s="1">
        <f>IF($A102&lt;RetAge,0,JointMortality!C92)</f>
        <v>0.14746799999999999</v>
      </c>
      <c r="G102" s="1">
        <f>IF($A102&lt;RetAge,0,JointMortality!D92)</f>
        <v>0.17408819999999997</v>
      </c>
      <c r="H102" s="1">
        <f>IF(A102&lt;RetAge,0,JointMortality!L92)</f>
        <v>0.16575370136831657</v>
      </c>
      <c r="I102" s="2">
        <f t="shared" si="27"/>
        <v>0.15994569414508972</v>
      </c>
      <c r="J102" s="16">
        <f t="shared" si="28"/>
        <v>0.25266177443632604</v>
      </c>
      <c r="K102" s="16">
        <f t="shared" si="29"/>
        <v>0.20146568053710628</v>
      </c>
      <c r="L102" s="16">
        <f t="shared" si="30"/>
        <v>0.24806869376975066</v>
      </c>
      <c r="M102" s="1">
        <f t="shared" si="35"/>
        <v>0.40141679999999996</v>
      </c>
      <c r="N102" s="1">
        <f t="shared" si="36"/>
        <v>0.29493599999999998</v>
      </c>
      <c r="O102" s="1">
        <f t="shared" si="37"/>
        <v>0.34817639999999994</v>
      </c>
      <c r="P102" s="1">
        <f t="shared" si="38"/>
        <v>0.33150740273663315</v>
      </c>
      <c r="Q102" s="16">
        <f t="shared" si="39"/>
        <v>1.9524514069375779E-2</v>
      </c>
      <c r="R102" s="16">
        <f t="shared" si="40"/>
        <v>5.5819426596997845E-2</v>
      </c>
      <c r="S102" s="16">
        <f t="shared" si="41"/>
        <v>3.3418450558311039E-2</v>
      </c>
      <c r="T102" s="16">
        <f t="shared" si="42"/>
        <v>5.2523073161971946E-2</v>
      </c>
    </row>
    <row r="103" spans="1:20" x14ac:dyDescent="0.25">
      <c r="A103">
        <f t="shared" si="34"/>
        <v>91</v>
      </c>
      <c r="B103" s="15">
        <f t="shared" si="31"/>
        <v>1.01</v>
      </c>
      <c r="C103" s="15">
        <f t="shared" si="32"/>
        <v>1</v>
      </c>
      <c r="D103" s="15">
        <f t="shared" si="33"/>
        <v>0.45018905576553847</v>
      </c>
      <c r="E103" s="1">
        <f>IF($A103&lt;RetAge,0,JointMortality!B93)</f>
        <v>0.21861240000000001</v>
      </c>
      <c r="F103" s="1">
        <f>IF($A103&lt;RetAge,0,JointMortality!C93)</f>
        <v>0.16193880000000002</v>
      </c>
      <c r="G103" s="1">
        <f>IF($A103&lt;RetAge,0,JointMortality!D93)</f>
        <v>0.19027560000000002</v>
      </c>
      <c r="H103" s="1">
        <f>IF(A103&lt;RetAge,0,JointMortality!L93)</f>
        <v>0.18297312878449989</v>
      </c>
      <c r="I103" s="2">
        <f t="shared" si="27"/>
        <v>0.12497958207836569</v>
      </c>
      <c r="J103" s="16">
        <f t="shared" si="28"/>
        <v>0.21174602987823671</v>
      </c>
      <c r="K103" s="16">
        <f t="shared" si="29"/>
        <v>0.16313167729350006</v>
      </c>
      <c r="L103" s="16">
        <f t="shared" si="30"/>
        <v>0.2026787887172154</v>
      </c>
      <c r="M103" s="1">
        <f t="shared" si="35"/>
        <v>0.43722480000000002</v>
      </c>
      <c r="N103" s="1">
        <f t="shared" si="36"/>
        <v>0.32387760000000004</v>
      </c>
      <c r="O103" s="1">
        <f t="shared" si="37"/>
        <v>0.38055120000000003</v>
      </c>
      <c r="P103" s="1">
        <f t="shared" si="38"/>
        <v>0.36594625756899979</v>
      </c>
      <c r="Q103" s="16">
        <f t="shared" si="39"/>
        <v>1.0987912310295767E-2</v>
      </c>
      <c r="R103" s="16">
        <f t="shared" si="40"/>
        <v>3.7740764677386011E-2</v>
      </c>
      <c r="S103" s="16">
        <f t="shared" si="41"/>
        <v>2.0701019096205104E-2</v>
      </c>
      <c r="T103" s="16">
        <f t="shared" si="42"/>
        <v>3.3302451102325541E-2</v>
      </c>
    </row>
    <row r="104" spans="1:20" x14ac:dyDescent="0.25">
      <c r="A104">
        <f t="shared" si="34"/>
        <v>92</v>
      </c>
      <c r="B104" s="15">
        <f t="shared" si="31"/>
        <v>1.01</v>
      </c>
      <c r="C104" s="15">
        <f t="shared" si="32"/>
        <v>1</v>
      </c>
      <c r="D104" s="15">
        <f t="shared" si="33"/>
        <v>0.43707675317042571</v>
      </c>
      <c r="E104" s="1">
        <f>IF($A104&lt;RetAge,0,JointMortality!B94)</f>
        <v>0.24257039999999996</v>
      </c>
      <c r="F104" s="1">
        <f>IF($A104&lt;RetAge,0,JointMortality!C94)</f>
        <v>0.1765128</v>
      </c>
      <c r="G104" s="1">
        <f>IF($A104&lt;RetAge,0,JointMortality!D94)</f>
        <v>0.20954159999999999</v>
      </c>
      <c r="H104" s="1">
        <f>IF(A104&lt;RetAge,0,JointMortality!L94)</f>
        <v>0.20324165272998551</v>
      </c>
      <c r="I104" s="2">
        <f t="shared" si="27"/>
        <v>9.4663234861783699E-2</v>
      </c>
      <c r="J104" s="16">
        <f t="shared" si="28"/>
        <v>0.17437014525554548</v>
      </c>
      <c r="K104" s="16">
        <f t="shared" si="29"/>
        <v>0.12894880462273639</v>
      </c>
      <c r="L104" s="16">
        <f t="shared" si="30"/>
        <v>0.161486016725017</v>
      </c>
      <c r="M104" s="1">
        <f t="shared" si="35"/>
        <v>0.48514079999999993</v>
      </c>
      <c r="N104" s="1">
        <f t="shared" si="36"/>
        <v>0.35302559999999999</v>
      </c>
      <c r="O104" s="1">
        <f t="shared" si="37"/>
        <v>0.41908319999999999</v>
      </c>
      <c r="P104" s="1">
        <f t="shared" si="38"/>
        <v>0.40648330545997102</v>
      </c>
      <c r="Q104" s="16">
        <f t="shared" si="39"/>
        <v>5.657227741749031E-3</v>
      </c>
      <c r="R104" s="16">
        <f t="shared" si="40"/>
        <v>2.4417308582693007E-2</v>
      </c>
      <c r="S104" s="16">
        <f t="shared" si="41"/>
        <v>1.2025569770106362E-2</v>
      </c>
      <c r="T104" s="16">
        <f t="shared" si="42"/>
        <v>1.9765560698333198E-2</v>
      </c>
    </row>
    <row r="105" spans="1:20" x14ac:dyDescent="0.25">
      <c r="A105">
        <f t="shared" si="34"/>
        <v>93</v>
      </c>
      <c r="B105" s="15">
        <f t="shared" si="31"/>
        <v>1.01</v>
      </c>
      <c r="C105" s="15">
        <f t="shared" si="32"/>
        <v>1</v>
      </c>
      <c r="D105" s="15">
        <f t="shared" si="33"/>
        <v>0.42434636230138417</v>
      </c>
      <c r="E105" s="1">
        <f>IF($A105&lt;RetAge,0,JointMortality!B95)</f>
        <v>0.26167200000000002</v>
      </c>
      <c r="F105" s="1">
        <f>IF($A105&lt;RetAge,0,JointMortality!C95)</f>
        <v>0.19531559999999998</v>
      </c>
      <c r="G105" s="1">
        <f>IF($A105&lt;RetAge,0,JointMortality!D95)</f>
        <v>0.2284938</v>
      </c>
      <c r="H105" s="1">
        <f>IF(A105&lt;RetAge,0,JointMortality!L95)</f>
        <v>0.22323565090431174</v>
      </c>
      <c r="I105" s="2">
        <f t="shared" si="27"/>
        <v>6.9892516869031029E-2</v>
      </c>
      <c r="J105" s="16">
        <f t="shared" si="28"/>
        <v>0.14031293571287146</v>
      </c>
      <c r="K105" s="16">
        <f t="shared" si="29"/>
        <v>9.9484802249029794E-2</v>
      </c>
      <c r="L105" s="16">
        <f t="shared" si="30"/>
        <v>0.12543658066946325</v>
      </c>
      <c r="M105" s="1">
        <f t="shared" si="35"/>
        <v>0.52334400000000003</v>
      </c>
      <c r="N105" s="1">
        <f t="shared" si="36"/>
        <v>0.39063119999999996</v>
      </c>
      <c r="O105" s="1">
        <f t="shared" si="37"/>
        <v>0.45698759999999999</v>
      </c>
      <c r="P105" s="1">
        <f t="shared" si="38"/>
        <v>0.44647130180862349</v>
      </c>
      <c r="Q105" s="16">
        <f t="shared" si="39"/>
        <v>2.6965515464711259E-3</v>
      </c>
      <c r="R105" s="16">
        <f t="shared" si="40"/>
        <v>1.487914603026534E-2</v>
      </c>
      <c r="S105" s="16">
        <f t="shared" si="41"/>
        <v>6.5300335022329048E-3</v>
      </c>
      <c r="T105" s="16">
        <f t="shared" si="42"/>
        <v>1.0940805082371011E-2</v>
      </c>
    </row>
    <row r="106" spans="1:20" x14ac:dyDescent="0.25">
      <c r="A106">
        <f t="shared" si="34"/>
        <v>94</v>
      </c>
      <c r="B106" s="15">
        <f t="shared" si="31"/>
        <v>1.01</v>
      </c>
      <c r="C106" s="15">
        <f t="shared" si="32"/>
        <v>1</v>
      </c>
      <c r="D106" s="15">
        <f t="shared" si="33"/>
        <v>0.41198675951590696</v>
      </c>
      <c r="E106" s="1">
        <f>IF($A106&lt;RetAge,0,JointMortality!B96)</f>
        <v>0.28074479999999996</v>
      </c>
      <c r="F106" s="1">
        <f>IF($A106&lt;RetAge,0,JointMortality!C96)</f>
        <v>0.2094876</v>
      </c>
      <c r="G106" s="1">
        <f>IF($A106&lt;RetAge,0,JointMortality!D96)</f>
        <v>0.24511619999999998</v>
      </c>
      <c r="H106" s="1">
        <f>IF(A106&lt;RetAge,0,JointMortality!L96)</f>
        <v>0.24088697556706573</v>
      </c>
      <c r="I106" s="2">
        <f t="shared" si="27"/>
        <v>5.027055619913829E-2</v>
      </c>
      <c r="J106" s="16">
        <f t="shared" si="28"/>
        <v>0.11091911556142772</v>
      </c>
      <c r="K106" s="16">
        <f t="shared" si="29"/>
        <v>7.5099465563996159E-2</v>
      </c>
      <c r="L106" s="16">
        <f t="shared" si="30"/>
        <v>9.5220542126521993E-2</v>
      </c>
      <c r="M106" s="1">
        <f t="shared" si="35"/>
        <v>0.56148959999999992</v>
      </c>
      <c r="N106" s="1">
        <f t="shared" si="36"/>
        <v>0.41897519999999999</v>
      </c>
      <c r="O106" s="1">
        <f t="shared" si="37"/>
        <v>0.49023239999999996</v>
      </c>
      <c r="P106" s="1">
        <f t="shared" si="38"/>
        <v>0.48177395113413146</v>
      </c>
      <c r="Q106" s="16">
        <f t="shared" si="39"/>
        <v>1.1824658972636722E-3</v>
      </c>
      <c r="R106" s="16">
        <f t="shared" si="40"/>
        <v>8.6451528464057126E-3</v>
      </c>
      <c r="S106" s="16">
        <f t="shared" si="41"/>
        <v>3.3287995063528623E-3</v>
      </c>
      <c r="T106" s="16">
        <f t="shared" si="42"/>
        <v>5.6698101892487425E-3</v>
      </c>
    </row>
    <row r="107" spans="1:20" x14ac:dyDescent="0.25">
      <c r="A107">
        <f t="shared" si="34"/>
        <v>95</v>
      </c>
      <c r="B107" s="15">
        <f t="shared" si="31"/>
        <v>1.01</v>
      </c>
      <c r="C107" s="15">
        <f t="shared" si="32"/>
        <v>1</v>
      </c>
      <c r="D107" s="15">
        <f t="shared" si="33"/>
        <v>0.39998714516107475</v>
      </c>
      <c r="E107" s="1">
        <f>IF($A107&lt;RetAge,0,JointMortality!B97)</f>
        <v>0.30654359999999997</v>
      </c>
      <c r="F107" s="1">
        <f>IF($A107&lt;RetAge,0,JointMortality!C97)</f>
        <v>0.2229072</v>
      </c>
      <c r="G107" s="1">
        <f>IF($A107&lt;RetAge,0,JointMortality!D97)</f>
        <v>0.2647254</v>
      </c>
      <c r="H107" s="1">
        <f>IF(A107&lt;RetAge,0,JointMortality!L97)</f>
        <v>0.26138569923061994</v>
      </c>
      <c r="I107" s="2">
        <f t="shared" si="27"/>
        <v>3.4860438927852129E-2</v>
      </c>
      <c r="J107" s="16">
        <f t="shared" si="28"/>
        <v>8.6194446085153448E-2</v>
      </c>
      <c r="K107" s="16">
        <f t="shared" si="29"/>
        <v>5.5218729502781054E-2</v>
      </c>
      <c r="L107" s="16">
        <f t="shared" si="30"/>
        <v>7.0331254141662344E-2</v>
      </c>
      <c r="M107" s="1">
        <f t="shared" si="35"/>
        <v>0.61308719999999994</v>
      </c>
      <c r="N107" s="1">
        <f t="shared" si="36"/>
        <v>0.4458144</v>
      </c>
      <c r="O107" s="1">
        <f t="shared" si="37"/>
        <v>0.5294508</v>
      </c>
      <c r="P107" s="1">
        <f t="shared" si="38"/>
        <v>0.52277139846123988</v>
      </c>
      <c r="Q107" s="16">
        <f t="shared" si="39"/>
        <v>4.5751119121479982E-4</v>
      </c>
      <c r="R107" s="16">
        <f t="shared" si="40"/>
        <v>4.791019217277058E-3</v>
      </c>
      <c r="S107" s="16">
        <f t="shared" si="41"/>
        <v>1.5663639446747344E-3</v>
      </c>
      <c r="T107" s="16">
        <f t="shared" si="42"/>
        <v>2.7057955876053901E-3</v>
      </c>
    </row>
    <row r="108" spans="1:20" x14ac:dyDescent="0.25">
      <c r="A108">
        <f t="shared" si="34"/>
        <v>96</v>
      </c>
      <c r="B108" s="15">
        <f t="shared" si="31"/>
        <v>1.01</v>
      </c>
      <c r="C108" s="15">
        <f t="shared" si="32"/>
        <v>1</v>
      </c>
      <c r="D108" s="15">
        <f t="shared" si="33"/>
        <v>0.3883370341369658</v>
      </c>
      <c r="E108" s="1">
        <f>IF($A108&lt;RetAge,0,JointMortality!B98)</f>
        <v>0.3253548</v>
      </c>
      <c r="F108" s="1">
        <f>IF($A108&lt;RetAge,0,JointMortality!C98)</f>
        <v>0.2353644</v>
      </c>
      <c r="G108" s="1">
        <f>IF($A108&lt;RetAge,0,JointMortality!D98)</f>
        <v>0.28035959999999999</v>
      </c>
      <c r="H108" s="1">
        <f>IF(A108&lt;RetAge,0,JointMortality!L98)</f>
        <v>0.27782578581616402</v>
      </c>
      <c r="I108" s="2">
        <f t="shared" si="27"/>
        <v>2.3518427792568589E-2</v>
      </c>
      <c r="J108" s="16">
        <f t="shared" si="28"/>
        <v>6.5907341998988955E-2</v>
      </c>
      <c r="K108" s="16">
        <f t="shared" si="29"/>
        <v>3.9737628586873165E-2</v>
      </c>
      <c r="L108" s="16">
        <f t="shared" si="30"/>
        <v>5.0791418192318666E-2</v>
      </c>
      <c r="M108" s="1">
        <f t="shared" si="35"/>
        <v>0.6507096</v>
      </c>
      <c r="N108" s="1">
        <f t="shared" si="36"/>
        <v>0.4707288</v>
      </c>
      <c r="O108" s="1">
        <f t="shared" si="37"/>
        <v>0.56071919999999997</v>
      </c>
      <c r="P108" s="1">
        <f t="shared" si="38"/>
        <v>0.55565157163232803</v>
      </c>
      <c r="Q108" s="16">
        <f t="shared" si="39"/>
        <v>1.5980426698389391E-4</v>
      </c>
      <c r="R108" s="16">
        <f t="shared" si="40"/>
        <v>2.5357484903512891E-3</v>
      </c>
      <c r="S108" s="16">
        <f t="shared" si="41"/>
        <v>6.8807360670787305E-4</v>
      </c>
      <c r="T108" s="16">
        <f t="shared" si="42"/>
        <v>1.2023160168366366E-3</v>
      </c>
    </row>
    <row r="109" spans="1:20" x14ac:dyDescent="0.25">
      <c r="A109">
        <f t="shared" si="34"/>
        <v>97</v>
      </c>
      <c r="B109" s="15">
        <f t="shared" si="31"/>
        <v>1.01</v>
      </c>
      <c r="C109" s="15">
        <f t="shared" si="32"/>
        <v>1</v>
      </c>
      <c r="D109" s="15">
        <f t="shared" si="33"/>
        <v>0.37702624673491825</v>
      </c>
      <c r="E109" s="1">
        <f>IF($A109&lt;RetAge,0,JointMortality!B99)</f>
        <v>0.34362959999999998</v>
      </c>
      <c r="F109" s="1">
        <f>IF($A109&lt;RetAge,0,JointMortality!C99)</f>
        <v>0.25241279999999999</v>
      </c>
      <c r="G109" s="1">
        <f>IF($A109&lt;RetAge,0,JointMortality!D99)</f>
        <v>0.29802119999999999</v>
      </c>
      <c r="H109" s="1">
        <f>IF(A109&lt;RetAge,0,JointMortality!L99)</f>
        <v>0.29613709958355761</v>
      </c>
      <c r="I109" s="2">
        <f t="shared" si="27"/>
        <v>1.5436799857579363E-2</v>
      </c>
      <c r="J109" s="16">
        <f t="shared" si="28"/>
        <v>4.9271485264466557E-2</v>
      </c>
      <c r="K109" s="16">
        <f t="shared" si="29"/>
        <v>2.7894972830258921E-2</v>
      </c>
      <c r="L109" s="16">
        <f t="shared" si="30"/>
        <v>3.5750194925109877E-2</v>
      </c>
      <c r="M109" s="1">
        <f t="shared" si="35"/>
        <v>0.68725919999999996</v>
      </c>
      <c r="N109" s="1">
        <f t="shared" si="36"/>
        <v>0.50482559999999999</v>
      </c>
      <c r="O109" s="1">
        <f t="shared" si="37"/>
        <v>0.59604239999999997</v>
      </c>
      <c r="P109" s="1">
        <f t="shared" si="38"/>
        <v>0.59227419916711521</v>
      </c>
      <c r="Q109" s="16">
        <f t="shared" si="39"/>
        <v>4.9977314299956578E-5</v>
      </c>
      <c r="R109" s="16">
        <f t="shared" si="40"/>
        <v>1.2556377372606054E-3</v>
      </c>
      <c r="S109" s="16">
        <f t="shared" si="41"/>
        <v>2.7795256278905634E-4</v>
      </c>
      <c r="T109" s="16">
        <f t="shared" si="42"/>
        <v>4.9021526081892181E-4</v>
      </c>
    </row>
    <row r="110" spans="1:20" x14ac:dyDescent="0.25">
      <c r="A110">
        <f t="shared" si="34"/>
        <v>98</v>
      </c>
      <c r="B110" s="15">
        <f t="shared" si="31"/>
        <v>1.01</v>
      </c>
      <c r="C110" s="15">
        <f t="shared" si="32"/>
        <v>1</v>
      </c>
      <c r="D110" s="15">
        <f t="shared" si="33"/>
        <v>0.3660448997426391</v>
      </c>
      <c r="E110" s="1">
        <f>IF($A110&lt;RetAge,0,JointMortality!B100)</f>
        <v>0.36974759999999995</v>
      </c>
      <c r="F110" s="1">
        <f>IF($A110&lt;RetAge,0,JointMortality!C100)</f>
        <v>0.26262239999999998</v>
      </c>
      <c r="G110" s="1">
        <f>IF($A110&lt;RetAge,0,JointMortality!D100)</f>
        <v>0.31618499999999994</v>
      </c>
      <c r="H110" s="1">
        <f>IF(A110&lt;RetAge,0,JointMortality!L100)</f>
        <v>0.31482175882727759</v>
      </c>
      <c r="I110" s="2">
        <f t="shared" si="27"/>
        <v>9.7290801585590524E-3</v>
      </c>
      <c r="J110" s="16">
        <f t="shared" si="28"/>
        <v>3.6331689552747716E-2</v>
      </c>
      <c r="K110" s="16">
        <f t="shared" si="29"/>
        <v>1.9075000845923507E-2</v>
      </c>
      <c r="L110" s="16">
        <f t="shared" si="30"/>
        <v>2.4495255680368772E-2</v>
      </c>
      <c r="M110" s="1">
        <f t="shared" si="35"/>
        <v>0.73949519999999991</v>
      </c>
      <c r="N110" s="1">
        <f t="shared" si="36"/>
        <v>0.52524479999999996</v>
      </c>
      <c r="O110" s="1">
        <f t="shared" si="37"/>
        <v>0.63236999999999988</v>
      </c>
      <c r="P110" s="1">
        <f t="shared" si="38"/>
        <v>0.62964351765455517</v>
      </c>
      <c r="Q110" s="16">
        <f t="shared" si="39"/>
        <v>1.3019330266247332E-5</v>
      </c>
      <c r="R110" s="16">
        <f t="shared" si="40"/>
        <v>5.9612054508070627E-4</v>
      </c>
      <c r="S110" s="16">
        <f t="shared" si="41"/>
        <v>1.0218370065814082E-4</v>
      </c>
      <c r="T110" s="16">
        <f t="shared" si="42"/>
        <v>1.8155439958895064E-4</v>
      </c>
    </row>
    <row r="111" spans="1:20" x14ac:dyDescent="0.25">
      <c r="A111">
        <f t="shared" si="34"/>
        <v>99</v>
      </c>
      <c r="B111" s="15">
        <f t="shared" si="31"/>
        <v>1.01</v>
      </c>
      <c r="C111" s="15">
        <f t="shared" si="32"/>
        <v>1</v>
      </c>
      <c r="D111" s="15">
        <f t="shared" si="33"/>
        <v>0.35538339780838746</v>
      </c>
      <c r="E111" s="1">
        <f>IF($A111&lt;RetAge,0,JointMortality!B101)</f>
        <v>0.38723400000000002</v>
      </c>
      <c r="F111" s="1">
        <f>IF($A111&lt;RetAge,0,JointMortality!C101)</f>
        <v>0.27134759999999997</v>
      </c>
      <c r="G111" s="1">
        <f>IF($A111&lt;RetAge,0,JointMortality!D101)</f>
        <v>0.32929079999999999</v>
      </c>
      <c r="H111" s="1">
        <f>IF(A111&lt;RetAge,0,JointMortality!L101)</f>
        <v>0.32834045706090587</v>
      </c>
      <c r="I111" s="2">
        <f t="shared" si="27"/>
        <v>5.9616495324395953E-3</v>
      </c>
      <c r="J111" s="16">
        <f t="shared" si="28"/>
        <v>2.6473172788664553E-2</v>
      </c>
      <c r="K111" s="16">
        <f t="shared" si="29"/>
        <v>1.2793778557368678E-2</v>
      </c>
      <c r="L111" s="16">
        <f t="shared" si="30"/>
        <v>1.6452472234452738E-2</v>
      </c>
      <c r="M111" s="1">
        <f t="shared" si="35"/>
        <v>0.77446800000000005</v>
      </c>
      <c r="N111" s="1">
        <f t="shared" si="36"/>
        <v>0.54269519999999993</v>
      </c>
      <c r="O111" s="1">
        <f t="shared" si="37"/>
        <v>0.65858159999999999</v>
      </c>
      <c r="P111" s="1">
        <f t="shared" si="38"/>
        <v>0.65668091412181173</v>
      </c>
      <c r="Q111" s="16">
        <f t="shared" si="39"/>
        <v>2.9362755936072926E-6</v>
      </c>
      <c r="R111" s="16">
        <f t="shared" si="40"/>
        <v>2.7260878664402339E-4</v>
      </c>
      <c r="S111" s="16">
        <f t="shared" si="41"/>
        <v>3.488739558478139E-5</v>
      </c>
      <c r="T111" s="16">
        <f t="shared" si="42"/>
        <v>6.2331090504041852E-5</v>
      </c>
    </row>
    <row r="112" spans="1:20" x14ac:dyDescent="0.25">
      <c r="A112">
        <f t="shared" si="34"/>
        <v>100</v>
      </c>
      <c r="B112" s="15">
        <f t="shared" si="31"/>
        <v>1.01</v>
      </c>
      <c r="C112" s="15">
        <f t="shared" si="32"/>
        <v>1</v>
      </c>
      <c r="D112" s="15">
        <f t="shared" si="33"/>
        <v>0.34503242505668685</v>
      </c>
      <c r="E112" s="1">
        <f>IF($A112&lt;RetAge,0,JointMortality!B102)</f>
        <v>0.40406160000000002</v>
      </c>
      <c r="F112" s="1">
        <f>IF($A112&lt;RetAge,0,JointMortality!C102)</f>
        <v>0.278478</v>
      </c>
      <c r="G112" s="1">
        <f>IF($A112&lt;RetAge,0,JointMortality!D102)</f>
        <v>0.34126980000000001</v>
      </c>
      <c r="H112" s="1">
        <f>IF(A112&lt;RetAge,0,JointMortality!L102)</f>
        <v>0.34062192494089738</v>
      </c>
      <c r="I112" s="2">
        <f t="shared" si="27"/>
        <v>3.5527758837228004E-3</v>
      </c>
      <c r="J112" s="16">
        <f t="shared" si="28"/>
        <v>1.9100976576822824E-2</v>
      </c>
      <c r="K112" s="16">
        <f t="shared" si="29"/>
        <v>8.4276483078511797E-3</v>
      </c>
      <c r="L112" s="16">
        <f t="shared" si="30"/>
        <v>1.084839947191678E-2</v>
      </c>
      <c r="M112" s="1">
        <f t="shared" si="35"/>
        <v>0.80812320000000004</v>
      </c>
      <c r="N112" s="1">
        <f t="shared" si="36"/>
        <v>0.55695600000000001</v>
      </c>
      <c r="O112" s="1">
        <f t="shared" si="37"/>
        <v>0.68253960000000002</v>
      </c>
      <c r="P112" s="1">
        <f t="shared" si="38"/>
        <v>0.68124384988179476</v>
      </c>
      <c r="Q112" s="16">
        <f t="shared" si="39"/>
        <v>5.6340316481946765E-7</v>
      </c>
      <c r="R112" s="16">
        <f t="shared" si="40"/>
        <v>1.207776872699147E-4</v>
      </c>
      <c r="S112" s="16">
        <f t="shared" si="41"/>
        <v>1.1075366557302933E-5</v>
      </c>
      <c r="T112" s="16">
        <f t="shared" si="42"/>
        <v>1.9868418441737803E-5</v>
      </c>
    </row>
    <row r="113" spans="1:20" x14ac:dyDescent="0.25">
      <c r="A113">
        <f t="shared" si="34"/>
        <v>101</v>
      </c>
      <c r="B113" s="15">
        <f t="shared" ref="B113:B144" si="43">IF(A113&lt;RetAge,0,1+infl)</f>
        <v>1.01</v>
      </c>
      <c r="C113" s="15">
        <f t="shared" ref="C113:C132" si="44">IF(A113&lt;RetAge,0,1+COLA)</f>
        <v>1</v>
      </c>
      <c r="D113" s="15">
        <f t="shared" si="33"/>
        <v>0.33498293694823966</v>
      </c>
      <c r="E113" s="1">
        <f>IF($A113&lt;RetAge,0,JointMortality!B103)</f>
        <v>0.4303536</v>
      </c>
      <c r="F113" s="1">
        <f>IF($A113&lt;RetAge,0,JointMortality!C103)</f>
        <v>0.29380079999999997</v>
      </c>
      <c r="G113" s="1">
        <f>IF($A113&lt;RetAge,0,JointMortality!D103)</f>
        <v>0.36207719999999999</v>
      </c>
      <c r="H113" s="1">
        <f>IF(A113&lt;RetAge,0,JointMortality!L103)</f>
        <v>0.3616391378015742</v>
      </c>
      <c r="I113" s="2">
        <f t="shared" si="27"/>
        <v>2.0238259921695118E-3</v>
      </c>
      <c r="J113" s="16">
        <f t="shared" si="28"/>
        <v>1.3489094377771018E-2</v>
      </c>
      <c r="K113" s="16">
        <f t="shared" si="29"/>
        <v>5.3761890059596867E-3</v>
      </c>
      <c r="L113" s="16">
        <f t="shared" si="30"/>
        <v>6.9251936403657427E-3</v>
      </c>
      <c r="M113" s="1">
        <f t="shared" si="35"/>
        <v>0.86070720000000001</v>
      </c>
      <c r="N113" s="1">
        <f t="shared" si="36"/>
        <v>0.58760159999999995</v>
      </c>
      <c r="O113" s="1">
        <f t="shared" si="37"/>
        <v>0.72415439999999998</v>
      </c>
      <c r="P113" s="1">
        <f t="shared" si="38"/>
        <v>0.72327827560314839</v>
      </c>
      <c r="Q113" s="16">
        <f t="shared" si="39"/>
        <v>7.8478004356565147E-8</v>
      </c>
      <c r="R113" s="16">
        <f t="shared" si="40"/>
        <v>4.9808524985813199E-5</v>
      </c>
      <c r="S113" s="16">
        <f t="shared" si="41"/>
        <v>3.0550911332191623E-6</v>
      </c>
      <c r="T113" s="16">
        <f t="shared" si="42"/>
        <v>5.4980230122358925E-6</v>
      </c>
    </row>
    <row r="114" spans="1:20" x14ac:dyDescent="0.25">
      <c r="A114">
        <f t="shared" si="34"/>
        <v>102</v>
      </c>
      <c r="B114" s="15">
        <f t="shared" si="43"/>
        <v>1.01</v>
      </c>
      <c r="C114" s="15">
        <f t="shared" si="44"/>
        <v>1</v>
      </c>
      <c r="D114" s="15">
        <f t="shared" ref="D114:D132" si="45">IF(A114&lt;RetAge,1,(1/(1+infl+rf_rate))*D113)</f>
        <v>0.3252261523769317</v>
      </c>
      <c r="E114" s="1">
        <f>IF($A114&lt;RetAge,0,JointMortality!B104)</f>
        <v>0.44602199999999997</v>
      </c>
      <c r="F114" s="1">
        <f>IF($A114&lt;RetAge,0,JointMortality!C104)</f>
        <v>0.30539759999999999</v>
      </c>
      <c r="G114" s="1">
        <f>IF($A114&lt;RetAge,0,JointMortality!D104)</f>
        <v>0.37570979999999998</v>
      </c>
      <c r="H114" s="1">
        <f>IF(A114&lt;RetAge,0,JointMortality!L104)</f>
        <v>0.37542622005565507</v>
      </c>
      <c r="I114" s="2">
        <f t="shared" si="27"/>
        <v>1.121155075490082E-3</v>
      </c>
      <c r="J114" s="16">
        <f t="shared" si="28"/>
        <v>9.3695573286262553E-3</v>
      </c>
      <c r="K114" s="16">
        <f t="shared" si="29"/>
        <v>3.3563021097683739E-3</v>
      </c>
      <c r="L114" s="16">
        <f t="shared" si="30"/>
        <v>4.3252943688097704E-3</v>
      </c>
      <c r="M114" s="1">
        <f t="shared" si="35"/>
        <v>0.89204399999999995</v>
      </c>
      <c r="N114" s="1">
        <f t="shared" si="36"/>
        <v>0.61079519999999998</v>
      </c>
      <c r="O114" s="1">
        <f t="shared" si="37"/>
        <v>0.75141959999999997</v>
      </c>
      <c r="P114" s="1">
        <f t="shared" si="38"/>
        <v>0.75085244011131014</v>
      </c>
      <c r="Q114" s="16">
        <f t="shared" si="39"/>
        <v>8.4721714383173516E-9</v>
      </c>
      <c r="R114" s="16">
        <f t="shared" si="40"/>
        <v>1.9385717005398429E-5</v>
      </c>
      <c r="S114" s="16">
        <f t="shared" si="41"/>
        <v>7.5943577593207278E-7</v>
      </c>
      <c r="T114" s="16">
        <f t="shared" si="42"/>
        <v>1.3698190177104371E-6</v>
      </c>
    </row>
    <row r="115" spans="1:20" x14ac:dyDescent="0.25">
      <c r="A115">
        <f t="shared" si="34"/>
        <v>103</v>
      </c>
      <c r="B115" s="15">
        <f t="shared" si="43"/>
        <v>1.01</v>
      </c>
      <c r="C115" s="15">
        <f t="shared" si="44"/>
        <v>1</v>
      </c>
      <c r="D115" s="15">
        <f t="shared" si="45"/>
        <v>0.31575354599702105</v>
      </c>
      <c r="E115" s="1">
        <f>IF($A115&lt;RetAge,0,JointMortality!B105)</f>
        <v>0.45964799999999995</v>
      </c>
      <c r="F115" s="1">
        <f>IF($A115&lt;RetAge,0,JointMortality!C105)</f>
        <v>0.3192528</v>
      </c>
      <c r="G115" s="1">
        <f>IF($A115&lt;RetAge,0,JointMortality!D105)</f>
        <v>0.38945039999999997</v>
      </c>
      <c r="H115" s="1">
        <f>IF(A115&lt;RetAge,0,JointMortality!L105)</f>
        <v>0.3892710097380162</v>
      </c>
      <c r="I115" s="2">
        <f t="shared" si="27"/>
        <v>6.058183873512169E-4</v>
      </c>
      <c r="J115" s="16">
        <f t="shared" si="28"/>
        <v>6.3782999167018035E-3</v>
      </c>
      <c r="K115" s="16">
        <f t="shared" si="29"/>
        <v>2.049188910598237E-3</v>
      </c>
      <c r="L115" s="16">
        <f t="shared" si="30"/>
        <v>2.6415826624490357E-3</v>
      </c>
      <c r="M115" s="1">
        <f t="shared" si="35"/>
        <v>0.91929599999999989</v>
      </c>
      <c r="N115" s="1">
        <f t="shared" si="36"/>
        <v>0.63850560000000001</v>
      </c>
      <c r="O115" s="1">
        <f t="shared" si="37"/>
        <v>0.77890079999999995</v>
      </c>
      <c r="P115" s="1">
        <f t="shared" si="38"/>
        <v>0.77854201947603241</v>
      </c>
      <c r="Q115" s="16">
        <f t="shared" si="39"/>
        <v>6.8373812375796451E-10</v>
      </c>
      <c r="R115" s="16">
        <f t="shared" si="40"/>
        <v>7.0078281374363015E-6</v>
      </c>
      <c r="S115" s="16">
        <f t="shared" si="41"/>
        <v>1.6791064250996058E-7</v>
      </c>
      <c r="T115" s="16">
        <f t="shared" si="42"/>
        <v>3.0335735334547839E-7</v>
      </c>
    </row>
    <row r="116" spans="1:20" x14ac:dyDescent="0.25">
      <c r="A116">
        <f t="shared" si="34"/>
        <v>104</v>
      </c>
      <c r="B116" s="15">
        <f t="shared" si="43"/>
        <v>1.01</v>
      </c>
      <c r="C116" s="15">
        <f t="shared" si="44"/>
        <v>1</v>
      </c>
      <c r="D116" s="15">
        <f t="shared" si="45"/>
        <v>0.30655684077380685</v>
      </c>
      <c r="E116" s="1">
        <f>IF($A116&lt;RetAge,0,JointMortality!B106)</f>
        <v>0.47040359999999998</v>
      </c>
      <c r="F116" s="1">
        <f>IF($A116&lt;RetAge,0,JointMortality!C106)</f>
        <v>0.334866</v>
      </c>
      <c r="G116" s="1">
        <f>IF($A116&lt;RetAge,0,JointMortality!D106)</f>
        <v>0.40263479999999996</v>
      </c>
      <c r="H116" s="1">
        <f>IF(A116&lt;RetAge,0,JointMortality!L106)</f>
        <v>0.40252404321197699</v>
      </c>
      <c r="I116" s="2">
        <f t="shared" si="27"/>
        <v>3.2083923699501E-4</v>
      </c>
      <c r="J116" s="16">
        <f t="shared" si="28"/>
        <v>4.2424241367955374E-3</v>
      </c>
      <c r="K116" s="16">
        <f t="shared" si="29"/>
        <v>1.2241141434172981E-3</v>
      </c>
      <c r="L116" s="16">
        <f t="shared" si="30"/>
        <v>1.5782821286813909E-3</v>
      </c>
      <c r="M116" s="1">
        <f t="shared" si="35"/>
        <v>0.94080719999999995</v>
      </c>
      <c r="N116" s="1">
        <f t="shared" si="36"/>
        <v>0.66973199999999999</v>
      </c>
      <c r="O116" s="1">
        <f t="shared" si="37"/>
        <v>0.80526959999999992</v>
      </c>
      <c r="P116" s="1">
        <f t="shared" si="38"/>
        <v>0.80504808642395398</v>
      </c>
      <c r="Q116" s="16">
        <f t="shared" si="39"/>
        <v>4.0472374011980474E-11</v>
      </c>
      <c r="R116" s="16">
        <f t="shared" si="40"/>
        <v>2.3144613832948126E-6</v>
      </c>
      <c r="S116" s="16">
        <f t="shared" si="41"/>
        <v>3.2697306580221642E-8</v>
      </c>
      <c r="T116" s="16">
        <f t="shared" si="42"/>
        <v>5.9140096532065761E-8</v>
      </c>
    </row>
    <row r="117" spans="1:20" x14ac:dyDescent="0.25">
      <c r="A117">
        <f t="shared" si="34"/>
        <v>105</v>
      </c>
      <c r="B117" s="15">
        <f t="shared" si="43"/>
        <v>1.01</v>
      </c>
      <c r="C117" s="15">
        <f t="shared" si="44"/>
        <v>1</v>
      </c>
      <c r="D117" s="15">
        <f t="shared" si="45"/>
        <v>0.29762800075126877</v>
      </c>
      <c r="E117" s="1">
        <f>IF($A117&lt;RetAge,0,JointMortality!B107)</f>
        <v>0.47746319999999998</v>
      </c>
      <c r="F117" s="1">
        <f>IF($A117&lt;RetAge,0,JointMortality!C107)</f>
        <v>0.35173919999999997</v>
      </c>
      <c r="G117" s="1">
        <f>IF($A117&lt;RetAge,0,JointMortality!D107)</f>
        <v>0.4146012</v>
      </c>
      <c r="H117" s="1">
        <f>IF(A117&lt;RetAge,0,JointMortality!L107)</f>
        <v>0.41453444851802379</v>
      </c>
      <c r="I117" s="2">
        <f t="shared" si="27"/>
        <v>1.6765030821381415E-4</v>
      </c>
      <c r="J117" s="16">
        <f t="shared" si="28"/>
        <v>2.750197264858385E-3</v>
      </c>
      <c r="K117" s="16">
        <f t="shared" si="29"/>
        <v>7.1659495061951418E-4</v>
      </c>
      <c r="L117" s="16">
        <f t="shared" si="30"/>
        <v>9.2402981686259789E-4</v>
      </c>
      <c r="M117" s="1">
        <f t="shared" si="35"/>
        <v>0.95492639999999995</v>
      </c>
      <c r="N117" s="1">
        <f t="shared" si="36"/>
        <v>0.70347839999999995</v>
      </c>
      <c r="O117" s="1">
        <f t="shared" si="37"/>
        <v>0.82920240000000001</v>
      </c>
      <c r="P117" s="1">
        <f t="shared" si="38"/>
        <v>0.82906889703604758</v>
      </c>
      <c r="Q117" s="16">
        <f t="shared" si="39"/>
        <v>1.824235597266405E-12</v>
      </c>
      <c r="R117" s="16">
        <f t="shared" si="40"/>
        <v>6.8628779251279118E-7</v>
      </c>
      <c r="S117" s="16">
        <f t="shared" si="41"/>
        <v>5.5846214903660633E-9</v>
      </c>
      <c r="T117" s="16">
        <f t="shared" si="42"/>
        <v>1.0108881929620618E-8</v>
      </c>
    </row>
    <row r="118" spans="1:20" x14ac:dyDescent="0.25">
      <c r="A118">
        <f t="shared" si="34"/>
        <v>106</v>
      </c>
      <c r="B118" s="15">
        <f t="shared" si="43"/>
        <v>1.01</v>
      </c>
      <c r="C118" s="15">
        <f t="shared" si="44"/>
        <v>1</v>
      </c>
      <c r="D118" s="15">
        <f t="shared" si="45"/>
        <v>0.28895922403035801</v>
      </c>
      <c r="E118" s="1">
        <f>IF($A118&lt;RetAge,0,JointMortality!B108)</f>
        <v>0.48</v>
      </c>
      <c r="F118" s="1">
        <f>IF($A118&lt;RetAge,0,JointMortality!C108)</f>
        <v>0.36937320000000001</v>
      </c>
      <c r="G118" s="1">
        <f>IF($A118&lt;RetAge,0,JointMortality!D108)</f>
        <v>0.42468660000000003</v>
      </c>
      <c r="H118" s="1">
        <f>IF(A118&lt;RetAge,0,JointMortality!L108)</f>
        <v>0.42464726728852753</v>
      </c>
      <c r="I118" s="2">
        <f t="shared" si="27"/>
        <v>8.7178160271183367E-5</v>
      </c>
      <c r="J118" s="16">
        <f t="shared" si="28"/>
        <v>1.7343481005063957E-3</v>
      </c>
      <c r="K118" s="16">
        <f t="shared" si="29"/>
        <v>4.1226667746374477E-4</v>
      </c>
      <c r="L118" s="16">
        <f t="shared" si="30"/>
        <v>5.3164308023877715E-4</v>
      </c>
      <c r="M118" s="1">
        <f t="shared" si="35"/>
        <v>0.96</v>
      </c>
      <c r="N118" s="1">
        <f t="shared" si="36"/>
        <v>0.73874640000000003</v>
      </c>
      <c r="O118" s="1">
        <f t="shared" si="37"/>
        <v>0.84937320000000005</v>
      </c>
      <c r="P118" s="1">
        <f t="shared" si="38"/>
        <v>0.84929453457705506</v>
      </c>
      <c r="Q118" s="16">
        <f t="shared" si="39"/>
        <v>7.2969423890656261E-14</v>
      </c>
      <c r="R118" s="16">
        <f t="shared" si="40"/>
        <v>1.7929515643001973E-7</v>
      </c>
      <c r="S118" s="16">
        <f t="shared" si="41"/>
        <v>8.4119366430507063E-10</v>
      </c>
      <c r="T118" s="16">
        <f t="shared" si="42"/>
        <v>1.5234637561090729E-9</v>
      </c>
    </row>
    <row r="119" spans="1:20" x14ac:dyDescent="0.25">
      <c r="A119">
        <f t="shared" si="34"/>
        <v>107</v>
      </c>
      <c r="B119" s="15">
        <f t="shared" si="43"/>
        <v>1.01</v>
      </c>
      <c r="C119" s="15">
        <f t="shared" si="44"/>
        <v>1</v>
      </c>
      <c r="D119" s="15">
        <f t="shared" si="45"/>
        <v>0.28054293595180391</v>
      </c>
      <c r="E119" s="1">
        <f>IF($A119&lt;RetAge,0,JointMortality!B109)</f>
        <v>0.48</v>
      </c>
      <c r="F119" s="1">
        <f>IF($A119&lt;RetAge,0,JointMortality!C109)</f>
        <v>0.38726999999999995</v>
      </c>
      <c r="G119" s="1">
        <f>IF($A119&lt;RetAge,0,JointMortality!D109)</f>
        <v>0.43363499999999999</v>
      </c>
      <c r="H119" s="1">
        <f>IF(A119&lt;RetAge,0,JointMortality!L109)</f>
        <v>0.43361225550110083</v>
      </c>
      <c r="I119" s="2">
        <f t="shared" si="27"/>
        <v>4.5332643341015354E-5</v>
      </c>
      <c r="J119" s="16">
        <f t="shared" si="28"/>
        <v>1.0626871116232838E-3</v>
      </c>
      <c r="K119" s="16">
        <f t="shared" si="29"/>
        <v>2.3349341678175381E-4</v>
      </c>
      <c r="L119" s="16">
        <f t="shared" si="30"/>
        <v>3.0111612509488826E-4</v>
      </c>
      <c r="M119" s="1">
        <f t="shared" si="35"/>
        <v>0.96</v>
      </c>
      <c r="N119" s="1">
        <f t="shared" si="36"/>
        <v>0.7745399999999999</v>
      </c>
      <c r="O119" s="1">
        <f t="shared" si="37"/>
        <v>0.86726999999999999</v>
      </c>
      <c r="P119" s="1">
        <f t="shared" si="38"/>
        <v>0.86722451100220166</v>
      </c>
      <c r="Q119" s="16">
        <f t="shared" si="39"/>
        <v>2.9187769556262532E-15</v>
      </c>
      <c r="R119" s="16">
        <f t="shared" si="40"/>
        <v>4.0423885968712266E-8</v>
      </c>
      <c r="S119" s="16">
        <f t="shared" si="41"/>
        <v>1.1165163506321203E-10</v>
      </c>
      <c r="T119" s="16">
        <f t="shared" si="42"/>
        <v>2.0227864518780475E-10</v>
      </c>
    </row>
    <row r="120" spans="1:20" x14ac:dyDescent="0.25">
      <c r="A120">
        <f t="shared" si="34"/>
        <v>108</v>
      </c>
      <c r="B120" s="15">
        <f t="shared" si="43"/>
        <v>1.01</v>
      </c>
      <c r="C120" s="15">
        <f t="shared" si="44"/>
        <v>1</v>
      </c>
      <c r="D120" s="15">
        <f t="shared" si="45"/>
        <v>0.27237178247747951</v>
      </c>
      <c r="E120" s="1">
        <f>IF($A120&lt;RetAge,0,JointMortality!B110)</f>
        <v>0.48</v>
      </c>
      <c r="F120" s="1">
        <f>IF($A120&lt;RetAge,0,JointMortality!C110)</f>
        <v>0.40492919999999999</v>
      </c>
      <c r="G120" s="1">
        <f>IF($A120&lt;RetAge,0,JointMortality!D110)</f>
        <v>0.44246459999999999</v>
      </c>
      <c r="H120" s="1">
        <f>IF(A120&lt;RetAge,0,JointMortality!L110)</f>
        <v>0.44245166145078429</v>
      </c>
      <c r="I120" s="2">
        <f t="shared" si="27"/>
        <v>2.3572974537327986E-5</v>
      </c>
      <c r="J120" s="16">
        <f t="shared" si="28"/>
        <v>6.3237406966335679E-4</v>
      </c>
      <c r="K120" s="16">
        <f t="shared" si="29"/>
        <v>1.3018084552278184E-4</v>
      </c>
      <c r="L120" s="16">
        <f t="shared" si="30"/>
        <v>1.6788679525703274E-4</v>
      </c>
      <c r="M120" s="1">
        <f t="shared" si="35"/>
        <v>0.96</v>
      </c>
      <c r="N120" s="1">
        <f t="shared" si="36"/>
        <v>0.80985839999999998</v>
      </c>
      <c r="O120" s="1">
        <f t="shared" si="37"/>
        <v>0.88492919999999997</v>
      </c>
      <c r="P120" s="1">
        <f t="shared" si="38"/>
        <v>0.88490332290156859</v>
      </c>
      <c r="Q120" s="16">
        <f t="shared" si="39"/>
        <v>1.1675107822505024E-16</v>
      </c>
      <c r="R120" s="16">
        <f t="shared" si="40"/>
        <v>7.6862623563085014E-9</v>
      </c>
      <c r="S120" s="16">
        <f t="shared" si="41"/>
        <v>1.2847842968031862E-11</v>
      </c>
      <c r="T120" s="16">
        <f t="shared" si="42"/>
        <v>2.328159990908894E-11</v>
      </c>
    </row>
    <row r="121" spans="1:20" x14ac:dyDescent="0.25">
      <c r="A121">
        <f t="shared" si="34"/>
        <v>109</v>
      </c>
      <c r="B121" s="15">
        <f t="shared" si="43"/>
        <v>1.01</v>
      </c>
      <c r="C121" s="15">
        <f t="shared" si="44"/>
        <v>1</v>
      </c>
      <c r="D121" s="15">
        <f t="shared" si="45"/>
        <v>0.26443862376454319</v>
      </c>
      <c r="E121" s="1">
        <f>IF($A121&lt;RetAge,0,JointMortality!B111)</f>
        <v>0.48</v>
      </c>
      <c r="F121" s="1">
        <f>IF($A121&lt;RetAge,0,JointMortality!C111)</f>
        <v>0.42185280000000003</v>
      </c>
      <c r="G121" s="1">
        <f>IF($A121&lt;RetAge,0,JointMortality!D111)</f>
        <v>0.4509264</v>
      </c>
      <c r="H121" s="1">
        <f>IF(A121&lt;RetAge,0,JointMortality!L111)</f>
        <v>0.45091916008947708</v>
      </c>
      <c r="I121" s="2">
        <f t="shared" si="27"/>
        <v>1.2257946759410553E-5</v>
      </c>
      <c r="J121" s="16">
        <f t="shared" si="28"/>
        <v>3.6560529772847465E-4</v>
      </c>
      <c r="K121" s="16">
        <f t="shared" si="29"/>
        <v>7.1478865502237719E-5</v>
      </c>
      <c r="L121" s="16">
        <f t="shared" si="30"/>
        <v>9.2183422549617537E-5</v>
      </c>
      <c r="M121" s="1">
        <f t="shared" si="35"/>
        <v>0.96</v>
      </c>
      <c r="N121" s="1">
        <f t="shared" si="36"/>
        <v>0.84370560000000006</v>
      </c>
      <c r="O121" s="1">
        <f t="shared" si="37"/>
        <v>0.90185280000000001</v>
      </c>
      <c r="P121" s="1">
        <f t="shared" si="38"/>
        <v>0.90183832017895416</v>
      </c>
      <c r="Q121" s="16">
        <f t="shared" si="39"/>
        <v>4.6700431290020136E-18</v>
      </c>
      <c r="R121" s="16">
        <f t="shared" si="40"/>
        <v>1.2013197632218231E-9</v>
      </c>
      <c r="S121" s="16">
        <f t="shared" si="41"/>
        <v>1.2609798133520167E-12</v>
      </c>
      <c r="T121" s="16">
        <f t="shared" si="42"/>
        <v>2.2853609559976786E-12</v>
      </c>
    </row>
    <row r="122" spans="1:20" x14ac:dyDescent="0.25">
      <c r="A122">
        <f t="shared" si="34"/>
        <v>110</v>
      </c>
      <c r="B122" s="15">
        <f t="shared" si="43"/>
        <v>1.01</v>
      </c>
      <c r="C122" s="15">
        <f t="shared" si="44"/>
        <v>1</v>
      </c>
      <c r="D122" s="15">
        <f t="shared" si="45"/>
        <v>0.25673652792674095</v>
      </c>
      <c r="E122" s="1">
        <f>IF($A122&lt;RetAge,0,JointMortality!B112)</f>
        <v>0.48</v>
      </c>
      <c r="F122" s="1">
        <f>IF($A122&lt;RetAge,0,JointMortality!C112)</f>
        <v>0.4375404</v>
      </c>
      <c r="G122" s="1">
        <f>IF($A122&lt;RetAge,0,JointMortality!D112)</f>
        <v>0.45877020000000002</v>
      </c>
      <c r="H122" s="1">
        <f>IF(A122&lt;RetAge,0,JointMortality!L112)</f>
        <v>0.45876621343627333</v>
      </c>
      <c r="I122" s="2">
        <f t="shared" si="27"/>
        <v>6.3741323148934874E-6</v>
      </c>
      <c r="J122" s="16">
        <f t="shared" si="28"/>
        <v>2.0563820951823874E-4</v>
      </c>
      <c r="K122" s="16">
        <f t="shared" si="29"/>
        <v>3.8686492080003022E-5</v>
      </c>
      <c r="L122" s="16">
        <f t="shared" si="30"/>
        <v>4.9892782844933527E-5</v>
      </c>
      <c r="M122" s="1">
        <f t="shared" si="35"/>
        <v>0.96</v>
      </c>
      <c r="N122" s="1">
        <f t="shared" si="36"/>
        <v>0.87508079999999999</v>
      </c>
      <c r="O122" s="1">
        <f t="shared" si="37"/>
        <v>0.91754040000000003</v>
      </c>
      <c r="P122" s="1">
        <f t="shared" si="38"/>
        <v>0.91753242687254666</v>
      </c>
      <c r="Q122" s="16">
        <f t="shared" si="39"/>
        <v>1.8680172516008072E-19</v>
      </c>
      <c r="R122" s="16">
        <f t="shared" si="40"/>
        <v>1.5006790376585958E-10</v>
      </c>
      <c r="S122" s="16">
        <f t="shared" si="41"/>
        <v>1.0397989101708191E-13</v>
      </c>
      <c r="T122" s="16">
        <f t="shared" si="42"/>
        <v>1.8846817176136524E-13</v>
      </c>
    </row>
    <row r="123" spans="1:20" x14ac:dyDescent="0.25">
      <c r="A123">
        <f t="shared" si="34"/>
        <v>111</v>
      </c>
      <c r="B123" s="15">
        <f t="shared" si="43"/>
        <v>1.01</v>
      </c>
      <c r="C123" s="15">
        <f t="shared" si="44"/>
        <v>1</v>
      </c>
      <c r="D123" s="15">
        <f t="shared" si="45"/>
        <v>0.24925876497741842</v>
      </c>
      <c r="E123" s="1">
        <f>IF($A123&lt;RetAge,0,JointMortality!B113)</f>
        <v>0.48</v>
      </c>
      <c r="F123" s="1">
        <f>IF($A123&lt;RetAge,0,JointMortality!C113)</f>
        <v>0.45149519999999999</v>
      </c>
      <c r="G123" s="1">
        <f>IF($A123&lt;RetAge,0,JointMortality!D113)</f>
        <v>0.46574759999999998</v>
      </c>
      <c r="H123" s="1">
        <f>IF(A123&lt;RetAge,0,JointMortality!L113)</f>
        <v>0.4657454377922513</v>
      </c>
      <c r="I123" s="2">
        <f t="shared" si="27"/>
        <v>3.3145488037446134E-6</v>
      </c>
      <c r="J123" s="16">
        <f t="shared" si="28"/>
        <v>1.1279354498415964E-4</v>
      </c>
      <c r="K123" s="16">
        <f t="shared" si="29"/>
        <v>2.0668351241322603E-5</v>
      </c>
      <c r="L123" s="16">
        <f t="shared" si="30"/>
        <v>2.6655446856146237E-5</v>
      </c>
      <c r="M123" s="1">
        <f t="shared" si="35"/>
        <v>0.96</v>
      </c>
      <c r="N123" s="1">
        <f t="shared" si="36"/>
        <v>0.90299039999999997</v>
      </c>
      <c r="O123" s="1">
        <f t="shared" si="37"/>
        <v>0.93149519999999997</v>
      </c>
      <c r="P123" s="1">
        <f t="shared" si="38"/>
        <v>0.93149087558450261</v>
      </c>
      <c r="Q123" s="16">
        <f t="shared" si="39"/>
        <v>7.4720690064032352E-21</v>
      </c>
      <c r="R123" s="16">
        <f t="shared" si="40"/>
        <v>1.4558027317164535E-11</v>
      </c>
      <c r="S123" s="16">
        <f t="shared" si="41"/>
        <v>7.1231216381469959E-15</v>
      </c>
      <c r="T123" s="16">
        <f t="shared" si="42"/>
        <v>1.2911789427560703E-14</v>
      </c>
    </row>
    <row r="124" spans="1:20" x14ac:dyDescent="0.25">
      <c r="A124">
        <f t="shared" si="34"/>
        <v>112</v>
      </c>
      <c r="B124" s="15">
        <f t="shared" si="43"/>
        <v>1.01</v>
      </c>
      <c r="C124" s="15">
        <f t="shared" si="44"/>
        <v>1</v>
      </c>
      <c r="D124" s="15">
        <f t="shared" si="45"/>
        <v>0.24199880094894993</v>
      </c>
      <c r="E124" s="1">
        <f>IF($A124&lt;RetAge,0,JointMortality!B114)</f>
        <v>0.48</v>
      </c>
      <c r="F124" s="1">
        <f>IF($A124&lt;RetAge,0,JointMortality!C114)</f>
        <v>0.46321799999999996</v>
      </c>
      <c r="G124" s="1">
        <f>IF($A124&lt;RetAge,0,JointMortality!D114)</f>
        <v>0.47160899999999994</v>
      </c>
      <c r="H124" s="1">
        <f>IF(A124&lt;RetAge,0,JointMortality!L114)</f>
        <v>0.47160784313539894</v>
      </c>
      <c r="I124" s="2">
        <f t="shared" si="27"/>
        <v>1.723565377947199E-6</v>
      </c>
      <c r="J124" s="16">
        <f t="shared" si="28"/>
        <v>6.0545544663687189E-5</v>
      </c>
      <c r="K124" s="16">
        <f t="shared" si="29"/>
        <v>1.0920970780753692E-5</v>
      </c>
      <c r="L124" s="16">
        <f t="shared" si="30"/>
        <v>1.4084529056508859E-5</v>
      </c>
      <c r="M124" s="1">
        <f t="shared" si="35"/>
        <v>0.96</v>
      </c>
      <c r="N124" s="1">
        <f t="shared" si="36"/>
        <v>0.92643599999999993</v>
      </c>
      <c r="O124" s="1">
        <f t="shared" si="37"/>
        <v>0.94321799999999989</v>
      </c>
      <c r="P124" s="1">
        <f t="shared" si="38"/>
        <v>0.94321568627079788</v>
      </c>
      <c r="Q124" s="16">
        <f t="shared" si="39"/>
        <v>2.9888276025612967E-22</v>
      </c>
      <c r="R124" s="16">
        <f t="shared" si="40"/>
        <v>1.0709467215598929E-12</v>
      </c>
      <c r="S124" s="16">
        <f t="shared" si="41"/>
        <v>4.0446509285726351E-16</v>
      </c>
      <c r="T124" s="16">
        <f t="shared" si="42"/>
        <v>7.3318710166000199E-16</v>
      </c>
    </row>
    <row r="125" spans="1:20" x14ac:dyDescent="0.25">
      <c r="A125">
        <f t="shared" si="34"/>
        <v>113</v>
      </c>
      <c r="B125" s="15">
        <f t="shared" si="43"/>
        <v>1.01</v>
      </c>
      <c r="C125" s="15">
        <f t="shared" si="44"/>
        <v>1</v>
      </c>
      <c r="D125" s="15">
        <f t="shared" si="45"/>
        <v>0.23495029218344654</v>
      </c>
      <c r="E125" s="1">
        <f>IF($A125&lt;RetAge,0,JointMortality!B115)</f>
        <v>0.48</v>
      </c>
      <c r="F125" s="1">
        <f>IF($A125&lt;RetAge,0,JointMortality!C115)</f>
        <v>0.47220839999999997</v>
      </c>
      <c r="G125" s="1">
        <f>IF($A125&lt;RetAge,0,JointMortality!D115)</f>
        <v>0.47610419999999998</v>
      </c>
      <c r="H125" s="1">
        <f>IF(A125&lt;RetAge,0,JointMortality!L115)</f>
        <v>0.47610358814794018</v>
      </c>
      <c r="I125" s="2">
        <f t="shared" si="27"/>
        <v>8.9625399653254347E-7</v>
      </c>
      <c r="J125" s="16">
        <f t="shared" si="28"/>
        <v>3.1955429890918925E-5</v>
      </c>
      <c r="K125" s="16">
        <f t="shared" si="29"/>
        <v>5.7214507239595802E-6</v>
      </c>
      <c r="L125" s="16">
        <f t="shared" si="30"/>
        <v>7.3788342353310689E-6</v>
      </c>
      <c r="M125" s="1">
        <f t="shared" si="35"/>
        <v>0.96</v>
      </c>
      <c r="N125" s="1">
        <f t="shared" si="36"/>
        <v>0.94441679999999995</v>
      </c>
      <c r="O125" s="1">
        <f t="shared" si="37"/>
        <v>0.95220839999999995</v>
      </c>
      <c r="P125" s="1">
        <f t="shared" si="38"/>
        <v>0.95220717629588036</v>
      </c>
      <c r="Q125" s="16">
        <f t="shared" si="39"/>
        <v>1.1955310410245197E-23</v>
      </c>
      <c r="R125" s="16">
        <f t="shared" si="40"/>
        <v>5.9526645813807897E-14</v>
      </c>
      <c r="S125" s="16">
        <f t="shared" si="41"/>
        <v>1.9330033931797212E-17</v>
      </c>
      <c r="T125" s="16">
        <f t="shared" si="42"/>
        <v>3.5041081891770919E-17</v>
      </c>
    </row>
    <row r="126" spans="1:20" x14ac:dyDescent="0.25">
      <c r="A126">
        <f t="shared" si="34"/>
        <v>114</v>
      </c>
      <c r="B126" s="15">
        <f t="shared" si="43"/>
        <v>1.01</v>
      </c>
      <c r="C126" s="15">
        <f t="shared" si="44"/>
        <v>1</v>
      </c>
      <c r="D126" s="15">
        <f t="shared" si="45"/>
        <v>0.22810707978975392</v>
      </c>
      <c r="E126" s="1">
        <f>IF($A126&lt;RetAge,0,JointMortality!B116)</f>
        <v>0.48</v>
      </c>
      <c r="F126" s="1">
        <f>IF($A126&lt;RetAge,0,JointMortality!C116)</f>
        <v>0.47796959999999999</v>
      </c>
      <c r="G126" s="1">
        <f>IF($A126&lt;RetAge,0,JointMortality!D116)</f>
        <v>0.47898479999999999</v>
      </c>
      <c r="H126" s="1">
        <f>IF(A126&lt;RetAge,0,JointMortality!L116)</f>
        <v>0.47898447928739318</v>
      </c>
      <c r="I126" s="2">
        <f t="shared" si="27"/>
        <v>4.660520781969226E-7</v>
      </c>
      <c r="J126" s="16">
        <f t="shared" si="28"/>
        <v>1.6681705848128364E-5</v>
      </c>
      <c r="K126" s="16">
        <f t="shared" si="29"/>
        <v>2.9809627932339454E-6</v>
      </c>
      <c r="L126" s="16">
        <f t="shared" si="30"/>
        <v>3.8444871613730271E-6</v>
      </c>
      <c r="M126" s="1">
        <f t="shared" si="35"/>
        <v>0.96</v>
      </c>
      <c r="N126" s="1">
        <f t="shared" si="36"/>
        <v>0.95593919999999999</v>
      </c>
      <c r="O126" s="1">
        <f t="shared" si="37"/>
        <v>0.95796959999999998</v>
      </c>
      <c r="P126" s="1">
        <f t="shared" si="38"/>
        <v>0.95796895857478637</v>
      </c>
      <c r="Q126" s="16">
        <f t="shared" si="39"/>
        <v>4.7821241640980829E-25</v>
      </c>
      <c r="R126" s="16">
        <f t="shared" si="40"/>
        <v>2.6227916358730275E-15</v>
      </c>
      <c r="S126" s="16">
        <f t="shared" si="41"/>
        <v>8.1244905816701001E-19</v>
      </c>
      <c r="T126" s="16">
        <f t="shared" si="42"/>
        <v>1.4728131645773268E-18</v>
      </c>
    </row>
    <row r="127" spans="1:20" x14ac:dyDescent="0.25">
      <c r="A127">
        <f>A126+1</f>
        <v>115</v>
      </c>
      <c r="B127" s="15">
        <f t="shared" si="43"/>
        <v>1.01</v>
      </c>
      <c r="C127" s="15">
        <f t="shared" si="44"/>
        <v>1</v>
      </c>
      <c r="D127" s="15">
        <f t="shared" si="45"/>
        <v>0.22146318426189701</v>
      </c>
      <c r="E127" s="1">
        <f>IF($A127&lt;RetAge,0,JointMortality!B117)</f>
        <v>0.48</v>
      </c>
      <c r="F127" s="1">
        <f>IF($A127&lt;RetAge,0,JointMortality!C117)</f>
        <v>0.48</v>
      </c>
      <c r="G127" s="1">
        <f>IF($A127&lt;RetAge,0,JointMortality!D117)</f>
        <v>0.48</v>
      </c>
      <c r="H127" s="1">
        <f>IF(A127&lt;RetAge,0,JointMortality!L117)</f>
        <v>0.47999983287607983</v>
      </c>
      <c r="I127" s="2">
        <f t="shared" si="27"/>
        <v>2.4234708066239977E-7</v>
      </c>
      <c r="J127" s="16">
        <f t="shared" si="28"/>
        <v>8.6744870410267497E-6</v>
      </c>
      <c r="K127" s="16">
        <f t="shared" si="29"/>
        <v>1.5501006524816515E-6</v>
      </c>
      <c r="L127" s="16">
        <f t="shared" si="30"/>
        <v>1.9991339664197394E-6</v>
      </c>
      <c r="M127" s="1">
        <f t="shared" si="35"/>
        <v>0.96</v>
      </c>
      <c r="N127" s="1">
        <f t="shared" si="36"/>
        <v>0.96</v>
      </c>
      <c r="O127" s="1">
        <f t="shared" si="37"/>
        <v>0.96</v>
      </c>
      <c r="P127" s="1">
        <f t="shared" si="38"/>
        <v>0.95999966575215967</v>
      </c>
      <c r="Q127" s="16">
        <f t="shared" si="39"/>
        <v>1.9128496656392347E-26</v>
      </c>
      <c r="R127" s="16">
        <f t="shared" si="40"/>
        <v>1.0491166543492119E-16</v>
      </c>
      <c r="S127" s="16">
        <f t="shared" si="41"/>
        <v>3.2497962326680429E-20</v>
      </c>
      <c r="T127" s="16">
        <f t="shared" si="42"/>
        <v>5.8913018867712545E-20</v>
      </c>
    </row>
    <row r="128" spans="1:20" x14ac:dyDescent="0.25">
      <c r="A128">
        <f t="shared" ref="A128:A131" si="46">A127+1</f>
        <v>116</v>
      </c>
      <c r="B128" s="15">
        <f t="shared" si="43"/>
        <v>1.01</v>
      </c>
      <c r="C128" s="15">
        <f t="shared" si="44"/>
        <v>1</v>
      </c>
      <c r="D128" s="15">
        <f t="shared" si="45"/>
        <v>0.21501280025426894</v>
      </c>
      <c r="E128" s="1">
        <f>IF($A128&lt;RetAge,0,JointMortality!B118)</f>
        <v>0.48</v>
      </c>
      <c r="F128" s="1">
        <f>IF($A128&lt;RetAge,0,JointMortality!C118)</f>
        <v>0.48</v>
      </c>
      <c r="G128" s="1">
        <f>IF($A128&lt;RetAge,0,JointMortality!D118)</f>
        <v>0.48</v>
      </c>
      <c r="H128" s="1">
        <f>IF(A128&lt;RetAge,0,JointMortality!L118)</f>
        <v>0.47999991309558954</v>
      </c>
      <c r="I128" s="2">
        <f t="shared" si="27"/>
        <v>1.2602048194444789E-7</v>
      </c>
      <c r="J128" s="16">
        <f t="shared" si="28"/>
        <v>4.5107332613339098E-6</v>
      </c>
      <c r="K128" s="16">
        <f t="shared" si="29"/>
        <v>8.0605233929045883E-7</v>
      </c>
      <c r="L128" s="16">
        <f t="shared" si="30"/>
        <v>1.0395498362718234E-6</v>
      </c>
      <c r="M128" s="1">
        <f t="shared" si="35"/>
        <v>0.96</v>
      </c>
      <c r="N128" s="1">
        <f t="shared" si="36"/>
        <v>0.96</v>
      </c>
      <c r="O128" s="1">
        <f t="shared" si="37"/>
        <v>0.96</v>
      </c>
      <c r="P128" s="1">
        <f t="shared" si="38"/>
        <v>0.95999982619117907</v>
      </c>
      <c r="Q128" s="16">
        <f t="shared" si="39"/>
        <v>7.6513986625569458E-28</v>
      </c>
      <c r="R128" s="16">
        <f t="shared" si="40"/>
        <v>4.196466617396851E-18</v>
      </c>
      <c r="S128" s="16">
        <f t="shared" si="41"/>
        <v>1.2999184930672184E-21</v>
      </c>
      <c r="T128" s="16">
        <f t="shared" si="42"/>
        <v>2.3565309943108484E-21</v>
      </c>
    </row>
    <row r="129" spans="1:20" x14ac:dyDescent="0.25">
      <c r="A129">
        <f t="shared" si="46"/>
        <v>117</v>
      </c>
      <c r="B129" s="15">
        <f t="shared" si="43"/>
        <v>1.01</v>
      </c>
      <c r="C129" s="15">
        <f t="shared" si="44"/>
        <v>1</v>
      </c>
      <c r="D129" s="15">
        <f t="shared" si="45"/>
        <v>0.20875029150899899</v>
      </c>
      <c r="E129" s="1">
        <f>IF($A129&lt;RetAge,0,JointMortality!B119)</f>
        <v>0.48</v>
      </c>
      <c r="F129" s="1">
        <f>IF($A129&lt;RetAge,0,JointMortality!C119)</f>
        <v>0.48</v>
      </c>
      <c r="G129" s="1">
        <f>IF($A129&lt;RetAge,0,JointMortality!D119)</f>
        <v>0.48</v>
      </c>
      <c r="H129" s="1">
        <f>IF(A129&lt;RetAge,0,JointMortality!L119)</f>
        <v>0.47999995480971402</v>
      </c>
      <c r="I129" s="2">
        <f t="shared" si="27"/>
        <v>6.5530650611112904E-8</v>
      </c>
      <c r="J129" s="16">
        <f t="shared" si="28"/>
        <v>2.3455812958936334E-6</v>
      </c>
      <c r="K129" s="16">
        <f t="shared" si="29"/>
        <v>4.1914721643103861E-7</v>
      </c>
      <c r="L129" s="16">
        <f t="shared" si="30"/>
        <v>5.4056596183890253E-7</v>
      </c>
      <c r="M129" s="1">
        <f t="shared" si="35"/>
        <v>0.96</v>
      </c>
      <c r="N129" s="1">
        <f t="shared" si="36"/>
        <v>0.96</v>
      </c>
      <c r="O129" s="1">
        <f t="shared" si="37"/>
        <v>0.96</v>
      </c>
      <c r="P129" s="1">
        <f t="shared" si="38"/>
        <v>0.95999990961942805</v>
      </c>
      <c r="Q129" s="16">
        <f t="shared" si="39"/>
        <v>3.0605594650227811E-29</v>
      </c>
      <c r="R129" s="16">
        <f t="shared" si="40"/>
        <v>1.6785866469587418E-19</v>
      </c>
      <c r="S129" s="16">
        <f t="shared" si="41"/>
        <v>5.1996739722688781E-23</v>
      </c>
      <c r="T129" s="16">
        <f t="shared" si="42"/>
        <v>9.4261452757053025E-23</v>
      </c>
    </row>
    <row r="130" spans="1:20" x14ac:dyDescent="0.25">
      <c r="A130">
        <f t="shared" si="46"/>
        <v>118</v>
      </c>
      <c r="B130" s="15">
        <f t="shared" si="43"/>
        <v>1.01</v>
      </c>
      <c r="C130" s="15">
        <f t="shared" si="44"/>
        <v>1</v>
      </c>
      <c r="D130" s="15">
        <f t="shared" si="45"/>
        <v>0.20267018593106698</v>
      </c>
      <c r="E130" s="1">
        <f>IF($A130&lt;RetAge,0,JointMortality!B120)</f>
        <v>0.48</v>
      </c>
      <c r="F130" s="1">
        <f>IF($A130&lt;RetAge,0,JointMortality!C120)</f>
        <v>0.48</v>
      </c>
      <c r="G130" s="1">
        <f>IF($A130&lt;RetAge,0,JointMortality!D120)</f>
        <v>0.48</v>
      </c>
      <c r="H130" s="1">
        <f>IF(A130&lt;RetAge,0,JointMortality!L120)</f>
        <v>0.4799999765010533</v>
      </c>
      <c r="I130" s="2">
        <f t="shared" si="27"/>
        <v>3.4075938317778711E-8</v>
      </c>
      <c r="J130" s="16">
        <f t="shared" si="28"/>
        <v>1.2197022738646894E-6</v>
      </c>
      <c r="K130" s="16">
        <f t="shared" si="29"/>
        <v>2.1795655254414009E-7</v>
      </c>
      <c r="L130" s="16">
        <f t="shared" si="30"/>
        <v>2.8109431285896003E-7</v>
      </c>
      <c r="M130" s="1">
        <f t="shared" si="35"/>
        <v>0.96</v>
      </c>
      <c r="N130" s="1">
        <f t="shared" si="36"/>
        <v>0.96</v>
      </c>
      <c r="O130" s="1">
        <f t="shared" si="37"/>
        <v>0.96</v>
      </c>
      <c r="P130" s="1">
        <f t="shared" si="38"/>
        <v>0.95999995300210661</v>
      </c>
      <c r="Q130" s="16">
        <f t="shared" si="39"/>
        <v>1.2242237860091135E-30</v>
      </c>
      <c r="R130" s="16">
        <f t="shared" si="40"/>
        <v>6.7143465878349732E-21</v>
      </c>
      <c r="S130" s="16">
        <f t="shared" si="41"/>
        <v>2.0798695889075529E-24</v>
      </c>
      <c r="T130" s="16">
        <f t="shared" si="42"/>
        <v>3.7704625403718284E-24</v>
      </c>
    </row>
    <row r="131" spans="1:20" x14ac:dyDescent="0.25">
      <c r="A131">
        <f t="shared" si="46"/>
        <v>119</v>
      </c>
      <c r="B131" s="15">
        <f t="shared" si="43"/>
        <v>1.01</v>
      </c>
      <c r="C131" s="15">
        <f t="shared" si="44"/>
        <v>1</v>
      </c>
      <c r="D131" s="15">
        <f t="shared" si="45"/>
        <v>0.19676717080686115</v>
      </c>
      <c r="E131" s="1">
        <f>IF($A131&lt;RetAge,0,JointMortality!B121)</f>
        <v>0.48</v>
      </c>
      <c r="F131" s="1">
        <f>IF($A131&lt;RetAge,0,JointMortality!C121)</f>
        <v>0.48</v>
      </c>
      <c r="G131" s="1">
        <f>IF($A131&lt;RetAge,0,JointMortality!D121)</f>
        <v>0.48</v>
      </c>
      <c r="H131" s="1">
        <f>IF(A131&lt;RetAge,0,JointMortality!L121)</f>
        <v>0.47999998778054831</v>
      </c>
      <c r="I131" s="2">
        <f t="shared" si="27"/>
        <v>1.771948792524493E-8</v>
      </c>
      <c r="J131" s="16">
        <f t="shared" si="28"/>
        <v>6.3424518240963847E-7</v>
      </c>
      <c r="K131" s="16">
        <f t="shared" si="29"/>
        <v>1.1333740732295286E-7</v>
      </c>
      <c r="L131" s="16">
        <f t="shared" si="30"/>
        <v>1.461690461214776E-7</v>
      </c>
      <c r="M131" s="1">
        <f t="shared" si="35"/>
        <v>0.96</v>
      </c>
      <c r="N131" s="1">
        <f t="shared" si="36"/>
        <v>0.96</v>
      </c>
      <c r="O131" s="1">
        <f t="shared" si="37"/>
        <v>0.96</v>
      </c>
      <c r="P131" s="1">
        <f t="shared" si="38"/>
        <v>0.95999997556109662</v>
      </c>
      <c r="Q131" s="16">
        <f t="shared" si="39"/>
        <v>4.8968951440364581E-32</v>
      </c>
      <c r="R131" s="16">
        <f t="shared" si="40"/>
        <v>2.6857386351339917E-22</v>
      </c>
      <c r="S131" s="16">
        <f t="shared" si="41"/>
        <v>8.319478355630219E-26</v>
      </c>
      <c r="T131" s="16">
        <f t="shared" si="42"/>
        <v>1.5081859376084287E-25</v>
      </c>
    </row>
    <row r="132" spans="1:20" x14ac:dyDescent="0.25">
      <c r="A132">
        <f>A131+1</f>
        <v>120</v>
      </c>
      <c r="B132" s="15">
        <f t="shared" si="43"/>
        <v>1.01</v>
      </c>
      <c r="C132" s="15">
        <f t="shared" si="44"/>
        <v>1</v>
      </c>
      <c r="D132" s="15">
        <f t="shared" si="45"/>
        <v>0.19103608816200113</v>
      </c>
      <c r="E132" s="1">
        <f>IF($A132&lt;RetAge,0,JointMortality!B122)</f>
        <v>1.2</v>
      </c>
      <c r="F132" s="1">
        <f>IF($A132&lt;RetAge,0,JointMortality!C122)</f>
        <v>1.2</v>
      </c>
      <c r="G132" s="1">
        <f>IF($A132&lt;RetAge,0,JointMortality!D122)</f>
        <v>1.2</v>
      </c>
      <c r="H132" s="1"/>
      <c r="I132" s="2">
        <f t="shared" si="27"/>
        <v>-3.5438975850489853E-9</v>
      </c>
      <c r="J132" s="16">
        <f t="shared" si="28"/>
        <v>-1.2684903648192768E-7</v>
      </c>
      <c r="K132" s="16">
        <f t="shared" si="29"/>
        <v>-2.2667481464590565E-8</v>
      </c>
      <c r="L132" s="16">
        <f t="shared" si="30"/>
        <v>1.461690461214776E-7</v>
      </c>
      <c r="M132" s="1">
        <f t="shared" si="35"/>
        <v>2.4</v>
      </c>
      <c r="N132" s="1">
        <f t="shared" si="36"/>
        <v>2.4</v>
      </c>
      <c r="O132" s="1">
        <f t="shared" si="37"/>
        <v>2.4</v>
      </c>
      <c r="P132" s="1">
        <f t="shared" si="38"/>
        <v>0</v>
      </c>
      <c r="Q132" s="16">
        <f t="shared" si="39"/>
        <v>-6.855653201651041E-32</v>
      </c>
      <c r="R132" s="16">
        <f t="shared" si="40"/>
        <v>-3.7600340891875881E-22</v>
      </c>
      <c r="S132" s="16">
        <f t="shared" si="41"/>
        <v>-1.1647269697882306E-25</v>
      </c>
      <c r="T132" s="16">
        <f t="shared" si="42"/>
        <v>1.5081859376084287E-25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122"/>
  <sheetViews>
    <sheetView workbookViewId="0"/>
  </sheetViews>
  <sheetFormatPr defaultColWidth="8.875" defaultRowHeight="15.75" x14ac:dyDescent="0.25"/>
  <cols>
    <col min="2" max="3" width="9.5" customWidth="1"/>
    <col min="4" max="4" width="9.875" customWidth="1"/>
    <col min="5" max="5" width="16.5" customWidth="1"/>
    <col min="6" max="10" width="11.5" customWidth="1"/>
    <col min="11" max="11" width="12" customWidth="1"/>
    <col min="12" max="12" width="11.5" customWidth="1"/>
  </cols>
  <sheetData>
    <row r="3" spans="1:12" x14ac:dyDescent="0.25">
      <c r="J3" s="21" t="s">
        <v>54</v>
      </c>
      <c r="K3" s="5">
        <v>0.66700000000000004</v>
      </c>
      <c r="L3" t="s">
        <v>64</v>
      </c>
    </row>
    <row r="4" spans="1:12" x14ac:dyDescent="0.25">
      <c r="B4" s="4" t="s">
        <v>14</v>
      </c>
      <c r="L4" t="s">
        <v>63</v>
      </c>
    </row>
    <row r="5" spans="1:12" x14ac:dyDescent="0.25">
      <c r="B5" s="4" t="s">
        <v>13</v>
      </c>
      <c r="H5" s="4" t="s">
        <v>12</v>
      </c>
    </row>
    <row r="6" spans="1:12" s="3" customFormat="1" x14ac:dyDescent="0.25">
      <c r="A6" s="3" t="s">
        <v>11</v>
      </c>
      <c r="B6" s="3" t="s">
        <v>10</v>
      </c>
      <c r="C6" s="3" t="s">
        <v>9</v>
      </c>
      <c r="D6" s="3" t="s">
        <v>8</v>
      </c>
      <c r="E6" s="3" t="s">
        <v>7</v>
      </c>
      <c r="F6" s="3" t="s">
        <v>6</v>
      </c>
      <c r="G6" s="3" t="s">
        <v>5</v>
      </c>
      <c r="H6" s="3" t="s">
        <v>4</v>
      </c>
      <c r="I6" s="3" t="s">
        <v>3</v>
      </c>
      <c r="J6" s="3" t="s">
        <v>2</v>
      </c>
      <c r="K6" s="3" t="s">
        <v>1</v>
      </c>
      <c r="L6" s="3" t="s">
        <v>0</v>
      </c>
    </row>
    <row r="7" spans="1:12" x14ac:dyDescent="0.25">
      <c r="A7">
        <v>5</v>
      </c>
      <c r="B7" s="19">
        <f>MortTables!B15*MortAdj</f>
        <v>1.6319999999999998E-4</v>
      </c>
      <c r="C7" s="19">
        <f>MortTables!C15*MortAdj</f>
        <v>1.2119999999999999E-4</v>
      </c>
      <c r="D7" s="1">
        <f>(B7+C7)/2</f>
        <v>1.4219999999999999E-4</v>
      </c>
      <c r="E7" s="2">
        <f>1-B7</f>
        <v>0.99983679999999997</v>
      </c>
      <c r="F7" s="16">
        <f>1-C7</f>
        <v>0.99987879999999996</v>
      </c>
      <c r="G7" s="16">
        <f>1-D7</f>
        <v>0.99985780000000002</v>
      </c>
      <c r="H7" s="17">
        <f>G7^2</f>
        <v>0.99971562022084004</v>
      </c>
      <c r="I7" s="17">
        <f>2*G7*(1-G7)</f>
        <v>2.8435955831996245E-4</v>
      </c>
      <c r="J7" s="17">
        <f>(1-G7)^2</f>
        <v>2.0220839999994661E-8</v>
      </c>
      <c r="K7" s="2">
        <f>H7+$K$3*I7</f>
        <v>0.99990528804623946</v>
      </c>
      <c r="L7" s="1">
        <f>1-K7</f>
        <v>9.4711953760540091E-5</v>
      </c>
    </row>
    <row r="8" spans="1:12" x14ac:dyDescent="0.25">
      <c r="A8">
        <f>A7+1</f>
        <v>6</v>
      </c>
      <c r="B8" s="19">
        <f>MortTables!B16*MortAdj</f>
        <v>1.5599999999999997E-4</v>
      </c>
      <c r="C8" s="19">
        <f>MortTables!C16*MortAdj</f>
        <v>1.1279999999999999E-4</v>
      </c>
      <c r="D8" s="1">
        <f t="shared" ref="D8:D71" si="0">(B8+C8)/2</f>
        <v>1.3439999999999999E-4</v>
      </c>
      <c r="E8" s="2">
        <f>E7*(1-B8)</f>
        <v>0.9996808254591999</v>
      </c>
      <c r="F8" s="16">
        <f>F7*(1-C8)</f>
        <v>0.99976601367135998</v>
      </c>
      <c r="G8" s="16">
        <f>G7*(1-D8)</f>
        <v>0.99972341911168006</v>
      </c>
      <c r="H8" s="17">
        <f>G8^2</f>
        <v>0.99944691472034786</v>
      </c>
      <c r="I8" s="17">
        <f>2*G8*(1-G8)</f>
        <v>5.5300878266432009E-4</v>
      </c>
      <c r="J8" s="17">
        <f>(1-G8)^2</f>
        <v>7.6496987783849272E-8</v>
      </c>
      <c r="K8" s="2">
        <f>H8+$K$3*I8</f>
        <v>0.99981577157838497</v>
      </c>
      <c r="L8" s="1">
        <f>1-K8/K7</f>
        <v>8.9524946937147298E-5</v>
      </c>
    </row>
    <row r="9" spans="1:12" x14ac:dyDescent="0.25">
      <c r="A9">
        <f t="shared" ref="A9:A72" si="1">A8+1</f>
        <v>7</v>
      </c>
      <c r="B9" s="19">
        <f>MortTables!B17*MortAdj</f>
        <v>1.4999999999999999E-4</v>
      </c>
      <c r="C9" s="19">
        <f>MortTables!C17*MortAdj</f>
        <v>1.0559999999999999E-4</v>
      </c>
      <c r="D9" s="1">
        <f t="shared" si="0"/>
        <v>1.2779999999999999E-4</v>
      </c>
      <c r="E9" s="2">
        <f t="shared" ref="E9:E72" si="2">E8*(1-B9)</f>
        <v>0.99953087333538104</v>
      </c>
      <c r="F9" s="16">
        <f t="shared" ref="F9:F72" si="3">F8*(1-C9)</f>
        <v>0.99966043838031626</v>
      </c>
      <c r="G9" s="16">
        <f t="shared" ref="G9:G72" si="4">G8*(1-D9)</f>
        <v>0.99959565445871756</v>
      </c>
      <c r="H9" s="17">
        <f t="shared" ref="H9:H72" si="5">G9^2</f>
        <v>0.99919147241275186</v>
      </c>
      <c r="I9" s="17">
        <f t="shared" ref="I9:I72" si="6">2*G9*(1-G9)</f>
        <v>8.0836409193136194E-4</v>
      </c>
      <c r="J9" s="17">
        <f t="shared" ref="J9:J72" si="7">(1-G9)^2</f>
        <v>1.6349531675498609E-7</v>
      </c>
      <c r="K9" s="2">
        <f t="shared" ref="K9:K72" si="8">H9+$K$3*I9</f>
        <v>0.99973065126207006</v>
      </c>
      <c r="L9" s="1">
        <f t="shared" ref="L9:L72" si="9">1-K9/K8</f>
        <v>8.5136000785968058E-5</v>
      </c>
    </row>
    <row r="10" spans="1:12" x14ac:dyDescent="0.25">
      <c r="A10">
        <f t="shared" si="1"/>
        <v>8</v>
      </c>
      <c r="B10" s="19">
        <f>MortTables!B18*MortAdj</f>
        <v>1.3799999999999999E-4</v>
      </c>
      <c r="C10" s="19">
        <f>MortTables!C18*MortAdj</f>
        <v>9.4799999999999987E-5</v>
      </c>
      <c r="D10" s="1">
        <f t="shared" si="0"/>
        <v>1.1639999999999998E-4</v>
      </c>
      <c r="E10" s="2">
        <f t="shared" si="2"/>
        <v>0.99939293807486074</v>
      </c>
      <c r="F10" s="16">
        <f t="shared" si="3"/>
        <v>0.99956567057075785</v>
      </c>
      <c r="G10" s="16">
        <f t="shared" si="4"/>
        <v>0.99947930152453857</v>
      </c>
      <c r="H10" s="17">
        <f t="shared" si="5"/>
        <v>0.99895887417597951</v>
      </c>
      <c r="I10" s="17">
        <f t="shared" si="6"/>
        <v>1.0408546971181726E-3</v>
      </c>
      <c r="J10" s="17">
        <f t="shared" si="7"/>
        <v>2.7112690234786172E-7</v>
      </c>
      <c r="K10" s="2">
        <f t="shared" si="8"/>
        <v>0.99965312425895736</v>
      </c>
      <c r="L10" s="1">
        <f t="shared" si="9"/>
        <v>7.7547890539153563E-5</v>
      </c>
    </row>
    <row r="11" spans="1:12" x14ac:dyDescent="0.25">
      <c r="A11">
        <f t="shared" si="1"/>
        <v>9</v>
      </c>
      <c r="B11" s="19">
        <f>MortTables!B19*MortAdj</f>
        <v>1.3439999999999999E-4</v>
      </c>
      <c r="C11" s="19">
        <f>MortTables!C19*MortAdj</f>
        <v>8.9999999999999992E-5</v>
      </c>
      <c r="D11" s="1">
        <f t="shared" si="0"/>
        <v>1.1219999999999999E-4</v>
      </c>
      <c r="E11" s="2">
        <f t="shared" si="2"/>
        <v>0.99925861966398355</v>
      </c>
      <c r="F11" s="16">
        <f t="shared" si="3"/>
        <v>0.99947570966040644</v>
      </c>
      <c r="G11" s="16">
        <f t="shared" si="4"/>
        <v>0.9993671599469075</v>
      </c>
      <c r="H11" s="17">
        <f t="shared" si="5"/>
        <v>0.99873472038034783</v>
      </c>
      <c r="I11" s="17">
        <f t="shared" si="6"/>
        <v>1.2648791331194003E-3</v>
      </c>
      <c r="J11" s="17">
        <f t="shared" si="7"/>
        <v>4.0048653279811598E-7</v>
      </c>
      <c r="K11" s="2">
        <f t="shared" si="8"/>
        <v>0.9995783947621385</v>
      </c>
      <c r="L11" s="1">
        <f t="shared" si="9"/>
        <v>7.4755427663220075E-5</v>
      </c>
    </row>
    <row r="12" spans="1:12" x14ac:dyDescent="0.25">
      <c r="A12">
        <f t="shared" si="1"/>
        <v>10</v>
      </c>
      <c r="B12" s="19">
        <f>MortTables!B20*MortAdj</f>
        <v>1.3559999999999999E-4</v>
      </c>
      <c r="C12" s="19">
        <f>MortTables!C20*MortAdj</f>
        <v>8.9999999999999992E-5</v>
      </c>
      <c r="D12" s="1">
        <f t="shared" si="0"/>
        <v>1.1279999999999999E-4</v>
      </c>
      <c r="E12" s="2">
        <f t="shared" si="2"/>
        <v>0.99912312019515714</v>
      </c>
      <c r="F12" s="16">
        <f t="shared" si="3"/>
        <v>0.99938575684653697</v>
      </c>
      <c r="G12" s="16">
        <f t="shared" si="4"/>
        <v>0.99925443133126546</v>
      </c>
      <c r="H12" s="17">
        <f t="shared" si="5"/>
        <v>0.99850941853517072</v>
      </c>
      <c r="I12" s="17">
        <f t="shared" si="6"/>
        <v>1.4900255921894868E-3</v>
      </c>
      <c r="J12" s="17">
        <f t="shared" si="7"/>
        <v>5.5587263979859717E-7</v>
      </c>
      <c r="K12" s="2">
        <f t="shared" si="8"/>
        <v>0.99950326560516112</v>
      </c>
      <c r="L12" s="1">
        <f t="shared" si="9"/>
        <v>7.5160845183441793E-5</v>
      </c>
    </row>
    <row r="13" spans="1:12" x14ac:dyDescent="0.25">
      <c r="A13">
        <f t="shared" si="1"/>
        <v>11</v>
      </c>
      <c r="B13" s="19">
        <f>MortTables!B21*MortAdj</f>
        <v>1.404E-4</v>
      </c>
      <c r="C13" s="19">
        <f>MortTables!C21*MortAdj</f>
        <v>9.1200000000000008E-5</v>
      </c>
      <c r="D13" s="1">
        <f t="shared" si="0"/>
        <v>1.158E-4</v>
      </c>
      <c r="E13" s="2">
        <f t="shared" si="2"/>
        <v>0.99898284330908171</v>
      </c>
      <c r="F13" s="16">
        <f t="shared" si="3"/>
        <v>0.99929461286551258</v>
      </c>
      <c r="G13" s="16">
        <f t="shared" si="4"/>
        <v>0.99913871766811735</v>
      </c>
      <c r="H13" s="17">
        <f t="shared" si="5"/>
        <v>0.99827817714348988</v>
      </c>
      <c r="I13" s="17">
        <f t="shared" si="6"/>
        <v>1.721081049254876E-3</v>
      </c>
      <c r="J13" s="17">
        <f t="shared" si="7"/>
        <v>7.4180725521321735E-7</v>
      </c>
      <c r="K13" s="2">
        <f t="shared" si="8"/>
        <v>0.99942613820334292</v>
      </c>
      <c r="L13" s="1">
        <f t="shared" si="9"/>
        <v>7.7165732691786282E-5</v>
      </c>
    </row>
    <row r="14" spans="1:12" x14ac:dyDescent="0.25">
      <c r="A14">
        <f t="shared" si="1"/>
        <v>12</v>
      </c>
      <c r="B14" s="19">
        <f>MortTables!B22*MortAdj</f>
        <v>1.4639999999999998E-4</v>
      </c>
      <c r="C14" s="19">
        <f>MortTables!C22*MortAdj</f>
        <v>9.4799999999999987E-5</v>
      </c>
      <c r="D14" s="1">
        <f t="shared" si="0"/>
        <v>1.2059999999999998E-4</v>
      </c>
      <c r="E14" s="2">
        <f t="shared" si="2"/>
        <v>0.99883659222082133</v>
      </c>
      <c r="F14" s="16">
        <f t="shared" si="3"/>
        <v>0.99919987973621294</v>
      </c>
      <c r="G14" s="16">
        <f t="shared" si="4"/>
        <v>0.99901822153876652</v>
      </c>
      <c r="H14" s="17">
        <f t="shared" si="5"/>
        <v>0.99803740696648002</v>
      </c>
      <c r="I14" s="17">
        <f t="shared" si="6"/>
        <v>1.9616291445730852E-3</v>
      </c>
      <c r="J14" s="17">
        <f t="shared" si="7"/>
        <v>9.6388894694198865E-7</v>
      </c>
      <c r="K14" s="2">
        <f t="shared" si="8"/>
        <v>0.99934581360591024</v>
      </c>
      <c r="L14" s="1">
        <f t="shared" si="9"/>
        <v>8.0370719117928147E-5</v>
      </c>
    </row>
    <row r="15" spans="1:12" x14ac:dyDescent="0.25">
      <c r="A15">
        <f t="shared" si="1"/>
        <v>13</v>
      </c>
      <c r="B15" s="19">
        <f>MortTables!B23*MortAdj</f>
        <v>1.5359999999999999E-4</v>
      </c>
      <c r="C15" s="19">
        <f>MortTables!C23*MortAdj</f>
        <v>9.9599999999999995E-5</v>
      </c>
      <c r="D15" s="1">
        <f t="shared" si="0"/>
        <v>1.2659999999999999E-4</v>
      </c>
      <c r="E15" s="2">
        <f t="shared" si="2"/>
        <v>0.99868317092025627</v>
      </c>
      <c r="F15" s="16">
        <f t="shared" si="3"/>
        <v>0.9991003594281912</v>
      </c>
      <c r="G15" s="16">
        <f t="shared" si="4"/>
        <v>0.99889174583191975</v>
      </c>
      <c r="H15" s="17">
        <f t="shared" si="5"/>
        <v>0.99778471989114059</v>
      </c>
      <c r="I15" s="17">
        <f t="shared" si="6"/>
        <v>2.2140518815583596E-3</v>
      </c>
      <c r="J15" s="17">
        <f t="shared" si="7"/>
        <v>1.2282273010672406E-6</v>
      </c>
      <c r="K15" s="2">
        <f t="shared" si="8"/>
        <v>0.99926149249614005</v>
      </c>
      <c r="L15" s="1">
        <f t="shared" si="9"/>
        <v>8.437630760260717E-5</v>
      </c>
    </row>
    <row r="16" spans="1:12" x14ac:dyDescent="0.25">
      <c r="A16">
        <f t="shared" si="1"/>
        <v>14</v>
      </c>
      <c r="B16" s="19">
        <f>MortTables!B24*MortAdj</f>
        <v>1.6799999999999999E-4</v>
      </c>
      <c r="C16" s="19">
        <f>MortTables!C24*MortAdj</f>
        <v>1.104E-4</v>
      </c>
      <c r="D16" s="1">
        <f t="shared" si="0"/>
        <v>1.392E-4</v>
      </c>
      <c r="E16" s="2">
        <f t="shared" si="2"/>
        <v>0.9985153921475417</v>
      </c>
      <c r="F16" s="16">
        <f t="shared" si="3"/>
        <v>0.99899005874851032</v>
      </c>
      <c r="G16" s="16">
        <f t="shared" si="4"/>
        <v>0.99875270010089989</v>
      </c>
      <c r="H16" s="17">
        <f t="shared" si="5"/>
        <v>0.99750695595883809</v>
      </c>
      <c r="I16" s="17">
        <f t="shared" si="6"/>
        <v>2.491488284123624E-3</v>
      </c>
      <c r="J16" s="17">
        <f t="shared" si="7"/>
        <v>1.5557570382951376E-6</v>
      </c>
      <c r="K16" s="2">
        <f t="shared" si="8"/>
        <v>0.9991687786443485</v>
      </c>
      <c r="L16" s="1">
        <f t="shared" si="9"/>
        <v>9.2782372269728519E-5</v>
      </c>
    </row>
    <row r="17" spans="1:12" x14ac:dyDescent="0.25">
      <c r="A17">
        <f t="shared" si="1"/>
        <v>15</v>
      </c>
      <c r="B17" s="19">
        <f>MortTables!B25*MortAdj</f>
        <v>1.7759999999999998E-4</v>
      </c>
      <c r="C17" s="19">
        <f>MortTables!C25*MortAdj</f>
        <v>1.236E-4</v>
      </c>
      <c r="D17" s="1">
        <f t="shared" si="0"/>
        <v>1.5059999999999997E-4</v>
      </c>
      <c r="E17" s="2">
        <f t="shared" si="2"/>
        <v>0.99833805581389634</v>
      </c>
      <c r="F17" s="16">
        <f t="shared" si="3"/>
        <v>0.998866583577249</v>
      </c>
      <c r="G17" s="16">
        <f t="shared" si="4"/>
        <v>0.99860228794426464</v>
      </c>
      <c r="H17" s="17">
        <f t="shared" si="5"/>
        <v>0.99720652948752009</v>
      </c>
      <c r="I17" s="17">
        <f t="shared" si="6"/>
        <v>2.7915169134892165E-3</v>
      </c>
      <c r="J17" s="17">
        <f t="shared" si="7"/>
        <v>1.9535989907479553E-6</v>
      </c>
      <c r="K17" s="2">
        <f t="shared" si="8"/>
        <v>0.99906847126881737</v>
      </c>
      <c r="L17" s="1">
        <f t="shared" si="9"/>
        <v>1.0039082252677467E-4</v>
      </c>
    </row>
    <row r="18" spans="1:12" x14ac:dyDescent="0.25">
      <c r="A18">
        <f t="shared" si="1"/>
        <v>16</v>
      </c>
      <c r="B18" s="19">
        <f>MortTables!B26*MortAdj</f>
        <v>1.884E-4</v>
      </c>
      <c r="C18" s="19">
        <f>MortTables!C26*MortAdj</f>
        <v>1.3319999999999999E-4</v>
      </c>
      <c r="D18" s="1">
        <f t="shared" si="0"/>
        <v>1.6080000000000001E-4</v>
      </c>
      <c r="E18" s="2">
        <f t="shared" si="2"/>
        <v>0.99814996892418106</v>
      </c>
      <c r="F18" s="16">
        <f t="shared" si="3"/>
        <v>0.99873353454831648</v>
      </c>
      <c r="G18" s="16">
        <f t="shared" si="4"/>
        <v>0.99844171269636328</v>
      </c>
      <c r="H18" s="17">
        <f t="shared" si="5"/>
        <v>0.99688585365204729</v>
      </c>
      <c r="I18" s="17">
        <f t="shared" si="6"/>
        <v>3.1117180886320859E-3</v>
      </c>
      <c r="J18" s="17">
        <f t="shared" si="7"/>
        <v>2.4282593206753944E-6</v>
      </c>
      <c r="K18" s="2">
        <f t="shared" si="8"/>
        <v>0.99896136961716486</v>
      </c>
      <c r="L18" s="1">
        <f t="shared" si="9"/>
        <v>1.0720151294185687E-4</v>
      </c>
    </row>
    <row r="19" spans="1:12" x14ac:dyDescent="0.25">
      <c r="A19">
        <f t="shared" si="1"/>
        <v>17</v>
      </c>
      <c r="B19" s="19">
        <f>MortTables!B27*MortAdj</f>
        <v>1.9919999999999999E-4</v>
      </c>
      <c r="C19" s="19">
        <f>MortTables!C27*MortAdj</f>
        <v>1.428E-4</v>
      </c>
      <c r="D19" s="1">
        <f t="shared" si="0"/>
        <v>1.7099999999999998E-4</v>
      </c>
      <c r="E19" s="2">
        <f t="shared" si="2"/>
        <v>0.99795113745037145</v>
      </c>
      <c r="F19" s="16">
        <f t="shared" si="3"/>
        <v>0.998590915399583</v>
      </c>
      <c r="G19" s="16">
        <f t="shared" si="4"/>
        <v>0.99827097916349217</v>
      </c>
      <c r="H19" s="17">
        <f t="shared" si="5"/>
        <v>0.99654494784003744</v>
      </c>
      <c r="I19" s="17">
        <f t="shared" si="6"/>
        <v>3.4520626469095096E-3</v>
      </c>
      <c r="J19" s="17">
        <f t="shared" si="7"/>
        <v>2.9895130530782465E-6</v>
      </c>
      <c r="K19" s="2">
        <f t="shared" si="8"/>
        <v>0.99884747362552606</v>
      </c>
      <c r="L19" s="1">
        <f t="shared" si="9"/>
        <v>1.1401441046954286E-4</v>
      </c>
    </row>
    <row r="20" spans="1:12" x14ac:dyDescent="0.25">
      <c r="A20">
        <f t="shared" si="1"/>
        <v>18</v>
      </c>
      <c r="B20" s="19">
        <f>MortTables!B28*MortAdj</f>
        <v>2.0880000000000001E-4</v>
      </c>
      <c r="C20" s="19">
        <f>MortTables!C28*MortAdj</f>
        <v>1.4520000000000001E-4</v>
      </c>
      <c r="D20" s="1">
        <f t="shared" si="0"/>
        <v>1.7700000000000002E-4</v>
      </c>
      <c r="E20" s="2">
        <f t="shared" si="2"/>
        <v>0.99774276525287175</v>
      </c>
      <c r="F20" s="16">
        <f t="shared" si="3"/>
        <v>0.99844591999866705</v>
      </c>
      <c r="G20" s="16">
        <f t="shared" si="4"/>
        <v>0.99809428520018029</v>
      </c>
      <c r="H20" s="17">
        <f t="shared" si="5"/>
        <v>0.99619220214925885</v>
      </c>
      <c r="I20" s="17">
        <f t="shared" si="6"/>
        <v>3.8041661018429229E-3</v>
      </c>
      <c r="J20" s="17">
        <f t="shared" si="7"/>
        <v>3.6317488982518898E-6</v>
      </c>
      <c r="K20" s="2">
        <f t="shared" si="8"/>
        <v>0.99872958093918807</v>
      </c>
      <c r="L20" s="1">
        <f t="shared" si="9"/>
        <v>1.1802871754795774E-4</v>
      </c>
    </row>
    <row r="21" spans="1:12" x14ac:dyDescent="0.25">
      <c r="A21">
        <f t="shared" si="1"/>
        <v>19</v>
      </c>
      <c r="B21" s="19">
        <f>MortTables!B29*MortAdj</f>
        <v>2.196E-4</v>
      </c>
      <c r="C21" s="19">
        <f>MortTables!C29*MortAdj</f>
        <v>1.428E-4</v>
      </c>
      <c r="D21" s="1">
        <f t="shared" si="0"/>
        <v>1.8120000000000001E-4</v>
      </c>
      <c r="E21" s="2">
        <f t="shared" si="2"/>
        <v>0.99752366094162226</v>
      </c>
      <c r="F21" s="16">
        <f t="shared" si="3"/>
        <v>0.99830334192129122</v>
      </c>
      <c r="G21" s="16">
        <f t="shared" si="4"/>
        <v>0.99791343051570203</v>
      </c>
      <c r="H21" s="17">
        <f t="shared" si="5"/>
        <v>0.9958312148036168</v>
      </c>
      <c r="I21" s="17">
        <f t="shared" si="6"/>
        <v>4.1644314241703392E-3</v>
      </c>
      <c r="J21" s="17">
        <f t="shared" si="7"/>
        <v>4.35377221280351E-6</v>
      </c>
      <c r="K21" s="2">
        <f t="shared" si="8"/>
        <v>0.99860889056353841</v>
      </c>
      <c r="L21" s="1">
        <f t="shared" si="9"/>
        <v>1.2084389804112305E-4</v>
      </c>
    </row>
    <row r="22" spans="1:12" x14ac:dyDescent="0.25">
      <c r="A22">
        <f t="shared" si="1"/>
        <v>20</v>
      </c>
      <c r="B22" s="19">
        <f>MortTables!B30*MortAdj</f>
        <v>2.2800000000000001E-4</v>
      </c>
      <c r="C22" s="19">
        <f>MortTables!C30*MortAdj</f>
        <v>1.392E-4</v>
      </c>
      <c r="D22" s="1">
        <f t="shared" si="0"/>
        <v>1.8360000000000002E-4</v>
      </c>
      <c r="E22" s="2">
        <f t="shared" si="2"/>
        <v>0.99729622554692754</v>
      </c>
      <c r="F22" s="16">
        <f t="shared" si="3"/>
        <v>0.99816437809609582</v>
      </c>
      <c r="G22" s="16">
        <f t="shared" si="4"/>
        <v>0.99773021360985936</v>
      </c>
      <c r="H22" s="17">
        <f t="shared" si="5"/>
        <v>0.99546557914997558</v>
      </c>
      <c r="I22" s="17">
        <f t="shared" si="6"/>
        <v>4.5292689197675403E-3</v>
      </c>
      <c r="J22" s="17">
        <f t="shared" si="7"/>
        <v>5.1519302568676678E-6</v>
      </c>
      <c r="K22" s="2">
        <f t="shared" si="8"/>
        <v>0.99848660151946056</v>
      </c>
      <c r="L22" s="1">
        <f t="shared" si="9"/>
        <v>1.2245939850263898E-4</v>
      </c>
    </row>
    <row r="23" spans="1:12" x14ac:dyDescent="0.25">
      <c r="A23">
        <f t="shared" si="1"/>
        <v>21</v>
      </c>
      <c r="B23" s="19">
        <f>MortTables!B31*MortAdj</f>
        <v>2.4359999999999999E-4</v>
      </c>
      <c r="C23" s="19">
        <f>MortTables!C31*MortAdj</f>
        <v>1.3559999999999999E-4</v>
      </c>
      <c r="D23" s="1">
        <f t="shared" si="0"/>
        <v>1.896E-4</v>
      </c>
      <c r="E23" s="2">
        <f t="shared" si="2"/>
        <v>0.99705328418638428</v>
      </c>
      <c r="F23" s="16">
        <f t="shared" si="3"/>
        <v>0.99802902700642593</v>
      </c>
      <c r="G23" s="16">
        <f t="shared" si="4"/>
        <v>0.9975410439613589</v>
      </c>
      <c r="H23" s="17">
        <f t="shared" si="5"/>
        <v>0.99508813438751775</v>
      </c>
      <c r="I23" s="17">
        <f t="shared" si="6"/>
        <v>4.9058191476822662E-3</v>
      </c>
      <c r="J23" s="17">
        <f t="shared" si="7"/>
        <v>6.0464647999695431E-6</v>
      </c>
      <c r="K23" s="2">
        <f t="shared" si="8"/>
        <v>0.99836031575902184</v>
      </c>
      <c r="L23" s="1">
        <f t="shared" si="9"/>
        <v>1.2647717079683485E-4</v>
      </c>
    </row>
    <row r="24" spans="1:12" x14ac:dyDescent="0.25">
      <c r="A24">
        <f t="shared" si="1"/>
        <v>22</v>
      </c>
      <c r="B24" s="19">
        <f>MortTables!B32*MortAdj</f>
        <v>2.5799999999999998E-4</v>
      </c>
      <c r="C24" s="19">
        <f>MortTables!C32*MortAdj</f>
        <v>1.3679999999999999E-4</v>
      </c>
      <c r="D24" s="1">
        <f t="shared" si="0"/>
        <v>1.9739999999999997E-4</v>
      </c>
      <c r="E24" s="2">
        <f t="shared" si="2"/>
        <v>0.99679604443906422</v>
      </c>
      <c r="F24" s="16">
        <f t="shared" si="3"/>
        <v>0.99789249663553137</v>
      </c>
      <c r="G24" s="16">
        <f t="shared" si="4"/>
        <v>0.99734412935928096</v>
      </c>
      <c r="H24" s="17">
        <f t="shared" si="5"/>
        <v>0.99469531236742215</v>
      </c>
      <c r="I24" s="17">
        <f t="shared" si="6"/>
        <v>5.2976339837176095E-3</v>
      </c>
      <c r="J24" s="17">
        <f t="shared" si="7"/>
        <v>7.0536488602333537E-6</v>
      </c>
      <c r="K24" s="2">
        <f t="shared" si="8"/>
        <v>0.99822883423456177</v>
      </c>
      <c r="L24" s="1">
        <f t="shared" si="9"/>
        <v>1.3169746672081484E-4</v>
      </c>
    </row>
    <row r="25" spans="1:12" x14ac:dyDescent="0.25">
      <c r="A25">
        <f t="shared" si="1"/>
        <v>23</v>
      </c>
      <c r="B25" s="19">
        <f>MortTables!B33*MortAdj</f>
        <v>2.7959999999999997E-4</v>
      </c>
      <c r="C25" s="19">
        <f>MortTables!C33*MortAdj</f>
        <v>1.428E-4</v>
      </c>
      <c r="D25" s="1">
        <f t="shared" si="0"/>
        <v>2.1119999999999998E-4</v>
      </c>
      <c r="E25" s="2">
        <f t="shared" si="2"/>
        <v>0.99651734026503902</v>
      </c>
      <c r="F25" s="16">
        <f t="shared" si="3"/>
        <v>0.99774999758701177</v>
      </c>
      <c r="G25" s="16">
        <f t="shared" si="4"/>
        <v>0.99713349027916032</v>
      </c>
      <c r="H25" s="17">
        <f t="shared" si="5"/>
        <v>0.99427519743630033</v>
      </c>
      <c r="I25" s="17">
        <f t="shared" si="6"/>
        <v>5.7165856857200291E-3</v>
      </c>
      <c r="J25" s="17">
        <f t="shared" si="7"/>
        <v>8.2168779796683961E-6</v>
      </c>
      <c r="K25" s="2">
        <f t="shared" si="8"/>
        <v>0.99808816008867562</v>
      </c>
      <c r="L25" s="1">
        <f t="shared" si="9"/>
        <v>1.4092374519913964E-4</v>
      </c>
    </row>
    <row r="26" spans="1:12" x14ac:dyDescent="0.25">
      <c r="A26">
        <f t="shared" si="1"/>
        <v>24</v>
      </c>
      <c r="B26" s="19">
        <f>MortTables!B34*MortAdj</f>
        <v>3.0119999999999995E-4</v>
      </c>
      <c r="C26" s="19">
        <f>MortTables!C34*MortAdj</f>
        <v>1.5119999999999999E-4</v>
      </c>
      <c r="D26" s="1">
        <f t="shared" si="0"/>
        <v>2.2619999999999997E-4</v>
      </c>
      <c r="E26" s="2">
        <f t="shared" si="2"/>
        <v>0.99621718924215119</v>
      </c>
      <c r="F26" s="16">
        <f t="shared" si="3"/>
        <v>0.99759913778737663</v>
      </c>
      <c r="G26" s="16">
        <f t="shared" si="4"/>
        <v>0.99690793868365923</v>
      </c>
      <c r="H26" s="17">
        <f t="shared" si="5"/>
        <v>0.99382543821050251</v>
      </c>
      <c r="I26" s="17">
        <f t="shared" si="6"/>
        <v>6.1650009463135105E-3</v>
      </c>
      <c r="J26" s="17">
        <f t="shared" si="7"/>
        <v>9.5608431840109919E-6</v>
      </c>
      <c r="K26" s="2">
        <f t="shared" si="8"/>
        <v>0.99793749384169361</v>
      </c>
      <c r="L26" s="1">
        <f t="shared" si="9"/>
        <v>1.5095484848615115E-4</v>
      </c>
    </row>
    <row r="27" spans="1:12" x14ac:dyDescent="0.25">
      <c r="A27">
        <f t="shared" si="1"/>
        <v>25</v>
      </c>
      <c r="B27" s="19">
        <f>MortTables!B35*MortAdj</f>
        <v>3.3E-4</v>
      </c>
      <c r="C27" s="19">
        <f>MortTables!C35*MortAdj</f>
        <v>1.6080000000000001E-4</v>
      </c>
      <c r="D27" s="1">
        <f t="shared" si="0"/>
        <v>2.454E-4</v>
      </c>
      <c r="E27" s="2">
        <f t="shared" si="2"/>
        <v>0.99588843756970125</v>
      </c>
      <c r="F27" s="16">
        <f t="shared" si="3"/>
        <v>0.9974387238460205</v>
      </c>
      <c r="G27" s="16">
        <f t="shared" si="4"/>
        <v>0.9966632974755063</v>
      </c>
      <c r="H27" s="17">
        <f t="shared" si="5"/>
        <v>0.99333772853474955</v>
      </c>
      <c r="I27" s="17">
        <f t="shared" si="6"/>
        <v>6.6511378815134661E-3</v>
      </c>
      <c r="J27" s="17">
        <f t="shared" si="7"/>
        <v>1.1133583736962599E-5</v>
      </c>
      <c r="K27" s="2">
        <f t="shared" si="8"/>
        <v>0.997774037501719</v>
      </c>
      <c r="L27" s="1">
        <f t="shared" si="9"/>
        <v>1.6379416645162514E-4</v>
      </c>
    </row>
    <row r="28" spans="1:12" x14ac:dyDescent="0.25">
      <c r="A28">
        <f t="shared" si="1"/>
        <v>26</v>
      </c>
      <c r="B28" s="19">
        <f>MortTables!B36*MortAdj</f>
        <v>3.768E-4</v>
      </c>
      <c r="C28" s="19">
        <f>MortTables!C36*MortAdj</f>
        <v>1.7639999999999998E-4</v>
      </c>
      <c r="D28" s="1">
        <f t="shared" si="0"/>
        <v>2.766E-4</v>
      </c>
      <c r="E28" s="2">
        <f t="shared" si="2"/>
        <v>0.99551318680642498</v>
      </c>
      <c r="F28" s="16">
        <f t="shared" si="3"/>
        <v>0.9972627756551341</v>
      </c>
      <c r="G28" s="16">
        <f t="shared" si="4"/>
        <v>0.99638762040742457</v>
      </c>
      <c r="H28" s="17">
        <f t="shared" si="5"/>
        <v>0.99278829010116998</v>
      </c>
      <c r="I28" s="17">
        <f t="shared" si="6"/>
        <v>7.1986606125091536E-3</v>
      </c>
      <c r="J28" s="17">
        <f t="shared" si="7"/>
        <v>1.3049286320855444E-5</v>
      </c>
      <c r="K28" s="2">
        <f t="shared" si="8"/>
        <v>0.9975897967297136</v>
      </c>
      <c r="L28" s="1">
        <f t="shared" si="9"/>
        <v>1.8465179998738979E-4</v>
      </c>
    </row>
    <row r="29" spans="1:12" x14ac:dyDescent="0.25">
      <c r="A29">
        <f t="shared" si="1"/>
        <v>27</v>
      </c>
      <c r="B29" s="19">
        <f>MortTables!B37*MortAdj</f>
        <v>3.9239999999999994E-4</v>
      </c>
      <c r="C29" s="19">
        <f>MortTables!C37*MortAdj</f>
        <v>1.8359999999999999E-4</v>
      </c>
      <c r="D29" s="1">
        <f t="shared" si="0"/>
        <v>2.8799999999999995E-4</v>
      </c>
      <c r="E29" s="2">
        <f t="shared" si="2"/>
        <v>0.99512254743192219</v>
      </c>
      <c r="F29" s="16">
        <f t="shared" si="3"/>
        <v>0.99707967820952392</v>
      </c>
      <c r="G29" s="16">
        <f t="shared" si="4"/>
        <v>0.99610066077274728</v>
      </c>
      <c r="H29" s="17">
        <f t="shared" si="5"/>
        <v>0.99221652639190372</v>
      </c>
      <c r="I29" s="17">
        <f t="shared" si="6"/>
        <v>7.7682687616870529E-3</v>
      </c>
      <c r="J29" s="17">
        <f t="shared" si="7"/>
        <v>1.5204846409191826E-5</v>
      </c>
      <c r="K29" s="2">
        <f t="shared" si="8"/>
        <v>0.99739796165594896</v>
      </c>
      <c r="L29" s="1">
        <f t="shared" si="9"/>
        <v>1.9229855236446713E-4</v>
      </c>
    </row>
    <row r="30" spans="1:12" x14ac:dyDescent="0.25">
      <c r="A30">
        <f t="shared" si="1"/>
        <v>28</v>
      </c>
      <c r="B30" s="19">
        <f>MortTables!B38*MortAdj</f>
        <v>4.0319999999999999E-4</v>
      </c>
      <c r="C30" s="19">
        <f>MortTables!C38*MortAdj</f>
        <v>1.9440000000000001E-4</v>
      </c>
      <c r="D30" s="1">
        <f t="shared" si="0"/>
        <v>2.988E-4</v>
      </c>
      <c r="E30" s="2">
        <f t="shared" si="2"/>
        <v>0.99472131402079755</v>
      </c>
      <c r="F30" s="16">
        <f t="shared" si="3"/>
        <v>0.99688584592008</v>
      </c>
      <c r="G30" s="16">
        <f t="shared" si="4"/>
        <v>0.99580302589530834</v>
      </c>
      <c r="H30" s="17">
        <f t="shared" si="5"/>
        <v>0.99162366638225208</v>
      </c>
      <c r="I30" s="17">
        <f t="shared" si="6"/>
        <v>8.3587190261124236E-3</v>
      </c>
      <c r="J30" s="17">
        <f t="shared" si="7"/>
        <v>1.7614591635452395E-5</v>
      </c>
      <c r="K30" s="2">
        <f t="shared" si="8"/>
        <v>0.99719893197266907</v>
      </c>
      <c r="L30" s="1">
        <f t="shared" si="9"/>
        <v>1.9954891721396528E-4</v>
      </c>
    </row>
    <row r="31" spans="1:12" x14ac:dyDescent="0.25">
      <c r="A31">
        <f t="shared" si="1"/>
        <v>29</v>
      </c>
      <c r="B31" s="19">
        <f>MortTables!B39*MortAdj</f>
        <v>4.236E-4</v>
      </c>
      <c r="C31" s="19">
        <f>MortTables!C39*MortAdj</f>
        <v>2.052E-4</v>
      </c>
      <c r="D31" s="1">
        <f t="shared" si="0"/>
        <v>3.144E-4</v>
      </c>
      <c r="E31" s="2">
        <f t="shared" si="2"/>
        <v>0.99429995007217842</v>
      </c>
      <c r="F31" s="16">
        <f t="shared" si="3"/>
        <v>0.99668128494449715</v>
      </c>
      <c r="G31" s="16">
        <f t="shared" si="4"/>
        <v>0.99548994542396685</v>
      </c>
      <c r="H31" s="17">
        <f t="shared" si="5"/>
        <v>0.99100023144021254</v>
      </c>
      <c r="I31" s="17">
        <f t="shared" si="6"/>
        <v>8.9794279675087067E-3</v>
      </c>
      <c r="J31" s="17">
        <f t="shared" si="7"/>
        <v>2.0340592278797569E-5</v>
      </c>
      <c r="K31" s="2">
        <f t="shared" si="8"/>
        <v>0.99698950989454083</v>
      </c>
      <c r="L31" s="1">
        <f t="shared" si="9"/>
        <v>2.1001033135281677E-4</v>
      </c>
    </row>
    <row r="32" spans="1:12" x14ac:dyDescent="0.25">
      <c r="A32">
        <f t="shared" si="1"/>
        <v>30</v>
      </c>
      <c r="B32" s="19">
        <f>MortTables!B40*MortAdj</f>
        <v>4.5600000000000003E-4</v>
      </c>
      <c r="C32" s="19">
        <f>MortTables!C40*MortAdj</f>
        <v>2.3159999999999999E-4</v>
      </c>
      <c r="D32" s="1">
        <f t="shared" si="0"/>
        <v>3.4380000000000001E-4</v>
      </c>
      <c r="E32" s="2">
        <f t="shared" si="2"/>
        <v>0.99384654929494554</v>
      </c>
      <c r="F32" s="16">
        <f t="shared" si="3"/>
        <v>0.99645045355890405</v>
      </c>
      <c r="G32" s="16">
        <f t="shared" si="4"/>
        <v>0.99514769598073005</v>
      </c>
      <c r="H32" s="17">
        <f t="shared" si="5"/>
        <v>0.99031893681575556</v>
      </c>
      <c r="I32" s="17">
        <f t="shared" si="6"/>
        <v>9.6575183299490511E-3</v>
      </c>
      <c r="J32" s="17">
        <f t="shared" si="7"/>
        <v>2.3544854295423296E-5</v>
      </c>
      <c r="K32" s="2">
        <f t="shared" si="8"/>
        <v>0.9967605015418316</v>
      </c>
      <c r="L32" s="1">
        <f t="shared" si="9"/>
        <v>2.2969986187060254E-4</v>
      </c>
    </row>
    <row r="33" spans="1:12" x14ac:dyDescent="0.25">
      <c r="A33">
        <f t="shared" si="1"/>
        <v>31</v>
      </c>
      <c r="B33" s="19">
        <f>MortTables!B41*MortAdj</f>
        <v>5.1239999999999999E-4</v>
      </c>
      <c r="C33" s="19">
        <f>MortTables!C41*MortAdj</f>
        <v>2.8679999999999998E-4</v>
      </c>
      <c r="D33" s="1">
        <f t="shared" si="0"/>
        <v>3.9959999999999996E-4</v>
      </c>
      <c r="E33" s="2">
        <f t="shared" si="2"/>
        <v>0.99333730232308681</v>
      </c>
      <c r="F33" s="16">
        <f t="shared" si="3"/>
        <v>0.99616467156882327</v>
      </c>
      <c r="G33" s="16">
        <f t="shared" si="4"/>
        <v>0.99475003496141623</v>
      </c>
      <c r="H33" s="17">
        <f t="shared" si="5"/>
        <v>0.98952763205573879</v>
      </c>
      <c r="I33" s="17">
        <f t="shared" si="6"/>
        <v>1.0444805811354837E-2</v>
      </c>
      <c r="J33" s="17">
        <f t="shared" si="7"/>
        <v>2.756213290635189E-5</v>
      </c>
      <c r="K33" s="2">
        <f t="shared" si="8"/>
        <v>0.99649431753191242</v>
      </c>
      <c r="L33" s="1">
        <f t="shared" si="9"/>
        <v>2.6704911511588048E-4</v>
      </c>
    </row>
    <row r="34" spans="1:12" x14ac:dyDescent="0.25">
      <c r="A34">
        <f t="shared" si="1"/>
        <v>32</v>
      </c>
      <c r="B34" s="19">
        <f>MortTables!B42*MortAdj</f>
        <v>5.7719999999999994E-4</v>
      </c>
      <c r="C34" s="19">
        <f>MortTables!C42*MortAdj</f>
        <v>3.2759999999999999E-4</v>
      </c>
      <c r="D34" s="1">
        <f t="shared" si="0"/>
        <v>4.5239999999999994E-4</v>
      </c>
      <c r="E34" s="2">
        <f t="shared" si="2"/>
        <v>0.99276394803218593</v>
      </c>
      <c r="F34" s="16">
        <f t="shared" si="3"/>
        <v>0.99583832802241734</v>
      </c>
      <c r="G34" s="16">
        <f t="shared" si="4"/>
        <v>0.99430001004559965</v>
      </c>
      <c r="H34" s="17">
        <f t="shared" si="5"/>
        <v>0.98863250997667951</v>
      </c>
      <c r="I34" s="17">
        <f t="shared" si="6"/>
        <v>1.1335000137840176E-2</v>
      </c>
      <c r="J34" s="17">
        <f t="shared" si="7"/>
        <v>3.2489885480264938E-5</v>
      </c>
      <c r="K34" s="2">
        <f t="shared" si="8"/>
        <v>0.99619295506861893</v>
      </c>
      <c r="L34" s="1">
        <f t="shared" si="9"/>
        <v>3.0242266111446536E-4</v>
      </c>
    </row>
    <row r="35" spans="1:12" x14ac:dyDescent="0.25">
      <c r="A35">
        <f t="shared" si="1"/>
        <v>33</v>
      </c>
      <c r="B35" s="19">
        <f>MortTables!B43*MortAdj</f>
        <v>6.4800000000000003E-4</v>
      </c>
      <c r="C35" s="19">
        <f>MortTables!C43*MortAdj</f>
        <v>3.5759999999999996E-4</v>
      </c>
      <c r="D35" s="1">
        <f t="shared" si="0"/>
        <v>5.0279999999999997E-4</v>
      </c>
      <c r="E35" s="2">
        <f t="shared" si="2"/>
        <v>0.9921206369938611</v>
      </c>
      <c r="F35" s="16">
        <f t="shared" si="3"/>
        <v>0.99548221623631661</v>
      </c>
      <c r="G35" s="16">
        <f t="shared" si="4"/>
        <v>0.99380007600054865</v>
      </c>
      <c r="H35" s="17">
        <f t="shared" si="5"/>
        <v>0.98763859105869622</v>
      </c>
      <c r="I35" s="17">
        <f t="shared" si="6"/>
        <v>1.2322969883704757E-2</v>
      </c>
      <c r="J35" s="17">
        <f t="shared" si="7"/>
        <v>3.8439057598972835E-5</v>
      </c>
      <c r="K35" s="2">
        <f t="shared" si="8"/>
        <v>0.99585801197112733</v>
      </c>
      <c r="L35" s="1">
        <f t="shared" si="9"/>
        <v>3.3622311399350568E-4</v>
      </c>
    </row>
    <row r="36" spans="1:12" x14ac:dyDescent="0.25">
      <c r="A36">
        <f t="shared" si="1"/>
        <v>34</v>
      </c>
      <c r="B36" s="19">
        <f>MortTables!B44*MortAdj</f>
        <v>7.2119999999999997E-4</v>
      </c>
      <c r="C36" s="19">
        <f>MortTables!C44*MortAdj</f>
        <v>3.8279999999999998E-4</v>
      </c>
      <c r="D36" s="1">
        <f t="shared" si="0"/>
        <v>5.5199999999999997E-4</v>
      </c>
      <c r="E36" s="2">
        <f t="shared" si="2"/>
        <v>0.99140511959046118</v>
      </c>
      <c r="F36" s="16">
        <f t="shared" si="3"/>
        <v>0.99510114564394136</v>
      </c>
      <c r="G36" s="16">
        <f t="shared" si="4"/>
        <v>0.99325149835859639</v>
      </c>
      <c r="H36" s="17">
        <f t="shared" si="5"/>
        <v>0.98654853899159678</v>
      </c>
      <c r="I36" s="17">
        <f t="shared" si="6"/>
        <v>1.3405918733999175E-2</v>
      </c>
      <c r="J36" s="17">
        <f t="shared" si="7"/>
        <v>4.5542274404027284E-5</v>
      </c>
      <c r="K36" s="2">
        <f t="shared" si="8"/>
        <v>0.99549028678717422</v>
      </c>
      <c r="L36" s="1">
        <f t="shared" si="9"/>
        <v>3.6925463221937349E-4</v>
      </c>
    </row>
    <row r="37" spans="1:12" x14ac:dyDescent="0.25">
      <c r="A37">
        <f t="shared" si="1"/>
        <v>35</v>
      </c>
      <c r="B37" s="19">
        <f>MortTables!B45*MortAdj</f>
        <v>7.9440000000000001E-4</v>
      </c>
      <c r="C37" s="19">
        <f>MortTables!C45*MortAdj</f>
        <v>4.0440000000000002E-4</v>
      </c>
      <c r="D37" s="1">
        <f t="shared" si="0"/>
        <v>5.9940000000000004E-4</v>
      </c>
      <c r="E37" s="2">
        <f t="shared" si="2"/>
        <v>0.99061754736345853</v>
      </c>
      <c r="F37" s="16">
        <f t="shared" si="3"/>
        <v>0.99469872674064297</v>
      </c>
      <c r="G37" s="16">
        <f t="shared" si="4"/>
        <v>0.99265614341048025</v>
      </c>
      <c r="H37" s="17">
        <f t="shared" si="5"/>
        <v>0.98536621905056798</v>
      </c>
      <c r="I37" s="17">
        <f t="shared" si="6"/>
        <v>1.4579848719824632E-2</v>
      </c>
      <c r="J37" s="17">
        <f t="shared" si="7"/>
        <v>5.3932229607432627E-5</v>
      </c>
      <c r="K37" s="2">
        <f t="shared" si="8"/>
        <v>0.99509097814669101</v>
      </c>
      <c r="L37" s="1">
        <f t="shared" si="9"/>
        <v>4.0111756566896251E-4</v>
      </c>
    </row>
    <row r="38" spans="1:12" x14ac:dyDescent="0.25">
      <c r="A38">
        <f t="shared" si="1"/>
        <v>36</v>
      </c>
      <c r="B38" s="19">
        <f>MortTables!B46*MortAdj</f>
        <v>8.6400000000000008E-4</v>
      </c>
      <c r="C38" s="19">
        <f>MortTables!C46*MortAdj</f>
        <v>4.2479999999999997E-4</v>
      </c>
      <c r="D38" s="1">
        <f t="shared" si="0"/>
        <v>6.4440000000000005E-4</v>
      </c>
      <c r="E38" s="2">
        <f t="shared" si="2"/>
        <v>0.98976165380253656</v>
      </c>
      <c r="F38" s="16">
        <f t="shared" si="3"/>
        <v>0.99427617872152352</v>
      </c>
      <c r="G38" s="16">
        <f t="shared" si="4"/>
        <v>0.99201647579166652</v>
      </c>
      <c r="H38" s="17">
        <f t="shared" si="5"/>
        <v>0.98409668824211805</v>
      </c>
      <c r="I38" s="17">
        <f t="shared" si="6"/>
        <v>1.5839575099096868E-2</v>
      </c>
      <c r="J38" s="17">
        <f t="shared" si="7"/>
        <v>6.3736658785046738E-5</v>
      </c>
      <c r="K38" s="2">
        <f t="shared" si="8"/>
        <v>0.99466168483321571</v>
      </c>
      <c r="L38" s="1">
        <f t="shared" si="9"/>
        <v>4.3141112009159599E-4</v>
      </c>
    </row>
    <row r="39" spans="1:12" x14ac:dyDescent="0.25">
      <c r="A39">
        <f t="shared" si="1"/>
        <v>37</v>
      </c>
      <c r="B39" s="19">
        <f>MortTables!B47*MortAdj</f>
        <v>9.2879999999999992E-4</v>
      </c>
      <c r="C39" s="19">
        <f>MortTables!C47*MortAdj</f>
        <v>4.4280000000000003E-4</v>
      </c>
      <c r="D39" s="1">
        <f t="shared" si="0"/>
        <v>6.8579999999999997E-4</v>
      </c>
      <c r="E39" s="2">
        <f t="shared" si="2"/>
        <v>0.98884236317848484</v>
      </c>
      <c r="F39" s="16">
        <f t="shared" si="3"/>
        <v>0.99383591322958564</v>
      </c>
      <c r="G39" s="16">
        <f t="shared" si="4"/>
        <v>0.99133615089256866</v>
      </c>
      <c r="H39" s="17">
        <f t="shared" si="5"/>
        <v>0.98274736406649366</v>
      </c>
      <c r="I39" s="17">
        <f t="shared" si="6"/>
        <v>1.7177573652150009E-2</v>
      </c>
      <c r="J39" s="17">
        <f t="shared" si="7"/>
        <v>7.5062281356338883E-5</v>
      </c>
      <c r="K39" s="2">
        <f t="shared" si="8"/>
        <v>0.99420480569247771</v>
      </c>
      <c r="L39" s="1">
        <f t="shared" si="9"/>
        <v>4.5933119542507228E-4</v>
      </c>
    </row>
    <row r="40" spans="1:12" x14ac:dyDescent="0.25">
      <c r="A40">
        <f t="shared" si="1"/>
        <v>38</v>
      </c>
      <c r="B40" s="19">
        <f>MortTables!B48*MortAdj</f>
        <v>9.6000000000000002E-4</v>
      </c>
      <c r="C40" s="19">
        <f>MortTables!C48*MortAdj</f>
        <v>4.6319999999999998E-4</v>
      </c>
      <c r="D40" s="1">
        <f t="shared" si="0"/>
        <v>7.1159999999999995E-4</v>
      </c>
      <c r="E40" s="2">
        <f t="shared" si="2"/>
        <v>0.98789307450983355</v>
      </c>
      <c r="F40" s="16">
        <f t="shared" si="3"/>
        <v>0.99337556843457775</v>
      </c>
      <c r="G40" s="16">
        <f t="shared" si="4"/>
        <v>0.99063071608759345</v>
      </c>
      <c r="H40" s="17">
        <f t="shared" si="5"/>
        <v>0.98134921565621824</v>
      </c>
      <c r="I40" s="17">
        <f t="shared" si="6"/>
        <v>1.856300086275053E-2</v>
      </c>
      <c r="J40" s="17">
        <f t="shared" si="7"/>
        <v>8.7783481031280099E-5</v>
      </c>
      <c r="K40" s="2">
        <f t="shared" si="8"/>
        <v>0.99373073723167282</v>
      </c>
      <c r="L40" s="1">
        <f t="shared" si="9"/>
        <v>4.7683179370139328E-4</v>
      </c>
    </row>
    <row r="41" spans="1:12" x14ac:dyDescent="0.25">
      <c r="A41">
        <f t="shared" si="1"/>
        <v>39</v>
      </c>
      <c r="B41" s="19">
        <f>MortTables!B49*MortAdj</f>
        <v>9.8519999999999988E-4</v>
      </c>
      <c r="C41" s="19">
        <f>MortTables!C49*MortAdj</f>
        <v>4.8719999999999997E-4</v>
      </c>
      <c r="D41" s="1">
        <f t="shared" si="0"/>
        <v>7.361999999999999E-4</v>
      </c>
      <c r="E41" s="2">
        <f t="shared" si="2"/>
        <v>0.98691980225282649</v>
      </c>
      <c r="F41" s="16">
        <f t="shared" si="3"/>
        <v>0.99289159585763642</v>
      </c>
      <c r="G41" s="16">
        <f t="shared" si="4"/>
        <v>0.98990141375440976</v>
      </c>
      <c r="H41" s="17">
        <f t="shared" si="5"/>
        <v>0.97990480895297916</v>
      </c>
      <c r="I41" s="17">
        <f t="shared" si="6"/>
        <v>1.9993209602861221E-2</v>
      </c>
      <c r="J41" s="17">
        <f t="shared" si="7"/>
        <v>1.0198144415962428E-4</v>
      </c>
      <c r="K41" s="2">
        <f t="shared" si="8"/>
        <v>0.9932402797580876</v>
      </c>
      <c r="L41" s="1">
        <f t="shared" si="9"/>
        <v>4.9355167874909345E-4</v>
      </c>
    </row>
    <row r="42" spans="1:12" x14ac:dyDescent="0.25">
      <c r="A42">
        <f t="shared" si="1"/>
        <v>40</v>
      </c>
      <c r="B42" s="19">
        <f>MortTables!B50*MortAdj</f>
        <v>1.0091999999999998E-3</v>
      </c>
      <c r="C42" s="19">
        <f>MortTables!C50*MortAdj</f>
        <v>5.3039999999999999E-4</v>
      </c>
      <c r="D42" s="1">
        <f t="shared" si="0"/>
        <v>7.6979999999999995E-4</v>
      </c>
      <c r="E42" s="2">
        <f t="shared" si="2"/>
        <v>0.98592380278839287</v>
      </c>
      <c r="F42" s="16">
        <f t="shared" si="3"/>
        <v>0.99236496615519354</v>
      </c>
      <c r="G42" s="16">
        <f t="shared" si="4"/>
        <v>0.98913938764610154</v>
      </c>
      <c r="H42" s="17">
        <f t="shared" si="5"/>
        <v>0.97839672819290469</v>
      </c>
      <c r="I42" s="17">
        <f t="shared" si="6"/>
        <v>2.1485318906393613E-2</v>
      </c>
      <c r="J42" s="17">
        <f t="shared" si="7"/>
        <v>1.179529007016518E-4</v>
      </c>
      <c r="K42" s="2">
        <f t="shared" si="8"/>
        <v>0.99272743590346924</v>
      </c>
      <c r="L42" s="1">
        <f t="shared" si="9"/>
        <v>5.1633412888096863E-4</v>
      </c>
    </row>
    <row r="43" spans="1:12" x14ac:dyDescent="0.25">
      <c r="A43">
        <f t="shared" si="1"/>
        <v>41</v>
      </c>
      <c r="B43" s="19">
        <f>MortTables!B51*MortAdj</f>
        <v>1.0679999999999999E-3</v>
      </c>
      <c r="C43" s="19">
        <f>MortTables!C51*MortAdj</f>
        <v>5.8080000000000002E-4</v>
      </c>
      <c r="D43" s="1">
        <f t="shared" si="0"/>
        <v>8.2439999999999998E-4</v>
      </c>
      <c r="E43" s="2">
        <f t="shared" si="2"/>
        <v>0.98487083616701487</v>
      </c>
      <c r="F43" s="16">
        <f t="shared" si="3"/>
        <v>0.99178860058285057</v>
      </c>
      <c r="G43" s="16">
        <f t="shared" si="4"/>
        <v>0.98832394113492616</v>
      </c>
      <c r="H43" s="17">
        <f t="shared" si="5"/>
        <v>0.97678421262047299</v>
      </c>
      <c r="I43" s="17">
        <f t="shared" si="6"/>
        <v>2.307945702890633E-2</v>
      </c>
      <c r="J43" s="17">
        <f t="shared" si="7"/>
        <v>1.3633035062066929E-4</v>
      </c>
      <c r="K43" s="2">
        <f t="shared" si="8"/>
        <v>0.99217821045875354</v>
      </c>
      <c r="L43" s="1">
        <f t="shared" si="9"/>
        <v>5.5324898340891604E-4</v>
      </c>
    </row>
    <row r="44" spans="1:12" x14ac:dyDescent="0.25">
      <c r="A44">
        <f t="shared" si="1"/>
        <v>42</v>
      </c>
      <c r="B44" s="19">
        <f>MortTables!B52*MortAdj</f>
        <v>1.1843999999999999E-3</v>
      </c>
      <c r="C44" s="19">
        <f>MortTables!C52*MortAdj</f>
        <v>6.3960000000000004E-4</v>
      </c>
      <c r="D44" s="1">
        <f t="shared" si="0"/>
        <v>9.1200000000000005E-4</v>
      </c>
      <c r="E44" s="2">
        <f t="shared" si="2"/>
        <v>0.98370435514865873</v>
      </c>
      <c r="F44" s="16">
        <f t="shared" si="3"/>
        <v>0.99115425259391776</v>
      </c>
      <c r="G44" s="16">
        <f t="shared" si="4"/>
        <v>0.98742258970061114</v>
      </c>
      <c r="H44" s="17">
        <f t="shared" si="5"/>
        <v>0.97500337065106146</v>
      </c>
      <c r="I44" s="17">
        <f t="shared" si="6"/>
        <v>2.4838438099099372E-2</v>
      </c>
      <c r="J44" s="17">
        <f t="shared" si="7"/>
        <v>1.5819124983917291E-4</v>
      </c>
      <c r="K44" s="2">
        <f t="shared" si="8"/>
        <v>0.99157060886316073</v>
      </c>
      <c r="L44" s="1">
        <f t="shared" si="9"/>
        <v>6.1239159375603425E-4</v>
      </c>
    </row>
    <row r="45" spans="1:12" x14ac:dyDescent="0.25">
      <c r="A45">
        <f t="shared" si="1"/>
        <v>43</v>
      </c>
      <c r="B45" s="19">
        <f>MortTables!B53*MortAdj</f>
        <v>1.3595999999999999E-3</v>
      </c>
      <c r="C45" s="19">
        <f>MortTables!C53*MortAdj</f>
        <v>7.0320000000000007E-4</v>
      </c>
      <c r="D45" s="1">
        <f t="shared" si="0"/>
        <v>1.0314E-3</v>
      </c>
      <c r="E45" s="2">
        <f t="shared" si="2"/>
        <v>0.98236691070739857</v>
      </c>
      <c r="F45" s="16">
        <f t="shared" si="3"/>
        <v>0.99045727292349373</v>
      </c>
      <c r="G45" s="16">
        <f t="shared" si="4"/>
        <v>0.98640416204159387</v>
      </c>
      <c r="H45" s="17">
        <f t="shared" si="5"/>
        <v>0.97299317089297899</v>
      </c>
      <c r="I45" s="17">
        <f t="shared" si="6"/>
        <v>2.6821982297229791E-2</v>
      </c>
      <c r="J45" s="17">
        <f t="shared" si="7"/>
        <v>1.8484680979123701E-4</v>
      </c>
      <c r="K45" s="2">
        <f t="shared" si="8"/>
        <v>0.9908834330852313</v>
      </c>
      <c r="L45" s="1">
        <f t="shared" si="9"/>
        <v>6.9301749344641284E-4</v>
      </c>
    </row>
    <row r="46" spans="1:12" x14ac:dyDescent="0.25">
      <c r="A46">
        <f t="shared" si="1"/>
        <v>44</v>
      </c>
      <c r="B46" s="19">
        <f>MortTables!B54*MortAdj</f>
        <v>1.5935999999999999E-3</v>
      </c>
      <c r="C46" s="19">
        <f>MortTables!C54*MortAdj</f>
        <v>7.7280000000000003E-4</v>
      </c>
      <c r="D46" s="1">
        <f t="shared" si="0"/>
        <v>1.1831999999999999E-3</v>
      </c>
      <c r="E46" s="2">
        <f t="shared" si="2"/>
        <v>0.98080141079849525</v>
      </c>
      <c r="F46" s="16">
        <f t="shared" si="3"/>
        <v>0.98969184754297845</v>
      </c>
      <c r="G46" s="16">
        <f t="shared" si="4"/>
        <v>0.98523704863706618</v>
      </c>
      <c r="H46" s="17">
        <f t="shared" si="5"/>
        <v>0.97069204200707671</v>
      </c>
      <c r="I46" s="17">
        <f t="shared" si="6"/>
        <v>2.9090013259978939E-2</v>
      </c>
      <c r="J46" s="17">
        <f t="shared" si="7"/>
        <v>2.1794473294434947E-4</v>
      </c>
      <c r="K46" s="2">
        <f t="shared" si="8"/>
        <v>0.99009508085148268</v>
      </c>
      <c r="L46" s="1">
        <f t="shared" si="9"/>
        <v>7.956054238327237E-4</v>
      </c>
    </row>
    <row r="47" spans="1:12" x14ac:dyDescent="0.25">
      <c r="A47">
        <f t="shared" si="1"/>
        <v>45</v>
      </c>
      <c r="B47" s="19">
        <f>MortTables!B55*MortAdj</f>
        <v>1.8863999999999999E-3</v>
      </c>
      <c r="C47" s="19">
        <f>MortTables!C55*MortAdj</f>
        <v>8.2680000000000004E-4</v>
      </c>
      <c r="D47" s="1">
        <f t="shared" si="0"/>
        <v>1.3565999999999999E-3</v>
      </c>
      <c r="E47" s="2">
        <f t="shared" si="2"/>
        <v>0.97895122701716497</v>
      </c>
      <c r="F47" s="16">
        <f t="shared" si="3"/>
        <v>0.98887357032342993</v>
      </c>
      <c r="G47" s="16">
        <f t="shared" si="4"/>
        <v>0.98390047605688513</v>
      </c>
      <c r="H47" s="17">
        <f t="shared" si="5"/>
        <v>0.96806014678496521</v>
      </c>
      <c r="I47" s="17">
        <f t="shared" si="6"/>
        <v>3.1680658543839876E-2</v>
      </c>
      <c r="J47" s="17">
        <f t="shared" si="7"/>
        <v>2.5919467119492893E-4</v>
      </c>
      <c r="K47" s="2">
        <f t="shared" si="8"/>
        <v>0.98919114603370639</v>
      </c>
      <c r="L47" s="1">
        <f t="shared" si="9"/>
        <v>9.1297778896037851E-4</v>
      </c>
    </row>
    <row r="48" spans="1:12" x14ac:dyDescent="0.25">
      <c r="A48">
        <f t="shared" si="1"/>
        <v>46</v>
      </c>
      <c r="B48" s="19">
        <f>MortTables!B56*MortAdj</f>
        <v>2.2367999999999997E-3</v>
      </c>
      <c r="C48" s="19">
        <f>MortTables!C56*MortAdj</f>
        <v>9.3360000000000003E-4</v>
      </c>
      <c r="D48" s="1">
        <f t="shared" si="0"/>
        <v>1.5851999999999999E-3</v>
      </c>
      <c r="E48" s="2">
        <f t="shared" si="2"/>
        <v>0.97676150891257296</v>
      </c>
      <c r="F48" s="16">
        <f t="shared" si="3"/>
        <v>0.98795035795817598</v>
      </c>
      <c r="G48" s="16">
        <f t="shared" si="4"/>
        <v>0.98234079702223975</v>
      </c>
      <c r="H48" s="17">
        <f t="shared" si="5"/>
        <v>0.96499344149428923</v>
      </c>
      <c r="I48" s="17">
        <f t="shared" si="6"/>
        <v>3.4694711055901023E-2</v>
      </c>
      <c r="J48" s="17">
        <f t="shared" si="7"/>
        <v>3.1184744980973636E-4</v>
      </c>
      <c r="K48" s="2">
        <f t="shared" si="8"/>
        <v>0.98813481376857526</v>
      </c>
      <c r="L48" s="1">
        <f t="shared" si="9"/>
        <v>1.0678747675478828E-3</v>
      </c>
    </row>
    <row r="49" spans="1:12" x14ac:dyDescent="0.25">
      <c r="A49">
        <f t="shared" si="1"/>
        <v>47</v>
      </c>
      <c r="B49" s="19">
        <f>MortTables!B57*MortAdj</f>
        <v>2.6459999999999999E-3</v>
      </c>
      <c r="C49" s="19">
        <f>MortTables!C57*MortAdj</f>
        <v>1.0943999999999999E-3</v>
      </c>
      <c r="D49" s="1">
        <f t="shared" si="0"/>
        <v>1.8701999999999998E-3</v>
      </c>
      <c r="E49" s="2">
        <f t="shared" si="2"/>
        <v>0.97417699795999024</v>
      </c>
      <c r="F49" s="16">
        <f t="shared" si="3"/>
        <v>0.98686914508642654</v>
      </c>
      <c r="G49" s="16">
        <f t="shared" si="4"/>
        <v>0.9805036232636487</v>
      </c>
      <c r="H49" s="17">
        <f t="shared" si="5"/>
        <v>0.96138735523314311</v>
      </c>
      <c r="I49" s="17">
        <f t="shared" si="6"/>
        <v>3.823253606101111E-2</v>
      </c>
      <c r="J49" s="17">
        <f t="shared" si="7"/>
        <v>3.8010870584573997E-4</v>
      </c>
      <c r="K49" s="2">
        <f t="shared" si="8"/>
        <v>0.98688845678583748</v>
      </c>
      <c r="L49" s="1">
        <f t="shared" si="9"/>
        <v>1.2613228128096621E-3</v>
      </c>
    </row>
    <row r="50" spans="1:12" x14ac:dyDescent="0.25">
      <c r="A50">
        <f t="shared" si="1"/>
        <v>48</v>
      </c>
      <c r="B50" s="19">
        <f>MortTables!B58*MortAdj</f>
        <v>3.114E-3</v>
      </c>
      <c r="C50" s="19">
        <f>MortTables!C58*MortAdj</f>
        <v>1.3079999999999999E-3</v>
      </c>
      <c r="D50" s="1">
        <f t="shared" si="0"/>
        <v>2.2109999999999999E-3</v>
      </c>
      <c r="E50" s="2">
        <f t="shared" si="2"/>
        <v>0.97114341078834288</v>
      </c>
      <c r="F50" s="16">
        <f t="shared" si="3"/>
        <v>0.98557832024465353</v>
      </c>
      <c r="G50" s="16">
        <f t="shared" si="4"/>
        <v>0.97833572975261285</v>
      </c>
      <c r="H50" s="17">
        <f t="shared" si="5"/>
        <v>0.95714080011057756</v>
      </c>
      <c r="I50" s="17">
        <f t="shared" si="6"/>
        <v>4.2389859284070658E-2</v>
      </c>
      <c r="J50" s="17">
        <f t="shared" si="7"/>
        <v>4.6934060535182417E-4</v>
      </c>
      <c r="K50" s="2">
        <f t="shared" si="8"/>
        <v>0.98541483625305271</v>
      </c>
      <c r="L50" s="1">
        <f t="shared" si="9"/>
        <v>1.493198671696061E-3</v>
      </c>
    </row>
    <row r="51" spans="1:12" x14ac:dyDescent="0.25">
      <c r="A51">
        <f t="shared" si="1"/>
        <v>49</v>
      </c>
      <c r="B51" s="19">
        <f>MortTables!B59*MortAdj</f>
        <v>3.6407999999999996E-3</v>
      </c>
      <c r="C51" s="19">
        <f>MortTables!C59*MortAdj</f>
        <v>1.5755999999999999E-3</v>
      </c>
      <c r="D51" s="1">
        <f t="shared" si="0"/>
        <v>2.6081999999999998E-3</v>
      </c>
      <c r="E51" s="2">
        <f t="shared" si="2"/>
        <v>0.96760767185834473</v>
      </c>
      <c r="F51" s="16">
        <f t="shared" si="3"/>
        <v>0.98402544304327599</v>
      </c>
      <c r="G51" s="16">
        <f t="shared" si="4"/>
        <v>0.97578403450227214</v>
      </c>
      <c r="H51" s="17">
        <f t="shared" si="5"/>
        <v>0.95215448198953145</v>
      </c>
      <c r="I51" s="17">
        <f t="shared" si="6"/>
        <v>4.7259105025481439E-2</v>
      </c>
      <c r="J51" s="17">
        <f t="shared" si="7"/>
        <v>5.8641298498714634E-4</v>
      </c>
      <c r="K51" s="2">
        <f t="shared" si="8"/>
        <v>0.98367630504152759</v>
      </c>
      <c r="L51" s="1">
        <f t="shared" si="9"/>
        <v>1.764263280361944E-3</v>
      </c>
    </row>
    <row r="52" spans="1:12" x14ac:dyDescent="0.25">
      <c r="A52">
        <f t="shared" si="1"/>
        <v>50</v>
      </c>
      <c r="B52" s="19">
        <f>MortTables!B60*MortAdj</f>
        <v>4.2251999999999993E-3</v>
      </c>
      <c r="C52" s="19">
        <f>MortTables!C60*MortAdj</f>
        <v>1.8959999999999999E-3</v>
      </c>
      <c r="D52" s="1">
        <f t="shared" si="0"/>
        <v>3.0605999999999997E-3</v>
      </c>
      <c r="E52" s="2">
        <f t="shared" si="2"/>
        <v>0.96351933592320882</v>
      </c>
      <c r="F52" s="16">
        <f t="shared" si="3"/>
        <v>0.98215973080326591</v>
      </c>
      <c r="G52" s="16">
        <f t="shared" si="4"/>
        <v>0.97279754988627454</v>
      </c>
      <c r="H52" s="17">
        <f t="shared" si="5"/>
        <v>0.94633507306473885</v>
      </c>
      <c r="I52" s="17">
        <f t="shared" si="6"/>
        <v>5.2924953643071482E-2</v>
      </c>
      <c r="J52" s="17">
        <f t="shared" si="7"/>
        <v>7.3997329218972239E-4</v>
      </c>
      <c r="K52" s="2">
        <f t="shared" si="8"/>
        <v>0.98163601714466753</v>
      </c>
      <c r="L52" s="1">
        <f t="shared" si="9"/>
        <v>2.074145617214973E-3</v>
      </c>
    </row>
    <row r="53" spans="1:12" x14ac:dyDescent="0.25">
      <c r="A53">
        <f t="shared" si="1"/>
        <v>51</v>
      </c>
      <c r="B53" s="19">
        <f>MortTables!B61*MortAdj</f>
        <v>4.2671999999999996E-3</v>
      </c>
      <c r="C53" s="19">
        <f>MortTables!C61*MortAdj</f>
        <v>2.0363999999999998E-3</v>
      </c>
      <c r="D53" s="1">
        <f t="shared" si="0"/>
        <v>3.1517999999999997E-3</v>
      </c>
      <c r="E53" s="2">
        <f t="shared" si="2"/>
        <v>0.95940780621295729</v>
      </c>
      <c r="F53" s="16">
        <f t="shared" si="3"/>
        <v>0.98015966072745808</v>
      </c>
      <c r="G53" s="16">
        <f t="shared" si="4"/>
        <v>0.96973148656854291</v>
      </c>
      <c r="H53" s="17">
        <f t="shared" si="5"/>
        <v>0.94037915604243616</v>
      </c>
      <c r="I53" s="17">
        <f t="shared" si="6"/>
        <v>5.8704661052213579E-2</v>
      </c>
      <c r="J53" s="17">
        <f t="shared" si="7"/>
        <v>9.1618290535029818E-4</v>
      </c>
      <c r="K53" s="2">
        <f t="shared" si="8"/>
        <v>0.97953516496426263</v>
      </c>
      <c r="L53" s="1">
        <f t="shared" si="9"/>
        <v>2.1401539304922723E-3</v>
      </c>
    </row>
    <row r="54" spans="1:12" x14ac:dyDescent="0.25">
      <c r="A54">
        <f t="shared" si="1"/>
        <v>52</v>
      </c>
      <c r="B54" s="19">
        <f>MortTables!B62*MortAdj</f>
        <v>4.2551999999999998E-3</v>
      </c>
      <c r="C54" s="19">
        <f>MortTables!C62*MortAdj</f>
        <v>2.2967999999999999E-3</v>
      </c>
      <c r="D54" s="1">
        <f t="shared" si="0"/>
        <v>3.2759999999999998E-3</v>
      </c>
      <c r="E54" s="2">
        <f t="shared" si="2"/>
        <v>0.95532533411595988</v>
      </c>
      <c r="F54" s="16">
        <f t="shared" si="3"/>
        <v>0.97790843001869932</v>
      </c>
      <c r="G54" s="16">
        <f t="shared" si="4"/>
        <v>0.96655464621854437</v>
      </c>
      <c r="H54" s="17">
        <f t="shared" si="5"/>
        <v>0.93422788412665547</v>
      </c>
      <c r="I54" s="17">
        <f t="shared" si="6"/>
        <v>6.4653524183777816E-2</v>
      </c>
      <c r="J54" s="17">
        <f t="shared" si="7"/>
        <v>1.1185916895667285E-3</v>
      </c>
      <c r="K54" s="2">
        <f t="shared" si="8"/>
        <v>0.97735178475723528</v>
      </c>
      <c r="L54" s="1">
        <f t="shared" si="9"/>
        <v>2.2289962475282588E-3</v>
      </c>
    </row>
    <row r="55" spans="1:12" x14ac:dyDescent="0.25">
      <c r="A55">
        <f t="shared" si="1"/>
        <v>53</v>
      </c>
      <c r="B55" s="19">
        <f>MortTables!B63*MortAdj</f>
        <v>4.3140000000000001E-3</v>
      </c>
      <c r="C55" s="19">
        <f>MortTables!C63*MortAdj</f>
        <v>2.6316E-3</v>
      </c>
      <c r="D55" s="1">
        <f t="shared" si="0"/>
        <v>3.4727999999999998E-3</v>
      </c>
      <c r="E55" s="2">
        <f t="shared" si="2"/>
        <v>0.95120406062458362</v>
      </c>
      <c r="F55" s="16">
        <f t="shared" si="3"/>
        <v>0.97533496619426219</v>
      </c>
      <c r="G55" s="16">
        <f t="shared" si="4"/>
        <v>0.96319799524315652</v>
      </c>
      <c r="H55" s="17">
        <f t="shared" si="5"/>
        <v>0.92775037804043581</v>
      </c>
      <c r="I55" s="17">
        <f t="shared" si="6"/>
        <v>7.0895234405441487E-2</v>
      </c>
      <c r="J55" s="17">
        <f t="shared" si="7"/>
        <v>1.3543875541227298E-3</v>
      </c>
      <c r="K55" s="2">
        <f t="shared" si="8"/>
        <v>0.9750374993888653</v>
      </c>
      <c r="L55" s="1">
        <f t="shared" si="9"/>
        <v>2.3679144034558508E-3</v>
      </c>
    </row>
    <row r="56" spans="1:12" x14ac:dyDescent="0.25">
      <c r="A56">
        <f t="shared" si="1"/>
        <v>54</v>
      </c>
      <c r="B56" s="19">
        <f>MortTables!B64*MortAdj</f>
        <v>4.3715999999999998E-3</v>
      </c>
      <c r="C56" s="19">
        <f>MortTables!C64*MortAdj</f>
        <v>3.0383999999999997E-3</v>
      </c>
      <c r="D56" s="1">
        <f t="shared" si="0"/>
        <v>3.705E-3</v>
      </c>
      <c r="E56" s="2">
        <f t="shared" si="2"/>
        <v>0.94704577695315717</v>
      </c>
      <c r="F56" s="16">
        <f t="shared" si="3"/>
        <v>0.97237150843297759</v>
      </c>
      <c r="G56" s="16">
        <f t="shared" si="4"/>
        <v>0.9596293466707807</v>
      </c>
      <c r="H56" s="17">
        <f t="shared" si="5"/>
        <v>0.92088848299178938</v>
      </c>
      <c r="I56" s="17">
        <f t="shared" si="6"/>
        <v>7.7481727357982588E-2</v>
      </c>
      <c r="J56" s="17">
        <f t="shared" si="7"/>
        <v>1.6297896502280051E-3</v>
      </c>
      <c r="K56" s="2">
        <f t="shared" si="8"/>
        <v>0.97256879513956374</v>
      </c>
      <c r="L56" s="1">
        <f t="shared" si="9"/>
        <v>2.5319069788073412E-3</v>
      </c>
    </row>
    <row r="57" spans="1:12" x14ac:dyDescent="0.25">
      <c r="A57">
        <f t="shared" si="1"/>
        <v>55</v>
      </c>
      <c r="B57" s="19">
        <f>MortTables!B65*MortAdj</f>
        <v>4.5576000000000002E-3</v>
      </c>
      <c r="C57" s="19">
        <f>MortTables!C65*MortAdj</f>
        <v>3.522E-3</v>
      </c>
      <c r="D57" s="1">
        <f t="shared" si="0"/>
        <v>4.0397999999999996E-3</v>
      </c>
      <c r="E57" s="2">
        <f t="shared" si="2"/>
        <v>0.94272952112011543</v>
      </c>
      <c r="F57" s="16">
        <f t="shared" si="3"/>
        <v>0.96894681598027665</v>
      </c>
      <c r="G57" s="16">
        <f t="shared" si="4"/>
        <v>0.95575263603610006</v>
      </c>
      <c r="H57" s="17">
        <f t="shared" si="5"/>
        <v>0.91346310128995389</v>
      </c>
      <c r="I57" s="17">
        <f t="shared" si="6"/>
        <v>8.4579069492292228E-2</v>
      </c>
      <c r="J57" s="17">
        <f t="shared" si="7"/>
        <v>1.9578292177538314E-3</v>
      </c>
      <c r="K57" s="2">
        <f t="shared" si="8"/>
        <v>0.96987734064131281</v>
      </c>
      <c r="L57" s="1">
        <f t="shared" si="9"/>
        <v>2.7673667011541836E-3</v>
      </c>
    </row>
    <row r="58" spans="1:12" x14ac:dyDescent="0.25">
      <c r="A58">
        <f t="shared" si="1"/>
        <v>56</v>
      </c>
      <c r="B58" s="19">
        <f>MortTables!B66*MortAdj</f>
        <v>4.8396000000000003E-3</v>
      </c>
      <c r="C58" s="19">
        <f>MortTables!C66*MortAdj</f>
        <v>4.1015999999999995E-3</v>
      </c>
      <c r="D58" s="1">
        <f t="shared" si="0"/>
        <v>4.4705999999999999E-3</v>
      </c>
      <c r="E58" s="2">
        <f t="shared" si="2"/>
        <v>0.93816708732970244</v>
      </c>
      <c r="F58" s="16">
        <f t="shared" si="3"/>
        <v>0.96497258371985195</v>
      </c>
      <c r="G58" s="16">
        <f t="shared" si="4"/>
        <v>0.95147984830143706</v>
      </c>
      <c r="H58" s="17">
        <f t="shared" si="5"/>
        <v>0.90531390172372572</v>
      </c>
      <c r="I58" s="17">
        <f t="shared" si="6"/>
        <v>9.2331893155422756E-2</v>
      </c>
      <c r="J58" s="17">
        <f t="shared" si="7"/>
        <v>2.3542051208515604E-3</v>
      </c>
      <c r="K58" s="2">
        <f t="shared" si="8"/>
        <v>0.96689927445839274</v>
      </c>
      <c r="L58" s="1">
        <f t="shared" si="9"/>
        <v>3.0705596039091176E-3</v>
      </c>
    </row>
    <row r="59" spans="1:12" x14ac:dyDescent="0.25">
      <c r="A59">
        <f t="shared" si="1"/>
        <v>57</v>
      </c>
      <c r="B59" s="19">
        <f>MortTables!B67*MortAdj</f>
        <v>5.2127999999999992E-3</v>
      </c>
      <c r="C59" s="19">
        <f>MortTables!C67*MortAdj</f>
        <v>4.6895999999999995E-3</v>
      </c>
      <c r="D59" s="1">
        <f t="shared" si="0"/>
        <v>4.9511999999999994E-3</v>
      </c>
      <c r="E59" s="2">
        <f t="shared" si="2"/>
        <v>0.93327660993687012</v>
      </c>
      <c r="F59" s="16">
        <f t="shared" si="3"/>
        <v>0.9604472482912394</v>
      </c>
      <c r="G59" s="16">
        <f t="shared" si="4"/>
        <v>0.94676888127652692</v>
      </c>
      <c r="H59" s="17">
        <f t="shared" si="5"/>
        <v>0.8963713145536063</v>
      </c>
      <c r="I59" s="17">
        <f t="shared" si="6"/>
        <v>0.10079513344584119</v>
      </c>
      <c r="J59" s="17">
        <f t="shared" si="7"/>
        <v>2.8335520005524865E-3</v>
      </c>
      <c r="K59" s="2">
        <f t="shared" si="8"/>
        <v>0.96360166856198237</v>
      </c>
      <c r="L59" s="1">
        <f t="shared" si="9"/>
        <v>3.4104957812255421E-3</v>
      </c>
    </row>
    <row r="60" spans="1:12" x14ac:dyDescent="0.25">
      <c r="A60">
        <f t="shared" si="1"/>
        <v>58</v>
      </c>
      <c r="B60" s="19">
        <f>MortTables!B68*MortAdj</f>
        <v>5.7095999999999996E-3</v>
      </c>
      <c r="C60" s="19">
        <f>MortTables!C68*MortAdj</f>
        <v>5.2620000000000002E-3</v>
      </c>
      <c r="D60" s="1">
        <f t="shared" si="0"/>
        <v>5.4857999999999999E-3</v>
      </c>
      <c r="E60" s="2">
        <f t="shared" si="2"/>
        <v>0.92794797380477456</v>
      </c>
      <c r="F60" s="16">
        <f t="shared" si="3"/>
        <v>0.95539337487073095</v>
      </c>
      <c r="G60" s="16">
        <f t="shared" si="4"/>
        <v>0.94157509654762017</v>
      </c>
      <c r="H60" s="17">
        <f t="shared" si="5"/>
        <v>0.88656366243866025</v>
      </c>
      <c r="I60" s="17">
        <f t="shared" si="6"/>
        <v>0.11002286821791984</v>
      </c>
      <c r="J60" s="17">
        <f t="shared" si="7"/>
        <v>3.4134693434199042E-3</v>
      </c>
      <c r="K60" s="2">
        <f t="shared" si="8"/>
        <v>0.95994891554001283</v>
      </c>
      <c r="L60" s="1">
        <f t="shared" si="9"/>
        <v>3.7907292412856508E-3</v>
      </c>
    </row>
    <row r="61" spans="1:12" x14ac:dyDescent="0.25">
      <c r="A61">
        <f t="shared" si="1"/>
        <v>59</v>
      </c>
      <c r="B61" s="19">
        <f>MortTables!B69*MortAdj</f>
        <v>6.1980000000000004E-3</v>
      </c>
      <c r="C61" s="19">
        <f>MortTables!C69*MortAdj</f>
        <v>5.9148000000000004E-3</v>
      </c>
      <c r="D61" s="1">
        <f t="shared" si="0"/>
        <v>6.0564E-3</v>
      </c>
      <c r="E61" s="2">
        <f t="shared" si="2"/>
        <v>0.92219655226313257</v>
      </c>
      <c r="F61" s="16">
        <f t="shared" si="3"/>
        <v>0.94974241413704552</v>
      </c>
      <c r="G61" s="16">
        <f t="shared" si="4"/>
        <v>0.9358725411328892</v>
      </c>
      <c r="H61" s="17">
        <f t="shared" si="5"/>
        <v>0.87585741324653144</v>
      </c>
      <c r="I61" s="17">
        <f t="shared" si="6"/>
        <v>0.12003025577271562</v>
      </c>
      <c r="J61" s="17">
        <f t="shared" si="7"/>
        <v>4.1123309807529875E-3</v>
      </c>
      <c r="K61" s="2">
        <f t="shared" si="8"/>
        <v>0.95591759384693276</v>
      </c>
      <c r="L61" s="1">
        <f t="shared" si="9"/>
        <v>4.1995168990969223E-3</v>
      </c>
    </row>
    <row r="62" spans="1:12" x14ac:dyDescent="0.25">
      <c r="A62">
        <f t="shared" si="1"/>
        <v>60</v>
      </c>
      <c r="B62" s="19">
        <f>MortTables!B70*MortAdj</f>
        <v>6.7871999999999993E-3</v>
      </c>
      <c r="C62" s="19">
        <f>MortTables!C70*MortAdj</f>
        <v>6.6300000000000005E-3</v>
      </c>
      <c r="D62" s="1">
        <f t="shared" si="0"/>
        <v>6.7086000000000003E-3</v>
      </c>
      <c r="E62" s="2">
        <f t="shared" si="2"/>
        <v>0.91593741982361221</v>
      </c>
      <c r="F62" s="16">
        <f t="shared" si="3"/>
        <v>0.94344562193131687</v>
      </c>
      <c r="G62" s="16">
        <f t="shared" si="4"/>
        <v>0.92959414660344519</v>
      </c>
      <c r="H62" s="17">
        <f t="shared" si="5"/>
        <v>0.86414527739938751</v>
      </c>
      <c r="I62" s="17">
        <f t="shared" si="6"/>
        <v>0.13089773840811528</v>
      </c>
      <c r="J62" s="17">
        <f t="shared" si="7"/>
        <v>4.9569841924971677E-3</v>
      </c>
      <c r="K62" s="2">
        <f t="shared" si="8"/>
        <v>0.95145406891760043</v>
      </c>
      <c r="L62" s="1">
        <f t="shared" si="9"/>
        <v>4.669361624959345E-3</v>
      </c>
    </row>
    <row r="63" spans="1:12" x14ac:dyDescent="0.25">
      <c r="A63">
        <f t="shared" si="1"/>
        <v>61</v>
      </c>
      <c r="B63" s="19">
        <f>MortTables!B71*MortAdj</f>
        <v>7.6295999999999994E-3</v>
      </c>
      <c r="C63" s="19">
        <f>MortTables!C71*MortAdj</f>
        <v>7.399199999999999E-3</v>
      </c>
      <c r="D63" s="1">
        <f t="shared" si="0"/>
        <v>7.5143999999999992E-3</v>
      </c>
      <c r="E63" s="2">
        <f t="shared" si="2"/>
        <v>0.90894918368532596</v>
      </c>
      <c r="F63" s="16">
        <f t="shared" si="3"/>
        <v>0.93646487908552267</v>
      </c>
      <c r="G63" s="16">
        <f t="shared" si="4"/>
        <v>0.92260880434820824</v>
      </c>
      <c r="H63" s="17">
        <f t="shared" si="5"/>
        <v>0.85120700586083042</v>
      </c>
      <c r="I63" s="17">
        <f t="shared" si="6"/>
        <v>0.1428035969747557</v>
      </c>
      <c r="J63" s="17">
        <f t="shared" si="7"/>
        <v>5.9893971644139109E-3</v>
      </c>
      <c r="K63" s="2">
        <f t="shared" si="8"/>
        <v>0.94645700504299246</v>
      </c>
      <c r="L63" s="1">
        <f t="shared" si="9"/>
        <v>5.2520284876103052E-3</v>
      </c>
    </row>
    <row r="64" spans="1:12" x14ac:dyDescent="0.25">
      <c r="A64">
        <f t="shared" si="1"/>
        <v>62</v>
      </c>
      <c r="B64" s="19">
        <f>MortTables!B72*MortAdj</f>
        <v>8.4047999999999987E-3</v>
      </c>
      <c r="C64" s="19">
        <f>MortTables!C72*MortAdj</f>
        <v>8.2223999999999995E-3</v>
      </c>
      <c r="D64" s="1">
        <f t="shared" si="0"/>
        <v>8.3135999999999991E-3</v>
      </c>
      <c r="E64" s="2">
        <f t="shared" si="2"/>
        <v>0.90130964758628751</v>
      </c>
      <c r="F64" s="16">
        <f t="shared" si="3"/>
        <v>0.92876489026372988</v>
      </c>
      <c r="G64" s="16">
        <f t="shared" si="4"/>
        <v>0.9149386037923789</v>
      </c>
      <c r="H64" s="17">
        <f t="shared" si="5"/>
        <v>0.83711264870954771</v>
      </c>
      <c r="I64" s="17">
        <f t="shared" si="6"/>
        <v>0.1556519101656624</v>
      </c>
      <c r="J64" s="17">
        <f t="shared" si="7"/>
        <v>7.2354411247898967E-3</v>
      </c>
      <c r="K64" s="2">
        <f t="shared" si="8"/>
        <v>0.94093247279004455</v>
      </c>
      <c r="L64" s="1">
        <f t="shared" si="9"/>
        <v>5.8370662623993264E-3</v>
      </c>
    </row>
    <row r="65" spans="1:12" x14ac:dyDescent="0.25">
      <c r="A65">
        <f t="shared" si="1"/>
        <v>63</v>
      </c>
      <c r="B65" s="19">
        <f>MortTables!B73*MortAdj</f>
        <v>9.5015999999999989E-3</v>
      </c>
      <c r="C65" s="19">
        <f>MortTables!C73*MortAdj</f>
        <v>9.0983999999999995E-3</v>
      </c>
      <c r="D65" s="1">
        <f t="shared" si="0"/>
        <v>9.2999999999999992E-3</v>
      </c>
      <c r="E65" s="2">
        <f t="shared" si="2"/>
        <v>0.89274576383878168</v>
      </c>
      <c r="F65" s="16">
        <f t="shared" si="3"/>
        <v>0.92031461578615437</v>
      </c>
      <c r="G65" s="16">
        <f t="shared" si="4"/>
        <v>0.90642967477710978</v>
      </c>
      <c r="H65" s="17">
        <f t="shared" si="5"/>
        <v>0.82161475531653705</v>
      </c>
      <c r="I65" s="17">
        <f t="shared" si="6"/>
        <v>0.16962983892114555</v>
      </c>
      <c r="J65" s="17">
        <f t="shared" si="7"/>
        <v>8.7554057623174444E-3</v>
      </c>
      <c r="K65" s="2">
        <f t="shared" si="8"/>
        <v>0.9347578578769411</v>
      </c>
      <c r="L65" s="1">
        <f t="shared" si="9"/>
        <v>6.5622295878412507E-3</v>
      </c>
    </row>
    <row r="66" spans="1:12" x14ac:dyDescent="0.25">
      <c r="A66">
        <f t="shared" si="1"/>
        <v>64</v>
      </c>
      <c r="B66" s="19">
        <f>MortTables!B74*MortAdj</f>
        <v>1.0513199999999999E-2</v>
      </c>
      <c r="C66" s="19">
        <f>MortTables!C74*MortAdj</f>
        <v>1.0046399999999999E-2</v>
      </c>
      <c r="D66" s="1">
        <f t="shared" si="0"/>
        <v>1.0279799999999999E-2</v>
      </c>
      <c r="E66" s="2">
        <f t="shared" si="2"/>
        <v>0.88336014907439175</v>
      </c>
      <c r="F66" s="16">
        <f t="shared" si="3"/>
        <v>0.9110687670301203</v>
      </c>
      <c r="G66" s="16">
        <f t="shared" si="4"/>
        <v>0.89711175900633611</v>
      </c>
      <c r="H66" s="17">
        <f t="shared" si="5"/>
        <v>0.80480950814744245</v>
      </c>
      <c r="I66" s="17">
        <f t="shared" si="6"/>
        <v>0.18460450171778728</v>
      </c>
      <c r="J66" s="17">
        <f t="shared" si="7"/>
        <v>1.0585990134770259E-2</v>
      </c>
      <c r="K66" s="2">
        <f t="shared" si="8"/>
        <v>0.92794071079320661</v>
      </c>
      <c r="L66" s="1">
        <f t="shared" si="9"/>
        <v>7.2929550966470691E-3</v>
      </c>
    </row>
    <row r="67" spans="1:12" x14ac:dyDescent="0.25">
      <c r="A67">
        <f t="shared" si="1"/>
        <v>65</v>
      </c>
      <c r="B67" s="19">
        <f>MortTables!B75*MortAdj</f>
        <v>1.1643599999999999E-2</v>
      </c>
      <c r="C67" s="19">
        <f>MortTables!C75*MortAdj</f>
        <v>1.1082E-2</v>
      </c>
      <c r="D67" s="1">
        <f t="shared" si="0"/>
        <v>1.1362799999999999E-2</v>
      </c>
      <c r="E67" s="2">
        <f t="shared" si="2"/>
        <v>0.87307465684262919</v>
      </c>
      <c r="F67" s="16">
        <f t="shared" si="3"/>
        <v>0.90097230295389252</v>
      </c>
      <c r="G67" s="16">
        <f t="shared" si="4"/>
        <v>0.88691805751109887</v>
      </c>
      <c r="H67" s="17">
        <f t="shared" si="5"/>
        <v>0.78662364073926083</v>
      </c>
      <c r="I67" s="17">
        <f t="shared" si="6"/>
        <v>0.20058883354367599</v>
      </c>
      <c r="J67" s="17">
        <f t="shared" si="7"/>
        <v>1.2787525717063142E-2</v>
      </c>
      <c r="K67" s="2">
        <f t="shared" si="8"/>
        <v>0.92041639271289277</v>
      </c>
      <c r="L67" s="1">
        <f t="shared" si="9"/>
        <v>8.1086194331122519E-3</v>
      </c>
    </row>
    <row r="68" spans="1:12" x14ac:dyDescent="0.25">
      <c r="A68">
        <f t="shared" si="1"/>
        <v>66</v>
      </c>
      <c r="B68" s="19">
        <f>MortTables!B76*MortAdj</f>
        <v>1.3204799999999999E-2</v>
      </c>
      <c r="C68" s="19">
        <f>MortTables!C76*MortAdj</f>
        <v>1.2204E-2</v>
      </c>
      <c r="D68" s="1">
        <f t="shared" si="0"/>
        <v>1.2704399999999999E-2</v>
      </c>
      <c r="E68" s="2">
        <f t="shared" si="2"/>
        <v>0.86154588061395365</v>
      </c>
      <c r="F68" s="16">
        <f t="shared" si="3"/>
        <v>0.88997683696864327</v>
      </c>
      <c r="G68" s="16">
        <f t="shared" si="4"/>
        <v>0.87565029574125486</v>
      </c>
      <c r="H68" s="17">
        <f t="shared" si="5"/>
        <v>0.76676344043174705</v>
      </c>
      <c r="I68" s="17">
        <f t="shared" si="6"/>
        <v>0.21777371061901551</v>
      </c>
      <c r="J68" s="17">
        <f t="shared" si="7"/>
        <v>1.5462848949237379E-2</v>
      </c>
      <c r="K68" s="2">
        <f t="shared" si="8"/>
        <v>0.91201850541463036</v>
      </c>
      <c r="L68" s="1">
        <f t="shared" si="9"/>
        <v>9.1240088342081638E-3</v>
      </c>
    </row>
    <row r="69" spans="1:12" x14ac:dyDescent="0.25">
      <c r="A69">
        <f t="shared" si="1"/>
        <v>67</v>
      </c>
      <c r="B69" s="19">
        <f>MortTables!B77*MortAdj</f>
        <v>1.46184E-2</v>
      </c>
      <c r="C69" s="19">
        <f>MortTables!C77*MortAdj</f>
        <v>1.3409999999999998E-2</v>
      </c>
      <c r="D69" s="1">
        <f t="shared" si="0"/>
        <v>1.4014199999999999E-2</v>
      </c>
      <c r="E69" s="2">
        <f t="shared" si="2"/>
        <v>0.84895145831278662</v>
      </c>
      <c r="F69" s="16">
        <f t="shared" si="3"/>
        <v>0.87804224758489369</v>
      </c>
      <c r="G69" s="16">
        <f t="shared" si="4"/>
        <v>0.8633787573666778</v>
      </c>
      <c r="H69" s="17">
        <f t="shared" si="5"/>
        <v>0.74542287867202872</v>
      </c>
      <c r="I69" s="17">
        <f t="shared" si="6"/>
        <v>0.2359117573892982</v>
      </c>
      <c r="J69" s="17">
        <f t="shared" si="7"/>
        <v>1.8665363938673095E-2</v>
      </c>
      <c r="K69" s="2">
        <f t="shared" si="8"/>
        <v>0.90277602085069064</v>
      </c>
      <c r="L69" s="1">
        <f t="shared" si="9"/>
        <v>1.0134097618707649E-2</v>
      </c>
    </row>
    <row r="70" spans="1:12" x14ac:dyDescent="0.25">
      <c r="A70">
        <f t="shared" si="1"/>
        <v>68</v>
      </c>
      <c r="B70" s="19">
        <f>MortTables!B78*MortAdj</f>
        <v>1.5792E-2</v>
      </c>
      <c r="C70" s="19">
        <f>MortTables!C78*MortAdj</f>
        <v>1.4725200000000001E-2</v>
      </c>
      <c r="D70" s="1">
        <f t="shared" si="0"/>
        <v>1.5258600000000001E-2</v>
      </c>
      <c r="E70" s="2">
        <f t="shared" si="2"/>
        <v>0.83554481688311111</v>
      </c>
      <c r="F70" s="16">
        <f t="shared" si="3"/>
        <v>0.86511289988075657</v>
      </c>
      <c r="G70" s="16">
        <f t="shared" si="4"/>
        <v>0.85020480625952255</v>
      </c>
      <c r="H70" s="17">
        <f t="shared" si="5"/>
        <v>0.72284821258679233</v>
      </c>
      <c r="I70" s="17">
        <f t="shared" si="6"/>
        <v>0.25471318734546056</v>
      </c>
      <c r="J70" s="17">
        <f t="shared" si="7"/>
        <v>2.2438600067747175E-2</v>
      </c>
      <c r="K70" s="2">
        <f t="shared" si="8"/>
        <v>0.89274190854621449</v>
      </c>
      <c r="L70" s="1">
        <f t="shared" si="9"/>
        <v>1.1114730644951054E-2</v>
      </c>
    </row>
    <row r="71" spans="1:12" x14ac:dyDescent="0.25">
      <c r="A71">
        <f t="shared" si="1"/>
        <v>69</v>
      </c>
      <c r="B71" s="19">
        <f>MortTables!B79*MortAdj</f>
        <v>1.7444399999999999E-2</v>
      </c>
      <c r="C71" s="19">
        <f>MortTables!C79*MortAdj</f>
        <v>1.6203599999999999E-2</v>
      </c>
      <c r="D71" s="1">
        <f t="shared" si="0"/>
        <v>1.6823999999999999E-2</v>
      </c>
      <c r="E71" s="2">
        <f t="shared" si="2"/>
        <v>0.82096923887947537</v>
      </c>
      <c r="F71" s="16">
        <f t="shared" si="3"/>
        <v>0.85109495649624878</v>
      </c>
      <c r="G71" s="16">
        <f t="shared" si="4"/>
        <v>0.83590096059901242</v>
      </c>
      <c r="H71" s="17">
        <f t="shared" si="5"/>
        <v>0.69873041593035168</v>
      </c>
      <c r="I71" s="17">
        <f t="shared" si="6"/>
        <v>0.27434108933732143</v>
      </c>
      <c r="J71" s="17">
        <f t="shared" si="7"/>
        <v>2.6928494732326873E-2</v>
      </c>
      <c r="K71" s="2">
        <f t="shared" si="8"/>
        <v>0.88171592251834507</v>
      </c>
      <c r="L71" s="1">
        <f t="shared" si="9"/>
        <v>1.2350698362334822E-2</v>
      </c>
    </row>
    <row r="72" spans="1:12" x14ac:dyDescent="0.25">
      <c r="A72">
        <f t="shared" si="1"/>
        <v>70</v>
      </c>
      <c r="B72" s="19">
        <f>MortTables!B80*MortAdj</f>
        <v>1.8823199999999998E-2</v>
      </c>
      <c r="C72" s="19">
        <f>MortTables!C80*MortAdj</f>
        <v>1.79028E-2</v>
      </c>
      <c r="D72" s="1">
        <f t="shared" ref="D72:D122" si="10">(B72+C72)/2</f>
        <v>1.8362999999999997E-2</v>
      </c>
      <c r="E72" s="2">
        <f t="shared" si="2"/>
        <v>0.80551597070219916</v>
      </c>
      <c r="F72" s="16">
        <f t="shared" si="3"/>
        <v>0.83585797370908776</v>
      </c>
      <c r="G72" s="16">
        <f t="shared" si="4"/>
        <v>0.82055131125953273</v>
      </c>
      <c r="H72" s="17">
        <f t="shared" si="5"/>
        <v>0.67330445440973852</v>
      </c>
      <c r="I72" s="17">
        <f t="shared" si="6"/>
        <v>0.29449371369958832</v>
      </c>
      <c r="J72" s="17">
        <f t="shared" si="7"/>
        <v>3.2201831890673105E-2</v>
      </c>
      <c r="K72" s="2">
        <f t="shared" si="8"/>
        <v>0.86973176144736397</v>
      </c>
      <c r="L72" s="1">
        <f t="shared" si="9"/>
        <v>1.3591861919372117E-2</v>
      </c>
    </row>
    <row r="73" spans="1:12" x14ac:dyDescent="0.25">
      <c r="A73">
        <f t="shared" ref="A73:A119" si="11">A72+1</f>
        <v>71</v>
      </c>
      <c r="B73" s="19">
        <f>MortTables!B81*MortAdj</f>
        <v>2.0827200000000001E-2</v>
      </c>
      <c r="C73" s="19">
        <f>MortTables!C81*MortAdj</f>
        <v>1.94124E-2</v>
      </c>
      <c r="D73" s="1">
        <f t="shared" si="10"/>
        <v>2.01198E-2</v>
      </c>
      <c r="E73" s="2">
        <f t="shared" ref="E73:E122" si="12">E72*(1-B73)</f>
        <v>0.7887393284771903</v>
      </c>
      <c r="F73" s="16">
        <f t="shared" ref="F73:F122" si="13">F72*(1-C73)</f>
        <v>0.81963196438025743</v>
      </c>
      <c r="G73" s="16">
        <f t="shared" ref="G73:G122" si="14">G72*(1-D73)</f>
        <v>0.80404198298725316</v>
      </c>
      <c r="H73" s="17">
        <f t="shared" ref="H73:H122" si="15">G73^2</f>
        <v>0.64648351040607432</v>
      </c>
      <c r="I73" s="17">
        <f t="shared" ref="I73:I122" si="16">2*G73*(1-G73)</f>
        <v>0.31511694516235772</v>
      </c>
      <c r="J73" s="17">
        <f t="shared" ref="J73:J122" si="17">(1-G73)^2</f>
        <v>3.8399544431567983E-2</v>
      </c>
      <c r="K73" s="2">
        <f t="shared" ref="K73:K122" si="18">H73+$K$3*I73</f>
        <v>0.8566665128293669</v>
      </c>
      <c r="L73" s="1">
        <f t="shared" ref="L73:L122" si="19">1-K73/K72</f>
        <v>1.5022158781754169E-2</v>
      </c>
    </row>
    <row r="74" spans="1:12" x14ac:dyDescent="0.25">
      <c r="A74">
        <f t="shared" si="11"/>
        <v>72</v>
      </c>
      <c r="B74" s="19">
        <f>MortTables!B82*MortAdj</f>
        <v>2.3125199999999999E-2</v>
      </c>
      <c r="C74" s="19">
        <f>MortTables!C82*MortAdj</f>
        <v>2.1592799999999999E-2</v>
      </c>
      <c r="D74" s="1">
        <f t="shared" si="10"/>
        <v>2.2358999999999997E-2</v>
      </c>
      <c r="E74" s="2">
        <f t="shared" si="12"/>
        <v>0.77049957375828959</v>
      </c>
      <c r="F74" s="16">
        <f t="shared" si="13"/>
        <v>0.80193381529978747</v>
      </c>
      <c r="G74" s="16">
        <f t="shared" si="14"/>
        <v>0.78606440828964119</v>
      </c>
      <c r="H74" s="17">
        <f t="shared" si="15"/>
        <v>0.61789725397974371</v>
      </c>
      <c r="I74" s="17">
        <f t="shared" si="16"/>
        <v>0.33633430861979491</v>
      </c>
      <c r="J74" s="17">
        <f t="shared" si="17"/>
        <v>4.5768437400461347E-2</v>
      </c>
      <c r="K74" s="2">
        <f t="shared" si="18"/>
        <v>0.84223223782914691</v>
      </c>
      <c r="L74" s="1">
        <f t="shared" si="19"/>
        <v>1.6849351275033508E-2</v>
      </c>
    </row>
    <row r="75" spans="1:12" x14ac:dyDescent="0.25">
      <c r="A75">
        <f t="shared" si="11"/>
        <v>73</v>
      </c>
      <c r="B75" s="19">
        <f>MortTables!B83*MortAdj</f>
        <v>2.5758E-2</v>
      </c>
      <c r="C75" s="19">
        <f>MortTables!C83*MortAdj</f>
        <v>2.34516E-2</v>
      </c>
      <c r="D75" s="1">
        <f t="shared" si="10"/>
        <v>2.46048E-2</v>
      </c>
      <c r="E75" s="2">
        <f t="shared" si="12"/>
        <v>0.75065304573742364</v>
      </c>
      <c r="F75" s="16">
        <f t="shared" si="13"/>
        <v>0.78312718423690297</v>
      </c>
      <c r="G75" s="16">
        <f t="shared" si="14"/>
        <v>0.76672345073655623</v>
      </c>
      <c r="H75" s="17">
        <f t="shared" si="15"/>
        <v>0.58786484990937238</v>
      </c>
      <c r="I75" s="17">
        <f t="shared" si="16"/>
        <v>0.35771720165436771</v>
      </c>
      <c r="J75" s="17">
        <f t="shared" si="17"/>
        <v>5.4417948436259904E-2</v>
      </c>
      <c r="K75" s="2">
        <f t="shared" si="18"/>
        <v>0.82646222341283559</v>
      </c>
      <c r="L75" s="1">
        <f t="shared" si="19"/>
        <v>1.872406885891531E-2</v>
      </c>
    </row>
    <row r="76" spans="1:12" x14ac:dyDescent="0.25">
      <c r="A76">
        <f t="shared" si="11"/>
        <v>74</v>
      </c>
      <c r="B76" s="19">
        <f>MortTables!B84*MortAdj</f>
        <v>2.8735199999999995E-2</v>
      </c>
      <c r="C76" s="19">
        <f>MortTables!C84*MortAdj</f>
        <v>2.5991999999999998E-2</v>
      </c>
      <c r="D76" s="1">
        <f t="shared" si="10"/>
        <v>2.7363599999999995E-2</v>
      </c>
      <c r="E76" s="2">
        <f t="shared" si="12"/>
        <v>0.72908288033754964</v>
      </c>
      <c r="F76" s="16">
        <f t="shared" si="13"/>
        <v>0.76277214246421743</v>
      </c>
      <c r="G76" s="16">
        <f t="shared" si="14"/>
        <v>0.7457431369199814</v>
      </c>
      <c r="H76" s="17">
        <f t="shared" si="15"/>
        <v>0.55613282626325411</v>
      </c>
      <c r="I76" s="17">
        <f t="shared" si="16"/>
        <v>0.37922062131345458</v>
      </c>
      <c r="J76" s="17">
        <f t="shared" si="17"/>
        <v>6.4646552423291329E-2</v>
      </c>
      <c r="K76" s="2">
        <f t="shared" si="18"/>
        <v>0.80907298067932831</v>
      </c>
      <c r="L76" s="1">
        <f t="shared" si="19"/>
        <v>2.1040577827863949E-2</v>
      </c>
    </row>
    <row r="77" spans="1:12" x14ac:dyDescent="0.25">
      <c r="A77">
        <f t="shared" si="11"/>
        <v>75</v>
      </c>
      <c r="B77" s="19">
        <f>MortTables!B85*MortAdj</f>
        <v>3.2827199999999994E-2</v>
      </c>
      <c r="C77" s="19">
        <f>MortTables!C85*MortAdj</f>
        <v>2.8038E-2</v>
      </c>
      <c r="D77" s="1">
        <f t="shared" si="10"/>
        <v>3.0432599999999997E-2</v>
      </c>
      <c r="E77" s="2">
        <f t="shared" si="12"/>
        <v>0.70514913080813291</v>
      </c>
      <c r="F77" s="16">
        <f t="shared" si="13"/>
        <v>0.74138553713380573</v>
      </c>
      <c r="G77" s="16">
        <f t="shared" si="14"/>
        <v>0.72304823433135035</v>
      </c>
      <c r="H77" s="17">
        <f t="shared" si="15"/>
        <v>0.52279874916968327</v>
      </c>
      <c r="I77" s="17">
        <f t="shared" si="16"/>
        <v>0.40049897032333404</v>
      </c>
      <c r="J77" s="17">
        <f t="shared" si="17"/>
        <v>7.6702280506982634E-2</v>
      </c>
      <c r="K77" s="2">
        <f t="shared" si="18"/>
        <v>0.78993156237534712</v>
      </c>
      <c r="L77" s="1">
        <f t="shared" si="19"/>
        <v>2.3658456976167086E-2</v>
      </c>
    </row>
    <row r="78" spans="1:12" x14ac:dyDescent="0.25">
      <c r="A78">
        <f t="shared" si="11"/>
        <v>76</v>
      </c>
      <c r="B78" s="19">
        <f>MortTables!B86*MortAdj</f>
        <v>3.6587999999999996E-2</v>
      </c>
      <c r="C78" s="19">
        <f>MortTables!C86*MortAdj</f>
        <v>3.0891599999999998E-2</v>
      </c>
      <c r="D78" s="1">
        <f t="shared" si="10"/>
        <v>3.37398E-2</v>
      </c>
      <c r="E78" s="2">
        <f t="shared" si="12"/>
        <v>0.67934913441012501</v>
      </c>
      <c r="F78" s="16">
        <f t="shared" si="13"/>
        <v>0.71848295167488307</v>
      </c>
      <c r="G78" s="16">
        <f t="shared" si="14"/>
        <v>0.69865273151465745</v>
      </c>
      <c r="H78" s="17">
        <f t="shared" si="15"/>
        <v>0.48811563925289203</v>
      </c>
      <c r="I78" s="17">
        <f t="shared" si="16"/>
        <v>0.42107418452353085</v>
      </c>
      <c r="J78" s="17">
        <f t="shared" si="17"/>
        <v>9.0810176223577121E-2</v>
      </c>
      <c r="K78" s="2">
        <f t="shared" si="18"/>
        <v>0.76897212033008711</v>
      </c>
      <c r="L78" s="1">
        <f t="shared" si="19"/>
        <v>2.6533237869663551E-2</v>
      </c>
    </row>
    <row r="79" spans="1:12" x14ac:dyDescent="0.25">
      <c r="A79">
        <f t="shared" si="11"/>
        <v>77</v>
      </c>
      <c r="B79" s="19">
        <f>MortTables!B87*MortAdj</f>
        <v>4.1658000000000001E-2</v>
      </c>
      <c r="C79" s="19">
        <f>MortTables!C87*MortAdj</f>
        <v>3.4820400000000001E-2</v>
      </c>
      <c r="D79" s="1">
        <f t="shared" si="10"/>
        <v>3.8239200000000001E-2</v>
      </c>
      <c r="E79" s="2">
        <f t="shared" si="12"/>
        <v>0.65104880816886801</v>
      </c>
      <c r="F79" s="16">
        <f t="shared" si="13"/>
        <v>0.69346508790438299</v>
      </c>
      <c r="G79" s="16">
        <f t="shared" si="14"/>
        <v>0.67193680998372218</v>
      </c>
      <c r="H79" s="17">
        <f t="shared" si="15"/>
        <v>0.45149907661110078</v>
      </c>
      <c r="I79" s="17">
        <f t="shared" si="16"/>
        <v>0.44087546674524281</v>
      </c>
      <c r="J79" s="17">
        <f t="shared" si="17"/>
        <v>0.1076254566436564</v>
      </c>
      <c r="K79" s="2">
        <f t="shared" si="18"/>
        <v>0.74556301293017779</v>
      </c>
      <c r="L79" s="1">
        <f t="shared" si="19"/>
        <v>3.0442075572077676E-2</v>
      </c>
    </row>
    <row r="80" spans="1:12" x14ac:dyDescent="0.25">
      <c r="A80">
        <f t="shared" si="11"/>
        <v>78</v>
      </c>
      <c r="B80" s="19">
        <f>MortTables!B88*MortAdj</f>
        <v>4.73832E-2</v>
      </c>
      <c r="C80" s="19">
        <f>MortTables!C88*MortAdj</f>
        <v>3.8383199999999999E-2</v>
      </c>
      <c r="D80" s="1">
        <f t="shared" si="10"/>
        <v>4.2883199999999996E-2</v>
      </c>
      <c r="E80" s="2">
        <f t="shared" si="12"/>
        <v>0.62020003228164089</v>
      </c>
      <c r="F80" s="16">
        <f t="shared" si="13"/>
        <v>0.66684767874233153</v>
      </c>
      <c r="G80" s="16">
        <f t="shared" si="14"/>
        <v>0.64312200937382824</v>
      </c>
      <c r="H80" s="17">
        <f t="shared" si="15"/>
        <v>0.41360591894103044</v>
      </c>
      <c r="I80" s="17">
        <f t="shared" si="16"/>
        <v>0.45903218086559566</v>
      </c>
      <c r="J80" s="17">
        <f t="shared" si="17"/>
        <v>0.12736190019337393</v>
      </c>
      <c r="K80" s="2">
        <f t="shared" si="18"/>
        <v>0.7197803835783827</v>
      </c>
      <c r="L80" s="1">
        <f t="shared" si="19"/>
        <v>3.4581422233468051E-2</v>
      </c>
    </row>
    <row r="81" spans="1:12" x14ac:dyDescent="0.25">
      <c r="A81">
        <f t="shared" si="11"/>
        <v>79</v>
      </c>
      <c r="B81" s="19">
        <f>MortTables!B89*MortAdj</f>
        <v>5.3897999999999995E-2</v>
      </c>
      <c r="C81" s="19">
        <f>MortTables!C89*MortAdj</f>
        <v>4.2376799999999999E-2</v>
      </c>
      <c r="D81" s="1">
        <f t="shared" si="10"/>
        <v>4.8137399999999997E-2</v>
      </c>
      <c r="E81" s="2">
        <f t="shared" si="12"/>
        <v>0.58677249094172501</v>
      </c>
      <c r="F81" s="16">
        <f t="shared" si="13"/>
        <v>0.63858880802980345</v>
      </c>
      <c r="G81" s="16">
        <f t="shared" si="14"/>
        <v>0.61216378795979653</v>
      </c>
      <c r="H81" s="17">
        <f t="shared" si="15"/>
        <v>0.37474450328928671</v>
      </c>
      <c r="I81" s="17">
        <f t="shared" si="16"/>
        <v>0.47483856934101959</v>
      </c>
      <c r="J81" s="17">
        <f t="shared" si="17"/>
        <v>0.15041692736969367</v>
      </c>
      <c r="K81" s="2">
        <f t="shared" si="18"/>
        <v>0.69146182903974673</v>
      </c>
      <c r="L81" s="1">
        <f t="shared" si="19"/>
        <v>3.9343326359980058E-2</v>
      </c>
    </row>
    <row r="82" spans="1:12" x14ac:dyDescent="0.25">
      <c r="A82">
        <f t="shared" si="11"/>
        <v>80</v>
      </c>
      <c r="B82" s="19">
        <f>MortTables!B90*MortAdj</f>
        <v>6.1299600000000003E-2</v>
      </c>
      <c r="C82" s="19">
        <f>MortTables!C90*MortAdj</f>
        <v>4.6840799999999995E-2</v>
      </c>
      <c r="D82" s="1">
        <f t="shared" si="10"/>
        <v>5.4070199999999999E-2</v>
      </c>
      <c r="E82" s="2">
        <f t="shared" si="12"/>
        <v>0.55080357195599361</v>
      </c>
      <c r="F82" s="16">
        <f t="shared" si="13"/>
        <v>0.60867679739064107</v>
      </c>
      <c r="G82" s="16">
        <f t="shared" si="14"/>
        <v>0.57906396951205275</v>
      </c>
      <c r="H82" s="17">
        <f t="shared" si="15"/>
        <v>0.33531508078705557</v>
      </c>
      <c r="I82" s="17">
        <f t="shared" si="16"/>
        <v>0.4874977774499944</v>
      </c>
      <c r="J82" s="17">
        <f t="shared" si="17"/>
        <v>0.17718714176295006</v>
      </c>
      <c r="K82" s="2">
        <f t="shared" si="18"/>
        <v>0.66047609834620191</v>
      </c>
      <c r="L82" s="1">
        <f t="shared" si="19"/>
        <v>4.4811917870543394E-2</v>
      </c>
    </row>
    <row r="83" spans="1:12" x14ac:dyDescent="0.25">
      <c r="A83">
        <f t="shared" si="11"/>
        <v>81</v>
      </c>
      <c r="B83" s="19">
        <f>MortTables!B91*MortAdj</f>
        <v>7.0219199999999996E-2</v>
      </c>
      <c r="C83" s="19">
        <f>MortTables!C91*MortAdj</f>
        <v>5.1844799999999996E-2</v>
      </c>
      <c r="D83" s="1">
        <f t="shared" si="10"/>
        <v>6.1031999999999996E-2</v>
      </c>
      <c r="E83" s="2">
        <f t="shared" si="12"/>
        <v>0.51212658577610126</v>
      </c>
      <c r="F83" s="16">
        <f t="shared" si="13"/>
        <v>0.57712007056528269</v>
      </c>
      <c r="G83" s="16">
        <f t="shared" si="14"/>
        <v>0.54372253732479314</v>
      </c>
      <c r="H83" s="17">
        <f t="shared" si="15"/>
        <v>0.29563419759491105</v>
      </c>
      <c r="I83" s="17">
        <f t="shared" si="16"/>
        <v>0.49617667945976413</v>
      </c>
      <c r="J83" s="17">
        <f t="shared" si="17"/>
        <v>0.20818912294532479</v>
      </c>
      <c r="K83" s="2">
        <f t="shared" si="18"/>
        <v>0.62658404279457369</v>
      </c>
      <c r="L83" s="1">
        <f t="shared" si="19"/>
        <v>5.1314582975057199E-2</v>
      </c>
    </row>
    <row r="84" spans="1:12" x14ac:dyDescent="0.25">
      <c r="A84">
        <f t="shared" si="11"/>
        <v>82</v>
      </c>
      <c r="B84" s="19">
        <f>MortTables!B92*MortAdj</f>
        <v>8.0291999999999988E-2</v>
      </c>
      <c r="C84" s="19">
        <f>MortTables!C92*MortAdj</f>
        <v>5.7475199999999997E-2</v>
      </c>
      <c r="D84" s="1">
        <f t="shared" si="10"/>
        <v>6.8883599999999989E-2</v>
      </c>
      <c r="E84" s="2">
        <f t="shared" si="12"/>
        <v>0.4710069179509665</v>
      </c>
      <c r="F84" s="16">
        <f t="shared" si="13"/>
        <v>0.543949979085529</v>
      </c>
      <c r="G84" s="16">
        <f t="shared" si="14"/>
        <v>0.5062689715527271</v>
      </c>
      <c r="H84" s="17">
        <f t="shared" si="15"/>
        <v>0.25630827155705599</v>
      </c>
      <c r="I84" s="17">
        <f t="shared" si="16"/>
        <v>0.49992139999134222</v>
      </c>
      <c r="J84" s="17">
        <f t="shared" si="17"/>
        <v>0.24377032845160179</v>
      </c>
      <c r="K84" s="2">
        <f t="shared" si="18"/>
        <v>0.58975584535128123</v>
      </c>
      <c r="L84" s="1">
        <f t="shared" si="19"/>
        <v>5.8776149611212913E-2</v>
      </c>
    </row>
    <row r="85" spans="1:12" x14ac:dyDescent="0.25">
      <c r="A85">
        <f t="shared" si="11"/>
        <v>83</v>
      </c>
      <c r="B85" s="19">
        <f>MortTables!B93*MortAdj</f>
        <v>8.9500799999999991E-2</v>
      </c>
      <c r="C85" s="19">
        <f>MortTables!C93*MortAdj</f>
        <v>6.3817199999999991E-2</v>
      </c>
      <c r="D85" s="1">
        <f t="shared" si="10"/>
        <v>7.6658999999999991E-2</v>
      </c>
      <c r="E85" s="2">
        <f t="shared" si="12"/>
        <v>0.42885142198882065</v>
      </c>
      <c r="F85" s="16">
        <f t="shared" si="13"/>
        <v>0.50923661448023194</v>
      </c>
      <c r="G85" s="16">
        <f t="shared" si="14"/>
        <v>0.46745889846246658</v>
      </c>
      <c r="H85" s="17">
        <f t="shared" si="15"/>
        <v>0.21851782175174264</v>
      </c>
      <c r="I85" s="17">
        <f t="shared" si="16"/>
        <v>0.49788215342144787</v>
      </c>
      <c r="J85" s="17">
        <f t="shared" si="17"/>
        <v>0.28360002482680946</v>
      </c>
      <c r="K85" s="2">
        <f t="shared" si="18"/>
        <v>0.55060521808384844</v>
      </c>
      <c r="L85" s="1">
        <f t="shared" si="19"/>
        <v>6.6384466684027865E-2</v>
      </c>
    </row>
    <row r="86" spans="1:12" x14ac:dyDescent="0.25">
      <c r="A86">
        <f t="shared" si="11"/>
        <v>84</v>
      </c>
      <c r="B86" s="19">
        <f>MortTables!B94*MortAdj</f>
        <v>0.10187159999999999</v>
      </c>
      <c r="C86" s="19">
        <f>MortTables!C94*MortAdj</f>
        <v>7.0975199999999988E-2</v>
      </c>
      <c r="D86" s="1">
        <f t="shared" si="10"/>
        <v>8.6423399999999984E-2</v>
      </c>
      <c r="E86" s="2">
        <f t="shared" si="12"/>
        <v>0.38516364146854432</v>
      </c>
      <c r="F86" s="16">
        <f t="shared" si="13"/>
        <v>0.47309344392017455</v>
      </c>
      <c r="G86" s="16">
        <f t="shared" si="14"/>
        <v>0.42705951109708545</v>
      </c>
      <c r="H86" s="17">
        <f t="shared" si="15"/>
        <v>0.18237982601848166</v>
      </c>
      <c r="I86" s="17">
        <f t="shared" si="16"/>
        <v>0.48935937015720765</v>
      </c>
      <c r="J86" s="17">
        <f t="shared" si="17"/>
        <v>0.32826080382431083</v>
      </c>
      <c r="K86" s="2">
        <f t="shared" si="18"/>
        <v>0.50878252591333917</v>
      </c>
      <c r="L86" s="1">
        <f t="shared" si="19"/>
        <v>7.5957674930970831E-2</v>
      </c>
    </row>
    <row r="87" spans="1:12" x14ac:dyDescent="0.25">
      <c r="A87">
        <f t="shared" si="11"/>
        <v>85</v>
      </c>
      <c r="B87" s="19">
        <f>MortTables!B95*MortAdj</f>
        <v>0.11307959999999999</v>
      </c>
      <c r="C87" s="19">
        <f>MortTables!C95*MortAdj</f>
        <v>8.0921999999999994E-2</v>
      </c>
      <c r="D87" s="1">
        <f t="shared" si="10"/>
        <v>9.7000799999999998E-2</v>
      </c>
      <c r="E87" s="2">
        <f t="shared" si="12"/>
        <v>0.34160949095673793</v>
      </c>
      <c r="F87" s="16">
        <f t="shared" si="13"/>
        <v>0.43480977625126621</v>
      </c>
      <c r="G87" s="16">
        <f t="shared" si="14"/>
        <v>0.38563439687305928</v>
      </c>
      <c r="H87" s="17">
        <f t="shared" si="15"/>
        <v>0.1487138880516482</v>
      </c>
      <c r="I87" s="17">
        <f t="shared" si="16"/>
        <v>0.47384101764282216</v>
      </c>
      <c r="J87" s="17">
        <f t="shared" si="17"/>
        <v>0.37744509430552958</v>
      </c>
      <c r="K87" s="2">
        <f t="shared" si="18"/>
        <v>0.46476584681941058</v>
      </c>
      <c r="L87" s="1">
        <f t="shared" si="19"/>
        <v>8.6513739863436134E-2</v>
      </c>
    </row>
    <row r="88" spans="1:12" x14ac:dyDescent="0.25">
      <c r="A88">
        <f t="shared" si="11"/>
        <v>86</v>
      </c>
      <c r="B88" s="19">
        <f>MortTables!B96*MortAdj</f>
        <v>0.12537239999999999</v>
      </c>
      <c r="C88" s="19">
        <f>MortTables!C96*MortAdj</f>
        <v>9.2363999999999988E-2</v>
      </c>
      <c r="D88" s="1">
        <f t="shared" si="10"/>
        <v>0.1088682</v>
      </c>
      <c r="E88" s="2">
        <f t="shared" si="12"/>
        <v>0.2987810892127134</v>
      </c>
      <c r="F88" s="16">
        <f t="shared" si="13"/>
        <v>0.39464900607759423</v>
      </c>
      <c r="G88" s="16">
        <f t="shared" si="14"/>
        <v>0.34365107422740371</v>
      </c>
      <c r="H88" s="17">
        <f t="shared" si="15"/>
        <v>0.11809606081764853</v>
      </c>
      <c r="I88" s="17">
        <f t="shared" si="16"/>
        <v>0.45111002681951035</v>
      </c>
      <c r="J88" s="17">
        <f t="shared" si="17"/>
        <v>0.43079391236284109</v>
      </c>
      <c r="K88" s="2">
        <f t="shared" si="18"/>
        <v>0.418986448706262</v>
      </c>
      <c r="L88" s="1">
        <f t="shared" si="19"/>
        <v>9.8499918671813735E-2</v>
      </c>
    </row>
    <row r="89" spans="1:12" x14ac:dyDescent="0.25">
      <c r="A89">
        <f t="shared" si="11"/>
        <v>87</v>
      </c>
      <c r="B89" s="19">
        <f>MortTables!B97*MortAdj</f>
        <v>0.14214959999999999</v>
      </c>
      <c r="C89" s="19">
        <f>MortTables!C97*MortAdj</f>
        <v>0.10542359999999999</v>
      </c>
      <c r="D89" s="1">
        <f t="shared" si="10"/>
        <v>0.1237866</v>
      </c>
      <c r="E89" s="2">
        <f t="shared" si="12"/>
        <v>0.25630947689356187</v>
      </c>
      <c r="F89" s="16">
        <f t="shared" si="13"/>
        <v>0.3530436871204724</v>
      </c>
      <c r="G89" s="16">
        <f t="shared" si="14"/>
        <v>0.30111167616244577</v>
      </c>
      <c r="H89" s="17">
        <f t="shared" si="15"/>
        <v>9.066824152135762E-2</v>
      </c>
      <c r="I89" s="17">
        <f t="shared" si="16"/>
        <v>0.42088686928217633</v>
      </c>
      <c r="J89" s="17">
        <f t="shared" si="17"/>
        <v>0.48844488919646617</v>
      </c>
      <c r="K89" s="2">
        <f t="shared" si="18"/>
        <v>0.37139978333256923</v>
      </c>
      <c r="L89" s="1">
        <f t="shared" si="19"/>
        <v>0.1135756669950303</v>
      </c>
    </row>
    <row r="90" spans="1:12" x14ac:dyDescent="0.25">
      <c r="A90">
        <f t="shared" si="11"/>
        <v>88</v>
      </c>
      <c r="B90" s="19">
        <f>MortTables!B98*MortAdj</f>
        <v>0.16103039999999999</v>
      </c>
      <c r="C90" s="19">
        <f>MortTables!C98*MortAdj</f>
        <v>0.1174248</v>
      </c>
      <c r="D90" s="1">
        <f t="shared" si="10"/>
        <v>0.13922760000000001</v>
      </c>
      <c r="E90" s="2">
        <f t="shared" si="12"/>
        <v>0.21503585930560085</v>
      </c>
      <c r="F90" s="16">
        <f t="shared" si="13"/>
        <v>0.31158760276908837</v>
      </c>
      <c r="G90" s="16">
        <f t="shared" si="14"/>
        <v>0.25918862015837124</v>
      </c>
      <c r="H90" s="17">
        <f t="shared" si="15"/>
        <v>6.7178740819600444E-2</v>
      </c>
      <c r="I90" s="17">
        <f t="shared" si="16"/>
        <v>0.38401975867754157</v>
      </c>
      <c r="J90" s="17">
        <f t="shared" si="17"/>
        <v>0.54880150050285792</v>
      </c>
      <c r="K90" s="2">
        <f t="shared" si="18"/>
        <v>0.32331991985752068</v>
      </c>
      <c r="L90" s="1">
        <f t="shared" si="19"/>
        <v>0.12945581993513322</v>
      </c>
    </row>
    <row r="91" spans="1:12" x14ac:dyDescent="0.25">
      <c r="A91">
        <f t="shared" si="11"/>
        <v>89</v>
      </c>
      <c r="B91" s="19">
        <f>MortTables!B99*MortAdj</f>
        <v>0.17795760000000002</v>
      </c>
      <c r="C91" s="19">
        <f>MortTables!C99*MortAdj</f>
        <v>0.13343759999999999</v>
      </c>
      <c r="D91" s="1">
        <f t="shared" si="10"/>
        <v>0.15569759999999999</v>
      </c>
      <c r="E91" s="2">
        <f t="shared" si="12"/>
        <v>0.17676859386963845</v>
      </c>
      <c r="F91" s="16">
        <f t="shared" si="13"/>
        <v>0.27001010086582788</v>
      </c>
      <c r="G91" s="16">
        <f t="shared" si="14"/>
        <v>0.21883357405240123</v>
      </c>
      <c r="H91" s="17">
        <f t="shared" si="15"/>
        <v>4.7888133132547771E-2</v>
      </c>
      <c r="I91" s="17">
        <f t="shared" si="16"/>
        <v>0.34189088183970689</v>
      </c>
      <c r="J91" s="17">
        <f t="shared" si="17"/>
        <v>0.61022098502774536</v>
      </c>
      <c r="K91" s="2">
        <f t="shared" si="18"/>
        <v>0.27592935131963225</v>
      </c>
      <c r="L91" s="1">
        <f t="shared" si="19"/>
        <v>0.14657484932809683</v>
      </c>
    </row>
    <row r="92" spans="1:12" x14ac:dyDescent="0.25">
      <c r="A92">
        <f t="shared" si="11"/>
        <v>90</v>
      </c>
      <c r="B92" s="19">
        <f>MortTables!B100*MortAdj</f>
        <v>0.20070839999999998</v>
      </c>
      <c r="C92" s="19">
        <f>MortTables!C100*MortAdj</f>
        <v>0.14746799999999999</v>
      </c>
      <c r="D92" s="1">
        <f t="shared" si="10"/>
        <v>0.17408819999999997</v>
      </c>
      <c r="E92" s="2">
        <f t="shared" si="12"/>
        <v>0.14128965222381351</v>
      </c>
      <c r="F92" s="16">
        <f t="shared" si="13"/>
        <v>0.23019225131134599</v>
      </c>
      <c r="G92" s="16">
        <f t="shared" si="14"/>
        <v>0.18073723104605202</v>
      </c>
      <c r="H92" s="17">
        <f t="shared" si="15"/>
        <v>3.2665946686193992E-2</v>
      </c>
      <c r="I92" s="17">
        <f t="shared" si="16"/>
        <v>0.29614256871971606</v>
      </c>
      <c r="J92" s="17">
        <f t="shared" si="17"/>
        <v>0.67119148459408995</v>
      </c>
      <c r="K92" s="2">
        <f t="shared" si="18"/>
        <v>0.23019304002224461</v>
      </c>
      <c r="L92" s="1">
        <f t="shared" si="19"/>
        <v>0.16575370136831657</v>
      </c>
    </row>
    <row r="93" spans="1:12" x14ac:dyDescent="0.25">
      <c r="A93">
        <f t="shared" si="11"/>
        <v>91</v>
      </c>
      <c r="B93" s="19">
        <f>MortTables!B101*MortAdj</f>
        <v>0.21861240000000001</v>
      </c>
      <c r="C93" s="19">
        <f>MortTables!C101*MortAdj</f>
        <v>0.16193880000000002</v>
      </c>
      <c r="D93" s="1">
        <f t="shared" si="10"/>
        <v>0.19027560000000002</v>
      </c>
      <c r="E93" s="2">
        <f t="shared" si="12"/>
        <v>0.1104019822560003</v>
      </c>
      <c r="F93" s="16">
        <f t="shared" si="13"/>
        <v>0.19291519436468818</v>
      </c>
      <c r="G93" s="16">
        <f t="shared" si="14"/>
        <v>0.14634734596642585</v>
      </c>
      <c r="H93" s="17">
        <f t="shared" si="15"/>
        <v>2.1417545671416738E-2</v>
      </c>
      <c r="I93" s="17">
        <f t="shared" si="16"/>
        <v>0.24985960059001822</v>
      </c>
      <c r="J93" s="17">
        <f t="shared" si="17"/>
        <v>0.72872285373856505</v>
      </c>
      <c r="K93" s="2">
        <f t="shared" si="18"/>
        <v>0.1880738992649589</v>
      </c>
      <c r="L93" s="1">
        <f t="shared" si="19"/>
        <v>0.18297312878449989</v>
      </c>
    </row>
    <row r="94" spans="1:12" x14ac:dyDescent="0.25">
      <c r="A94">
        <f t="shared" si="11"/>
        <v>92</v>
      </c>
      <c r="B94" s="19">
        <f>MortTables!B102*MortAdj</f>
        <v>0.24257039999999996</v>
      </c>
      <c r="C94" s="19">
        <f>MortTables!C102*MortAdj</f>
        <v>0.1765128</v>
      </c>
      <c r="D94" s="1">
        <f t="shared" si="10"/>
        <v>0.20954159999999999</v>
      </c>
      <c r="E94" s="2">
        <f t="shared" si="12"/>
        <v>8.3621729259369407E-2</v>
      </c>
      <c r="F94" s="16">
        <f t="shared" si="13"/>
        <v>0.15886319324483283</v>
      </c>
      <c r="G94" s="16">
        <f t="shared" si="14"/>
        <v>0.11568148893686743</v>
      </c>
      <c r="H94" s="17">
        <f t="shared" si="15"/>
        <v>1.3382206882650582E-2</v>
      </c>
      <c r="I94" s="17">
        <f t="shared" si="16"/>
        <v>0.20459856410843369</v>
      </c>
      <c r="J94" s="17">
        <f t="shared" si="17"/>
        <v>0.78201922900891563</v>
      </c>
      <c r="K94" s="2">
        <f t="shared" si="18"/>
        <v>0.14984944914297585</v>
      </c>
      <c r="L94" s="1">
        <f t="shared" si="19"/>
        <v>0.20324165272998551</v>
      </c>
    </row>
    <row r="95" spans="1:12" x14ac:dyDescent="0.25">
      <c r="A95">
        <f t="shared" si="11"/>
        <v>93</v>
      </c>
      <c r="B95" s="19">
        <f>MortTables!B103*MortAdj</f>
        <v>0.26167200000000002</v>
      </c>
      <c r="C95" s="19">
        <f>MortTables!C103*MortAdj</f>
        <v>0.19531559999999998</v>
      </c>
      <c r="D95" s="1">
        <f t="shared" si="10"/>
        <v>0.2284938</v>
      </c>
      <c r="E95" s="2">
        <f t="shared" si="12"/>
        <v>6.1740264120611697E-2</v>
      </c>
      <c r="F95" s="16">
        <f t="shared" si="13"/>
        <v>0.12783473333830236</v>
      </c>
      <c r="G95" s="16">
        <f t="shared" si="14"/>
        <v>8.924898594002463E-2</v>
      </c>
      <c r="H95" s="17">
        <f t="shared" si="15"/>
        <v>7.965381491322714E-3</v>
      </c>
      <c r="I95" s="17">
        <f t="shared" si="16"/>
        <v>0.16256720889740384</v>
      </c>
      <c r="J95" s="17">
        <f t="shared" si="17"/>
        <v>0.82946740961127352</v>
      </c>
      <c r="K95" s="2">
        <f t="shared" si="18"/>
        <v>0.11639770982589108</v>
      </c>
      <c r="L95" s="1">
        <f t="shared" si="19"/>
        <v>0.22323565090431174</v>
      </c>
    </row>
    <row r="96" spans="1:12" x14ac:dyDescent="0.25">
      <c r="A96">
        <f t="shared" si="11"/>
        <v>94</v>
      </c>
      <c r="B96" s="19">
        <f>MortTables!B104*MortAdj</f>
        <v>0.28074479999999996</v>
      </c>
      <c r="C96" s="19">
        <f>MortTables!C104*MortAdj</f>
        <v>0.2094876</v>
      </c>
      <c r="D96" s="1">
        <f t="shared" si="10"/>
        <v>0.24511619999999998</v>
      </c>
      <c r="E96" s="2">
        <f t="shared" si="12"/>
        <v>4.4407006018123397E-2</v>
      </c>
      <c r="F96" s="16">
        <f t="shared" si="13"/>
        <v>0.10105494185462141</v>
      </c>
      <c r="G96" s="16">
        <f t="shared" si="14"/>
        <v>6.7372613652552371E-2</v>
      </c>
      <c r="H96" s="17">
        <f t="shared" si="15"/>
        <v>4.5390690703760858E-3</v>
      </c>
      <c r="I96" s="17">
        <f t="shared" si="16"/>
        <v>0.12566708916435257</v>
      </c>
      <c r="J96" s="17">
        <f t="shared" si="17"/>
        <v>0.86979384176527141</v>
      </c>
      <c r="K96" s="2">
        <f t="shared" si="18"/>
        <v>8.8359017542999255E-2</v>
      </c>
      <c r="L96" s="1">
        <f t="shared" si="19"/>
        <v>0.24088697556706573</v>
      </c>
    </row>
    <row r="97" spans="1:12" x14ac:dyDescent="0.25">
      <c r="A97">
        <f t="shared" si="11"/>
        <v>95</v>
      </c>
      <c r="B97" s="19">
        <f>MortTables!B105*MortAdj</f>
        <v>0.30654359999999997</v>
      </c>
      <c r="C97" s="19">
        <f>MortTables!C105*MortAdj</f>
        <v>0.2229072</v>
      </c>
      <c r="D97" s="1">
        <f t="shared" si="10"/>
        <v>0.2647254</v>
      </c>
      <c r="E97" s="2">
        <f t="shared" si="12"/>
        <v>3.079432252810619E-2</v>
      </c>
      <c r="F97" s="16">
        <f t="shared" si="13"/>
        <v>7.8529067719644949E-2</v>
      </c>
      <c r="G97" s="16">
        <f t="shared" si="14"/>
        <v>4.9537371554334984E-2</v>
      </c>
      <c r="H97" s="17">
        <f t="shared" si="15"/>
        <v>2.4539511805122369E-3</v>
      </c>
      <c r="I97" s="17">
        <f t="shared" si="16"/>
        <v>9.4166840747645489E-2</v>
      </c>
      <c r="J97" s="17">
        <f t="shared" si="17"/>
        <v>0.90337920807184224</v>
      </c>
      <c r="K97" s="2">
        <f t="shared" si="18"/>
        <v>6.5263233959191785E-2</v>
      </c>
      <c r="L97" s="1">
        <f t="shared" si="19"/>
        <v>0.26138569923061994</v>
      </c>
    </row>
    <row r="98" spans="1:12" x14ac:dyDescent="0.25">
      <c r="A98">
        <f t="shared" si="11"/>
        <v>96</v>
      </c>
      <c r="B98" s="19">
        <f>MortTables!B106*MortAdj</f>
        <v>0.3253548</v>
      </c>
      <c r="C98" s="19">
        <f>MortTables!C106*MortAdj</f>
        <v>0.2353644</v>
      </c>
      <c r="D98" s="1">
        <f t="shared" si="10"/>
        <v>0.28035959999999999</v>
      </c>
      <c r="E98" s="2">
        <f t="shared" si="12"/>
        <v>2.0775241880838707E-2</v>
      </c>
      <c r="F98" s="16">
        <f t="shared" si="13"/>
        <v>6.0046120813251343E-2</v>
      </c>
      <c r="G98" s="16">
        <f t="shared" si="14"/>
        <v>3.5649093880310255E-2</v>
      </c>
      <c r="H98" s="17">
        <f t="shared" si="15"/>
        <v>1.270857894487174E-3</v>
      </c>
      <c r="I98" s="17">
        <f t="shared" si="16"/>
        <v>6.8756471971646166E-2</v>
      </c>
      <c r="J98" s="17">
        <f t="shared" si="17"/>
        <v>0.92997267013386675</v>
      </c>
      <c r="K98" s="2">
        <f t="shared" si="18"/>
        <v>4.7131424699575167E-2</v>
      </c>
      <c r="L98" s="1">
        <f t="shared" si="19"/>
        <v>0.27782578581616402</v>
      </c>
    </row>
    <row r="99" spans="1:12" x14ac:dyDescent="0.25">
      <c r="A99">
        <f t="shared" si="11"/>
        <v>97</v>
      </c>
      <c r="B99" s="19">
        <f>MortTables!B107*MortAdj</f>
        <v>0.34362959999999998</v>
      </c>
      <c r="C99" s="19">
        <f>MortTables!C107*MortAdj</f>
        <v>0.25241279999999999</v>
      </c>
      <c r="D99" s="1">
        <f t="shared" si="10"/>
        <v>0.29802119999999999</v>
      </c>
      <c r="E99" s="2">
        <f t="shared" si="12"/>
        <v>1.3636253823422855E-2</v>
      </c>
      <c r="F99" s="16">
        <f t="shared" si="13"/>
        <v>4.4889711329640293E-2</v>
      </c>
      <c r="G99" s="16">
        <f t="shared" si="14"/>
        <v>2.5024908143187537E-2</v>
      </c>
      <c r="H99" s="17">
        <f t="shared" si="15"/>
        <v>6.2624602757497389E-4</v>
      </c>
      <c r="I99" s="17">
        <f t="shared" si="16"/>
        <v>4.8797324231225125E-2</v>
      </c>
      <c r="J99" s="17">
        <f t="shared" si="17"/>
        <v>0.95057642974119982</v>
      </c>
      <c r="K99" s="2">
        <f t="shared" si="18"/>
        <v>3.3174061289802131E-2</v>
      </c>
      <c r="L99" s="1">
        <f t="shared" si="19"/>
        <v>0.29613709958355761</v>
      </c>
    </row>
    <row r="100" spans="1:12" x14ac:dyDescent="0.25">
      <c r="A100">
        <f t="shared" si="11"/>
        <v>98</v>
      </c>
      <c r="B100" s="19">
        <f>MortTables!B108*MortAdj</f>
        <v>0.36974759999999995</v>
      </c>
      <c r="C100" s="19">
        <f>MortTables!C108*MortAdj</f>
        <v>0.26262239999999998</v>
      </c>
      <c r="D100" s="1">
        <f t="shared" si="10"/>
        <v>0.31618499999999994</v>
      </c>
      <c r="E100" s="2">
        <f t="shared" si="12"/>
        <v>8.5942816992214312E-3</v>
      </c>
      <c r="F100" s="16">
        <f t="shared" si="13"/>
        <v>3.3100667604942971E-2</v>
      </c>
      <c r="G100" s="16">
        <f t="shared" si="14"/>
        <v>1.7112407561933787E-2</v>
      </c>
      <c r="H100" s="17">
        <f t="shared" si="15"/>
        <v>2.9283449256572866E-4</v>
      </c>
      <c r="I100" s="17">
        <f t="shared" si="16"/>
        <v>3.3639146138736115E-2</v>
      </c>
      <c r="J100" s="17">
        <f t="shared" si="17"/>
        <v>0.96606801936869813</v>
      </c>
      <c r="K100" s="2">
        <f t="shared" si="18"/>
        <v>2.2730144967102718E-2</v>
      </c>
      <c r="L100" s="1">
        <f t="shared" si="19"/>
        <v>0.31482175882727759</v>
      </c>
    </row>
    <row r="101" spans="1:12" x14ac:dyDescent="0.25">
      <c r="A101">
        <f t="shared" si="11"/>
        <v>99</v>
      </c>
      <c r="B101" s="19">
        <f>MortTables!B109*MortAdj</f>
        <v>0.38723400000000002</v>
      </c>
      <c r="C101" s="19">
        <f>MortTables!C109*MortAdj</f>
        <v>0.27134759999999997</v>
      </c>
      <c r="D101" s="1">
        <f t="shared" si="10"/>
        <v>0.32929079999999999</v>
      </c>
      <c r="E101" s="2">
        <f t="shared" si="12"/>
        <v>5.2662836197051189E-3</v>
      </c>
      <c r="F101" s="16">
        <f t="shared" si="13"/>
        <v>2.4118880891943952E-2</v>
      </c>
      <c r="G101" s="16">
        <f t="shared" si="14"/>
        <v>1.147744918593856E-2</v>
      </c>
      <c r="H101" s="17">
        <f t="shared" si="15"/>
        <v>1.3173183981580173E-4</v>
      </c>
      <c r="I101" s="17">
        <f t="shared" si="16"/>
        <v>2.2691434692245518E-2</v>
      </c>
      <c r="J101" s="17">
        <f t="shared" si="17"/>
        <v>0.97717683346793882</v>
      </c>
      <c r="K101" s="2">
        <f t="shared" si="18"/>
        <v>1.5266918779543562E-2</v>
      </c>
      <c r="L101" s="1">
        <f t="shared" si="19"/>
        <v>0.32834045706090587</v>
      </c>
    </row>
    <row r="102" spans="1:12" x14ac:dyDescent="0.25">
      <c r="A102">
        <f t="shared" si="11"/>
        <v>100</v>
      </c>
      <c r="B102" s="19">
        <f>MortTables!B110*MortAdj</f>
        <v>0.40406160000000002</v>
      </c>
      <c r="C102" s="19">
        <f>MortTables!C110*MortAdj</f>
        <v>0.278478</v>
      </c>
      <c r="D102" s="1">
        <f t="shared" si="10"/>
        <v>0.34126980000000001</v>
      </c>
      <c r="E102" s="2">
        <f t="shared" si="12"/>
        <v>3.1383806342732768E-3</v>
      </c>
      <c r="F102" s="16">
        <f t="shared" si="13"/>
        <v>1.7402303178917184E-2</v>
      </c>
      <c r="G102" s="16">
        <f t="shared" si="14"/>
        <v>7.5605423977431439E-3</v>
      </c>
      <c r="H102" s="17">
        <f t="shared" si="15"/>
        <v>5.716180134807165E-5</v>
      </c>
      <c r="I102" s="17">
        <f t="shared" si="16"/>
        <v>1.5006761192790144E-2</v>
      </c>
      <c r="J102" s="17">
        <f t="shared" si="17"/>
        <v>0.98493607700586172</v>
      </c>
      <c r="K102" s="2">
        <f t="shared" si="18"/>
        <v>1.0066671516939098E-2</v>
      </c>
      <c r="L102" s="1">
        <f t="shared" si="19"/>
        <v>0.34062192494089738</v>
      </c>
    </row>
    <row r="103" spans="1:12" x14ac:dyDescent="0.25">
      <c r="A103">
        <f t="shared" si="11"/>
        <v>101</v>
      </c>
      <c r="B103" s="19">
        <f>MortTables!B111*MortAdj</f>
        <v>0.4303536</v>
      </c>
      <c r="C103" s="19">
        <f>MortTables!C111*MortAdj</f>
        <v>0.29380079999999997</v>
      </c>
      <c r="D103" s="1">
        <f t="shared" si="10"/>
        <v>0.36207719999999999</v>
      </c>
      <c r="E103" s="2">
        <f t="shared" si="12"/>
        <v>1.7877672301434887E-3</v>
      </c>
      <c r="F103" s="16">
        <f t="shared" si="13"/>
        <v>1.2289492583108772E-2</v>
      </c>
      <c r="G103" s="16">
        <f t="shared" si="14"/>
        <v>4.8230423758870199E-3</v>
      </c>
      <c r="H103" s="17">
        <f t="shared" si="15"/>
        <v>2.3261737759601911E-5</v>
      </c>
      <c r="I103" s="17">
        <f t="shared" si="16"/>
        <v>9.5995612762548362E-3</v>
      </c>
      <c r="J103" s="17">
        <f t="shared" si="17"/>
        <v>0.99037717698598549</v>
      </c>
      <c r="K103" s="2">
        <f t="shared" si="18"/>
        <v>6.426169109021578E-3</v>
      </c>
      <c r="L103" s="1">
        <f t="shared" si="19"/>
        <v>0.3616391378015742</v>
      </c>
    </row>
    <row r="104" spans="1:12" x14ac:dyDescent="0.25">
      <c r="A104">
        <f t="shared" si="11"/>
        <v>102</v>
      </c>
      <c r="B104" s="19">
        <f>MortTables!B112*MortAdj</f>
        <v>0.44602199999999997</v>
      </c>
      <c r="C104" s="19">
        <f>MortTables!C112*MortAdj</f>
        <v>0.30539759999999999</v>
      </c>
      <c r="D104" s="1">
        <f t="shared" si="10"/>
        <v>0.37570979999999998</v>
      </c>
      <c r="E104" s="2">
        <f t="shared" si="12"/>
        <v>9.9038371462042973E-4</v>
      </c>
      <c r="F104" s="16">
        <f t="shared" si="13"/>
        <v>8.5363110430095521E-3</v>
      </c>
      <c r="G104" s="16">
        <f t="shared" si="14"/>
        <v>3.0109780894509827E-3</v>
      </c>
      <c r="H104" s="17">
        <f t="shared" si="15"/>
        <v>9.0659890551538905E-6</v>
      </c>
      <c r="I104" s="17">
        <f t="shared" si="16"/>
        <v>6.0038242007916581E-3</v>
      </c>
      <c r="J104" s="17">
        <f t="shared" si="17"/>
        <v>0.99398710981015326</v>
      </c>
      <c r="K104" s="2">
        <f t="shared" si="18"/>
        <v>4.01361673098319E-3</v>
      </c>
      <c r="L104" s="1">
        <f t="shared" si="19"/>
        <v>0.37542622005565507</v>
      </c>
    </row>
    <row r="105" spans="1:12" x14ac:dyDescent="0.25">
      <c r="A105">
        <f t="shared" si="11"/>
        <v>103</v>
      </c>
      <c r="B105" s="19">
        <f>MortTables!B113*MortAdj</f>
        <v>0.45964799999999995</v>
      </c>
      <c r="C105" s="19">
        <f>MortTables!C113*MortAdj</f>
        <v>0.3192528</v>
      </c>
      <c r="D105" s="1">
        <f t="shared" si="10"/>
        <v>0.38945039999999997</v>
      </c>
      <c r="E105" s="2">
        <f t="shared" si="12"/>
        <v>5.3515582096257846E-4</v>
      </c>
      <c r="F105" s="16">
        <f t="shared" si="13"/>
        <v>5.8110698408578325E-3</v>
      </c>
      <c r="G105" s="16">
        <f t="shared" si="14"/>
        <v>1.8383514681230618E-3</v>
      </c>
      <c r="H105" s="17">
        <f t="shared" si="15"/>
        <v>3.3795361203502165E-6</v>
      </c>
      <c r="I105" s="17">
        <f t="shared" si="16"/>
        <v>3.6699438640054234E-3</v>
      </c>
      <c r="J105" s="17">
        <f t="shared" si="17"/>
        <v>0.99632667659987428</v>
      </c>
      <c r="K105" s="2">
        <f t="shared" si="18"/>
        <v>2.4512320934119681E-3</v>
      </c>
      <c r="L105" s="1">
        <f t="shared" si="19"/>
        <v>0.3892710097380162</v>
      </c>
    </row>
    <row r="106" spans="1:12" x14ac:dyDescent="0.25">
      <c r="A106">
        <f t="shared" si="11"/>
        <v>104</v>
      </c>
      <c r="B106" s="19">
        <f>MortTables!B114*MortAdj</f>
        <v>0.47040359999999998</v>
      </c>
      <c r="C106" s="19">
        <f>MortTables!C114*MortAdj</f>
        <v>0.334866</v>
      </c>
      <c r="D106" s="1">
        <f t="shared" si="10"/>
        <v>0.40263479999999996</v>
      </c>
      <c r="E106" s="2">
        <f t="shared" si="12"/>
        <v>2.8341659622082606E-4</v>
      </c>
      <c r="F106" s="16">
        <f t="shared" si="13"/>
        <v>3.8651401275291335E-3</v>
      </c>
      <c r="G106" s="16">
        <f t="shared" si="14"/>
        <v>1.0981671924256266E-3</v>
      </c>
      <c r="H106" s="17">
        <f t="shared" si="15"/>
        <v>1.2059711825199832E-6</v>
      </c>
      <c r="I106" s="17">
        <f t="shared" si="16"/>
        <v>2.1939224424862131E-3</v>
      </c>
      <c r="J106" s="17">
        <f t="shared" si="17"/>
        <v>0.99780487158633124</v>
      </c>
      <c r="K106" s="2">
        <f t="shared" si="18"/>
        <v>1.4645522403208243E-3</v>
      </c>
      <c r="L106" s="1">
        <f t="shared" si="19"/>
        <v>0.40252404321197699</v>
      </c>
    </row>
    <row r="107" spans="1:12" x14ac:dyDescent="0.25">
      <c r="A107">
        <f t="shared" si="11"/>
        <v>105</v>
      </c>
      <c r="B107" s="19">
        <f>MortTables!B115*MortAdj</f>
        <v>0.47746319999999998</v>
      </c>
      <c r="C107" s="19">
        <f>MortTables!C115*MortAdj</f>
        <v>0.35173919999999997</v>
      </c>
      <c r="D107" s="1">
        <f t="shared" si="10"/>
        <v>0.4146012</v>
      </c>
      <c r="E107" s="2">
        <f t="shared" si="12"/>
        <v>1.4809560125612255E-4</v>
      </c>
      <c r="F107" s="16">
        <f t="shared" si="13"/>
        <v>2.5056188311841383E-3</v>
      </c>
      <c r="G107" s="16">
        <f t="shared" si="14"/>
        <v>6.4286575664533087E-4</v>
      </c>
      <c r="H107" s="17">
        <f t="shared" si="15"/>
        <v>4.132763810671738E-7</v>
      </c>
      <c r="I107" s="17">
        <f t="shared" si="16"/>
        <v>1.2849049605285275E-3</v>
      </c>
      <c r="J107" s="17">
        <f t="shared" si="17"/>
        <v>0.99871468176309053</v>
      </c>
      <c r="K107" s="2">
        <f t="shared" si="18"/>
        <v>8.5744488505359515E-4</v>
      </c>
      <c r="L107" s="1">
        <f t="shared" si="19"/>
        <v>0.41453444851802379</v>
      </c>
    </row>
    <row r="108" spans="1:12" x14ac:dyDescent="0.25">
      <c r="A108">
        <f t="shared" si="11"/>
        <v>106</v>
      </c>
      <c r="B108" s="19">
        <f>MortTables!B116*MortAdj</f>
        <v>0.48</v>
      </c>
      <c r="C108" s="19">
        <f>MortTables!C116*MortAdj</f>
        <v>0.36937320000000001</v>
      </c>
      <c r="D108" s="1">
        <f t="shared" si="10"/>
        <v>0.42468660000000003</v>
      </c>
      <c r="E108" s="2">
        <f t="shared" si="12"/>
        <v>7.7009712653183733E-5</v>
      </c>
      <c r="F108" s="16">
        <f t="shared" si="13"/>
        <v>1.5801103855293932E-3</v>
      </c>
      <c r="G108" s="16">
        <f t="shared" si="14"/>
        <v>3.6984928419919787E-4</v>
      </c>
      <c r="H108" s="17">
        <f t="shared" si="15"/>
        <v>1.3678849302265904E-7</v>
      </c>
      <c r="I108" s="17">
        <f t="shared" si="16"/>
        <v>7.3942499141235035E-4</v>
      </c>
      <c r="J108" s="17">
        <f t="shared" si="17"/>
        <v>0.99926043822009447</v>
      </c>
      <c r="K108" s="2">
        <f t="shared" si="18"/>
        <v>4.9333325776506037E-4</v>
      </c>
      <c r="L108" s="1">
        <f t="shared" si="19"/>
        <v>0.42464726728852753</v>
      </c>
    </row>
    <row r="109" spans="1:12" x14ac:dyDescent="0.25">
      <c r="A109">
        <f t="shared" si="11"/>
        <v>107</v>
      </c>
      <c r="B109" s="19">
        <f>MortTables!B117*MortAdj</f>
        <v>0.48</v>
      </c>
      <c r="C109" s="19">
        <f>MortTables!C117*MortAdj</f>
        <v>0.38726999999999995</v>
      </c>
      <c r="D109" s="1">
        <f t="shared" si="10"/>
        <v>0.43363499999999999</v>
      </c>
      <c r="E109" s="2">
        <f t="shared" si="12"/>
        <v>4.0045050579655543E-5</v>
      </c>
      <c r="F109" s="16">
        <f t="shared" si="13"/>
        <v>9.6818103652542508E-4</v>
      </c>
      <c r="G109" s="16">
        <f t="shared" si="14"/>
        <v>2.094696898454787E-4</v>
      </c>
      <c r="H109" s="17">
        <f t="shared" si="15"/>
        <v>4.3877550963961041E-8</v>
      </c>
      <c r="I109" s="17">
        <f t="shared" si="16"/>
        <v>4.1885162458902945E-4</v>
      </c>
      <c r="J109" s="17">
        <f t="shared" si="17"/>
        <v>0.99958110449785997</v>
      </c>
      <c r="K109" s="2">
        <f t="shared" si="18"/>
        <v>2.7941791115184658E-4</v>
      </c>
      <c r="L109" s="1">
        <f t="shared" si="19"/>
        <v>0.43361225550110083</v>
      </c>
    </row>
    <row r="110" spans="1:12" x14ac:dyDescent="0.25">
      <c r="A110">
        <f t="shared" si="11"/>
        <v>108</v>
      </c>
      <c r="B110" s="19">
        <f>MortTables!B118*MortAdj</f>
        <v>0.48</v>
      </c>
      <c r="C110" s="19">
        <f>MortTables!C118*MortAdj</f>
        <v>0.40492919999999999</v>
      </c>
      <c r="D110" s="1">
        <f t="shared" si="10"/>
        <v>0.44246459999999999</v>
      </c>
      <c r="E110" s="2">
        <f t="shared" si="12"/>
        <v>2.0823426301420881E-5</v>
      </c>
      <c r="F110" s="16">
        <f t="shared" si="13"/>
        <v>5.7613626395001396E-4</v>
      </c>
      <c r="G110" s="16">
        <f t="shared" si="14"/>
        <v>1.167867673158749E-4</v>
      </c>
      <c r="H110" s="17">
        <f t="shared" si="15"/>
        <v>1.3639149020092307E-8</v>
      </c>
      <c r="I110" s="17">
        <f t="shared" si="16"/>
        <v>2.3354625633370963E-4</v>
      </c>
      <c r="J110" s="17">
        <f t="shared" si="17"/>
        <v>0.99976644010451732</v>
      </c>
      <c r="K110" s="2">
        <f t="shared" si="18"/>
        <v>1.5578899212360443E-4</v>
      </c>
      <c r="L110" s="1">
        <f t="shared" si="19"/>
        <v>0.44245166145078429</v>
      </c>
    </row>
    <row r="111" spans="1:12" x14ac:dyDescent="0.25">
      <c r="A111">
        <f t="shared" si="11"/>
        <v>109</v>
      </c>
      <c r="B111" s="19">
        <f>MortTables!B119*MortAdj</f>
        <v>0.48</v>
      </c>
      <c r="C111" s="19">
        <f>MortTables!C119*MortAdj</f>
        <v>0.42185280000000003</v>
      </c>
      <c r="D111" s="1">
        <f t="shared" si="10"/>
        <v>0.4509264</v>
      </c>
      <c r="E111" s="2">
        <f t="shared" si="12"/>
        <v>1.0828181676738859E-5</v>
      </c>
      <c r="F111" s="16">
        <f t="shared" si="13"/>
        <v>3.330915678211615E-4</v>
      </c>
      <c r="G111" s="16">
        <f t="shared" si="14"/>
        <v>6.412453076248977E-5</v>
      </c>
      <c r="H111" s="17">
        <f t="shared" si="15"/>
        <v>4.1119554455094967E-9</v>
      </c>
      <c r="I111" s="17">
        <f t="shared" si="16"/>
        <v>1.2824083761408853E-4</v>
      </c>
      <c r="J111" s="17">
        <f t="shared" si="17"/>
        <v>0.99987175505043036</v>
      </c>
      <c r="K111" s="2">
        <f t="shared" si="18"/>
        <v>8.5540750644042554E-5</v>
      </c>
      <c r="L111" s="1">
        <f t="shared" si="19"/>
        <v>0.45091916008947708</v>
      </c>
    </row>
    <row r="112" spans="1:12" x14ac:dyDescent="0.25">
      <c r="A112">
        <f t="shared" si="11"/>
        <v>110</v>
      </c>
      <c r="B112" s="19">
        <f>MortTables!B120*MortAdj</f>
        <v>0.48</v>
      </c>
      <c r="C112" s="19">
        <f>MortTables!C120*MortAdj</f>
        <v>0.4375404</v>
      </c>
      <c r="D112" s="1">
        <f t="shared" si="10"/>
        <v>0.45877020000000002</v>
      </c>
      <c r="E112" s="2">
        <f t="shared" si="12"/>
        <v>5.6306544719042067E-6</v>
      </c>
      <c r="F112" s="16">
        <f t="shared" si="13"/>
        <v>1.8735055000006334E-4</v>
      </c>
      <c r="G112" s="16">
        <f t="shared" si="14"/>
        <v>3.4706106959676186E-5</v>
      </c>
      <c r="H112" s="17">
        <f t="shared" si="15"/>
        <v>1.2045138602964837E-9</v>
      </c>
      <c r="I112" s="17">
        <f t="shared" si="16"/>
        <v>6.9409804891631778E-5</v>
      </c>
      <c r="J112" s="17">
        <f t="shared" si="17"/>
        <v>0.9999305889905945</v>
      </c>
      <c r="K112" s="2">
        <f t="shared" si="18"/>
        <v>4.6297544376578694E-5</v>
      </c>
      <c r="L112" s="1">
        <f t="shared" si="19"/>
        <v>0.45876621343627333</v>
      </c>
    </row>
    <row r="113" spans="1:12" x14ac:dyDescent="0.25">
      <c r="A113">
        <f t="shared" si="11"/>
        <v>111</v>
      </c>
      <c r="B113" s="19">
        <f>MortTables!B121*MortAdj</f>
        <v>0.48</v>
      </c>
      <c r="C113" s="19">
        <f>MortTables!C121*MortAdj</f>
        <v>0.45149519999999999</v>
      </c>
      <c r="D113" s="1">
        <f t="shared" si="10"/>
        <v>0.46574759999999998</v>
      </c>
      <c r="E113" s="2">
        <f t="shared" si="12"/>
        <v>2.9279403253901874E-6</v>
      </c>
      <c r="F113" s="16">
        <f t="shared" si="13"/>
        <v>1.0276267595767475E-4</v>
      </c>
      <c r="G113" s="16">
        <f t="shared" si="14"/>
        <v>1.8541820937863703E-5</v>
      </c>
      <c r="H113" s="17">
        <f t="shared" si="15"/>
        <v>3.437991236918008E-10</v>
      </c>
      <c r="I113" s="17">
        <f t="shared" si="16"/>
        <v>3.7082954277480023E-5</v>
      </c>
      <c r="J113" s="17">
        <f t="shared" si="17"/>
        <v>0.99996291670192339</v>
      </c>
      <c r="K113" s="2">
        <f t="shared" si="18"/>
        <v>2.4734674302202868E-5</v>
      </c>
      <c r="L113" s="1">
        <f t="shared" si="19"/>
        <v>0.4657454377922513</v>
      </c>
    </row>
    <row r="114" spans="1:12" x14ac:dyDescent="0.25">
      <c r="A114">
        <f t="shared" si="11"/>
        <v>112</v>
      </c>
      <c r="B114" s="19">
        <f>MortTables!B122*MortAdj</f>
        <v>0.48</v>
      </c>
      <c r="C114" s="19">
        <f>MortTables!C122*MortAdj</f>
        <v>0.46321799999999996</v>
      </c>
      <c r="D114" s="1">
        <f t="shared" si="10"/>
        <v>0.47160899999999994</v>
      </c>
      <c r="E114" s="2">
        <f t="shared" si="12"/>
        <v>1.5225289692028976E-6</v>
      </c>
      <c r="F114" s="16">
        <f t="shared" si="13"/>
        <v>5.5161154725912579E-5</v>
      </c>
      <c r="G114" s="16">
        <f t="shared" si="14"/>
        <v>9.7973313071787413E-6</v>
      </c>
      <c r="H114" s="17">
        <f t="shared" si="15"/>
        <v>9.5987700742624698E-11</v>
      </c>
      <c r="I114" s="17">
        <f t="shared" si="16"/>
        <v>1.9594470638955998E-5</v>
      </c>
      <c r="J114" s="17">
        <f t="shared" si="17"/>
        <v>0.99998040543337341</v>
      </c>
      <c r="K114" s="2">
        <f t="shared" si="18"/>
        <v>1.3069607903884394E-5</v>
      </c>
      <c r="L114" s="1">
        <f t="shared" si="19"/>
        <v>0.47160784313539894</v>
      </c>
    </row>
    <row r="115" spans="1:12" x14ac:dyDescent="0.25">
      <c r="A115">
        <f t="shared" si="11"/>
        <v>113</v>
      </c>
      <c r="B115" s="19">
        <f>MortTables!B123*MortAdj</f>
        <v>0.48</v>
      </c>
      <c r="C115" s="19">
        <f>MortTables!C123*MortAdj</f>
        <v>0.47220839999999997</v>
      </c>
      <c r="D115" s="1">
        <f t="shared" si="10"/>
        <v>0.47610419999999998</v>
      </c>
      <c r="E115" s="2">
        <f t="shared" si="12"/>
        <v>7.9171506398550683E-7</v>
      </c>
      <c r="F115" s="16">
        <f t="shared" si="13"/>
        <v>2.9113594110636962E-5</v>
      </c>
      <c r="G115" s="16">
        <f t="shared" si="14"/>
        <v>5.132780723039453E-6</v>
      </c>
      <c r="H115" s="17">
        <f t="shared" si="15"/>
        <v>2.6345437950805409E-11</v>
      </c>
      <c r="I115" s="17">
        <f t="shared" si="16"/>
        <v>1.0265508755203004E-5</v>
      </c>
      <c r="J115" s="17">
        <f t="shared" si="17"/>
        <v>0.99998973446489947</v>
      </c>
      <c r="K115" s="2">
        <f t="shared" si="18"/>
        <v>6.8471206851583549E-6</v>
      </c>
      <c r="L115" s="1">
        <f t="shared" si="19"/>
        <v>0.47610358814794018</v>
      </c>
    </row>
    <row r="116" spans="1:12" x14ac:dyDescent="0.25">
      <c r="A116">
        <f t="shared" si="11"/>
        <v>114</v>
      </c>
      <c r="B116" s="19">
        <f>MortTables!B124*MortAdj</f>
        <v>0.48</v>
      </c>
      <c r="C116" s="19">
        <f>MortTables!C124*MortAdj</f>
        <v>0.47796959999999999</v>
      </c>
      <c r="D116" s="1">
        <f t="shared" si="10"/>
        <v>0.47898479999999999</v>
      </c>
      <c r="E116" s="2">
        <f t="shared" si="12"/>
        <v>4.1169183327246359E-7</v>
      </c>
      <c r="F116" s="16">
        <f t="shared" si="13"/>
        <v>1.5198181179013459E-5</v>
      </c>
      <c r="G116" s="16">
        <f t="shared" si="14"/>
        <v>2.6742567749705452E-6</v>
      </c>
      <c r="H116" s="17">
        <f t="shared" si="15"/>
        <v>7.1516492984758613E-12</v>
      </c>
      <c r="I116" s="17">
        <f t="shared" si="16"/>
        <v>5.3484992466424928E-6</v>
      </c>
      <c r="J116" s="17">
        <f t="shared" si="17"/>
        <v>0.99999465149360156</v>
      </c>
      <c r="K116" s="2">
        <f t="shared" si="18"/>
        <v>3.5674561491598413E-6</v>
      </c>
      <c r="L116" s="1">
        <f t="shared" si="19"/>
        <v>0.47898447928739318</v>
      </c>
    </row>
    <row r="117" spans="1:12" x14ac:dyDescent="0.25">
      <c r="A117">
        <f t="shared" si="11"/>
        <v>115</v>
      </c>
      <c r="B117" s="19">
        <f>MortTables!B125*MortAdj</f>
        <v>0.48</v>
      </c>
      <c r="C117" s="19">
        <f>MortTables!C125*MortAdj</f>
        <v>0.48</v>
      </c>
      <c r="D117" s="1">
        <f t="shared" si="10"/>
        <v>0.48</v>
      </c>
      <c r="E117" s="2">
        <f t="shared" si="12"/>
        <v>2.1407975330168108E-7</v>
      </c>
      <c r="F117" s="16">
        <f t="shared" si="13"/>
        <v>7.9030542130869992E-6</v>
      </c>
      <c r="G117" s="16">
        <f t="shared" si="14"/>
        <v>1.3906135229846836E-6</v>
      </c>
      <c r="H117" s="17">
        <f t="shared" si="15"/>
        <v>1.9338059703078732E-12</v>
      </c>
      <c r="I117" s="17">
        <f t="shared" si="16"/>
        <v>2.7812231783574265E-6</v>
      </c>
      <c r="J117" s="17">
        <f t="shared" si="17"/>
        <v>0.99999721877488779</v>
      </c>
      <c r="K117" s="2">
        <f t="shared" si="18"/>
        <v>1.855077793770374E-6</v>
      </c>
      <c r="L117" s="1">
        <f t="shared" si="19"/>
        <v>0.47999983287607983</v>
      </c>
    </row>
    <row r="118" spans="1:12" x14ac:dyDescent="0.25">
      <c r="A118">
        <f t="shared" si="11"/>
        <v>116</v>
      </c>
      <c r="B118" s="19">
        <f>MortTables!B126*MortAdj</f>
        <v>0.48</v>
      </c>
      <c r="C118" s="19">
        <f>MortTables!C126*MortAdj</f>
        <v>0.48</v>
      </c>
      <c r="D118" s="1">
        <f t="shared" si="10"/>
        <v>0.48</v>
      </c>
      <c r="E118" s="2">
        <f t="shared" si="12"/>
        <v>1.1132147171687417E-7</v>
      </c>
      <c r="F118" s="16">
        <f t="shared" si="13"/>
        <v>4.1095881908052396E-6</v>
      </c>
      <c r="G118" s="16">
        <f t="shared" si="14"/>
        <v>7.231190319520355E-7</v>
      </c>
      <c r="H118" s="17">
        <f t="shared" si="15"/>
        <v>5.2290113437124898E-13</v>
      </c>
      <c r="I118" s="17">
        <f t="shared" si="16"/>
        <v>1.4462370181018022E-6</v>
      </c>
      <c r="J118" s="17">
        <f t="shared" si="17"/>
        <v>0.99999855376245894</v>
      </c>
      <c r="K118" s="2">
        <f t="shared" si="18"/>
        <v>9.6464061397503645E-7</v>
      </c>
      <c r="L118" s="1">
        <f t="shared" si="19"/>
        <v>0.47999991309558954</v>
      </c>
    </row>
    <row r="119" spans="1:12" x14ac:dyDescent="0.25">
      <c r="A119">
        <f t="shared" si="11"/>
        <v>117</v>
      </c>
      <c r="B119" s="19">
        <f>MortTables!B127*MortAdj</f>
        <v>0.48</v>
      </c>
      <c r="C119" s="19">
        <f>MortTables!C127*MortAdj</f>
        <v>0.48</v>
      </c>
      <c r="D119" s="1">
        <f t="shared" si="10"/>
        <v>0.48</v>
      </c>
      <c r="E119" s="2">
        <f t="shared" si="12"/>
        <v>5.7887165292774566E-8</v>
      </c>
      <c r="F119" s="16">
        <f t="shared" si="13"/>
        <v>2.1369858592187248E-6</v>
      </c>
      <c r="G119" s="16">
        <f t="shared" si="14"/>
        <v>3.7602189661505847E-7</v>
      </c>
      <c r="H119" s="17">
        <f t="shared" si="15"/>
        <v>1.4139246673398571E-13</v>
      </c>
      <c r="I119" s="17">
        <f t="shared" si="16"/>
        <v>7.520435104451835E-7</v>
      </c>
      <c r="J119" s="17">
        <f t="shared" si="17"/>
        <v>0.9999992479563482</v>
      </c>
      <c r="K119" s="2">
        <f t="shared" si="18"/>
        <v>5.0161316285940417E-7</v>
      </c>
      <c r="L119" s="1">
        <f t="shared" si="19"/>
        <v>0.47999995480971402</v>
      </c>
    </row>
    <row r="120" spans="1:12" x14ac:dyDescent="0.25">
      <c r="A120">
        <f>A119+1</f>
        <v>118</v>
      </c>
      <c r="B120" s="19">
        <f>MortTables!B128*MortAdj</f>
        <v>0.48</v>
      </c>
      <c r="C120" s="19">
        <f>MortTables!C128*MortAdj</f>
        <v>0.48</v>
      </c>
      <c r="D120" s="1">
        <f t="shared" si="10"/>
        <v>0.48</v>
      </c>
      <c r="E120" s="2">
        <f t="shared" si="12"/>
        <v>3.0101325952242778E-8</v>
      </c>
      <c r="F120" s="16">
        <f t="shared" si="13"/>
        <v>1.1112326467937369E-6</v>
      </c>
      <c r="G120" s="16">
        <f t="shared" si="14"/>
        <v>1.9553138623983042E-7</v>
      </c>
      <c r="H120" s="17">
        <f t="shared" si="15"/>
        <v>3.8232523004869744E-14</v>
      </c>
      <c r="I120" s="17">
        <f t="shared" si="16"/>
        <v>3.9106269601461486E-7</v>
      </c>
      <c r="J120" s="17">
        <f t="shared" si="17"/>
        <v>0.9999996089372658</v>
      </c>
      <c r="K120" s="2">
        <f t="shared" si="18"/>
        <v>2.6083885647427114E-7</v>
      </c>
      <c r="L120" s="1">
        <f t="shared" si="19"/>
        <v>0.4799999765010533</v>
      </c>
    </row>
    <row r="121" spans="1:12" x14ac:dyDescent="0.25">
      <c r="A121">
        <f t="shared" ref="A121:A122" si="20">A120+1</f>
        <v>119</v>
      </c>
      <c r="B121" s="19">
        <f>MortTables!B129*MortAdj</f>
        <v>0.48</v>
      </c>
      <c r="C121" s="19">
        <f>MortTables!C129*MortAdj</f>
        <v>0.48</v>
      </c>
      <c r="D121" s="1">
        <f t="shared" si="10"/>
        <v>0.48</v>
      </c>
      <c r="E121" s="2">
        <f t="shared" si="12"/>
        <v>1.5652689495166244E-8</v>
      </c>
      <c r="F121" s="16">
        <f t="shared" si="13"/>
        <v>5.7784097633274322E-7</v>
      </c>
      <c r="G121" s="16">
        <f t="shared" si="14"/>
        <v>1.0167632084471182E-7</v>
      </c>
      <c r="H121" s="17">
        <f t="shared" si="15"/>
        <v>1.0338074220516781E-14</v>
      </c>
      <c r="I121" s="17">
        <f t="shared" si="16"/>
        <v>2.0335262101327521E-7</v>
      </c>
      <c r="J121" s="17">
        <f t="shared" si="17"/>
        <v>0.99999979664736871</v>
      </c>
      <c r="K121" s="2">
        <f t="shared" si="18"/>
        <v>1.3563620855392881E-7</v>
      </c>
      <c r="L121" s="1">
        <f t="shared" si="19"/>
        <v>0.47999998778054831</v>
      </c>
    </row>
    <row r="122" spans="1:12" x14ac:dyDescent="0.25">
      <c r="A122">
        <f t="shared" si="20"/>
        <v>120</v>
      </c>
      <c r="B122" s="19">
        <f>MortTables!B130*MortAdj</f>
        <v>1.2</v>
      </c>
      <c r="C122" s="19">
        <f>MortTables!C130*MortAdj</f>
        <v>1.2</v>
      </c>
      <c r="D122" s="1">
        <f t="shared" si="10"/>
        <v>1.2</v>
      </c>
      <c r="E122" s="2">
        <f t="shared" si="12"/>
        <v>-3.1305378990332484E-9</v>
      </c>
      <c r="F122" s="16">
        <f t="shared" si="13"/>
        <v>-1.1556819526654861E-7</v>
      </c>
      <c r="G122" s="16">
        <f t="shared" si="14"/>
        <v>-2.033526416894236E-8</v>
      </c>
      <c r="H122" s="17">
        <f t="shared" si="15"/>
        <v>4.1352296882067101E-16</v>
      </c>
      <c r="I122" s="17">
        <f t="shared" si="16"/>
        <v>-4.0670529164930655E-8</v>
      </c>
      <c r="J122" s="17">
        <f t="shared" si="17"/>
        <v>1.0000000406705287</v>
      </c>
      <c r="K122" s="2">
        <f t="shared" si="18"/>
        <v>-2.7127242539485779E-8</v>
      </c>
      <c r="L122" s="1">
        <f t="shared" si="19"/>
        <v>1.2000000061097256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62BE-CCC0-44D8-AC97-6D0B9AC2A413}">
  <dimension ref="A2:N130"/>
  <sheetViews>
    <sheetView workbookViewId="0"/>
  </sheetViews>
  <sheetFormatPr defaultColWidth="8.875" defaultRowHeight="15.75" x14ac:dyDescent="0.25"/>
  <cols>
    <col min="2" max="4" width="10.875"/>
    <col min="5" max="6" width="13.125" customWidth="1"/>
  </cols>
  <sheetData>
    <row r="2" spans="1:14" x14ac:dyDescent="0.25">
      <c r="G2" s="14"/>
      <c r="H2" s="14"/>
      <c r="I2" s="14"/>
      <c r="J2" s="14"/>
      <c r="K2" s="14"/>
      <c r="L2" s="14"/>
      <c r="M2" s="14"/>
    </row>
    <row r="3" spans="1:14" x14ac:dyDescent="0.25">
      <c r="G3" s="14"/>
      <c r="H3" s="14"/>
      <c r="I3" s="14"/>
      <c r="J3" s="14"/>
      <c r="K3" s="14"/>
      <c r="L3" s="14"/>
      <c r="M3" s="14"/>
    </row>
    <row r="4" spans="1:14" x14ac:dyDescent="0.25">
      <c r="G4" s="14"/>
      <c r="H4" s="3"/>
      <c r="I4" s="3"/>
      <c r="J4" s="3"/>
      <c r="K4" s="3"/>
      <c r="L4" s="3"/>
      <c r="M4" s="23"/>
    </row>
    <row r="5" spans="1:14" x14ac:dyDescent="0.25">
      <c r="B5" s="32" t="s">
        <v>56</v>
      </c>
      <c r="G5" s="14"/>
      <c r="H5" s="3"/>
      <c r="I5" s="3"/>
      <c r="J5" s="3"/>
      <c r="K5" s="3"/>
      <c r="L5" s="3"/>
    </row>
    <row r="6" spans="1:14" x14ac:dyDescent="0.25">
      <c r="B6" s="20" t="s">
        <v>61</v>
      </c>
      <c r="G6" s="14"/>
      <c r="M6" s="22"/>
      <c r="N6" s="22"/>
    </row>
    <row r="7" spans="1:14" x14ac:dyDescent="0.25">
      <c r="B7" s="35" t="s">
        <v>60</v>
      </c>
      <c r="C7" s="35"/>
      <c r="F7" s="32"/>
      <c r="G7" s="14"/>
      <c r="M7" s="13"/>
      <c r="N7" s="13"/>
    </row>
    <row r="8" spans="1:14" x14ac:dyDescent="0.25">
      <c r="B8" s="20" t="s">
        <v>55</v>
      </c>
      <c r="C8" s="20"/>
      <c r="F8" s="20"/>
      <c r="G8" s="14"/>
      <c r="M8" s="13"/>
      <c r="N8" s="13"/>
    </row>
    <row r="9" spans="1:14" x14ac:dyDescent="0.25">
      <c r="B9" s="22" t="s">
        <v>57</v>
      </c>
      <c r="C9" s="22" t="s">
        <v>58</v>
      </c>
      <c r="D9" s="22"/>
      <c r="E9" s="22"/>
      <c r="F9" s="22"/>
      <c r="G9" s="14"/>
      <c r="M9" s="13"/>
      <c r="N9" s="13"/>
    </row>
    <row r="10" spans="1:14" x14ac:dyDescent="0.25">
      <c r="G10" s="14"/>
      <c r="M10" s="13"/>
      <c r="N10" s="13"/>
    </row>
    <row r="11" spans="1:14" x14ac:dyDescent="0.25">
      <c r="A11">
        <v>1</v>
      </c>
      <c r="B11" s="33">
        <v>3.4099999999999999E-4</v>
      </c>
      <c r="C11" s="33">
        <v>3.0499999999999999E-4</v>
      </c>
      <c r="M11" s="13"/>
      <c r="N11" s="13"/>
    </row>
    <row r="12" spans="1:14" x14ac:dyDescent="0.25">
      <c r="A12">
        <f>A11+1</f>
        <v>2</v>
      </c>
      <c r="B12" s="33">
        <v>2.3000000000000001E-4</v>
      </c>
      <c r="C12" s="33">
        <v>1.9900000000000001E-4</v>
      </c>
      <c r="M12" s="13"/>
      <c r="N12" s="13"/>
    </row>
    <row r="13" spans="1:14" x14ac:dyDescent="0.25">
      <c r="A13">
        <f t="shared" ref="A13:A76" si="0">A12+1</f>
        <v>3</v>
      </c>
      <c r="B13" s="33">
        <v>1.9100000000000001E-4</v>
      </c>
      <c r="C13" s="33">
        <v>1.4899999999999999E-4</v>
      </c>
      <c r="M13" s="13"/>
      <c r="N13" s="13"/>
    </row>
    <row r="14" spans="1:14" x14ac:dyDescent="0.25">
      <c r="A14">
        <f t="shared" si="0"/>
        <v>4</v>
      </c>
      <c r="B14" s="33">
        <v>1.4899999999999999E-4</v>
      </c>
      <c r="C14" s="33">
        <v>1.11E-4</v>
      </c>
      <c r="M14" s="13"/>
      <c r="N14" s="13"/>
    </row>
    <row r="15" spans="1:14" x14ac:dyDescent="0.25">
      <c r="A15">
        <f t="shared" si="0"/>
        <v>5</v>
      </c>
      <c r="B15" s="33">
        <v>1.36E-4</v>
      </c>
      <c r="C15" s="33">
        <v>1.01E-4</v>
      </c>
      <c r="E15" s="33"/>
      <c r="F15" s="33"/>
      <c r="M15" s="13"/>
      <c r="N15" s="13"/>
    </row>
    <row r="16" spans="1:14" x14ac:dyDescent="0.25">
      <c r="A16">
        <f t="shared" si="0"/>
        <v>6</v>
      </c>
      <c r="B16" s="33">
        <v>1.2999999999999999E-4</v>
      </c>
      <c r="C16" s="33">
        <v>9.3999999999999994E-5</v>
      </c>
      <c r="E16" s="33"/>
      <c r="F16" s="33"/>
      <c r="M16" s="13"/>
      <c r="N16" s="13"/>
    </row>
    <row r="17" spans="1:14" x14ac:dyDescent="0.25">
      <c r="A17">
        <f t="shared" si="0"/>
        <v>7</v>
      </c>
      <c r="B17" s="33">
        <v>1.25E-4</v>
      </c>
      <c r="C17" s="33">
        <v>8.7999999999999998E-5</v>
      </c>
      <c r="E17" s="33"/>
      <c r="F17" s="33"/>
      <c r="M17" s="13"/>
      <c r="N17" s="13"/>
    </row>
    <row r="18" spans="1:14" x14ac:dyDescent="0.25">
      <c r="A18">
        <f t="shared" si="0"/>
        <v>8</v>
      </c>
      <c r="B18" s="33">
        <v>1.15E-4</v>
      </c>
      <c r="C18" s="33">
        <v>7.8999999999999996E-5</v>
      </c>
      <c r="E18" s="33"/>
      <c r="F18" s="33"/>
      <c r="M18" s="13"/>
      <c r="N18" s="13"/>
    </row>
    <row r="19" spans="1:14" x14ac:dyDescent="0.25">
      <c r="A19">
        <f t="shared" si="0"/>
        <v>9</v>
      </c>
      <c r="B19" s="33">
        <v>1.12E-4</v>
      </c>
      <c r="C19" s="33">
        <v>7.4999999999999993E-5</v>
      </c>
      <c r="E19" s="33"/>
      <c r="F19" s="33"/>
      <c r="M19" s="13"/>
      <c r="N19" s="13"/>
    </row>
    <row r="20" spans="1:14" x14ac:dyDescent="0.25">
      <c r="A20">
        <f t="shared" si="0"/>
        <v>10</v>
      </c>
      <c r="B20" s="33">
        <v>1.13E-4</v>
      </c>
      <c r="C20" s="33">
        <v>7.4999999999999993E-5</v>
      </c>
      <c r="E20" s="33"/>
      <c r="F20" s="33"/>
      <c r="M20" s="13"/>
      <c r="N20" s="13"/>
    </row>
    <row r="21" spans="1:14" x14ac:dyDescent="0.25">
      <c r="A21">
        <f t="shared" si="0"/>
        <v>11</v>
      </c>
      <c r="B21" s="33">
        <v>1.17E-4</v>
      </c>
      <c r="C21" s="33">
        <v>7.6000000000000004E-5</v>
      </c>
      <c r="E21" s="33"/>
      <c r="F21" s="33"/>
      <c r="M21" s="13"/>
      <c r="N21" s="13"/>
    </row>
    <row r="22" spans="1:14" x14ac:dyDescent="0.25">
      <c r="A22">
        <f t="shared" si="0"/>
        <v>12</v>
      </c>
      <c r="B22" s="33">
        <v>1.22E-4</v>
      </c>
      <c r="C22" s="33">
        <v>7.8999999999999996E-5</v>
      </c>
      <c r="E22" s="33"/>
      <c r="F22" s="33"/>
      <c r="M22" s="13"/>
      <c r="N22" s="13"/>
    </row>
    <row r="23" spans="1:14" x14ac:dyDescent="0.25">
      <c r="A23">
        <f t="shared" si="0"/>
        <v>13</v>
      </c>
      <c r="B23" s="33">
        <v>1.2799999999999999E-4</v>
      </c>
      <c r="C23" s="33">
        <v>8.2999999999999998E-5</v>
      </c>
      <c r="E23" s="33"/>
      <c r="F23" s="33"/>
      <c r="M23" s="13"/>
      <c r="N23" s="13"/>
    </row>
    <row r="24" spans="1:14" x14ac:dyDescent="0.25">
      <c r="A24">
        <f t="shared" si="0"/>
        <v>14</v>
      </c>
      <c r="B24" s="33">
        <v>1.3999999999999999E-4</v>
      </c>
      <c r="C24" s="33">
        <v>9.2E-5</v>
      </c>
      <c r="E24" s="33"/>
      <c r="F24" s="33"/>
      <c r="M24" s="13"/>
      <c r="N24" s="13"/>
    </row>
    <row r="25" spans="1:14" x14ac:dyDescent="0.25">
      <c r="A25">
        <f t="shared" si="0"/>
        <v>15</v>
      </c>
      <c r="B25" s="33">
        <v>1.4799999999999999E-4</v>
      </c>
      <c r="C25" s="33">
        <v>1.03E-4</v>
      </c>
      <c r="E25" s="33"/>
      <c r="F25" s="33"/>
      <c r="M25" s="13"/>
      <c r="N25" s="13"/>
    </row>
    <row r="26" spans="1:14" x14ac:dyDescent="0.25">
      <c r="A26">
        <f t="shared" si="0"/>
        <v>16</v>
      </c>
      <c r="B26" s="33">
        <v>1.5699999999999999E-4</v>
      </c>
      <c r="C26" s="33">
        <v>1.11E-4</v>
      </c>
      <c r="E26" s="33"/>
      <c r="F26" s="33"/>
      <c r="M26" s="13"/>
      <c r="N26" s="13"/>
    </row>
    <row r="27" spans="1:14" x14ac:dyDescent="0.25">
      <c r="A27">
        <f t="shared" si="0"/>
        <v>17</v>
      </c>
      <c r="B27" s="33">
        <v>1.66E-4</v>
      </c>
      <c r="C27" s="33">
        <v>1.1900000000000001E-4</v>
      </c>
      <c r="E27" s="33"/>
      <c r="F27" s="33"/>
      <c r="M27" s="13"/>
      <c r="N27" s="13"/>
    </row>
    <row r="28" spans="1:14" x14ac:dyDescent="0.25">
      <c r="A28">
        <f t="shared" si="0"/>
        <v>18</v>
      </c>
      <c r="B28" s="33">
        <v>1.74E-4</v>
      </c>
      <c r="C28" s="33">
        <v>1.21E-4</v>
      </c>
      <c r="E28" s="33"/>
      <c r="F28" s="33"/>
      <c r="M28" s="13"/>
      <c r="N28" s="13"/>
    </row>
    <row r="29" spans="1:14" x14ac:dyDescent="0.25">
      <c r="A29">
        <f t="shared" si="0"/>
        <v>19</v>
      </c>
      <c r="B29" s="33">
        <v>1.83E-4</v>
      </c>
      <c r="C29" s="33">
        <v>1.1900000000000001E-4</v>
      </c>
      <c r="E29" s="33"/>
      <c r="F29" s="33"/>
      <c r="M29" s="13"/>
      <c r="N29" s="13"/>
    </row>
    <row r="30" spans="1:14" x14ac:dyDescent="0.25">
      <c r="A30">
        <f t="shared" si="0"/>
        <v>20</v>
      </c>
      <c r="B30" s="33">
        <v>1.9000000000000001E-4</v>
      </c>
      <c r="C30" s="33">
        <v>1.16E-4</v>
      </c>
      <c r="E30" s="33"/>
      <c r="F30" s="33"/>
      <c r="M30" s="13"/>
      <c r="N30" s="13"/>
    </row>
    <row r="31" spans="1:14" x14ac:dyDescent="0.25">
      <c r="A31">
        <f t="shared" si="0"/>
        <v>21</v>
      </c>
      <c r="B31" s="33">
        <v>2.03E-4</v>
      </c>
      <c r="C31" s="33">
        <v>1.13E-4</v>
      </c>
      <c r="E31" s="33"/>
      <c r="F31" s="33"/>
      <c r="M31" s="13"/>
      <c r="N31" s="13"/>
    </row>
    <row r="32" spans="1:14" x14ac:dyDescent="0.25">
      <c r="A32">
        <f t="shared" si="0"/>
        <v>22</v>
      </c>
      <c r="B32" s="33">
        <v>2.1499999999999999E-4</v>
      </c>
      <c r="C32" s="33">
        <v>1.1400000000000001E-4</v>
      </c>
      <c r="E32" s="33"/>
      <c r="F32" s="33"/>
      <c r="M32" s="13"/>
      <c r="N32" s="13"/>
    </row>
    <row r="33" spans="1:14" x14ac:dyDescent="0.25">
      <c r="A33">
        <f t="shared" si="0"/>
        <v>23</v>
      </c>
      <c r="B33" s="33">
        <v>2.33E-4</v>
      </c>
      <c r="C33" s="33">
        <v>1.1900000000000001E-4</v>
      </c>
      <c r="E33" s="33"/>
      <c r="F33" s="33"/>
      <c r="M33" s="13"/>
      <c r="N33" s="13"/>
    </row>
    <row r="34" spans="1:14" x14ac:dyDescent="0.25">
      <c r="A34">
        <f t="shared" si="0"/>
        <v>24</v>
      </c>
      <c r="B34" s="33">
        <v>2.5099999999999998E-4</v>
      </c>
      <c r="C34" s="33">
        <v>1.26E-4</v>
      </c>
      <c r="E34" s="33"/>
      <c r="F34" s="33"/>
      <c r="M34" s="13"/>
      <c r="N34" s="13"/>
    </row>
    <row r="35" spans="1:14" x14ac:dyDescent="0.25">
      <c r="A35">
        <f t="shared" si="0"/>
        <v>25</v>
      </c>
      <c r="B35" s="33">
        <v>2.7500000000000002E-4</v>
      </c>
      <c r="C35" s="33">
        <v>1.34E-4</v>
      </c>
      <c r="E35" s="33"/>
      <c r="F35" s="33"/>
      <c r="M35" s="13"/>
      <c r="N35" s="13"/>
    </row>
    <row r="36" spans="1:14" x14ac:dyDescent="0.25">
      <c r="A36">
        <f t="shared" si="0"/>
        <v>26</v>
      </c>
      <c r="B36" s="33">
        <v>3.1399999999999999E-4</v>
      </c>
      <c r="C36" s="33">
        <v>1.47E-4</v>
      </c>
      <c r="E36" s="33"/>
      <c r="F36" s="33"/>
      <c r="M36" s="13"/>
      <c r="N36" s="13"/>
    </row>
    <row r="37" spans="1:14" x14ac:dyDescent="0.25">
      <c r="A37">
        <f t="shared" si="0"/>
        <v>27</v>
      </c>
      <c r="B37" s="33">
        <v>3.2699999999999998E-4</v>
      </c>
      <c r="C37" s="33">
        <v>1.5300000000000001E-4</v>
      </c>
      <c r="E37" s="33"/>
      <c r="F37" s="33"/>
      <c r="M37" s="13"/>
      <c r="N37" s="13"/>
    </row>
    <row r="38" spans="1:14" x14ac:dyDescent="0.25">
      <c r="A38">
        <f t="shared" si="0"/>
        <v>28</v>
      </c>
      <c r="B38" s="33">
        <v>3.3599999999999998E-4</v>
      </c>
      <c r="C38" s="33">
        <v>1.6200000000000001E-4</v>
      </c>
      <c r="E38" s="33"/>
      <c r="F38" s="33"/>
      <c r="M38" s="13"/>
      <c r="N38" s="13"/>
    </row>
    <row r="39" spans="1:14" x14ac:dyDescent="0.25">
      <c r="A39">
        <f t="shared" si="0"/>
        <v>29</v>
      </c>
      <c r="B39" s="33">
        <v>3.5300000000000002E-4</v>
      </c>
      <c r="C39" s="33">
        <v>1.7100000000000001E-4</v>
      </c>
      <c r="E39" s="33"/>
      <c r="F39" s="33"/>
      <c r="M39" s="13"/>
      <c r="N39" s="13"/>
    </row>
    <row r="40" spans="1:14" x14ac:dyDescent="0.25">
      <c r="A40">
        <f t="shared" si="0"/>
        <v>30</v>
      </c>
      <c r="B40" s="33">
        <v>3.8000000000000002E-4</v>
      </c>
      <c r="C40" s="33">
        <v>1.93E-4</v>
      </c>
      <c r="E40" s="33"/>
      <c r="F40" s="33"/>
      <c r="M40" s="13"/>
      <c r="N40" s="13"/>
    </row>
    <row r="41" spans="1:14" x14ac:dyDescent="0.25">
      <c r="A41">
        <f t="shared" si="0"/>
        <v>31</v>
      </c>
      <c r="B41" s="33">
        <v>4.2700000000000002E-4</v>
      </c>
      <c r="C41" s="33">
        <v>2.3900000000000001E-4</v>
      </c>
      <c r="E41" s="33"/>
      <c r="F41" s="33"/>
      <c r="M41" s="13"/>
      <c r="N41" s="13"/>
    </row>
    <row r="42" spans="1:14" x14ac:dyDescent="0.25">
      <c r="A42">
        <f t="shared" si="0"/>
        <v>32</v>
      </c>
      <c r="B42" s="33">
        <v>4.8099999999999998E-4</v>
      </c>
      <c r="C42" s="33">
        <v>2.7300000000000002E-4</v>
      </c>
      <c r="E42" s="33"/>
      <c r="F42" s="33"/>
      <c r="M42" s="13"/>
      <c r="N42" s="13"/>
    </row>
    <row r="43" spans="1:14" x14ac:dyDescent="0.25">
      <c r="A43">
        <f t="shared" si="0"/>
        <v>33</v>
      </c>
      <c r="B43" s="33">
        <v>5.4000000000000001E-4</v>
      </c>
      <c r="C43" s="33">
        <v>2.9799999999999998E-4</v>
      </c>
      <c r="E43" s="33"/>
      <c r="F43" s="33"/>
      <c r="M43" s="13"/>
      <c r="N43" s="13"/>
    </row>
    <row r="44" spans="1:14" x14ac:dyDescent="0.25">
      <c r="A44">
        <f t="shared" si="0"/>
        <v>34</v>
      </c>
      <c r="B44" s="33">
        <v>6.0099999999999997E-4</v>
      </c>
      <c r="C44" s="33">
        <v>3.19E-4</v>
      </c>
      <c r="E44" s="33"/>
      <c r="F44" s="33"/>
      <c r="M44" s="13"/>
      <c r="N44" s="13"/>
    </row>
    <row r="45" spans="1:14" x14ac:dyDescent="0.25">
      <c r="A45">
        <f t="shared" si="0"/>
        <v>35</v>
      </c>
      <c r="B45" s="33">
        <v>6.6200000000000005E-4</v>
      </c>
      <c r="C45" s="33">
        <v>3.3700000000000001E-4</v>
      </c>
      <c r="E45" s="33"/>
      <c r="F45" s="33"/>
      <c r="M45" s="13"/>
      <c r="N45" s="13"/>
    </row>
    <row r="46" spans="1:14" x14ac:dyDescent="0.25">
      <c r="A46">
        <f t="shared" si="0"/>
        <v>36</v>
      </c>
      <c r="B46" s="33">
        <v>7.2000000000000005E-4</v>
      </c>
      <c r="C46" s="33">
        <v>3.5399999999999999E-4</v>
      </c>
      <c r="E46" s="33"/>
      <c r="F46" s="33"/>
      <c r="M46" s="13"/>
      <c r="N46" s="13"/>
    </row>
    <row r="47" spans="1:14" x14ac:dyDescent="0.25">
      <c r="A47">
        <f t="shared" si="0"/>
        <v>37</v>
      </c>
      <c r="B47" s="33">
        <v>7.7399999999999995E-4</v>
      </c>
      <c r="C47" s="33">
        <v>3.6900000000000002E-4</v>
      </c>
      <c r="E47" s="33"/>
      <c r="F47" s="33"/>
      <c r="M47" s="13"/>
      <c r="N47" s="13"/>
    </row>
    <row r="48" spans="1:14" x14ac:dyDescent="0.25">
      <c r="A48">
        <f t="shared" si="0"/>
        <v>38</v>
      </c>
      <c r="B48" s="33">
        <v>8.0000000000000004E-4</v>
      </c>
      <c r="C48" s="33">
        <v>3.86E-4</v>
      </c>
      <c r="E48" s="33"/>
      <c r="F48" s="33"/>
      <c r="M48" s="13"/>
      <c r="N48" s="13"/>
    </row>
    <row r="49" spans="1:14" x14ac:dyDescent="0.25">
      <c r="A49">
        <f t="shared" si="0"/>
        <v>39</v>
      </c>
      <c r="B49" s="33">
        <v>8.2100000000000001E-4</v>
      </c>
      <c r="C49" s="33">
        <v>4.06E-4</v>
      </c>
      <c r="E49" s="33"/>
      <c r="F49" s="33"/>
      <c r="M49" s="13"/>
      <c r="N49" s="13"/>
    </row>
    <row r="50" spans="1:14" x14ac:dyDescent="0.25">
      <c r="A50">
        <f t="shared" si="0"/>
        <v>40</v>
      </c>
      <c r="B50" s="33">
        <v>8.4099999999999995E-4</v>
      </c>
      <c r="C50" s="33">
        <v>4.4200000000000001E-4</v>
      </c>
      <c r="E50" s="33"/>
      <c r="F50" s="33"/>
      <c r="M50" s="13"/>
      <c r="N50" s="13"/>
    </row>
    <row r="51" spans="1:14" x14ac:dyDescent="0.25">
      <c r="A51">
        <f t="shared" si="0"/>
        <v>41</v>
      </c>
      <c r="B51" s="33">
        <v>8.8999999999999995E-4</v>
      </c>
      <c r="C51" s="33">
        <v>4.84E-4</v>
      </c>
      <c r="E51" s="33"/>
      <c r="F51" s="33"/>
      <c r="M51" s="13"/>
      <c r="N51" s="13"/>
    </row>
    <row r="52" spans="1:14" x14ac:dyDescent="0.25">
      <c r="A52">
        <f t="shared" si="0"/>
        <v>42</v>
      </c>
      <c r="B52" s="33">
        <v>9.8700000000000003E-4</v>
      </c>
      <c r="C52" s="33">
        <v>5.3300000000000005E-4</v>
      </c>
      <c r="E52" s="33"/>
      <c r="F52" s="33"/>
      <c r="M52" s="13"/>
      <c r="N52" s="13"/>
    </row>
    <row r="53" spans="1:14" x14ac:dyDescent="0.25">
      <c r="A53">
        <f t="shared" si="0"/>
        <v>43</v>
      </c>
      <c r="B53" s="33">
        <v>1.1329999999999999E-3</v>
      </c>
      <c r="C53" s="33">
        <v>5.8600000000000004E-4</v>
      </c>
      <c r="E53" s="33"/>
      <c r="F53" s="33"/>
      <c r="M53" s="13"/>
      <c r="N53" s="13"/>
    </row>
    <row r="54" spans="1:14" x14ac:dyDescent="0.25">
      <c r="A54">
        <f t="shared" si="0"/>
        <v>44</v>
      </c>
      <c r="B54" s="33">
        <v>1.328E-3</v>
      </c>
      <c r="C54" s="33">
        <v>6.4400000000000004E-4</v>
      </c>
      <c r="E54" s="33"/>
      <c r="F54" s="33"/>
      <c r="M54" s="13"/>
      <c r="N54" s="13"/>
    </row>
    <row r="55" spans="1:14" x14ac:dyDescent="0.25">
      <c r="A55">
        <f t="shared" si="0"/>
        <v>45</v>
      </c>
      <c r="B55" s="33">
        <v>1.572E-3</v>
      </c>
      <c r="C55" s="33">
        <v>6.8900000000000005E-4</v>
      </c>
      <c r="E55" s="33"/>
      <c r="F55" s="33"/>
      <c r="M55" s="13"/>
      <c r="N55" s="13"/>
    </row>
    <row r="56" spans="1:14" x14ac:dyDescent="0.25">
      <c r="A56">
        <f t="shared" si="0"/>
        <v>46</v>
      </c>
      <c r="B56" s="33">
        <v>1.864E-3</v>
      </c>
      <c r="C56" s="33">
        <v>7.7800000000000005E-4</v>
      </c>
      <c r="E56" s="33"/>
      <c r="F56" s="33"/>
      <c r="M56" s="13"/>
      <c r="N56" s="13"/>
    </row>
    <row r="57" spans="1:14" x14ac:dyDescent="0.25">
      <c r="A57">
        <f t="shared" si="0"/>
        <v>47</v>
      </c>
      <c r="B57" s="33">
        <v>2.2049999999999999E-3</v>
      </c>
      <c r="C57" s="33">
        <v>9.1200000000000005E-4</v>
      </c>
      <c r="E57" s="33"/>
      <c r="F57" s="33"/>
      <c r="M57" s="13"/>
      <c r="N57" s="13"/>
    </row>
    <row r="58" spans="1:14" x14ac:dyDescent="0.25">
      <c r="A58">
        <f t="shared" si="0"/>
        <v>48</v>
      </c>
      <c r="B58" s="33">
        <v>2.5950000000000001E-3</v>
      </c>
      <c r="C58" s="33">
        <v>1.09E-3</v>
      </c>
      <c r="E58" s="33"/>
      <c r="F58" s="33"/>
      <c r="M58" s="13"/>
      <c r="N58" s="13"/>
    </row>
    <row r="59" spans="1:14" x14ac:dyDescent="0.25">
      <c r="A59">
        <f t="shared" si="0"/>
        <v>49</v>
      </c>
      <c r="B59" s="33">
        <v>3.0339999999999998E-3</v>
      </c>
      <c r="C59" s="33">
        <v>1.3129999999999999E-3</v>
      </c>
      <c r="E59" s="33"/>
      <c r="F59" s="33"/>
      <c r="M59" s="13"/>
      <c r="N59" s="13"/>
    </row>
    <row r="60" spans="1:14" x14ac:dyDescent="0.25">
      <c r="A60">
        <f t="shared" si="0"/>
        <v>50</v>
      </c>
      <c r="B60" s="33">
        <v>3.5209999999999998E-3</v>
      </c>
      <c r="C60" s="33">
        <v>1.58E-3</v>
      </c>
      <c r="E60" s="33"/>
      <c r="F60" s="33"/>
      <c r="M60" s="13"/>
      <c r="N60" s="13"/>
    </row>
    <row r="61" spans="1:14" x14ac:dyDescent="0.25">
      <c r="A61">
        <f t="shared" si="0"/>
        <v>51</v>
      </c>
      <c r="B61" s="33">
        <v>3.5560000000000001E-3</v>
      </c>
      <c r="C61" s="33">
        <v>1.6969999999999999E-3</v>
      </c>
      <c r="E61" s="33"/>
      <c r="F61" s="33"/>
      <c r="M61" s="13"/>
      <c r="N61" s="13"/>
    </row>
    <row r="62" spans="1:14" x14ac:dyDescent="0.25">
      <c r="A62">
        <f t="shared" si="0"/>
        <v>52</v>
      </c>
      <c r="B62" s="33">
        <v>3.5460000000000001E-3</v>
      </c>
      <c r="C62" s="33">
        <v>1.9139999999999999E-3</v>
      </c>
      <c r="E62" s="33"/>
      <c r="F62" s="33"/>
      <c r="M62" s="13"/>
      <c r="N62" s="13"/>
    </row>
    <row r="63" spans="1:14" x14ac:dyDescent="0.25">
      <c r="A63">
        <f t="shared" si="0"/>
        <v>53</v>
      </c>
      <c r="B63" s="33">
        <v>3.5950000000000001E-3</v>
      </c>
      <c r="C63" s="33">
        <v>2.1930000000000001E-3</v>
      </c>
      <c r="E63" s="33"/>
      <c r="F63" s="33"/>
    </row>
    <row r="64" spans="1:14" x14ac:dyDescent="0.25">
      <c r="A64">
        <f t="shared" si="0"/>
        <v>54</v>
      </c>
      <c r="B64" s="33">
        <v>3.643E-3</v>
      </c>
      <c r="C64" s="33">
        <v>2.532E-3</v>
      </c>
      <c r="E64" s="33"/>
      <c r="F64" s="33"/>
    </row>
    <row r="65" spans="1:6" x14ac:dyDescent="0.25">
      <c r="A65">
        <f t="shared" si="0"/>
        <v>55</v>
      </c>
      <c r="B65" s="33">
        <v>3.7980000000000002E-3</v>
      </c>
      <c r="C65" s="33">
        <v>2.9350000000000001E-3</v>
      </c>
      <c r="E65" s="33"/>
      <c r="F65" s="33"/>
    </row>
    <row r="66" spans="1:6" x14ac:dyDescent="0.25">
      <c r="A66">
        <f t="shared" si="0"/>
        <v>56</v>
      </c>
      <c r="B66" s="33">
        <v>4.0330000000000001E-3</v>
      </c>
      <c r="C66" s="33">
        <v>3.418E-3</v>
      </c>
      <c r="E66" s="33"/>
      <c r="F66" s="33"/>
    </row>
    <row r="67" spans="1:6" x14ac:dyDescent="0.25">
      <c r="A67">
        <f t="shared" si="0"/>
        <v>57</v>
      </c>
      <c r="B67" s="33">
        <v>4.3439999999999998E-3</v>
      </c>
      <c r="C67" s="33">
        <v>3.908E-3</v>
      </c>
      <c r="E67" s="33"/>
      <c r="F67" s="33"/>
    </row>
    <row r="68" spans="1:6" x14ac:dyDescent="0.25">
      <c r="A68">
        <f t="shared" si="0"/>
        <v>58</v>
      </c>
      <c r="B68" s="33">
        <v>4.7580000000000001E-3</v>
      </c>
      <c r="C68" s="33">
        <v>4.385E-3</v>
      </c>
      <c r="E68" s="33"/>
      <c r="F68" s="33"/>
    </row>
    <row r="69" spans="1:6" x14ac:dyDescent="0.25">
      <c r="A69">
        <f t="shared" si="0"/>
        <v>59</v>
      </c>
      <c r="B69" s="33">
        <v>5.1650000000000003E-3</v>
      </c>
      <c r="C69" s="33">
        <v>4.9290000000000002E-3</v>
      </c>
      <c r="E69" s="33"/>
      <c r="F69" s="33"/>
    </row>
    <row r="70" spans="1:6" x14ac:dyDescent="0.25">
      <c r="A70">
        <f t="shared" si="0"/>
        <v>60</v>
      </c>
      <c r="B70" s="33">
        <v>5.6559999999999996E-3</v>
      </c>
      <c r="C70" s="33">
        <v>5.5250000000000004E-3</v>
      </c>
      <c r="E70" s="33"/>
      <c r="F70" s="33"/>
    </row>
    <row r="71" spans="1:6" x14ac:dyDescent="0.25">
      <c r="A71">
        <f t="shared" si="0"/>
        <v>61</v>
      </c>
      <c r="B71" s="33">
        <v>6.3579999999999999E-3</v>
      </c>
      <c r="C71" s="33">
        <v>6.1659999999999996E-3</v>
      </c>
      <c r="E71" s="33"/>
      <c r="F71" s="33"/>
    </row>
    <row r="72" spans="1:6" x14ac:dyDescent="0.25">
      <c r="A72">
        <f t="shared" si="0"/>
        <v>62</v>
      </c>
      <c r="B72" s="33">
        <v>7.0039999999999998E-3</v>
      </c>
      <c r="C72" s="33">
        <v>6.8519999999999996E-3</v>
      </c>
      <c r="E72" s="33"/>
      <c r="F72" s="33"/>
    </row>
    <row r="73" spans="1:6" x14ac:dyDescent="0.25">
      <c r="A73">
        <f t="shared" si="0"/>
        <v>63</v>
      </c>
      <c r="B73" s="33">
        <v>7.9179999999999997E-3</v>
      </c>
      <c r="C73" s="33">
        <v>7.5820000000000002E-3</v>
      </c>
      <c r="E73" s="33"/>
      <c r="F73" s="33"/>
    </row>
    <row r="74" spans="1:6" x14ac:dyDescent="0.25">
      <c r="A74">
        <f t="shared" si="0"/>
        <v>64</v>
      </c>
      <c r="B74" s="33">
        <v>8.7609999999999997E-3</v>
      </c>
      <c r="C74" s="33">
        <v>8.3719999999999992E-3</v>
      </c>
      <c r="E74" s="33"/>
      <c r="F74" s="33"/>
    </row>
    <row r="75" spans="1:6" x14ac:dyDescent="0.25">
      <c r="A75">
        <f t="shared" si="0"/>
        <v>65</v>
      </c>
      <c r="B75" s="33">
        <v>9.7029999999999998E-3</v>
      </c>
      <c r="C75" s="33">
        <v>9.2350000000000002E-3</v>
      </c>
      <c r="D75">
        <f>((1-B75)*(1-C75))^0.5</f>
        <v>0.99053097236027909</v>
      </c>
      <c r="E75" s="33"/>
      <c r="F75" s="33"/>
    </row>
    <row r="76" spans="1:6" x14ac:dyDescent="0.25">
      <c r="A76">
        <f t="shared" si="0"/>
        <v>66</v>
      </c>
      <c r="B76" s="33">
        <v>1.1004E-2</v>
      </c>
      <c r="C76" s="33">
        <v>1.017E-2</v>
      </c>
      <c r="D76">
        <f t="shared" ref="D76:D77" si="1">((1-B76)*(1-C76))^0.5</f>
        <v>0.98941291212516524</v>
      </c>
      <c r="E76" s="33"/>
      <c r="F76" s="33"/>
    </row>
    <row r="77" spans="1:6" x14ac:dyDescent="0.25">
      <c r="A77">
        <f t="shared" ref="A77:A130" si="2">A76+1</f>
        <v>67</v>
      </c>
      <c r="B77" s="33">
        <v>1.2182E-2</v>
      </c>
      <c r="C77" s="33">
        <v>1.1174999999999999E-2</v>
      </c>
      <c r="D77">
        <f t="shared" si="1"/>
        <v>0.98832137174605306</v>
      </c>
      <c r="E77" s="33"/>
      <c r="F77" s="33"/>
    </row>
    <row r="78" spans="1:6" x14ac:dyDescent="0.25">
      <c r="A78">
        <f t="shared" si="2"/>
        <v>68</v>
      </c>
      <c r="B78" s="33">
        <v>1.316E-2</v>
      </c>
      <c r="C78" s="33">
        <v>1.2271000000000001E-2</v>
      </c>
      <c r="E78" s="33"/>
      <c r="F78" s="33"/>
    </row>
    <row r="79" spans="1:6" x14ac:dyDescent="0.25">
      <c r="A79">
        <f t="shared" si="2"/>
        <v>69</v>
      </c>
      <c r="B79" s="33">
        <v>1.4537E-2</v>
      </c>
      <c r="C79" s="33">
        <v>1.3502999999999999E-2</v>
      </c>
      <c r="E79" s="33"/>
      <c r="F79" s="33"/>
    </row>
    <row r="80" spans="1:6" x14ac:dyDescent="0.25">
      <c r="A80">
        <f t="shared" si="2"/>
        <v>70</v>
      </c>
      <c r="B80" s="33">
        <v>1.5685999999999999E-2</v>
      </c>
      <c r="C80" s="33">
        <v>1.4919E-2</v>
      </c>
      <c r="E80" s="33"/>
      <c r="F80" s="33"/>
    </row>
    <row r="81" spans="1:6" x14ac:dyDescent="0.25">
      <c r="A81">
        <f t="shared" si="2"/>
        <v>71</v>
      </c>
      <c r="B81" s="33">
        <v>1.7356E-2</v>
      </c>
      <c r="C81" s="33">
        <v>1.6177E-2</v>
      </c>
      <c r="E81" s="33"/>
      <c r="F81" s="33"/>
    </row>
    <row r="82" spans="1:6" x14ac:dyDescent="0.25">
      <c r="A82">
        <f t="shared" si="2"/>
        <v>72</v>
      </c>
      <c r="B82" s="33">
        <v>1.9271E-2</v>
      </c>
      <c r="C82" s="33">
        <v>1.7994E-2</v>
      </c>
      <c r="E82" s="33"/>
      <c r="F82" s="33"/>
    </row>
    <row r="83" spans="1:6" x14ac:dyDescent="0.25">
      <c r="A83">
        <f t="shared" si="2"/>
        <v>73</v>
      </c>
      <c r="B83" s="33">
        <v>2.1465000000000001E-2</v>
      </c>
      <c r="C83" s="33">
        <v>1.9543000000000001E-2</v>
      </c>
      <c r="E83" s="33"/>
      <c r="F83" s="33"/>
    </row>
    <row r="84" spans="1:6" x14ac:dyDescent="0.25">
      <c r="A84">
        <f t="shared" si="2"/>
        <v>74</v>
      </c>
      <c r="B84" s="33">
        <v>2.3945999999999999E-2</v>
      </c>
      <c r="C84" s="33">
        <v>2.1659999999999999E-2</v>
      </c>
      <c r="E84" s="33"/>
      <c r="F84" s="33"/>
    </row>
    <row r="85" spans="1:6" x14ac:dyDescent="0.25">
      <c r="A85">
        <f t="shared" si="2"/>
        <v>75</v>
      </c>
      <c r="B85" s="33">
        <v>2.7355999999999998E-2</v>
      </c>
      <c r="C85" s="33">
        <v>2.3365E-2</v>
      </c>
      <c r="E85" s="33"/>
      <c r="F85" s="33"/>
    </row>
    <row r="86" spans="1:6" x14ac:dyDescent="0.25">
      <c r="A86">
        <f t="shared" si="2"/>
        <v>76</v>
      </c>
      <c r="B86" s="33">
        <v>3.049E-2</v>
      </c>
      <c r="C86" s="33">
        <v>2.5742999999999999E-2</v>
      </c>
      <c r="E86" s="33"/>
      <c r="F86" s="33"/>
    </row>
    <row r="87" spans="1:6" x14ac:dyDescent="0.25">
      <c r="A87">
        <f t="shared" si="2"/>
        <v>77</v>
      </c>
      <c r="B87" s="33">
        <v>3.4715000000000003E-2</v>
      </c>
      <c r="C87" s="33">
        <v>2.9017000000000001E-2</v>
      </c>
      <c r="E87" s="33"/>
      <c r="F87" s="33"/>
    </row>
    <row r="88" spans="1:6" x14ac:dyDescent="0.25">
      <c r="A88">
        <f t="shared" si="2"/>
        <v>78</v>
      </c>
      <c r="B88" s="33">
        <v>3.9486E-2</v>
      </c>
      <c r="C88" s="33">
        <v>3.1986000000000001E-2</v>
      </c>
      <c r="E88" s="33"/>
      <c r="F88" s="33"/>
    </row>
    <row r="89" spans="1:6" x14ac:dyDescent="0.25">
      <c r="A89">
        <f t="shared" si="2"/>
        <v>79</v>
      </c>
      <c r="B89" s="33">
        <v>4.4914999999999997E-2</v>
      </c>
      <c r="C89" s="33">
        <v>3.5313999999999998E-2</v>
      </c>
      <c r="E89" s="33"/>
      <c r="F89" s="33"/>
    </row>
    <row r="90" spans="1:6" x14ac:dyDescent="0.25">
      <c r="A90">
        <f t="shared" si="2"/>
        <v>80</v>
      </c>
      <c r="B90" s="33">
        <v>5.1083000000000003E-2</v>
      </c>
      <c r="C90" s="33">
        <v>3.9033999999999999E-2</v>
      </c>
      <c r="E90" s="33"/>
      <c r="F90" s="33"/>
    </row>
    <row r="91" spans="1:6" x14ac:dyDescent="0.25">
      <c r="A91">
        <f t="shared" si="2"/>
        <v>81</v>
      </c>
      <c r="B91" s="33">
        <v>5.8515999999999999E-2</v>
      </c>
      <c r="C91" s="33">
        <v>4.3203999999999999E-2</v>
      </c>
      <c r="E91" s="33"/>
      <c r="F91" s="33"/>
    </row>
    <row r="92" spans="1:6" x14ac:dyDescent="0.25">
      <c r="A92">
        <f t="shared" si="2"/>
        <v>82</v>
      </c>
      <c r="B92" s="33">
        <v>6.6909999999999997E-2</v>
      </c>
      <c r="C92" s="33">
        <v>4.7896000000000001E-2</v>
      </c>
      <c r="E92" s="33"/>
      <c r="F92" s="33"/>
    </row>
    <row r="93" spans="1:6" x14ac:dyDescent="0.25">
      <c r="A93">
        <f t="shared" si="2"/>
        <v>83</v>
      </c>
      <c r="B93" s="33">
        <v>7.4583999999999998E-2</v>
      </c>
      <c r="C93" s="33">
        <v>5.3180999999999999E-2</v>
      </c>
      <c r="E93" s="33"/>
      <c r="F93" s="33"/>
    </row>
    <row r="94" spans="1:6" x14ac:dyDescent="0.25">
      <c r="A94">
        <f t="shared" si="2"/>
        <v>84</v>
      </c>
      <c r="B94" s="33">
        <v>8.4892999999999996E-2</v>
      </c>
      <c r="C94" s="33">
        <v>5.9145999999999997E-2</v>
      </c>
      <c r="E94" s="33"/>
      <c r="F94" s="33"/>
    </row>
    <row r="95" spans="1:6" x14ac:dyDescent="0.25">
      <c r="A95">
        <f t="shared" si="2"/>
        <v>85</v>
      </c>
      <c r="B95" s="33">
        <v>9.4232999999999997E-2</v>
      </c>
      <c r="C95" s="33">
        <v>6.7434999999999995E-2</v>
      </c>
      <c r="E95" s="33"/>
      <c r="F95" s="33"/>
    </row>
    <row r="96" spans="1:6" x14ac:dyDescent="0.25">
      <c r="A96">
        <f t="shared" si="2"/>
        <v>86</v>
      </c>
      <c r="B96" s="33">
        <v>0.104477</v>
      </c>
      <c r="C96" s="33">
        <v>7.6969999999999997E-2</v>
      </c>
      <c r="E96" s="33"/>
      <c r="F96" s="33"/>
    </row>
    <row r="97" spans="1:6" x14ac:dyDescent="0.25">
      <c r="A97">
        <f t="shared" si="2"/>
        <v>87</v>
      </c>
      <c r="B97" s="33">
        <v>0.11845799999999999</v>
      </c>
      <c r="C97" s="33">
        <v>8.7853000000000001E-2</v>
      </c>
      <c r="E97" s="33"/>
      <c r="F97" s="33"/>
    </row>
    <row r="98" spans="1:6" x14ac:dyDescent="0.25">
      <c r="A98">
        <f t="shared" si="2"/>
        <v>88</v>
      </c>
      <c r="B98" s="33">
        <v>0.13419200000000001</v>
      </c>
      <c r="C98" s="33">
        <v>9.7853999999999997E-2</v>
      </c>
      <c r="E98" s="33"/>
      <c r="F98" s="33"/>
    </row>
    <row r="99" spans="1:6" x14ac:dyDescent="0.25">
      <c r="A99">
        <f t="shared" si="2"/>
        <v>89</v>
      </c>
      <c r="B99" s="33">
        <v>0.14829800000000001</v>
      </c>
      <c r="C99" s="33">
        <v>0.11119800000000001</v>
      </c>
      <c r="E99" s="33"/>
      <c r="F99" s="33"/>
    </row>
    <row r="100" spans="1:6" x14ac:dyDescent="0.25">
      <c r="A100">
        <f t="shared" si="2"/>
        <v>90</v>
      </c>
      <c r="B100" s="33">
        <v>0.16725699999999999</v>
      </c>
      <c r="C100" s="33">
        <v>0.12289</v>
      </c>
      <c r="E100" s="33"/>
      <c r="F100" s="33"/>
    </row>
    <row r="101" spans="1:6" x14ac:dyDescent="0.25">
      <c r="A101">
        <f t="shared" si="2"/>
        <v>91</v>
      </c>
      <c r="B101" s="33">
        <v>0.18217700000000001</v>
      </c>
      <c r="C101" s="33">
        <v>0.13494900000000001</v>
      </c>
      <c r="E101" s="33"/>
      <c r="F101" s="33"/>
    </row>
    <row r="102" spans="1:6" x14ac:dyDescent="0.25">
      <c r="A102">
        <f t="shared" si="2"/>
        <v>92</v>
      </c>
      <c r="B102" s="33">
        <v>0.20214199999999999</v>
      </c>
      <c r="C102" s="33">
        <v>0.147094</v>
      </c>
      <c r="E102" s="33"/>
      <c r="F102" s="33"/>
    </row>
    <row r="103" spans="1:6" x14ac:dyDescent="0.25">
      <c r="A103">
        <f t="shared" si="2"/>
        <v>93</v>
      </c>
      <c r="B103" s="33">
        <v>0.21806</v>
      </c>
      <c r="C103" s="33">
        <v>0.16276299999999999</v>
      </c>
      <c r="E103" s="33"/>
      <c r="F103" s="33"/>
    </row>
    <row r="104" spans="1:6" x14ac:dyDescent="0.25">
      <c r="A104">
        <f t="shared" si="2"/>
        <v>94</v>
      </c>
      <c r="B104" s="33">
        <v>0.233954</v>
      </c>
      <c r="C104" s="33">
        <v>0.17457300000000001</v>
      </c>
      <c r="E104" s="33"/>
      <c r="F104" s="33"/>
    </row>
    <row r="105" spans="1:6" x14ac:dyDescent="0.25">
      <c r="A105">
        <f t="shared" si="2"/>
        <v>95</v>
      </c>
      <c r="B105" s="33">
        <v>0.25545299999999999</v>
      </c>
      <c r="C105" s="33">
        <v>0.185756</v>
      </c>
      <c r="E105" s="33"/>
      <c r="F105" s="33"/>
    </row>
    <row r="106" spans="1:6" x14ac:dyDescent="0.25">
      <c r="A106">
        <f t="shared" si="2"/>
        <v>96</v>
      </c>
      <c r="B106" s="33">
        <v>0.27112900000000001</v>
      </c>
      <c r="C106" s="33">
        <v>0.19613700000000001</v>
      </c>
      <c r="E106" s="33"/>
      <c r="F106" s="33"/>
    </row>
    <row r="107" spans="1:6" x14ac:dyDescent="0.25">
      <c r="A107">
        <f t="shared" si="2"/>
        <v>97</v>
      </c>
      <c r="B107" s="33">
        <v>0.286358</v>
      </c>
      <c r="C107" s="33">
        <v>0.210344</v>
      </c>
      <c r="E107" s="33"/>
      <c r="F107" s="33"/>
    </row>
    <row r="108" spans="1:6" x14ac:dyDescent="0.25">
      <c r="A108">
        <f t="shared" si="2"/>
        <v>98</v>
      </c>
      <c r="B108" s="33">
        <v>0.30812299999999998</v>
      </c>
      <c r="C108" s="33">
        <v>0.21885199999999999</v>
      </c>
      <c r="E108" s="33"/>
      <c r="F108" s="33"/>
    </row>
    <row r="109" spans="1:6" x14ac:dyDescent="0.25">
      <c r="A109">
        <f t="shared" si="2"/>
        <v>99</v>
      </c>
      <c r="B109" s="33">
        <v>0.32269500000000001</v>
      </c>
      <c r="C109" s="33">
        <v>0.22612299999999999</v>
      </c>
      <c r="E109" s="33"/>
      <c r="F109" s="33"/>
    </row>
    <row r="110" spans="1:6" x14ac:dyDescent="0.25">
      <c r="A110">
        <f t="shared" si="2"/>
        <v>100</v>
      </c>
      <c r="B110" s="33">
        <v>0.33671800000000002</v>
      </c>
      <c r="C110" s="33">
        <v>0.23206499999999999</v>
      </c>
      <c r="E110" s="33"/>
      <c r="F110" s="33"/>
    </row>
    <row r="111" spans="1:6" x14ac:dyDescent="0.25">
      <c r="A111">
        <f t="shared" si="2"/>
        <v>101</v>
      </c>
      <c r="B111" s="33">
        <v>0.358628</v>
      </c>
      <c r="C111" s="33">
        <v>0.244834</v>
      </c>
      <c r="E111" s="33"/>
      <c r="F111" s="33"/>
    </row>
    <row r="112" spans="1:6" x14ac:dyDescent="0.25">
      <c r="A112">
        <f t="shared" si="2"/>
        <v>102</v>
      </c>
      <c r="B112" s="33">
        <v>0.37168499999999999</v>
      </c>
      <c r="C112" s="33">
        <v>0.254498</v>
      </c>
      <c r="E112" s="33"/>
      <c r="F112" s="33"/>
    </row>
    <row r="113" spans="1:6" x14ac:dyDescent="0.25">
      <c r="A113">
        <f t="shared" si="2"/>
        <v>103</v>
      </c>
      <c r="B113" s="33">
        <v>0.38303999999999999</v>
      </c>
      <c r="C113" s="33">
        <v>0.266044</v>
      </c>
      <c r="E113" s="33"/>
      <c r="F113" s="33"/>
    </row>
    <row r="114" spans="1:6" x14ac:dyDescent="0.25">
      <c r="A114">
        <f t="shared" si="2"/>
        <v>104</v>
      </c>
      <c r="B114" s="33">
        <v>0.39200299999999999</v>
      </c>
      <c r="C114" s="33">
        <v>0.279055</v>
      </c>
      <c r="E114" s="33"/>
      <c r="F114" s="33"/>
    </row>
    <row r="115" spans="1:6" x14ac:dyDescent="0.25">
      <c r="A115">
        <f t="shared" si="2"/>
        <v>105</v>
      </c>
      <c r="B115" s="33">
        <v>0.39788600000000002</v>
      </c>
      <c r="C115" s="33">
        <v>0.29311599999999999</v>
      </c>
      <c r="E115" s="33"/>
      <c r="F115" s="33"/>
    </row>
    <row r="116" spans="1:6" x14ac:dyDescent="0.25">
      <c r="A116">
        <f t="shared" si="2"/>
        <v>106</v>
      </c>
      <c r="B116" s="33">
        <v>0.4</v>
      </c>
      <c r="C116" s="33">
        <v>0.307811</v>
      </c>
      <c r="E116" s="33"/>
      <c r="F116" s="33"/>
    </row>
    <row r="117" spans="1:6" x14ac:dyDescent="0.25">
      <c r="A117">
        <f t="shared" si="2"/>
        <v>107</v>
      </c>
      <c r="B117" s="33">
        <v>0.4</v>
      </c>
      <c r="C117" s="33">
        <v>0.32272499999999998</v>
      </c>
      <c r="E117" s="33"/>
      <c r="F117" s="33"/>
    </row>
    <row r="118" spans="1:6" x14ac:dyDescent="0.25">
      <c r="A118">
        <f t="shared" si="2"/>
        <v>108</v>
      </c>
      <c r="B118" s="33">
        <v>0.4</v>
      </c>
      <c r="C118" s="33">
        <v>0.33744099999999999</v>
      </c>
      <c r="E118" s="33"/>
      <c r="F118" s="33"/>
    </row>
    <row r="119" spans="1:6" x14ac:dyDescent="0.25">
      <c r="A119">
        <f t="shared" si="2"/>
        <v>109</v>
      </c>
      <c r="B119" s="33">
        <v>0.4</v>
      </c>
      <c r="C119" s="33">
        <v>0.35154400000000002</v>
      </c>
      <c r="E119" s="33"/>
      <c r="F119" s="33"/>
    </row>
    <row r="120" spans="1:6" x14ac:dyDescent="0.25">
      <c r="A120">
        <f t="shared" si="2"/>
        <v>110</v>
      </c>
      <c r="B120" s="33">
        <v>0.4</v>
      </c>
      <c r="C120" s="33">
        <v>0.36461700000000002</v>
      </c>
      <c r="E120" s="33"/>
      <c r="F120" s="33"/>
    </row>
    <row r="121" spans="1:6" x14ac:dyDescent="0.25">
      <c r="A121">
        <f t="shared" si="2"/>
        <v>111</v>
      </c>
      <c r="B121" s="33">
        <v>0.4</v>
      </c>
      <c r="C121" s="33">
        <v>0.37624600000000002</v>
      </c>
      <c r="E121" s="33"/>
      <c r="F121" s="33"/>
    </row>
    <row r="122" spans="1:6" x14ac:dyDescent="0.25">
      <c r="A122">
        <f t="shared" si="2"/>
        <v>112</v>
      </c>
      <c r="B122" s="33">
        <v>0.4</v>
      </c>
      <c r="C122" s="33">
        <v>0.386015</v>
      </c>
      <c r="E122" s="33"/>
      <c r="F122" s="33"/>
    </row>
    <row r="123" spans="1:6" x14ac:dyDescent="0.25">
      <c r="A123">
        <f t="shared" si="2"/>
        <v>113</v>
      </c>
      <c r="B123" s="33">
        <v>0.4</v>
      </c>
      <c r="C123" s="33">
        <v>0.393507</v>
      </c>
      <c r="E123" s="33"/>
      <c r="F123" s="33"/>
    </row>
    <row r="124" spans="1:6" x14ac:dyDescent="0.25">
      <c r="A124">
        <f t="shared" si="2"/>
        <v>114</v>
      </c>
      <c r="B124" s="33">
        <v>0.4</v>
      </c>
      <c r="C124" s="33">
        <v>0.398308</v>
      </c>
      <c r="E124" s="33"/>
      <c r="F124" s="33"/>
    </row>
    <row r="125" spans="1:6" x14ac:dyDescent="0.25">
      <c r="A125">
        <f t="shared" si="2"/>
        <v>115</v>
      </c>
      <c r="B125" s="33">
        <v>0.4</v>
      </c>
      <c r="C125" s="33">
        <v>0.4</v>
      </c>
      <c r="E125" s="33"/>
      <c r="F125" s="33"/>
    </row>
    <row r="126" spans="1:6" x14ac:dyDescent="0.25">
      <c r="A126">
        <f t="shared" si="2"/>
        <v>116</v>
      </c>
      <c r="B126" s="33">
        <v>0.4</v>
      </c>
      <c r="C126" s="33">
        <v>0.4</v>
      </c>
      <c r="E126" s="33"/>
      <c r="F126" s="33"/>
    </row>
    <row r="127" spans="1:6" x14ac:dyDescent="0.25">
      <c r="A127">
        <f t="shared" si="2"/>
        <v>117</v>
      </c>
      <c r="B127" s="33">
        <v>0.4</v>
      </c>
      <c r="C127" s="33">
        <v>0.4</v>
      </c>
      <c r="E127" s="33"/>
      <c r="F127" s="33"/>
    </row>
    <row r="128" spans="1:6" x14ac:dyDescent="0.25">
      <c r="A128">
        <f t="shared" si="2"/>
        <v>118</v>
      </c>
      <c r="B128" s="33">
        <v>0.4</v>
      </c>
      <c r="C128" s="33">
        <v>0.4</v>
      </c>
      <c r="E128" s="33"/>
      <c r="F128" s="33"/>
    </row>
    <row r="129" spans="1:6" x14ac:dyDescent="0.25">
      <c r="A129">
        <f t="shared" si="2"/>
        <v>119</v>
      </c>
      <c r="B129" s="33">
        <v>0.4</v>
      </c>
      <c r="C129" s="33">
        <v>0.4</v>
      </c>
      <c r="E129" s="33"/>
      <c r="F129" s="33"/>
    </row>
    <row r="130" spans="1:6" x14ac:dyDescent="0.25">
      <c r="A130">
        <f t="shared" si="2"/>
        <v>120</v>
      </c>
      <c r="B130" s="33">
        <v>1</v>
      </c>
      <c r="C130" s="33">
        <v>1</v>
      </c>
      <c r="E130" s="33"/>
      <c r="F130" s="33"/>
    </row>
  </sheetData>
  <mergeCells count="1">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Disclaimer</vt:lpstr>
      <vt:lpstr>Results</vt:lpstr>
      <vt:lpstr>Calculations</vt:lpstr>
      <vt:lpstr>JointMortality</vt:lpstr>
      <vt:lpstr>MortTables</vt:lpstr>
      <vt:lpstr>COLA</vt:lpstr>
      <vt:lpstr>gamma</vt:lpstr>
      <vt:lpstr>infl</vt:lpstr>
      <vt:lpstr>infl_rate</vt:lpstr>
      <vt:lpstr>MortAdj</vt:lpstr>
      <vt:lpstr>Calculations!Print_Area</vt:lpstr>
      <vt:lpstr>RetAge</vt:lpstr>
      <vt:lpstr>rf_rate</vt:lpstr>
      <vt:lpstr>SSratio</vt:lpstr>
      <vt:lpstr>TgtRR</vt:lpstr>
      <vt:lpstr>TotRR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rowland davis</dc:creator>
  <cp:lastModifiedBy>Barbara</cp:lastModifiedBy>
  <cp:lastPrinted>2017-07-14T22:37:39Z</cp:lastPrinted>
  <dcterms:created xsi:type="dcterms:W3CDTF">2017-07-11T22:20:42Z</dcterms:created>
  <dcterms:modified xsi:type="dcterms:W3CDTF">2019-04-04T18:58:28Z</dcterms:modified>
</cp:coreProperties>
</file>