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/>
  </bookViews>
  <sheets>
    <sheet name="Section 23.1" sheetId="1" r:id="rId1"/>
    <sheet name="Section 23.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5" i="2"/>
  <c r="D16" s="1"/>
  <c r="D17" s="1"/>
  <c r="D18" s="1"/>
  <c r="D14"/>
  <c r="D10"/>
  <c r="D11" s="1"/>
  <c r="D12" s="1"/>
  <c r="D13" s="1"/>
  <c r="D9"/>
  <c r="D6"/>
  <c r="D7" s="1"/>
  <c r="D8" s="1"/>
  <c r="D5"/>
  <c r="D4"/>
  <c r="C5"/>
  <c r="C6"/>
  <c r="C7"/>
  <c r="C8"/>
  <c r="C9"/>
  <c r="C10"/>
  <c r="C11"/>
  <c r="C12"/>
  <c r="C13"/>
  <c r="C14"/>
  <c r="C15"/>
  <c r="C16"/>
  <c r="C17"/>
  <c r="C18"/>
  <c r="C4"/>
  <c r="H13" i="1"/>
  <c r="H14"/>
  <c r="H15"/>
  <c r="H16"/>
  <c r="H17"/>
  <c r="H18"/>
  <c r="H5"/>
  <c r="H6"/>
  <c r="H7"/>
  <c r="H8"/>
  <c r="H9"/>
  <c r="H10"/>
  <c r="H11"/>
  <c r="H12"/>
  <c r="H4"/>
  <c r="Q9"/>
  <c r="Q10"/>
  <c r="Q11"/>
  <c r="Q12"/>
  <c r="Q13"/>
  <c r="Q14"/>
  <c r="Q15"/>
  <c r="Q16"/>
  <c r="Q17"/>
  <c r="Q18"/>
  <c r="Q8"/>
  <c r="P9"/>
  <c r="P10"/>
  <c r="P11"/>
  <c r="P12"/>
  <c r="P13"/>
  <c r="P14"/>
  <c r="P15"/>
  <c r="P16"/>
  <c r="P17"/>
  <c r="P18"/>
  <c r="P8"/>
  <c r="O9"/>
  <c r="O10"/>
  <c r="O11"/>
  <c r="O12"/>
  <c r="O13"/>
  <c r="O14"/>
  <c r="O15"/>
  <c r="O16"/>
  <c r="O17"/>
  <c r="O18"/>
  <c r="O8"/>
  <c r="M9"/>
  <c r="M10"/>
  <c r="M11"/>
  <c r="M12"/>
  <c r="M13"/>
  <c r="M14"/>
  <c r="M15"/>
  <c r="M16"/>
  <c r="M17"/>
  <c r="M18"/>
  <c r="M8"/>
  <c r="L9"/>
  <c r="L10"/>
  <c r="L11"/>
  <c r="L12"/>
  <c r="L13"/>
  <c r="L14"/>
  <c r="L15"/>
  <c r="L16"/>
  <c r="L17"/>
  <c r="L18"/>
  <c r="L8"/>
  <c r="K9"/>
  <c r="K10"/>
  <c r="K11"/>
  <c r="K12"/>
  <c r="K13"/>
  <c r="K14"/>
  <c r="K15"/>
  <c r="K16"/>
  <c r="K17"/>
  <c r="K18"/>
  <c r="K8"/>
  <c r="J9"/>
  <c r="J10"/>
  <c r="J11"/>
  <c r="J12"/>
  <c r="J13"/>
  <c r="J14"/>
  <c r="J15"/>
  <c r="J16"/>
  <c r="J17"/>
  <c r="J18"/>
  <c r="J8"/>
  <c r="F5"/>
  <c r="G5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G4"/>
  <c r="F4"/>
  <c r="D4"/>
  <c r="C5" l="1"/>
  <c r="D5" s="1"/>
  <c r="D6" s="1"/>
  <c r="C6"/>
  <c r="C7"/>
  <c r="C8"/>
  <c r="C9"/>
  <c r="C10"/>
  <c r="C11"/>
  <c r="C12"/>
  <c r="C13"/>
  <c r="C14"/>
  <c r="C15"/>
  <c r="C16"/>
  <c r="C17"/>
  <c r="C18"/>
  <c r="C4"/>
  <c r="D7" l="1"/>
  <c r="D8" s="1"/>
  <c r="D9" s="1"/>
  <c r="D10" s="1"/>
  <c r="D11" s="1"/>
  <c r="D12" s="1"/>
  <c r="D13" s="1"/>
  <c r="D14" s="1"/>
  <c r="D15" s="1"/>
  <c r="D16" s="1"/>
  <c r="D17" s="1"/>
  <c r="D18" s="1"/>
</calcChain>
</file>

<file path=xl/sharedStrings.xml><?xml version="1.0" encoding="utf-8"?>
<sst xmlns="http://schemas.openxmlformats.org/spreadsheetml/2006/main" count="23" uniqueCount="16">
  <si>
    <t>Age</t>
  </si>
  <si>
    <t>Salary</t>
  </si>
  <si>
    <t>Contribution</t>
  </si>
  <si>
    <t>End of year account balance</t>
  </si>
  <si>
    <t>Exercise 23.2</t>
  </si>
  <si>
    <t>Exercie 23.1</t>
  </si>
  <si>
    <t>End of year career average</t>
  </si>
  <si>
    <t>Annual benefit</t>
  </si>
  <si>
    <t>Reduced benefit</t>
  </si>
  <si>
    <t>Exercise 23.3</t>
  </si>
  <si>
    <t>Average of most recent 5 years</t>
  </si>
  <si>
    <t>Highest average to date</t>
  </si>
  <si>
    <t>Benefit</t>
  </si>
  <si>
    <t>Exercise 23.4</t>
  </si>
  <si>
    <t>Average compensation</t>
  </si>
  <si>
    <t>Exercise 23.5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</si>
</sst>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4" fontId="0" fillId="0" borderId="0" xfId="0" applyNumberForma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workbookViewId="0">
      <selection activeCell="A3" sqref="A3:C18"/>
    </sheetView>
  </sheetViews>
  <sheetFormatPr defaultRowHeight="15"/>
  <cols>
    <col min="3" max="3" width="12" customWidth="1"/>
    <col min="4" max="4" width="11.5703125" customWidth="1"/>
    <col min="6" max="6" width="10.28515625" customWidth="1"/>
    <col min="7" max="7" width="9.7109375" customWidth="1"/>
    <col min="8" max="8" width="9.85546875" customWidth="1"/>
    <col min="10" max="10" width="10" customWidth="1"/>
    <col min="11" max="11" width="10.42578125" customWidth="1"/>
    <col min="12" max="12" width="9.85546875" customWidth="1"/>
    <col min="13" max="13" width="10" customWidth="1"/>
    <col min="15" max="15" width="10.42578125" customWidth="1"/>
    <col min="16" max="17" width="9.85546875" customWidth="1"/>
  </cols>
  <sheetData>
    <row r="1" spans="1:17">
      <c r="C1" t="s">
        <v>5</v>
      </c>
      <c r="F1" t="s">
        <v>4</v>
      </c>
      <c r="J1" t="s">
        <v>9</v>
      </c>
      <c r="O1" t="s">
        <v>13</v>
      </c>
    </row>
    <row r="3" spans="1:17" s="5" customFormat="1" ht="60">
      <c r="A3" s="5" t="s">
        <v>0</v>
      </c>
      <c r="B3" s="5" t="s">
        <v>1</v>
      </c>
      <c r="C3" s="5" t="s">
        <v>2</v>
      </c>
      <c r="D3" s="5" t="s">
        <v>3</v>
      </c>
      <c r="F3" s="5" t="s">
        <v>6</v>
      </c>
      <c r="G3" s="5" t="s">
        <v>7</v>
      </c>
      <c r="H3" s="5" t="s">
        <v>8</v>
      </c>
      <c r="J3" s="5" t="s">
        <v>10</v>
      </c>
      <c r="K3" s="5" t="s">
        <v>11</v>
      </c>
      <c r="L3" s="5" t="s">
        <v>12</v>
      </c>
      <c r="M3" s="5" t="s">
        <v>8</v>
      </c>
      <c r="O3" s="5" t="s">
        <v>14</v>
      </c>
      <c r="P3" s="5" t="s">
        <v>12</v>
      </c>
      <c r="Q3" s="5" t="s">
        <v>8</v>
      </c>
    </row>
    <row r="4" spans="1:17">
      <c r="A4">
        <v>50</v>
      </c>
      <c r="B4" s="1">
        <v>50000</v>
      </c>
      <c r="C4" s="1">
        <f>0.09*B4</f>
        <v>4500</v>
      </c>
      <c r="D4" s="2">
        <f>C4</f>
        <v>4500</v>
      </c>
      <c r="F4" s="2">
        <f>AVERAGE(B$4:B4)</f>
        <v>50000</v>
      </c>
      <c r="G4" s="2">
        <f>F4/2</f>
        <v>25000</v>
      </c>
      <c r="H4" s="2">
        <f>G4*(1-0.04*(64-A4))</f>
        <v>10999.999999999998</v>
      </c>
      <c r="O4" s="1"/>
    </row>
    <row r="5" spans="1:17">
      <c r="A5">
        <v>51</v>
      </c>
      <c r="B5" s="1">
        <v>52500</v>
      </c>
      <c r="C5" s="1">
        <f t="shared" ref="C5:C18" si="0">0.09*B5</f>
        <v>4725</v>
      </c>
      <c r="D5" s="2">
        <f>D4*1.05+C5</f>
        <v>9450</v>
      </c>
      <c r="F5" s="2">
        <f>AVERAGE(B$4:B5)</f>
        <v>51250</v>
      </c>
      <c r="G5" s="2">
        <f t="shared" ref="G5:G18" si="1">F5/2</f>
        <v>25625</v>
      </c>
      <c r="H5" s="2">
        <f t="shared" ref="H5:H18" si="2">G5*(1-0.04*(64-A5))</f>
        <v>12300</v>
      </c>
      <c r="O5" s="1"/>
    </row>
    <row r="6" spans="1:17">
      <c r="A6">
        <v>52</v>
      </c>
      <c r="B6" s="1">
        <v>55000</v>
      </c>
      <c r="C6" s="1">
        <f t="shared" si="0"/>
        <v>4950</v>
      </c>
      <c r="D6" s="2">
        <f t="shared" ref="D6:D18" si="3">D5*1.05+C6</f>
        <v>14872.5</v>
      </c>
      <c r="F6" s="2">
        <f>AVERAGE(B$4:B6)</f>
        <v>52500</v>
      </c>
      <c r="G6" s="2">
        <f t="shared" si="1"/>
        <v>26250</v>
      </c>
      <c r="H6" s="2">
        <f t="shared" si="2"/>
        <v>13650</v>
      </c>
      <c r="O6" s="1"/>
    </row>
    <row r="7" spans="1:17">
      <c r="A7">
        <v>53</v>
      </c>
      <c r="B7" s="1">
        <v>55500</v>
      </c>
      <c r="C7" s="1">
        <f t="shared" si="0"/>
        <v>4995</v>
      </c>
      <c r="D7" s="2">
        <f t="shared" si="3"/>
        <v>20611.125</v>
      </c>
      <c r="F7" s="2">
        <f>AVERAGE(B$4:B7)</f>
        <v>53250</v>
      </c>
      <c r="G7" s="2">
        <f t="shared" si="1"/>
        <v>26625</v>
      </c>
      <c r="H7" s="2">
        <f t="shared" si="2"/>
        <v>14910.000000000002</v>
      </c>
      <c r="O7" s="1"/>
    </row>
    <row r="8" spans="1:17">
      <c r="A8">
        <v>54</v>
      </c>
      <c r="B8" s="1">
        <v>58000</v>
      </c>
      <c r="C8" s="1">
        <f t="shared" si="0"/>
        <v>5220</v>
      </c>
      <c r="D8" s="3">
        <f t="shared" si="3"/>
        <v>26861.681250000001</v>
      </c>
      <c r="F8" s="2">
        <f>AVERAGE(B$4:B8)</f>
        <v>54200</v>
      </c>
      <c r="G8" s="2">
        <f t="shared" si="1"/>
        <v>27100</v>
      </c>
      <c r="H8" s="2">
        <f t="shared" si="2"/>
        <v>16260</v>
      </c>
      <c r="J8" s="2">
        <f>AVERAGE(B4:B8)</f>
        <v>54200</v>
      </c>
      <c r="K8" s="2">
        <f>MAX(J$8:J8)</f>
        <v>54200</v>
      </c>
      <c r="L8" s="2">
        <f>0.015*K8*(A8-49)</f>
        <v>4065</v>
      </c>
      <c r="M8" s="2">
        <f>L8*(1-0.04*(64-A8))</f>
        <v>2439</v>
      </c>
      <c r="O8" s="2">
        <f>J8</f>
        <v>54200</v>
      </c>
      <c r="P8" s="2">
        <f>0.015*(A8-49)*25000+0.02*(A8-49)*(O8-25000)</f>
        <v>4795</v>
      </c>
      <c r="Q8" s="2">
        <f>P8*(1-0.04*(64-A8))</f>
        <v>2877</v>
      </c>
    </row>
    <row r="9" spans="1:17">
      <c r="A9">
        <v>55</v>
      </c>
      <c r="B9" s="1">
        <v>57000</v>
      </c>
      <c r="C9" s="1">
        <f t="shared" si="0"/>
        <v>5130</v>
      </c>
      <c r="D9" s="2">
        <f t="shared" si="3"/>
        <v>33334.765312500007</v>
      </c>
      <c r="F9" s="2">
        <f>AVERAGE(B$4:B9)</f>
        <v>54666.666666666664</v>
      </c>
      <c r="G9" s="2">
        <f t="shared" si="1"/>
        <v>27333.333333333332</v>
      </c>
      <c r="H9" s="2">
        <f t="shared" si="2"/>
        <v>17493.333333333332</v>
      </c>
      <c r="J9" s="2">
        <f t="shared" ref="J9:J18" si="4">AVERAGE(B5:B9)</f>
        <v>55600</v>
      </c>
      <c r="K9" s="2">
        <f>MAX(J$8:J9)</f>
        <v>55600</v>
      </c>
      <c r="L9" s="2">
        <f t="shared" ref="L9:L18" si="5">0.015*K9*(A9-49)</f>
        <v>5004</v>
      </c>
      <c r="M9" s="2">
        <f t="shared" ref="M9:M18" si="6">L9*(1-0.04*(64-A9))</f>
        <v>3202.56</v>
      </c>
      <c r="O9" s="2">
        <f t="shared" ref="O9:O18" si="7">J9</f>
        <v>55600</v>
      </c>
      <c r="P9" s="2">
        <f t="shared" ref="P9:P18" si="8">0.015*(A9-49)*25000+0.02*(A9-49)*(O9-25000)</f>
        <v>5922</v>
      </c>
      <c r="Q9" s="2">
        <f t="shared" ref="Q9:Q18" si="9">P9*(1-0.04*(64-A9))</f>
        <v>3790.08</v>
      </c>
    </row>
    <row r="10" spans="1:17">
      <c r="A10">
        <v>56</v>
      </c>
      <c r="B10" s="1">
        <v>60000</v>
      </c>
      <c r="C10" s="1">
        <f t="shared" si="0"/>
        <v>5400</v>
      </c>
      <c r="D10" s="2">
        <f t="shared" si="3"/>
        <v>40401.503578125012</v>
      </c>
      <c r="F10" s="2">
        <f>AVERAGE(B$4:B10)</f>
        <v>55428.571428571428</v>
      </c>
      <c r="G10" s="2">
        <f t="shared" si="1"/>
        <v>27714.285714285714</v>
      </c>
      <c r="H10" s="2">
        <f t="shared" si="2"/>
        <v>18845.714285714283</v>
      </c>
      <c r="J10" s="2">
        <f t="shared" si="4"/>
        <v>57100</v>
      </c>
      <c r="K10" s="2">
        <f>MAX(J$8:J10)</f>
        <v>57100</v>
      </c>
      <c r="L10" s="2">
        <f t="shared" si="5"/>
        <v>5995.5</v>
      </c>
      <c r="M10" s="2">
        <f t="shared" si="6"/>
        <v>4076.9399999999996</v>
      </c>
      <c r="O10" s="2">
        <f t="shared" si="7"/>
        <v>57100</v>
      </c>
      <c r="P10" s="2">
        <f t="shared" si="8"/>
        <v>7119</v>
      </c>
      <c r="Q10" s="2">
        <f t="shared" si="9"/>
        <v>4840.9199999999992</v>
      </c>
    </row>
    <row r="11" spans="1:17">
      <c r="A11">
        <v>57</v>
      </c>
      <c r="B11" s="1">
        <v>62500</v>
      </c>
      <c r="C11" s="1">
        <f t="shared" si="0"/>
        <v>5625</v>
      </c>
      <c r="D11" s="2">
        <f t="shared" si="3"/>
        <v>48046.57875703126</v>
      </c>
      <c r="F11" s="2">
        <f>AVERAGE(B$4:B11)</f>
        <v>56312.5</v>
      </c>
      <c r="G11" s="2">
        <f t="shared" si="1"/>
        <v>28156.25</v>
      </c>
      <c r="H11" s="2">
        <f t="shared" si="2"/>
        <v>20272.5</v>
      </c>
      <c r="J11" s="2">
        <f t="shared" si="4"/>
        <v>58600</v>
      </c>
      <c r="K11" s="2">
        <f>MAX(J$8:J11)</f>
        <v>58600</v>
      </c>
      <c r="L11" s="2">
        <f t="shared" si="5"/>
        <v>7032</v>
      </c>
      <c r="M11" s="2">
        <f t="shared" si="6"/>
        <v>5063.04</v>
      </c>
      <c r="O11" s="2">
        <f t="shared" si="7"/>
        <v>58600</v>
      </c>
      <c r="P11" s="2">
        <f t="shared" si="8"/>
        <v>8376</v>
      </c>
      <c r="Q11" s="2">
        <f t="shared" si="9"/>
        <v>6030.7199999999993</v>
      </c>
    </row>
    <row r="12" spans="1:17">
      <c r="A12">
        <v>58</v>
      </c>
      <c r="B12" s="1">
        <v>65000</v>
      </c>
      <c r="C12" s="1">
        <f t="shared" si="0"/>
        <v>5850</v>
      </c>
      <c r="D12" s="2">
        <f t="shared" si="3"/>
        <v>56298.907694882822</v>
      </c>
      <c r="F12" s="2">
        <f>AVERAGE(B$4:B12)</f>
        <v>57277.777777777781</v>
      </c>
      <c r="G12" s="2">
        <f t="shared" si="1"/>
        <v>28638.888888888891</v>
      </c>
      <c r="H12" s="2">
        <f t="shared" si="2"/>
        <v>21765.555555555558</v>
      </c>
      <c r="J12" s="2">
        <f t="shared" si="4"/>
        <v>60500</v>
      </c>
      <c r="K12" s="2">
        <f>MAX(J$8:J12)</f>
        <v>60500</v>
      </c>
      <c r="L12" s="2">
        <f t="shared" si="5"/>
        <v>8167.5</v>
      </c>
      <c r="M12" s="2">
        <f t="shared" si="6"/>
        <v>6207.3</v>
      </c>
      <c r="O12" s="2">
        <f t="shared" si="7"/>
        <v>60500</v>
      </c>
      <c r="P12" s="2">
        <f t="shared" si="8"/>
        <v>9765</v>
      </c>
      <c r="Q12" s="2">
        <f t="shared" si="9"/>
        <v>7421.4</v>
      </c>
    </row>
    <row r="13" spans="1:17">
      <c r="A13">
        <v>59</v>
      </c>
      <c r="B13" s="1">
        <v>68000</v>
      </c>
      <c r="C13" s="1">
        <f t="shared" si="0"/>
        <v>6120</v>
      </c>
      <c r="D13" s="3">
        <f t="shared" si="3"/>
        <v>65233.853079626962</v>
      </c>
      <c r="F13" s="3">
        <f>AVERAGE(B$4:B13)</f>
        <v>58350</v>
      </c>
      <c r="G13" s="3">
        <f t="shared" si="1"/>
        <v>29175</v>
      </c>
      <c r="H13" s="3">
        <f>G13*(1-0.04*(64-A13))</f>
        <v>23340</v>
      </c>
      <c r="I13" s="4"/>
      <c r="J13" s="2">
        <f t="shared" si="4"/>
        <v>62500</v>
      </c>
      <c r="K13" s="3">
        <f>MAX(J$8:J13)</f>
        <v>62500</v>
      </c>
      <c r="L13" s="3">
        <f t="shared" si="5"/>
        <v>9375</v>
      </c>
      <c r="M13" s="3">
        <f t="shared" si="6"/>
        <v>7500</v>
      </c>
      <c r="O13" s="3">
        <f t="shared" si="7"/>
        <v>62500</v>
      </c>
      <c r="P13" s="3">
        <f t="shared" si="8"/>
        <v>11250</v>
      </c>
      <c r="Q13" s="3">
        <f t="shared" si="9"/>
        <v>9000</v>
      </c>
    </row>
    <row r="14" spans="1:17">
      <c r="A14">
        <v>60</v>
      </c>
      <c r="B14" s="1">
        <v>69000</v>
      </c>
      <c r="C14" s="1">
        <f t="shared" si="0"/>
        <v>6210</v>
      </c>
      <c r="D14" s="2">
        <f t="shared" si="3"/>
        <v>74705.54573360832</v>
      </c>
      <c r="F14" s="2">
        <f>AVERAGE(B$4:B14)</f>
        <v>59318.181818181816</v>
      </c>
      <c r="G14" s="2">
        <f t="shared" si="1"/>
        <v>29659.090909090908</v>
      </c>
      <c r="H14" s="2">
        <f t="shared" si="2"/>
        <v>24913.63636363636</v>
      </c>
      <c r="J14" s="2">
        <f t="shared" si="4"/>
        <v>64900</v>
      </c>
      <c r="K14" s="2">
        <f>MAX(J$8:J14)</f>
        <v>64900</v>
      </c>
      <c r="L14" s="2">
        <f t="shared" si="5"/>
        <v>10708.5</v>
      </c>
      <c r="M14" s="2">
        <f t="shared" si="6"/>
        <v>8995.14</v>
      </c>
      <c r="O14" s="2">
        <f t="shared" si="7"/>
        <v>64900</v>
      </c>
      <c r="P14" s="2">
        <f t="shared" si="8"/>
        <v>12903</v>
      </c>
      <c r="Q14" s="2">
        <f t="shared" si="9"/>
        <v>10838.52</v>
      </c>
    </row>
    <row r="15" spans="1:17">
      <c r="A15">
        <v>61</v>
      </c>
      <c r="B15" s="1">
        <v>70000</v>
      </c>
      <c r="C15" s="1">
        <f t="shared" si="0"/>
        <v>6300</v>
      </c>
      <c r="D15" s="2">
        <f t="shared" si="3"/>
        <v>84740.823020288735</v>
      </c>
      <c r="F15" s="2">
        <f>AVERAGE(B$4:B15)</f>
        <v>60208.333333333336</v>
      </c>
      <c r="G15" s="2">
        <f t="shared" si="1"/>
        <v>30104.166666666668</v>
      </c>
      <c r="H15" s="2">
        <f t="shared" si="2"/>
        <v>26491.666666666668</v>
      </c>
      <c r="J15" s="2">
        <f t="shared" si="4"/>
        <v>66900</v>
      </c>
      <c r="K15" s="2">
        <f>MAX(J$8:J15)</f>
        <v>66900</v>
      </c>
      <c r="L15" s="2">
        <f t="shared" si="5"/>
        <v>12042</v>
      </c>
      <c r="M15" s="2">
        <f t="shared" si="6"/>
        <v>10596.960000000001</v>
      </c>
      <c r="O15" s="2">
        <f t="shared" si="7"/>
        <v>66900</v>
      </c>
      <c r="P15" s="2">
        <f t="shared" si="8"/>
        <v>14556</v>
      </c>
      <c r="Q15" s="2">
        <f t="shared" si="9"/>
        <v>12809.28</v>
      </c>
    </row>
    <row r="16" spans="1:17">
      <c r="A16">
        <v>62</v>
      </c>
      <c r="B16" s="1">
        <v>71500</v>
      </c>
      <c r="C16" s="1">
        <f t="shared" si="0"/>
        <v>6435</v>
      </c>
      <c r="D16" s="2">
        <f t="shared" si="3"/>
        <v>95412.864171303183</v>
      </c>
      <c r="F16" s="2">
        <f>AVERAGE(B$4:B16)</f>
        <v>61076.923076923078</v>
      </c>
      <c r="G16" s="2">
        <f t="shared" si="1"/>
        <v>30538.461538461539</v>
      </c>
      <c r="H16" s="2">
        <f t="shared" si="2"/>
        <v>28095.384615384617</v>
      </c>
      <c r="J16" s="2">
        <f t="shared" si="4"/>
        <v>68700</v>
      </c>
      <c r="K16" s="2">
        <f>MAX(J$8:J16)</f>
        <v>68700</v>
      </c>
      <c r="L16" s="2">
        <f t="shared" si="5"/>
        <v>13396.5</v>
      </c>
      <c r="M16" s="2">
        <f t="shared" si="6"/>
        <v>12324.78</v>
      </c>
      <c r="O16" s="2">
        <f t="shared" si="7"/>
        <v>68700</v>
      </c>
      <c r="P16" s="2">
        <f t="shared" si="8"/>
        <v>16237</v>
      </c>
      <c r="Q16" s="2">
        <f t="shared" si="9"/>
        <v>14938.04</v>
      </c>
    </row>
    <row r="17" spans="1:17">
      <c r="A17">
        <v>63</v>
      </c>
      <c r="B17" s="1">
        <v>68000</v>
      </c>
      <c r="C17" s="1">
        <f t="shared" si="0"/>
        <v>6120</v>
      </c>
      <c r="D17" s="2">
        <f t="shared" si="3"/>
        <v>106303.50737986834</v>
      </c>
      <c r="F17" s="2">
        <f>AVERAGE(B$4:B17)</f>
        <v>61571.428571428572</v>
      </c>
      <c r="G17" s="2">
        <f t="shared" si="1"/>
        <v>30785.714285714286</v>
      </c>
      <c r="H17" s="2">
        <f t="shared" si="2"/>
        <v>29554.285714285714</v>
      </c>
      <c r="J17" s="2">
        <f t="shared" si="4"/>
        <v>69300</v>
      </c>
      <c r="K17" s="2">
        <f>MAX(J$8:J17)</f>
        <v>69300</v>
      </c>
      <c r="L17" s="2">
        <f t="shared" si="5"/>
        <v>14553</v>
      </c>
      <c r="M17" s="2">
        <f t="shared" si="6"/>
        <v>13970.88</v>
      </c>
      <c r="O17" s="2">
        <f t="shared" si="7"/>
        <v>69300</v>
      </c>
      <c r="P17" s="2">
        <f t="shared" si="8"/>
        <v>17654</v>
      </c>
      <c r="Q17" s="2">
        <f t="shared" si="9"/>
        <v>16947.84</v>
      </c>
    </row>
    <row r="18" spans="1:17">
      <c r="A18">
        <v>64</v>
      </c>
      <c r="B18" s="1">
        <v>66000</v>
      </c>
      <c r="C18" s="1">
        <f t="shared" si="0"/>
        <v>5940</v>
      </c>
      <c r="D18" s="3">
        <f t="shared" si="3"/>
        <v>117558.68274886177</v>
      </c>
      <c r="F18" s="3">
        <f>AVERAGE(B$4:B18)</f>
        <v>61866.666666666664</v>
      </c>
      <c r="G18" s="3">
        <f t="shared" si="1"/>
        <v>30933.333333333332</v>
      </c>
      <c r="H18" s="2">
        <f t="shared" si="2"/>
        <v>30933.333333333332</v>
      </c>
      <c r="J18" s="2">
        <f t="shared" si="4"/>
        <v>68900</v>
      </c>
      <c r="K18" s="3">
        <f>MAX(J$8:J18)</f>
        <v>69300</v>
      </c>
      <c r="L18" s="3">
        <f t="shared" si="5"/>
        <v>15592.5</v>
      </c>
      <c r="M18" s="2">
        <f t="shared" si="6"/>
        <v>15592.5</v>
      </c>
      <c r="O18" s="3">
        <f t="shared" si="7"/>
        <v>68900</v>
      </c>
      <c r="P18" s="3">
        <f t="shared" si="8"/>
        <v>18795</v>
      </c>
      <c r="Q18" s="2">
        <f t="shared" si="9"/>
        <v>18795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D13" sqref="D13"/>
    </sheetView>
  </sheetViews>
  <sheetFormatPr defaultRowHeight="15"/>
  <cols>
    <col min="3" max="3" width="12.28515625" customWidth="1"/>
    <col min="4" max="4" width="10.140625" bestFit="1" customWidth="1"/>
  </cols>
  <sheetData>
    <row r="1" spans="1:4">
      <c r="C1" t="s">
        <v>15</v>
      </c>
    </row>
    <row r="3" spans="1:4" ht="60">
      <c r="A3" s="5" t="s">
        <v>0</v>
      </c>
      <c r="B3" s="5" t="s">
        <v>1</v>
      </c>
      <c r="C3" s="5" t="s">
        <v>2</v>
      </c>
      <c r="D3" s="5" t="s">
        <v>3</v>
      </c>
    </row>
    <row r="4" spans="1:4">
      <c r="A4">
        <v>50</v>
      </c>
      <c r="B4" s="1">
        <v>50000</v>
      </c>
      <c r="C4" s="2">
        <f>0.1*B4</f>
        <v>5000</v>
      </c>
      <c r="D4" s="2">
        <f>C4</f>
        <v>5000</v>
      </c>
    </row>
    <row r="5" spans="1:4">
      <c r="A5">
        <v>51</v>
      </c>
      <c r="B5" s="1">
        <v>52500</v>
      </c>
      <c r="C5" s="2">
        <f t="shared" ref="C5:C18" si="0">0.1*B5</f>
        <v>5250</v>
      </c>
      <c r="D5" s="2">
        <f>D4*1.04+C5</f>
        <v>10450</v>
      </c>
    </row>
    <row r="6" spans="1:4">
      <c r="A6">
        <v>52</v>
      </c>
      <c r="B6" s="1">
        <v>55000</v>
      </c>
      <c r="C6" s="2">
        <f t="shared" si="0"/>
        <v>5500</v>
      </c>
      <c r="D6" s="2">
        <f t="shared" ref="D6:D18" si="1">D5*1.04+C6</f>
        <v>16368</v>
      </c>
    </row>
    <row r="7" spans="1:4">
      <c r="A7">
        <v>53</v>
      </c>
      <c r="B7" s="1">
        <v>55500</v>
      </c>
      <c r="C7" s="2">
        <f t="shared" si="0"/>
        <v>5550</v>
      </c>
      <c r="D7" s="2">
        <f t="shared" si="1"/>
        <v>22572.720000000001</v>
      </c>
    </row>
    <row r="8" spans="1:4">
      <c r="A8">
        <v>54</v>
      </c>
      <c r="B8" s="1">
        <v>58000</v>
      </c>
      <c r="C8" s="2">
        <f t="shared" si="0"/>
        <v>5800</v>
      </c>
      <c r="D8" s="3">
        <f t="shared" si="1"/>
        <v>29275.628800000002</v>
      </c>
    </row>
    <row r="9" spans="1:4">
      <c r="A9">
        <v>55</v>
      </c>
      <c r="B9" s="1">
        <v>57000</v>
      </c>
      <c r="C9" s="2">
        <f t="shared" si="0"/>
        <v>5700</v>
      </c>
      <c r="D9" s="2">
        <f>D8*1.03+C9</f>
        <v>35853.897664000004</v>
      </c>
    </row>
    <row r="10" spans="1:4">
      <c r="A10">
        <v>56</v>
      </c>
      <c r="B10" s="1">
        <v>60000</v>
      </c>
      <c r="C10" s="2">
        <f t="shared" si="0"/>
        <v>6000</v>
      </c>
      <c r="D10" s="2">
        <f t="shared" ref="D10:D13" si="2">D9*1.03+C10</f>
        <v>42929.514593920008</v>
      </c>
    </row>
    <row r="11" spans="1:4">
      <c r="A11">
        <v>57</v>
      </c>
      <c r="B11" s="1">
        <v>62500</v>
      </c>
      <c r="C11" s="2">
        <f t="shared" si="0"/>
        <v>6250</v>
      </c>
      <c r="D11" s="2">
        <f t="shared" si="2"/>
        <v>50467.400031737612</v>
      </c>
    </row>
    <row r="12" spans="1:4">
      <c r="A12">
        <v>58</v>
      </c>
      <c r="B12" s="1">
        <v>65000</v>
      </c>
      <c r="C12" s="2">
        <f t="shared" si="0"/>
        <v>6500</v>
      </c>
      <c r="D12" s="2">
        <f t="shared" si="2"/>
        <v>58481.422032689741</v>
      </c>
    </row>
    <row r="13" spans="1:4">
      <c r="A13">
        <v>59</v>
      </c>
      <c r="B13" s="1">
        <v>68000</v>
      </c>
      <c r="C13" s="2">
        <f t="shared" si="0"/>
        <v>6800</v>
      </c>
      <c r="D13" s="3">
        <f t="shared" si="2"/>
        <v>67035.864693670432</v>
      </c>
    </row>
    <row r="14" spans="1:4">
      <c r="A14">
        <v>60</v>
      </c>
      <c r="B14" s="1">
        <v>69000</v>
      </c>
      <c r="C14" s="2">
        <f t="shared" si="0"/>
        <v>6900</v>
      </c>
      <c r="D14" s="2">
        <f>D13*1.05+C14</f>
        <v>77287.657928353961</v>
      </c>
    </row>
    <row r="15" spans="1:4">
      <c r="A15">
        <v>61</v>
      </c>
      <c r="B15" s="1">
        <v>70000</v>
      </c>
      <c r="C15" s="2">
        <f t="shared" si="0"/>
        <v>7000</v>
      </c>
      <c r="D15" s="2">
        <f t="shared" ref="D15:D18" si="3">D14*1.05+C15</f>
        <v>88152.04082477167</v>
      </c>
    </row>
    <row r="16" spans="1:4">
      <c r="A16">
        <v>62</v>
      </c>
      <c r="B16" s="1">
        <v>71500</v>
      </c>
      <c r="C16" s="2">
        <f t="shared" si="0"/>
        <v>7150</v>
      </c>
      <c r="D16" s="2">
        <f t="shared" si="3"/>
        <v>99709.642866010254</v>
      </c>
    </row>
    <row r="17" spans="1:4">
      <c r="A17">
        <v>63</v>
      </c>
      <c r="B17" s="1">
        <v>68000</v>
      </c>
      <c r="C17" s="2">
        <f t="shared" si="0"/>
        <v>6800</v>
      </c>
      <c r="D17" s="2">
        <f t="shared" si="3"/>
        <v>111495.12500931077</v>
      </c>
    </row>
    <row r="18" spans="1:4">
      <c r="A18">
        <v>64</v>
      </c>
      <c r="B18" s="1">
        <v>66000</v>
      </c>
      <c r="C18" s="2">
        <f t="shared" si="0"/>
        <v>6600</v>
      </c>
      <c r="D18" s="3">
        <f t="shared" si="3"/>
        <v>123669.8812597763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Section 23.1</vt:lpstr>
      <vt:lpstr>Section 23.2</vt:lpstr>
      <vt:lpstr>Sheet3</vt:lpstr>
    </vt:vector>
  </TitlesOfParts>
  <Company>Society Of Actuaries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Klugman</dc:creator>
  <cp:lastModifiedBy>Stuart Klugman</cp:lastModifiedBy>
  <dcterms:created xsi:type="dcterms:W3CDTF">2011-12-24T15:48:57Z</dcterms:created>
  <dcterms:modified xsi:type="dcterms:W3CDTF">2011-12-24T17:20:56Z</dcterms:modified>
</cp:coreProperties>
</file>