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ch5553\Documents\FSA Education\RECONCILIATION\GH301 2025-11\Model Solutions\"/>
    </mc:Choice>
  </mc:AlternateContent>
  <xr:revisionPtr revIDLastSave="0" documentId="13_ncr:1_{A89A3158-78CB-4080-870D-B04C82EE6D16}" xr6:coauthVersionLast="47" xr6:coauthVersionMax="47" xr10:uidLastSave="{00000000-0000-0000-0000-000000000000}"/>
  <bookViews>
    <workbookView xWindow="-108" yWindow="-108" windowWidth="23256" windowHeight="12456" tabRatio="784" xr2:uid="{00000000-000D-0000-FFFF-FFFF00000000}"/>
  </bookViews>
  <sheets>
    <sheet name="Q1" sheetId="47" r:id="rId1"/>
    <sheet name="Q2" sheetId="46" r:id="rId2"/>
    <sheet name="Q3 Data" sheetId="55" r:id="rId3"/>
    <sheet name="Q3" sheetId="54" r:id="rId4"/>
    <sheet name="Q5" sheetId="50" r:id="rId5"/>
  </sheets>
  <definedNames>
    <definedName name="_Hlk188639745" localSheetId="1">'Q2'!#REF!</definedName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47" l="1"/>
  <c r="B56" i="47"/>
  <c r="B54" i="47"/>
  <c r="B52" i="47"/>
  <c r="B50" i="47"/>
  <c r="B48" i="47"/>
  <c r="C13" i="46"/>
  <c r="C14" i="46"/>
  <c r="B14" i="46"/>
  <c r="B13" i="46"/>
  <c r="C67" i="54"/>
  <c r="C65" i="54"/>
  <c r="C68" i="54" s="1"/>
  <c r="C64" i="54"/>
  <c r="C63" i="54"/>
  <c r="C62" i="54"/>
  <c r="B67" i="54"/>
  <c r="B65" i="54"/>
  <c r="B64" i="54"/>
  <c r="B63" i="54"/>
  <c r="B62" i="54"/>
  <c r="C53" i="54"/>
  <c r="C52" i="54"/>
  <c r="C51" i="54"/>
  <c r="C50" i="54"/>
  <c r="B53" i="54"/>
  <c r="B52" i="54"/>
  <c r="B51" i="54"/>
  <c r="B50" i="54"/>
  <c r="C42" i="54"/>
  <c r="C40" i="54"/>
  <c r="C39" i="54"/>
  <c r="C38" i="54"/>
  <c r="C37" i="54"/>
  <c r="B37" i="54"/>
  <c r="B38" i="54"/>
  <c r="B42" i="54"/>
  <c r="B40" i="54"/>
  <c r="B39" i="54"/>
  <c r="B76" i="50"/>
  <c r="B77" i="50"/>
  <c r="B75" i="50"/>
  <c r="B69" i="50"/>
  <c r="B70" i="50"/>
  <c r="B68" i="50"/>
  <c r="B63" i="50"/>
  <c r="B64" i="50"/>
  <c r="B62" i="50"/>
  <c r="B57" i="50"/>
  <c r="B56" i="50"/>
  <c r="B55" i="50"/>
  <c r="B49" i="50"/>
  <c r="B48" i="50"/>
  <c r="B44" i="50"/>
  <c r="B43" i="50"/>
  <c r="B43" i="54" l="1"/>
  <c r="B68" i="54"/>
  <c r="C55" i="54"/>
  <c r="B55" i="54"/>
  <c r="B72" i="54"/>
  <c r="C43" i="54"/>
  <c r="B47" i="54"/>
  <c r="B59" i="54" l="1"/>
</calcChain>
</file>

<file path=xl/sharedStrings.xml><?xml version="1.0" encoding="utf-8"?>
<sst xmlns="http://schemas.openxmlformats.org/spreadsheetml/2006/main" count="297" uniqueCount="220">
  <si>
    <t>ANSWER</t>
  </si>
  <si>
    <t>Question 2</t>
  </si>
  <si>
    <t>Question 1</t>
  </si>
  <si>
    <t>Predicted Cost = max[$15, min(f(x), $125,000)]</t>
  </si>
  <si>
    <t>You are given the following additional information for the risk adjustment model:</t>
  </si>
  <si>
    <t>Age-Sex Categories</t>
  </si>
  <si>
    <t>Coefficient</t>
  </si>
  <si>
    <t>0-1 Female</t>
  </si>
  <si>
    <t>2-5 Female</t>
  </si>
  <si>
    <t>6-12 Female</t>
  </si>
  <si>
    <t>13-17 Female</t>
  </si>
  <si>
    <t>18-24 Female</t>
  </si>
  <si>
    <t>25-34 Female</t>
  </si>
  <si>
    <t>35-44 Female</t>
  </si>
  <si>
    <t>45-54 Female</t>
  </si>
  <si>
    <t>55-59 Female</t>
  </si>
  <si>
    <t>≥60 Female</t>
  </si>
  <si>
    <t>0-1 Male</t>
  </si>
  <si>
    <t>2-5 Male</t>
  </si>
  <si>
    <t>6-12 Male</t>
  </si>
  <si>
    <t>13-17 Male</t>
  </si>
  <si>
    <t>18-24 Male</t>
  </si>
  <si>
    <t>25-34 Male</t>
  </si>
  <si>
    <t>35-44 Male</t>
  </si>
  <si>
    <t>45-54 Male</t>
  </si>
  <si>
    <t>55-59 Male</t>
  </si>
  <si>
    <t>≥60 Male</t>
  </si>
  <si>
    <t>Other Categories</t>
  </si>
  <si>
    <t>NSS7s</t>
  </si>
  <si>
    <t>RRS</t>
  </si>
  <si>
    <t>Serious Mental</t>
  </si>
  <si>
    <t>Substance Use</t>
  </si>
  <si>
    <r>
      <t>(b)              </t>
    </r>
    <r>
      <rPr>
        <i/>
        <sz val="14"/>
        <color theme="1"/>
        <rFont val="Times New Roman"/>
        <family val="1"/>
      </rPr>
      <t>(2 points)</t>
    </r>
  </si>
  <si>
    <t xml:space="preserve">You are given the following information:  </t>
  </si>
  <si>
    <t>In-Network Benefit</t>
  </si>
  <si>
    <t>Out-of-Network</t>
  </si>
  <si>
    <t>Billed Charge</t>
  </si>
  <si>
    <t>Allowed Amount</t>
  </si>
  <si>
    <t>Member Coinsurance</t>
  </si>
  <si>
    <r>
      <t xml:space="preserve">(d)              </t>
    </r>
    <r>
      <rPr>
        <i/>
        <sz val="14"/>
        <color rgb="FF000000"/>
        <rFont val="Times New Roman"/>
        <family val="1"/>
      </rPr>
      <t xml:space="preserve">(1 point)  </t>
    </r>
    <r>
      <rPr>
        <sz val="14"/>
        <color rgb="FF000000"/>
        <rFont val="Times New Roman"/>
        <family val="1"/>
      </rPr>
      <t>Calculate the amount both the plan administrator and member would pay in both the in-network and out of network scenario.  Show your work.</t>
    </r>
  </si>
  <si>
    <t>Question 5</t>
  </si>
  <si>
    <r>
      <rPr>
        <i/>
        <sz val="14"/>
        <color theme="1"/>
        <rFont val="Times New Roman"/>
        <family val="1"/>
      </rPr>
      <t>(6 points)</t>
    </r>
    <r>
      <rPr>
        <sz val="14"/>
        <color theme="1"/>
        <rFont val="Times New Roman"/>
        <family val="1"/>
      </rPr>
      <t xml:space="preserve"> You are given the following risk score formula based on the Social Determinants of Health (SDoH) Model for MassHealth for predicting the total cost of care for a Medicaid population:</t>
    </r>
  </si>
  <si>
    <r>
      <rPr>
        <i/>
        <sz val="14"/>
        <color theme="1"/>
        <rFont val="Times New Roman"/>
        <family val="1"/>
      </rPr>
      <t>(9 points)</t>
    </r>
    <r>
      <rPr>
        <sz val="14"/>
        <color theme="1"/>
        <rFont val="Times New Roman"/>
        <family val="1"/>
      </rPr>
      <t xml:space="preserve"> You have been asked to assess whether to implement a care management program. You have been given the following information:</t>
    </r>
  </si>
  <si>
    <r>
      <t>·</t>
    </r>
    <r>
      <rPr>
        <sz val="14"/>
        <color theme="1"/>
        <rFont val="Times New Roman"/>
        <family val="1"/>
      </rPr>
      <t>         Post-tax hurdle rate is 20%</t>
    </r>
  </si>
  <si>
    <r>
      <t>·</t>
    </r>
    <r>
      <rPr>
        <sz val="14"/>
        <color theme="1"/>
        <rFont val="Times New Roman"/>
        <family val="1"/>
      </rPr>
      <t>         Corporate tax rate is 30%</t>
    </r>
  </si>
  <si>
    <r>
      <t>·</t>
    </r>
    <r>
      <rPr>
        <sz val="14"/>
        <color theme="1"/>
        <rFont val="Times New Roman"/>
        <family val="1"/>
      </rPr>
      <t>         Risk margin is 5%</t>
    </r>
  </si>
  <si>
    <r>
      <t>·</t>
    </r>
    <r>
      <rPr>
        <sz val="14"/>
        <color theme="1"/>
        <rFont val="Times New Roman"/>
        <family val="1"/>
      </rPr>
      <t>         20-year-old male</t>
    </r>
  </si>
  <si>
    <r>
      <t>·</t>
    </r>
    <r>
      <rPr>
        <sz val="14"/>
        <color theme="1"/>
        <rFont val="Times New Roman"/>
        <family val="1"/>
      </rPr>
      <t>         RRS of 3</t>
    </r>
  </si>
  <si>
    <r>
      <t>·</t>
    </r>
    <r>
      <rPr>
        <sz val="14"/>
        <color theme="1"/>
        <rFont val="Times New Roman"/>
        <family val="1"/>
      </rPr>
      <t>         Substance abuse disorder (SUD)</t>
    </r>
  </si>
  <si>
    <r>
      <t>·</t>
    </r>
    <r>
      <rPr>
        <sz val="14"/>
        <color theme="1"/>
        <rFont val="Times New Roman"/>
        <family val="1"/>
      </rPr>
      <t>         Serious mental illness</t>
    </r>
  </si>
  <si>
    <r>
      <t>·</t>
    </r>
    <r>
      <rPr>
        <sz val="14"/>
        <color theme="1"/>
        <rFont val="Times New Roman"/>
        <family val="1"/>
      </rPr>
      <t>         Living in a neighborhood with a NSS7 four standard deviations above the mean</t>
    </r>
  </si>
  <si>
    <t>You have been given the following information for two care management programs:</t>
  </si>
  <si>
    <t>Program 1</t>
  </si>
  <si>
    <t>Program 2</t>
  </si>
  <si>
    <t>Number of Health Plan Members</t>
  </si>
  <si>
    <t>Number of Chronic Members</t>
  </si>
  <si>
    <t>Annual Program Cost</t>
  </si>
  <si>
    <t>Annual Gross Savings</t>
  </si>
  <si>
    <t>You are given the following information for a risk management economic model:</t>
  </si>
  <si>
    <t>Penetration Level (%)</t>
  </si>
  <si>
    <t>No. of Members (Cumulative)</t>
  </si>
  <si>
    <t>Event Rate</t>
  </si>
  <si>
    <t>Cost/Event</t>
  </si>
  <si>
    <t>Expected Events Avoided</t>
  </si>
  <si>
    <t>Cumulative Expenses</t>
  </si>
  <si>
    <r>
      <t>(d)              </t>
    </r>
    <r>
      <rPr>
        <i/>
        <sz val="14"/>
        <color theme="1"/>
        <rFont val="Times New Roman"/>
        <family val="1"/>
      </rPr>
      <t>(4 points)</t>
    </r>
  </si>
  <si>
    <r>
      <t xml:space="preserve">(i)              </t>
    </r>
    <r>
      <rPr>
        <i/>
        <sz val="14"/>
        <color theme="1"/>
        <rFont val="Times New Roman"/>
        <family val="1"/>
      </rPr>
      <t>(3 points)</t>
    </r>
    <r>
      <rPr>
        <sz val="14"/>
        <color theme="1"/>
        <rFont val="Times New Roman"/>
        <family val="1"/>
      </rPr>
      <t xml:space="preserve"> Calculate the gross ROI for each penetration level.  Show your work.</t>
    </r>
  </si>
  <si>
    <t>Question 3</t>
  </si>
  <si>
    <t>In the accompanying Excel file, you are given the risk adjustment factors for two risk score models, Version 1 and Version 2.</t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</si>
  <si>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Heart Failure = HCCs 222 and 225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</si>
  <si>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Diabetes = HCCs 36 and 37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</si>
  <si>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HCC 276 supersedes HCCs 277 and 279 in the hierarchy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</si>
  <si>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HCC 277 supersedes HCC 279 in the hierarchy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</si>
  <si>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HCC 222 supersedes HCC 225 in the hierarchy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</si>
  <si>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HCC 36 supersedes HCC 37 in the hierarchy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</si>
  <si>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Assume the following weights for a blended risk score: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</si>
  <si>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Times New Roman"/>
        <family val="1"/>
      </rPr>
      <t>         Lung disorders = HCCs 276, 277, and 279</t>
    </r>
  </si>
  <si>
    <t>Model</t>
  </si>
  <si>
    <t>Weight</t>
  </si>
  <si>
    <t>Version 1</t>
  </si>
  <si>
    <t>Version 2</t>
  </si>
  <si>
    <t>Version 1 Model Risk Adjustment Factors</t>
  </si>
  <si>
    <t>Version 2 Model Risk Adjustment Factors</t>
  </si>
  <si>
    <t>Variable</t>
  </si>
  <si>
    <t>Community, 
Non-Dual, 
Aged</t>
  </si>
  <si>
    <t>Community, 
Non-Dual, 
Disabled</t>
  </si>
  <si>
    <t>Community, 
Full Benefits Dual,
Aged</t>
  </si>
  <si>
    <t>Community, 
Full Benefits Dual,
Disabled</t>
  </si>
  <si>
    <t>Institutional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</si>
  <si>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</si>
  <si>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</si>
  <si>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</si>
  <si>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</si>
  <si>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</si>
  <si>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</si>
  <si>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</si>
  <si>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Male</t>
  </si>
  <si>
    <t>Medicaid and Originally Disabled Interactions</t>
  </si>
  <si>
    <t>Originally Disabled, Female</t>
  </si>
  <si>
    <t>Originally Disabled, Male</t>
  </si>
  <si>
    <t>Medicaid</t>
  </si>
  <si>
    <t>Disease Coefficients</t>
  </si>
  <si>
    <t>HCC 1 - HIV/AIDS</t>
  </si>
  <si>
    <t>HCC 36 - Diabetes with Severe Acute Complications</t>
  </si>
  <si>
    <t>HCC 37 - Diabetes with Chronic Complications</t>
  </si>
  <si>
    <t>HCC 48 - Morbid Obesity</t>
  </si>
  <si>
    <t>HCC 81 - Ulcerative Colitis</t>
  </si>
  <si>
    <t>HCC 126 - Dementia, Moderate</t>
  </si>
  <si>
    <t>HCC 151 - Schizophrenia</t>
  </si>
  <si>
    <t>HCC 197 -  Muscular Dystrophy</t>
  </si>
  <si>
    <t>HCC 198 - Multiple Sclerosis</t>
  </si>
  <si>
    <t>HCC 222 - End-Stage Heart Failure</t>
  </si>
  <si>
    <t>HCC 225 - Acute Heart Failure</t>
  </si>
  <si>
    <t>HCC 276 - Lung Transplant Status/Complications</t>
  </si>
  <si>
    <t>HCC 277 - Cystic Fibrosis</t>
  </si>
  <si>
    <t>HCC 279 - Severe Persistent Asthma</t>
  </si>
  <si>
    <t>Disease Interactions</t>
  </si>
  <si>
    <t>Diabetes*Heart Failure</t>
  </si>
  <si>
    <t>Heart Failure*Lung Disorder</t>
  </si>
  <si>
    <t>Disabled/Disease Interactions</t>
  </si>
  <si>
    <t>Disabled, Heart Failure</t>
  </si>
  <si>
    <t>Disabled, Lung Disorder</t>
  </si>
  <si>
    <t>Age</t>
  </si>
  <si>
    <t>Gender</t>
  </si>
  <si>
    <t>Rating Category</t>
  </si>
  <si>
    <t>Medcaid and Disability Category</t>
  </si>
  <si>
    <t xml:space="preserve">Disabled and Medicaid </t>
  </si>
  <si>
    <t>Cystic Fibrosis</t>
  </si>
  <si>
    <t>Severe Persistent Asthma</t>
  </si>
  <si>
    <t>Moderate Dementia</t>
  </si>
  <si>
    <t>Originally Disabled</t>
  </si>
  <si>
    <t>Multiple Sclerosis</t>
  </si>
  <si>
    <t>End Stage Heart Failure</t>
  </si>
  <si>
    <t>Acute Heart Failure</t>
  </si>
  <si>
    <t>NA</t>
  </si>
  <si>
    <t>Diabetes with Severe Acute Complications</t>
  </si>
  <si>
    <t>Morbid Obesity</t>
  </si>
  <si>
    <t>Diabetes with Chronic Complications</t>
  </si>
  <si>
    <t>Community, Full Benefits Dual, Aged</t>
  </si>
  <si>
    <t>Community, Non-Dual, Disabled</t>
  </si>
  <si>
    <t>Disease(s)</t>
  </si>
  <si>
    <t>You are also given the following risk adjustment assumptions and the status for three continuously enrolled individuals: continuously enrolled individuals:</t>
  </si>
  <si>
    <r>
      <t>(c)              (</t>
    </r>
    <r>
      <rPr>
        <i/>
        <sz val="14"/>
        <color theme="1"/>
        <rFont val="Times New Roman"/>
        <family val="1"/>
      </rPr>
      <t>3 points</t>
    </r>
    <r>
      <rPr>
        <sz val="14"/>
        <color theme="1"/>
        <rFont val="Times New Roman"/>
        <family val="1"/>
      </rPr>
      <t>)  Calculate the blended risk score for each enrolled individual. Show your work.</t>
    </r>
  </si>
  <si>
    <r>
      <t>(b)              </t>
    </r>
    <r>
      <rPr>
        <i/>
        <sz val="14"/>
        <color theme="1"/>
        <rFont val="Times New Roman"/>
        <family val="1"/>
      </rPr>
      <t>(2 points)</t>
    </r>
    <r>
      <rPr>
        <sz val="14"/>
        <color theme="1"/>
        <rFont val="Times New Roman"/>
        <family val="1"/>
      </rPr>
      <t xml:space="preserve">  Calculate the gross return on investment (ROI) and total net savings PMPM for each program.  Show your work.</t>
    </r>
  </si>
  <si>
    <r>
      <t xml:space="preserve">(a)              </t>
    </r>
    <r>
      <rPr>
        <i/>
        <sz val="14"/>
        <color theme="1"/>
        <rFont val="Times New Roman"/>
        <family val="1"/>
      </rPr>
      <t>(2 points)</t>
    </r>
  </si>
  <si>
    <r>
      <t xml:space="preserve">(i)              </t>
    </r>
    <r>
      <rPr>
        <i/>
        <sz val="14"/>
        <color theme="1"/>
        <rFont val="Times New Roman"/>
        <family val="1"/>
      </rPr>
      <t>(1 point</t>
    </r>
    <r>
      <rPr>
        <sz val="14"/>
        <color theme="1"/>
        <rFont val="Times New Roman"/>
        <family val="1"/>
      </rPr>
      <t>)  Calculate the pre-tax hurdle rate and risk margin adjusted hurdle rate.  Show your work.</t>
    </r>
  </si>
  <si>
    <r>
      <t>(i)              (</t>
    </r>
    <r>
      <rPr>
        <i/>
        <sz val="14"/>
        <color theme="1"/>
        <rFont val="Times New Roman"/>
        <family val="1"/>
      </rPr>
      <t>1 point</t>
    </r>
    <r>
      <rPr>
        <sz val="14"/>
        <color theme="1"/>
        <rFont val="Times New Roman"/>
        <family val="1"/>
      </rPr>
      <t>)  Calculate the predicted claim cost for an individual with the following characteristics.  Show your work.</t>
    </r>
  </si>
  <si>
    <t>Step 1: Calculate the pre-tax hurdle rate.</t>
  </si>
  <si>
    <t xml:space="preserve">   Pre-tax hurdle rate = post-tax hurdle rate / (1 - corporate tax rate) = 20% x (1 - 30%) = 28.6%</t>
  </si>
  <si>
    <t>Step 2: Calculate the risk margin adjusted hurdle rate.</t>
  </si>
  <si>
    <t xml:space="preserve">   Risk margin adjusted hurdle rate = Pre-tax hurdle rate + risk margin = 28.6% + 5% = 33.6%</t>
  </si>
  <si>
    <t>a) i)</t>
  </si>
  <si>
    <t>b)</t>
  </si>
  <si>
    <t>Step 1: Calculate the return on investment (ROI)</t>
  </si>
  <si>
    <t xml:space="preserve">   ROI = Annual Gross Savings / Annual Program Cost</t>
  </si>
  <si>
    <t>Program 1 ROI</t>
  </si>
  <si>
    <t>Program 2 ROI</t>
  </si>
  <si>
    <t>Step 2: Calculate the total net savings PMPM</t>
  </si>
  <si>
    <t xml:space="preserve">     Total Net Savings PMPM = (Annual Gross Savings - Annual Program Cost) / Number of Health Plan Members / 12</t>
  </si>
  <si>
    <t xml:space="preserve">Program 1 Total Net Savings </t>
  </si>
  <si>
    <t xml:space="preserve">Program 2 Total Net Savings </t>
  </si>
  <si>
    <t>d)</t>
  </si>
  <si>
    <t>Step 1: Calculate the expected number of events, for each incremental penetration level.</t>
  </si>
  <si>
    <t xml:space="preserve">   Incremental Expected Events = Number of Incremental Members x Event Rate</t>
  </si>
  <si>
    <t>Incremental Expected Events at 2% Penetration</t>
  </si>
  <si>
    <t>Incremental Expected Events at 12% Penetration</t>
  </si>
  <si>
    <t>Incremental Expected Events at 7% Penetration</t>
  </si>
  <si>
    <t>Step 2: Calculate Gross Savings</t>
  </si>
  <si>
    <t xml:space="preserve">   Incremental Savings = Expected Events at the Incremental Level x Cost/Event x Events Avoided</t>
  </si>
  <si>
    <t>Incremental Savings at 2% Penetration</t>
  </si>
  <si>
    <t>Incremental Savings at 7% Penetration</t>
  </si>
  <si>
    <t>Incremental Savings at 12% Penetration</t>
  </si>
  <si>
    <t>Step 3: Calculate Cumulative Gross Savings by adding up the next lowest gross savings to the incremental savings at that level</t>
  </si>
  <si>
    <t>Cumulative Savings at 2% Penetration</t>
  </si>
  <si>
    <t>Cumulative Savings at 7% Penetration</t>
  </si>
  <si>
    <t>Cumulative Savings at 12% Penetration</t>
  </si>
  <si>
    <t>Step 4: Calculate Gross ROI</t>
  </si>
  <si>
    <t xml:space="preserve">    ROI = Cumulative Gross Savings / Cumulative Expenses</t>
  </si>
  <si>
    <t>ROI at 2% Penetration</t>
  </si>
  <si>
    <t>ROI at 7% Penetration</t>
  </si>
  <si>
    <t>ROI at 12% Penetration</t>
  </si>
  <si>
    <t>The risk score calculations are outlined below for each individual:</t>
  </si>
  <si>
    <t>Age/Gender</t>
  </si>
  <si>
    <t>Medicaid Interaction</t>
  </si>
  <si>
    <t>HCC 126 – Dementia, Moderate</t>
  </si>
  <si>
    <t>HCC 277 – Cystic Fibrosis</t>
  </si>
  <si>
    <t>Disabled/Lung Disorder Interaction</t>
  </si>
  <si>
    <t>Total risk score (sum of above)</t>
  </si>
  <si>
    <t>Blended risk score</t>
  </si>
  <si>
    <t>HCC 279 – Severe Persistent Asthma*</t>
  </si>
  <si>
    <t>*HCC 279 is superseded by 277</t>
  </si>
  <si>
    <t>Female age 84</t>
  </si>
  <si>
    <t>Male age 56</t>
  </si>
  <si>
    <t>HCC 36 – Diabetes with Severe Acute Complications</t>
  </si>
  <si>
    <t>HCC 48 – Morbid Obesity</t>
  </si>
  <si>
    <t>HCC 225 – Acute Heart Failure</t>
  </si>
  <si>
    <t>Diabetes/Heart Failure Interaction</t>
  </si>
  <si>
    <t>Male age 67</t>
  </si>
  <si>
    <t>Originally Disabled Interaction</t>
  </si>
  <si>
    <t>HCC 198 – Multiple Sclerosis</t>
  </si>
  <si>
    <t>HCC 222 – End Stage Heart Failure</t>
  </si>
  <si>
    <t>*HCC 225 is superseded by 222</t>
  </si>
  <si>
    <t>HCC 225 – Acute Heart Failure*</t>
  </si>
  <si>
    <t>HCC 37 – Diabetes with Chronic Complications*</t>
  </si>
  <si>
    <t>*HCC 37 is superseded by 36</t>
  </si>
  <si>
    <t>Cost paid by :</t>
  </si>
  <si>
    <t>Member</t>
  </si>
  <si>
    <t>Plan</t>
  </si>
  <si>
    <t>In-Network</t>
  </si>
  <si>
    <t>For Out-of-Network, the member is responsible for paying  the diffrence between allowed and billed to the provider.</t>
  </si>
  <si>
    <t>Under in-network, the provider will not receive payment for the difference between allowed and billed.</t>
  </si>
  <si>
    <t>(i)</t>
  </si>
  <si>
    <t>Step 5: Calculate the NSS7 component with 4 standard deviations above the mean.  From the table provided, the NSS7 coefficient is 43.  So predicted cost is 4 x 43 = $172.</t>
  </si>
  <si>
    <t>Step 6: The total predicted claim cost for this 20-year-old male is the summation of the 5 components ($578 + $10,011 + $2,014 + $2,295 + $172) = $15,070</t>
  </si>
  <si>
    <t>Predicted claim cost</t>
  </si>
  <si>
    <t>Step 2: Calculate the relative risk score (RRS = 3) component.  From the table provided, RRS coefficient is 3,337.</t>
  </si>
  <si>
    <t>Step 1: Calculate the age/sex component.  From the table provided, 20-year-old male has coefficient of 578.</t>
  </si>
  <si>
    <t xml:space="preserve">Step 3: Calculate the SUD component.  From the table provided, the SUD coefficient is 2,014. </t>
  </si>
  <si>
    <t>Step 4: Calculated the SMI component.  From the table provided, the SMI coefficient is 2295.</t>
  </si>
  <si>
    <t>Total predicted claim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</si>
</sst>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* #,##0.00_)\ &quot;$&quot;_ ;_ * \(#,##0.00\)\ &quot;$&quot;_ ;_ * &quot;-&quot;??_)\ &quot;$&quot;_ ;_ @_ "/>
    <numFmt numFmtId="164" formatCode="&quot;$&quot;#,##0_);[Red]\(&quot;$&quot;#,##0\)"/>
    <numFmt numFmtId="165" formatCode="_(* #,##0.00_);_(* \(#,##0.00\);_(* &quot;-&quot;??_);_(@_)"/>
    <numFmt numFmtId="166" formatCode="_(* #,##0.000_);_(* \(#,##0.000\);_(* &quot;-&quot;??_);_(@_)"/>
    <numFmt numFmtId="170" formatCode="0.000"/>
    <numFmt numFmtId="172" formatCode="&quot;$&quot;#,##0.00_);[Red]\(&quot;$&quot;#,##0.00\)"/>
    <numFmt numFmtId="176" formatCode="_ * #,##0_)\ &quot;$&quot;_ ;_ * \(#,##0\)\ &quot;$&quot;_ ;_ * &quot;-&quot;??_)\ &quot;$&quot;_ ;_ @_ "/>
  </numFmts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  <charset val="2"/>
    </font>
    <font>
      <b/>
      <sz val="12"/>
      <color theme="1"/>
      <name val="Times New Roman"/>
      <family val="1"/>
    </font>
    <font>
      <sz val="11"/>
      <color rgb="FF000000"/>
      <name val="Aptos Narrow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indent="5"/>
    </xf>
    <xf numFmtId="0" fontId="5" fillId="2" borderId="0" xfId="0" applyFont="1" applyFill="1"/>
    <xf numFmtId="0" fontId="5" fillId="2" borderId="0" xfId="0" applyFont="1" applyFill="1" applyAlignment="1">
      <alignment horizontal="left" vertical="center" indent="5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indent="16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indent="2"/>
    </xf>
    <xf numFmtId="0" fontId="3" fillId="2" borderId="1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9" fontId="3" fillId="2" borderId="8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 indent="9"/>
    </xf>
    <xf numFmtId="0" fontId="11" fillId="2" borderId="0" xfId="0" applyFont="1" applyFill="1" applyAlignment="1">
      <alignment horizontal="left" vertical="center" indent="29"/>
    </xf>
    <xf numFmtId="3" fontId="5" fillId="2" borderId="8" xfId="0" applyNumberFormat="1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indent="5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9" fontId="3" fillId="2" borderId="1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9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9" fontId="3" fillId="2" borderId="4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9" fontId="5" fillId="2" borderId="3" xfId="0" applyNumberFormat="1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2" borderId="14" xfId="0" applyFont="1" applyFill="1" applyBorder="1"/>
    <xf numFmtId="0" fontId="10" fillId="2" borderId="1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6" xfId="0" applyFill="1" applyBorder="1"/>
    <xf numFmtId="0" fontId="0" fillId="2" borderId="17" xfId="0" applyFill="1" applyBorder="1"/>
    <xf numFmtId="0" fontId="10" fillId="2" borderId="18" xfId="0" applyFont="1" applyFill="1" applyBorder="1"/>
    <xf numFmtId="0" fontId="10" fillId="2" borderId="19" xfId="0" applyFont="1" applyFill="1" applyBorder="1"/>
    <xf numFmtId="0" fontId="10" fillId="2" borderId="20" xfId="0" applyFont="1" applyFill="1" applyBorder="1"/>
    <xf numFmtId="166" fontId="9" fillId="2" borderId="0" xfId="1" applyNumberFormat="1" applyFont="1" applyFill="1" applyBorder="1"/>
    <xf numFmtId="166" fontId="9" fillId="2" borderId="17" xfId="1" applyNumberFormat="1" applyFont="1" applyFill="1" applyBorder="1"/>
    <xf numFmtId="166" fontId="0" fillId="2" borderId="0" xfId="1" applyNumberFormat="1" applyFont="1" applyFill="1" applyBorder="1"/>
    <xf numFmtId="166" fontId="0" fillId="2" borderId="17" xfId="1" applyNumberFormat="1" applyFont="1" applyFill="1" applyBorder="1"/>
    <xf numFmtId="166" fontId="10" fillId="2" borderId="19" xfId="1" applyNumberFormat="1" applyFont="1" applyFill="1" applyBorder="1"/>
    <xf numFmtId="166" fontId="10" fillId="2" borderId="20" xfId="1" applyNumberFormat="1" applyFont="1" applyFill="1" applyBorder="1"/>
    <xf numFmtId="0" fontId="0" fillId="2" borderId="18" xfId="0" applyFill="1" applyBorder="1"/>
    <xf numFmtId="166" fontId="0" fillId="2" borderId="19" xfId="1" applyNumberFormat="1" applyFont="1" applyFill="1" applyBorder="1"/>
    <xf numFmtId="166" fontId="0" fillId="2" borderId="20" xfId="1" applyNumberFormat="1" applyFont="1" applyFill="1" applyBorder="1"/>
    <xf numFmtId="166" fontId="0" fillId="2" borderId="0" xfId="1" applyNumberFormat="1" applyFont="1" applyFill="1"/>
    <xf numFmtId="0" fontId="12" fillId="2" borderId="0" xfId="0" applyFont="1" applyFill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0" fontId="0" fillId="0" borderId="0" xfId="0" applyNumberFormat="1"/>
    <xf numFmtId="164" fontId="0" fillId="0" borderId="0" xfId="0" applyNumberFormat="1"/>
    <xf numFmtId="172" fontId="0" fillId="0" borderId="0" xfId="0" applyNumberFormat="1"/>
    <xf numFmtId="0" fontId="0" fillId="0" borderId="14" xfId="0" applyBorder="1"/>
    <xf numFmtId="170" fontId="0" fillId="0" borderId="2" xfId="0" applyNumberFormat="1" applyBorder="1"/>
    <xf numFmtId="0" fontId="15" fillId="0" borderId="0" xfId="0" applyFont="1"/>
    <xf numFmtId="176" fontId="0" fillId="0" borderId="0" xfId="2" applyNumberFormat="1" applyFont="1"/>
    <xf numFmtId="0" fontId="0" fillId="0" borderId="0" xfId="0" applyAlignment="1">
      <alignment horizontal="left" indent="1"/>
    </xf>
    <xf numFmtId="0" fontId="10" fillId="0" borderId="14" xfId="0" applyFont="1" applyBorder="1" applyAlignment="1">
      <alignment horizontal="left" indent="1"/>
    </xf>
    <xf numFmtId="176" fontId="10" fillId="0" borderId="2" xfId="2" applyNumberFormat="1" applyFont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8"/>
  <sheetViews>
    <sheetView tabSelected="1" topLeftCell="A39" workbookViewId="0">
      <selection activeCell="C49" sqref="C49"/>
    </sheetView>
  </sheetViews>
  <sheetFormatPr baseColWidth="10" defaultColWidth="8.88671875" defaultRowHeight="14.4"/>
  <cols>
    <col min="1" max="1" width="24.33203125" customWidth="1"/>
    <col min="2" max="2" width="14.109375" customWidth="1"/>
    <col min="3" max="3" width="18.5546875" customWidth="1"/>
    <col min="4" max="4" width="13.88671875" bestFit="1" customWidth="1"/>
    <col min="5" max="5" width="20.44140625" bestFit="1" customWidth="1"/>
    <col min="6" max="6" width="19.44140625" bestFit="1" customWidth="1"/>
  </cols>
  <sheetData>
    <row r="1" spans="1:21" ht="17.399999999999999">
      <c r="A1" s="3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4.6" customHeight="1">
      <c r="A2" s="75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18.75" customHeight="1">
      <c r="A3" s="76" t="s">
        <v>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ht="18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75" customHeight="1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1" ht="18.600000000000001" thickBot="1">
      <c r="A6" s="1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.600000000000001" thickBot="1">
      <c r="A7" s="11"/>
      <c r="B7" s="73" t="s">
        <v>5</v>
      </c>
      <c r="C7" s="74"/>
      <c r="D7" s="18" t="s">
        <v>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.600000000000001" thickBot="1">
      <c r="A8" s="11"/>
      <c r="B8" s="73" t="s">
        <v>7</v>
      </c>
      <c r="C8" s="74"/>
      <c r="D8" s="19">
        <v>1208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.600000000000001" thickBot="1">
      <c r="A9" s="11"/>
      <c r="B9" s="73" t="s">
        <v>8</v>
      </c>
      <c r="C9" s="74"/>
      <c r="D9" s="19">
        <v>1105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.600000000000001" thickBot="1">
      <c r="A10" s="11"/>
      <c r="B10" s="73" t="s">
        <v>9</v>
      </c>
      <c r="C10" s="74"/>
      <c r="D10" s="19">
        <v>829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.600000000000001" thickBot="1">
      <c r="A11" s="11"/>
      <c r="B11" s="73" t="s">
        <v>10</v>
      </c>
      <c r="C11" s="74"/>
      <c r="D11" s="19">
        <v>926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.600000000000001" thickBot="1">
      <c r="A12" s="11"/>
      <c r="B12" s="73" t="s">
        <v>11</v>
      </c>
      <c r="C12" s="74"/>
      <c r="D12" s="19">
        <v>711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.600000000000001" thickBot="1">
      <c r="A13" s="11"/>
      <c r="B13" s="73" t="s">
        <v>12</v>
      </c>
      <c r="C13" s="74"/>
      <c r="D13" s="19">
        <v>758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.600000000000001" thickBot="1">
      <c r="A14" s="11"/>
      <c r="B14" s="73" t="s">
        <v>13</v>
      </c>
      <c r="C14" s="74"/>
      <c r="D14" s="19">
        <v>279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.600000000000001" thickBot="1">
      <c r="A15" s="11"/>
      <c r="B15" s="73" t="s">
        <v>14</v>
      </c>
      <c r="C15" s="74"/>
      <c r="D15" s="19">
        <v>377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.600000000000001" thickBot="1">
      <c r="A16" s="11"/>
      <c r="B16" s="73" t="s">
        <v>15</v>
      </c>
      <c r="C16" s="74"/>
      <c r="D16" s="19">
        <v>494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600000000000001" thickBot="1">
      <c r="A17" s="11"/>
      <c r="B17" s="73" t="s">
        <v>16</v>
      </c>
      <c r="C17" s="74"/>
      <c r="D17" s="19">
        <v>481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600000000000001" thickBot="1">
      <c r="A18" s="11"/>
      <c r="B18" s="73" t="s">
        <v>17</v>
      </c>
      <c r="C18" s="74"/>
      <c r="D18" s="19">
        <v>1287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8.600000000000001" thickBot="1">
      <c r="A19" s="11"/>
      <c r="B19" s="73" t="s">
        <v>18</v>
      </c>
      <c r="C19" s="74"/>
      <c r="D19" s="19">
        <v>1535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8.600000000000001" thickBot="1">
      <c r="A20" s="11"/>
      <c r="B20" s="73" t="s">
        <v>19</v>
      </c>
      <c r="C20" s="74"/>
      <c r="D20" s="19">
        <v>1262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8.600000000000001" thickBot="1">
      <c r="A21" s="11"/>
      <c r="B21" s="73" t="s">
        <v>20</v>
      </c>
      <c r="C21" s="74"/>
      <c r="D21" s="19">
        <v>718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8.600000000000001" thickBot="1">
      <c r="A22" s="11"/>
      <c r="B22" s="73" t="s">
        <v>21</v>
      </c>
      <c r="C22" s="74"/>
      <c r="D22" s="19">
        <v>578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8.600000000000001" thickBot="1">
      <c r="A23" s="11"/>
      <c r="B23" s="73" t="s">
        <v>22</v>
      </c>
      <c r="C23" s="74"/>
      <c r="D23" s="19">
        <v>-43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8.600000000000001" thickBot="1">
      <c r="A24" s="11"/>
      <c r="B24" s="73" t="s">
        <v>23</v>
      </c>
      <c r="C24" s="74"/>
      <c r="D24" s="19">
        <v>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8.600000000000001" thickBot="1">
      <c r="A25" s="11"/>
      <c r="B25" s="73" t="s">
        <v>24</v>
      </c>
      <c r="C25" s="74"/>
      <c r="D25" s="19">
        <v>-172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8.600000000000001" thickBot="1">
      <c r="A26" s="11"/>
      <c r="B26" s="73" t="s">
        <v>25</v>
      </c>
      <c r="C26" s="74"/>
      <c r="D26" s="19">
        <v>-451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8.600000000000001" thickBot="1">
      <c r="A27" s="11"/>
      <c r="B27" s="77" t="s">
        <v>26</v>
      </c>
      <c r="C27" s="78"/>
      <c r="D27" s="19">
        <v>-352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8.600000000000001" thickBot="1">
      <c r="A28" s="11"/>
      <c r="B28" s="23"/>
      <c r="C28" s="2"/>
      <c r="D28" s="2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8.600000000000001" thickBot="1">
      <c r="A29" s="11"/>
      <c r="B29" s="73" t="s">
        <v>27</v>
      </c>
      <c r="C29" s="74"/>
      <c r="D29" s="21" t="s">
        <v>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8.600000000000001" thickBot="1">
      <c r="A30" s="11"/>
      <c r="B30" s="73" t="s">
        <v>28</v>
      </c>
      <c r="C30" s="74"/>
      <c r="D30" s="19">
        <v>43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8.600000000000001" thickBot="1">
      <c r="A31" s="11"/>
      <c r="B31" s="73" t="s">
        <v>29</v>
      </c>
      <c r="C31" s="74"/>
      <c r="D31" s="19">
        <v>3337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8.600000000000001" thickBot="1">
      <c r="A32" s="11"/>
      <c r="B32" s="73" t="s">
        <v>30</v>
      </c>
      <c r="C32" s="74"/>
      <c r="D32" s="19">
        <v>2295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8.600000000000001" thickBot="1">
      <c r="A33" s="11"/>
      <c r="B33" s="77" t="s">
        <v>31</v>
      </c>
      <c r="C33" s="78"/>
      <c r="D33" s="19">
        <v>2014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8">
      <c r="A35" s="11" t="s">
        <v>32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8">
      <c r="A37" s="13" t="s">
        <v>146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8">
      <c r="A38" s="3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8">
      <c r="A39" s="30" t="s">
        <v>46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8">
      <c r="A40" s="30" t="s">
        <v>47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8">
      <c r="A41" s="30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8">
      <c r="A42" s="30" t="s">
        <v>49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8">
      <c r="A43" s="30" t="s">
        <v>50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6">
      <c r="A44" s="1" t="s">
        <v>0</v>
      </c>
    </row>
    <row r="46" spans="1:21">
      <c r="A46" t="s">
        <v>211</v>
      </c>
    </row>
    <row r="47" spans="1:21">
      <c r="A47" t="s">
        <v>216</v>
      </c>
    </row>
    <row r="48" spans="1:21">
      <c r="A48" s="92" t="s">
        <v>214</v>
      </c>
      <c r="B48" s="91">
        <f>D22</f>
        <v>578</v>
      </c>
    </row>
    <row r="49" spans="1:2">
      <c r="A49" t="s">
        <v>215</v>
      </c>
    </row>
    <row r="50" spans="1:2">
      <c r="A50" s="92" t="s">
        <v>214</v>
      </c>
      <c r="B50" s="91">
        <f>3*D31</f>
        <v>10011</v>
      </c>
    </row>
    <row r="51" spans="1:2">
      <c r="A51" t="s">
        <v>217</v>
      </c>
    </row>
    <row r="52" spans="1:2">
      <c r="A52" s="92" t="s">
        <v>214</v>
      </c>
      <c r="B52" s="91">
        <f>D33</f>
        <v>2014</v>
      </c>
    </row>
    <row r="53" spans="1:2">
      <c r="A53" t="s">
        <v>218</v>
      </c>
    </row>
    <row r="54" spans="1:2">
      <c r="A54" s="92" t="s">
        <v>214</v>
      </c>
      <c r="B54" s="91">
        <f>D32</f>
        <v>2295</v>
      </c>
    </row>
    <row r="55" spans="1:2">
      <c r="A55" t="s">
        <v>212</v>
      </c>
    </row>
    <row r="56" spans="1:2">
      <c r="A56" s="92" t="s">
        <v>214</v>
      </c>
      <c r="B56" s="91">
        <f>4*D30</f>
        <v>172</v>
      </c>
    </row>
    <row r="57" spans="1:2">
      <c r="A57" t="s">
        <v>213</v>
      </c>
    </row>
    <row r="58" spans="1:2">
      <c r="A58" s="93" t="s">
        <v>219</v>
      </c>
      <c r="B58" s="94">
        <f>SUM(B48:B56)</f>
        <v>15070</v>
      </c>
    </row>
  </sheetData>
  <mergeCells count="29">
    <mergeCell ref="A2:U2"/>
    <mergeCell ref="A3:U3"/>
    <mergeCell ref="A5:U5"/>
    <mergeCell ref="B33:C33"/>
    <mergeCell ref="B32:C32"/>
    <mergeCell ref="B31:C31"/>
    <mergeCell ref="B30:C30"/>
    <mergeCell ref="B29:C29"/>
    <mergeCell ref="B27:C2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5:C25"/>
    <mergeCell ref="B26:C26"/>
    <mergeCell ref="B19:C19"/>
    <mergeCell ref="B20:C20"/>
    <mergeCell ref="B21:C21"/>
    <mergeCell ref="B22:C22"/>
    <mergeCell ref="B24:C24"/>
    <mergeCell ref="B23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workbookViewId="0">
      <selection activeCell="A16" sqref="A16"/>
    </sheetView>
  </sheetViews>
  <sheetFormatPr baseColWidth="10" defaultColWidth="8.88671875" defaultRowHeight="14.4"/>
  <cols>
    <col min="1" max="1" width="29.5546875" customWidth="1"/>
    <col min="2" max="2" width="22" bestFit="1" customWidth="1"/>
    <col min="3" max="3" width="18.6640625" bestFit="1" customWidth="1"/>
    <col min="4" max="7" width="12.5546875" customWidth="1"/>
  </cols>
  <sheetData>
    <row r="1" spans="1:21" ht="17.399999999999999">
      <c r="A1" s="3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>
      <c r="A2" s="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</row>
    <row r="3" spans="1:21" ht="18.600000000000001" thickBot="1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</row>
    <row r="4" spans="1:21" ht="18.600000000000001" thickBot="1">
      <c r="A4" s="4"/>
      <c r="B4" s="24" t="s">
        <v>34</v>
      </c>
      <c r="C4" s="25" t="s">
        <v>35</v>
      </c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</row>
    <row r="5" spans="1:21" ht="18.600000000000001" thickBot="1">
      <c r="A5" s="24" t="s">
        <v>36</v>
      </c>
      <c r="B5" s="26">
        <v>1000</v>
      </c>
      <c r="C5" s="26">
        <v>1000</v>
      </c>
      <c r="D5" s="5"/>
      <c r="E5" s="5"/>
      <c r="F5" s="5"/>
      <c r="G5" s="5"/>
      <c r="H5" s="5"/>
      <c r="I5" s="5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</row>
    <row r="6" spans="1:21" ht="18.600000000000001" thickBot="1">
      <c r="A6" s="27" t="s">
        <v>37</v>
      </c>
      <c r="B6" s="26">
        <v>600</v>
      </c>
      <c r="C6" s="26">
        <v>900</v>
      </c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2"/>
    </row>
    <row r="7" spans="1:21" ht="18.600000000000001" thickBot="1">
      <c r="A7" s="27" t="s">
        <v>38</v>
      </c>
      <c r="B7" s="28">
        <v>0.2</v>
      </c>
      <c r="C7" s="28">
        <v>0.4</v>
      </c>
      <c r="D7" s="5"/>
      <c r="E7" s="5"/>
      <c r="F7" s="5"/>
      <c r="G7" s="5"/>
      <c r="H7" s="5"/>
      <c r="I7" s="5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2"/>
    </row>
    <row r="8" spans="1:21" ht="18">
      <c r="A8" s="8"/>
      <c r="B8" s="14"/>
      <c r="C8" s="14"/>
      <c r="D8" s="15"/>
      <c r="E8" s="5"/>
      <c r="F8" s="5"/>
      <c r="G8" s="5"/>
      <c r="H8" s="5"/>
      <c r="I8" s="5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2"/>
    </row>
    <row r="9" spans="1:21" ht="18">
      <c r="A9" s="9" t="s">
        <v>39</v>
      </c>
      <c r="B9" s="14"/>
      <c r="C9" s="14"/>
      <c r="D9" s="15"/>
      <c r="E9" s="5"/>
      <c r="F9" s="5"/>
      <c r="G9" s="5"/>
      <c r="H9" s="5"/>
      <c r="I9" s="5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2"/>
    </row>
    <row r="10" spans="1:21" ht="15.6">
      <c r="A10" s="1" t="s">
        <v>0</v>
      </c>
    </row>
    <row r="12" spans="1:21">
      <c r="A12" t="s">
        <v>205</v>
      </c>
      <c r="B12" s="90" t="s">
        <v>206</v>
      </c>
      <c r="C12" s="90" t="s">
        <v>207</v>
      </c>
    </row>
    <row r="13" spans="1:21">
      <c r="A13" t="s">
        <v>208</v>
      </c>
      <c r="B13" s="86">
        <f>B7*B6</f>
        <v>120</v>
      </c>
      <c r="C13" s="86">
        <f>B6-B13</f>
        <v>480</v>
      </c>
    </row>
    <row r="14" spans="1:21">
      <c r="A14" t="s">
        <v>35</v>
      </c>
      <c r="B14" s="86">
        <f>C7*C6+(C5-C6)</f>
        <v>460</v>
      </c>
      <c r="C14" s="86">
        <f>C5-B14</f>
        <v>540</v>
      </c>
    </row>
    <row r="16" spans="1:21">
      <c r="A16" t="s">
        <v>210</v>
      </c>
    </row>
    <row r="17" spans="1:1">
      <c r="A17" t="s">
        <v>209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8813-6AB6-4451-A722-C8D968459840}">
  <dimension ref="A1:N57"/>
  <sheetViews>
    <sheetView topLeftCell="H1" workbookViewId="0"/>
  </sheetViews>
  <sheetFormatPr baseColWidth="10" defaultColWidth="9.109375" defaultRowHeight="14.4"/>
  <cols>
    <col min="1" max="1" width="46.109375" style="2" customWidth="1"/>
    <col min="2" max="2" width="21.33203125" style="2" customWidth="1"/>
    <col min="3" max="6" width="17.44140625" style="2" customWidth="1"/>
    <col min="7" max="7" width="4.33203125" style="2" customWidth="1"/>
    <col min="8" max="8" width="41.109375" style="2" customWidth="1"/>
    <col min="9" max="9" width="49.5546875" style="2" bestFit="1" customWidth="1"/>
    <col min="10" max="14" width="17.44140625" style="2" customWidth="1"/>
    <col min="15" max="16384" width="9.109375" style="2"/>
  </cols>
  <sheetData>
    <row r="1" spans="1:14">
      <c r="A1" s="48" t="s">
        <v>81</v>
      </c>
      <c r="H1" s="48" t="s">
        <v>82</v>
      </c>
    </row>
    <row r="2" spans="1:14" ht="43.2">
      <c r="A2" s="49" t="s">
        <v>83</v>
      </c>
      <c r="B2" s="50" t="s">
        <v>84</v>
      </c>
      <c r="C2" s="50" t="s">
        <v>85</v>
      </c>
      <c r="D2" s="50" t="s">
        <v>86</v>
      </c>
      <c r="E2" s="50" t="s">
        <v>87</v>
      </c>
      <c r="F2" s="51" t="s">
        <v>88</v>
      </c>
      <c r="H2" s="49" t="s">
        <v>83</v>
      </c>
      <c r="I2" s="50" t="s">
        <v>84</v>
      </c>
      <c r="J2" s="50" t="s">
        <v>85</v>
      </c>
      <c r="K2" s="50" t="s">
        <v>86</v>
      </c>
      <c r="L2" s="50" t="s">
        <v>87</v>
      </c>
      <c r="M2" s="51" t="s">
        <v>88</v>
      </c>
      <c r="N2" s="52"/>
    </row>
    <row r="3" spans="1:14">
      <c r="A3" s="53"/>
      <c r="F3" s="54"/>
      <c r="H3" s="53"/>
      <c r="M3" s="54"/>
    </row>
    <row r="4" spans="1:14">
      <c r="A4" s="55" t="s">
        <v>89</v>
      </c>
      <c r="B4" s="56"/>
      <c r="C4" s="56"/>
      <c r="D4" s="56"/>
      <c r="E4" s="56"/>
      <c r="F4" s="57"/>
      <c r="H4" s="55" t="s">
        <v>89</v>
      </c>
      <c r="I4" s="56"/>
      <c r="J4" s="56"/>
      <c r="K4" s="56"/>
      <c r="L4" s="56"/>
      <c r="M4" s="57"/>
    </row>
    <row r="5" spans="1:14">
      <c r="A5" s="53" t="s">
        <v>90</v>
      </c>
      <c r="B5" s="58">
        <v>0</v>
      </c>
      <c r="C5" s="58">
        <v>0.35</v>
      </c>
      <c r="D5" s="58">
        <v>0</v>
      </c>
      <c r="E5" s="58">
        <v>0.38800000000000001</v>
      </c>
      <c r="F5" s="59">
        <v>0.98599999999999999</v>
      </c>
      <c r="H5" s="53" t="s">
        <v>90</v>
      </c>
      <c r="I5" s="58">
        <v>0</v>
      </c>
      <c r="J5" s="58">
        <v>0.38500000000000001</v>
      </c>
      <c r="K5" s="58">
        <v>0</v>
      </c>
      <c r="L5" s="58">
        <v>0.42099999999999999</v>
      </c>
      <c r="M5" s="59">
        <v>0.94899999999999995</v>
      </c>
    </row>
    <row r="6" spans="1:14">
      <c r="A6" s="53" t="s">
        <v>91</v>
      </c>
      <c r="B6" s="58">
        <v>0</v>
      </c>
      <c r="C6" s="58">
        <v>0.41099999999999998</v>
      </c>
      <c r="D6" s="58">
        <v>0</v>
      </c>
      <c r="E6" s="58">
        <v>0.44900000000000001</v>
      </c>
      <c r="F6" s="59">
        <v>1.028</v>
      </c>
      <c r="H6" s="53" t="s">
        <v>91</v>
      </c>
      <c r="I6" s="58">
        <v>0</v>
      </c>
      <c r="J6" s="58">
        <v>0.436</v>
      </c>
      <c r="K6" s="58">
        <v>0</v>
      </c>
      <c r="L6" s="58">
        <v>0.502</v>
      </c>
      <c r="M6" s="59">
        <v>0.88100000000000001</v>
      </c>
    </row>
    <row r="7" spans="1:14">
      <c r="A7" s="53" t="s">
        <v>92</v>
      </c>
      <c r="B7" s="58">
        <v>0.312</v>
      </c>
      <c r="C7" s="58">
        <v>0</v>
      </c>
      <c r="D7" s="58">
        <v>0.42499999999999999</v>
      </c>
      <c r="E7" s="58">
        <v>0</v>
      </c>
      <c r="F7" s="59">
        <v>1.2</v>
      </c>
      <c r="H7" s="53" t="s">
        <v>92</v>
      </c>
      <c r="I7" s="58">
        <v>0.33</v>
      </c>
      <c r="J7" s="58">
        <v>0</v>
      </c>
      <c r="K7" s="58">
        <v>0.435</v>
      </c>
      <c r="L7" s="58">
        <v>0</v>
      </c>
      <c r="M7" s="59">
        <v>1.1879999999999999</v>
      </c>
    </row>
    <row r="8" spans="1:14">
      <c r="A8" s="53" t="s">
        <v>93</v>
      </c>
      <c r="B8" s="58">
        <v>0.374</v>
      </c>
      <c r="C8" s="58">
        <v>0</v>
      </c>
      <c r="D8" s="58">
        <v>0.51100000000000001</v>
      </c>
      <c r="E8" s="58">
        <v>0</v>
      </c>
      <c r="F8" s="59">
        <v>1.0920000000000001</v>
      </c>
      <c r="H8" s="53" t="s">
        <v>93</v>
      </c>
      <c r="I8" s="58">
        <v>0.39500000000000002</v>
      </c>
      <c r="J8" s="58">
        <v>0</v>
      </c>
      <c r="K8" s="58">
        <v>0.50600000000000001</v>
      </c>
      <c r="L8" s="58">
        <v>0</v>
      </c>
      <c r="M8" s="59">
        <v>1.119</v>
      </c>
    </row>
    <row r="9" spans="1:14">
      <c r="A9" s="53" t="s">
        <v>94</v>
      </c>
      <c r="B9" s="58">
        <v>0.44800000000000001</v>
      </c>
      <c r="C9" s="58">
        <v>0</v>
      </c>
      <c r="D9" s="58">
        <v>0.61099999999999999</v>
      </c>
      <c r="E9" s="58">
        <v>0</v>
      </c>
      <c r="F9" s="59">
        <v>0.995</v>
      </c>
      <c r="H9" s="53" t="s">
        <v>94</v>
      </c>
      <c r="I9" s="58">
        <v>0.46500000000000002</v>
      </c>
      <c r="J9" s="58">
        <v>0</v>
      </c>
      <c r="K9" s="58">
        <v>0.59599999999999997</v>
      </c>
      <c r="L9" s="58">
        <v>0</v>
      </c>
      <c r="M9" s="59">
        <v>0.96499999999999997</v>
      </c>
    </row>
    <row r="10" spans="1:14">
      <c r="A10" s="53" t="s">
        <v>95</v>
      </c>
      <c r="B10" s="58">
        <v>0.53700000000000003</v>
      </c>
      <c r="C10" s="58">
        <v>0</v>
      </c>
      <c r="D10" s="58">
        <v>0.73899999999999999</v>
      </c>
      <c r="E10" s="58">
        <v>0</v>
      </c>
      <c r="F10" s="59">
        <v>0.86</v>
      </c>
      <c r="H10" s="53" t="s">
        <v>95</v>
      </c>
      <c r="I10" s="58">
        <v>0.52400000000000002</v>
      </c>
      <c r="J10" s="58">
        <v>0</v>
      </c>
      <c r="K10" s="58">
        <v>0.66500000000000004</v>
      </c>
      <c r="L10" s="58">
        <v>0</v>
      </c>
      <c r="M10" s="59">
        <v>0.86199999999999999</v>
      </c>
    </row>
    <row r="11" spans="1:14">
      <c r="A11" s="53"/>
      <c r="F11" s="54"/>
      <c r="H11" s="53"/>
      <c r="M11" s="54"/>
    </row>
    <row r="12" spans="1:14">
      <c r="A12" s="55" t="s">
        <v>96</v>
      </c>
      <c r="B12" s="56"/>
      <c r="C12" s="56"/>
      <c r="D12" s="56"/>
      <c r="E12" s="56"/>
      <c r="F12" s="57"/>
      <c r="H12" s="55" t="s">
        <v>96</v>
      </c>
      <c r="I12" s="56"/>
      <c r="J12" s="56"/>
      <c r="K12" s="56"/>
      <c r="L12" s="56"/>
      <c r="M12" s="57"/>
    </row>
    <row r="13" spans="1:14">
      <c r="A13" s="53" t="s">
        <v>90</v>
      </c>
      <c r="B13" s="58">
        <v>0</v>
      </c>
      <c r="C13" s="58">
        <v>0.27100000000000002</v>
      </c>
      <c r="D13" s="58">
        <v>0</v>
      </c>
      <c r="E13" s="58">
        <v>0.307</v>
      </c>
      <c r="F13" s="59">
        <v>1.0549999999999999</v>
      </c>
      <c r="H13" s="53" t="s">
        <v>90</v>
      </c>
      <c r="I13" s="58">
        <v>0</v>
      </c>
      <c r="J13" s="58">
        <v>0.28299999999999997</v>
      </c>
      <c r="K13" s="58">
        <v>0</v>
      </c>
      <c r="L13" s="58">
        <v>0.41</v>
      </c>
      <c r="M13" s="59">
        <v>0.98899999999999999</v>
      </c>
    </row>
    <row r="14" spans="1:14">
      <c r="A14" s="53" t="s">
        <v>91</v>
      </c>
      <c r="B14" s="58">
        <v>0</v>
      </c>
      <c r="C14" s="58">
        <v>0.30299999999999999</v>
      </c>
      <c r="D14" s="58">
        <v>0</v>
      </c>
      <c r="E14" s="58">
        <v>0.34300000000000003</v>
      </c>
      <c r="F14" s="59">
        <v>1.0389999999999999</v>
      </c>
      <c r="H14" s="53" t="s">
        <v>91</v>
      </c>
      <c r="I14" s="58">
        <v>0</v>
      </c>
      <c r="J14" s="58">
        <v>0.34499999999999997</v>
      </c>
      <c r="K14" s="58">
        <v>0</v>
      </c>
      <c r="L14" s="58">
        <v>0.504</v>
      </c>
      <c r="M14" s="59">
        <v>0.91700000000000004</v>
      </c>
    </row>
    <row r="15" spans="1:14">
      <c r="A15" s="53" t="s">
        <v>92</v>
      </c>
      <c r="B15" s="58">
        <v>0.3</v>
      </c>
      <c r="C15" s="58">
        <v>0</v>
      </c>
      <c r="D15" s="58">
        <v>0.49199999999999999</v>
      </c>
      <c r="E15" s="58">
        <v>0</v>
      </c>
      <c r="F15" s="59">
        <v>1.2689999999999999</v>
      </c>
      <c r="H15" s="53" t="s">
        <v>92</v>
      </c>
      <c r="I15" s="58">
        <v>0.33200000000000002</v>
      </c>
      <c r="J15" s="58">
        <v>0</v>
      </c>
      <c r="K15" s="58">
        <v>0.53100000000000003</v>
      </c>
      <c r="L15" s="58">
        <v>0</v>
      </c>
      <c r="M15" s="59">
        <v>1.2749999999999999</v>
      </c>
    </row>
    <row r="16" spans="1:14">
      <c r="A16" s="53" t="s">
        <v>93</v>
      </c>
      <c r="B16" s="58">
        <v>0.379</v>
      </c>
      <c r="C16" s="58">
        <v>0</v>
      </c>
      <c r="D16" s="58">
        <v>0.58199999999999996</v>
      </c>
      <c r="E16" s="58">
        <v>0</v>
      </c>
      <c r="F16" s="59">
        <v>1.323</v>
      </c>
      <c r="H16" s="53" t="s">
        <v>93</v>
      </c>
      <c r="I16" s="58">
        <v>0.39600000000000002</v>
      </c>
      <c r="J16" s="58">
        <v>0</v>
      </c>
      <c r="K16" s="58">
        <v>0.626</v>
      </c>
      <c r="L16" s="58">
        <v>0</v>
      </c>
      <c r="M16" s="59">
        <v>1.224</v>
      </c>
    </row>
    <row r="17" spans="1:13">
      <c r="A17" s="53" t="s">
        <v>94</v>
      </c>
      <c r="B17" s="58">
        <v>0.46600000000000003</v>
      </c>
      <c r="C17" s="58">
        <v>0</v>
      </c>
      <c r="D17" s="58">
        <v>0.69199999999999995</v>
      </c>
      <c r="E17" s="58">
        <v>0</v>
      </c>
      <c r="F17" s="59">
        <v>1.331</v>
      </c>
      <c r="H17" s="53" t="s">
        <v>94</v>
      </c>
      <c r="I17" s="58">
        <v>0.502</v>
      </c>
      <c r="J17" s="58">
        <v>0</v>
      </c>
      <c r="K17" s="58">
        <v>0.71399999999999997</v>
      </c>
      <c r="L17" s="58">
        <v>0</v>
      </c>
      <c r="M17" s="59">
        <v>1.319</v>
      </c>
    </row>
    <row r="18" spans="1:13">
      <c r="A18" s="53" t="s">
        <v>95</v>
      </c>
      <c r="B18" s="58">
        <v>0.56100000000000005</v>
      </c>
      <c r="C18" s="58">
        <v>0</v>
      </c>
      <c r="D18" s="58">
        <v>0.81599999999999995</v>
      </c>
      <c r="E18" s="58">
        <v>0</v>
      </c>
      <c r="F18" s="59">
        <v>1.1890000000000001</v>
      </c>
      <c r="H18" s="53" t="s">
        <v>95</v>
      </c>
      <c r="I18" s="58">
        <v>0.57099999999999995</v>
      </c>
      <c r="J18" s="58">
        <v>0</v>
      </c>
      <c r="K18" s="58">
        <v>0.78900000000000003</v>
      </c>
      <c r="L18" s="58">
        <v>0</v>
      </c>
      <c r="M18" s="59">
        <v>1.238</v>
      </c>
    </row>
    <row r="19" spans="1:13">
      <c r="A19" s="53"/>
      <c r="F19" s="54"/>
      <c r="H19" s="53"/>
      <c r="M19" s="54"/>
    </row>
    <row r="20" spans="1:13">
      <c r="A20" s="55" t="s">
        <v>97</v>
      </c>
      <c r="B20" s="56"/>
      <c r="C20" s="56"/>
      <c r="D20" s="56"/>
      <c r="E20" s="56"/>
      <c r="F20" s="57"/>
      <c r="H20" s="55" t="s">
        <v>97</v>
      </c>
      <c r="I20" s="56"/>
      <c r="J20" s="56"/>
      <c r="K20" s="56"/>
      <c r="L20" s="56"/>
      <c r="M20" s="57"/>
    </row>
    <row r="21" spans="1:13">
      <c r="A21" s="53" t="s">
        <v>98</v>
      </c>
      <c r="B21" s="58">
        <v>0.24399999999999999</v>
      </c>
      <c r="C21" s="58">
        <v>0</v>
      </c>
      <c r="D21" s="58">
        <v>0.17199999999999999</v>
      </c>
      <c r="E21" s="58">
        <v>0</v>
      </c>
      <c r="F21" s="59">
        <v>0</v>
      </c>
      <c r="H21" s="53" t="s">
        <v>98</v>
      </c>
      <c r="I21" s="58">
        <v>0.22800000000000001</v>
      </c>
      <c r="J21" s="58">
        <v>0</v>
      </c>
      <c r="K21" s="58">
        <v>0.16</v>
      </c>
      <c r="L21" s="58">
        <v>0</v>
      </c>
      <c r="M21" s="59">
        <v>0</v>
      </c>
    </row>
    <row r="22" spans="1:13">
      <c r="A22" s="53" t="s">
        <v>99</v>
      </c>
      <c r="B22" s="58">
        <v>0.152</v>
      </c>
      <c r="C22" s="58">
        <v>0</v>
      </c>
      <c r="D22" s="58">
        <v>0.192</v>
      </c>
      <c r="E22" s="58">
        <v>0</v>
      </c>
      <c r="F22" s="59">
        <v>0</v>
      </c>
      <c r="H22" s="53" t="s">
        <v>99</v>
      </c>
      <c r="I22" s="58">
        <v>0.13500000000000001</v>
      </c>
      <c r="J22" s="58">
        <v>0</v>
      </c>
      <c r="K22" s="58">
        <v>0.158</v>
      </c>
      <c r="L22" s="58">
        <v>0</v>
      </c>
      <c r="M22" s="59">
        <v>0</v>
      </c>
    </row>
    <row r="23" spans="1:13">
      <c r="A23" s="53" t="s">
        <v>100</v>
      </c>
      <c r="B23" s="58">
        <v>0</v>
      </c>
      <c r="C23" s="58">
        <v>0</v>
      </c>
      <c r="D23" s="58">
        <v>0</v>
      </c>
      <c r="E23" s="58">
        <v>0</v>
      </c>
      <c r="F23" s="59">
        <v>6.2E-2</v>
      </c>
      <c r="H23" s="53" t="s">
        <v>100</v>
      </c>
      <c r="I23" s="58">
        <v>0</v>
      </c>
      <c r="J23" s="58">
        <v>0</v>
      </c>
      <c r="K23" s="58">
        <v>0</v>
      </c>
      <c r="L23" s="58">
        <v>0</v>
      </c>
      <c r="M23" s="59">
        <v>0.13</v>
      </c>
    </row>
    <row r="24" spans="1:13">
      <c r="A24" s="53"/>
      <c r="F24" s="54"/>
      <c r="H24" s="53"/>
      <c r="M24" s="54"/>
    </row>
    <row r="25" spans="1:13">
      <c r="A25" s="55" t="s">
        <v>101</v>
      </c>
      <c r="B25" s="56"/>
      <c r="C25" s="56"/>
      <c r="D25" s="56"/>
      <c r="E25" s="56"/>
      <c r="F25" s="57"/>
      <c r="H25" s="55" t="s">
        <v>101</v>
      </c>
      <c r="I25" s="56"/>
      <c r="J25" s="56"/>
      <c r="K25" s="56"/>
      <c r="L25" s="56"/>
      <c r="M25" s="57"/>
    </row>
    <row r="26" spans="1:13">
      <c r="A26" s="53" t="s">
        <v>102</v>
      </c>
      <c r="B26" s="60">
        <v>0.312</v>
      </c>
      <c r="C26" s="60">
        <v>0.28799999999999998</v>
      </c>
      <c r="D26" s="60">
        <v>0.58499999999999996</v>
      </c>
      <c r="E26" s="60">
        <v>0.5</v>
      </c>
      <c r="F26" s="61">
        <v>1.7470000000000001</v>
      </c>
      <c r="H26" s="53" t="s">
        <v>102</v>
      </c>
      <c r="I26" s="60">
        <v>0.30099999999999999</v>
      </c>
      <c r="J26" s="60">
        <v>0.21299999999999999</v>
      </c>
      <c r="K26" s="60">
        <v>0.39700000000000002</v>
      </c>
      <c r="L26" s="60">
        <v>0.23699999999999999</v>
      </c>
      <c r="M26" s="61">
        <v>1.3220000000000001</v>
      </c>
    </row>
    <row r="27" spans="1:13">
      <c r="A27" s="53" t="s">
        <v>103</v>
      </c>
      <c r="B27" s="60">
        <v>0.318</v>
      </c>
      <c r="C27" s="60">
        <v>0.371</v>
      </c>
      <c r="D27" s="60">
        <v>0.34599999999999997</v>
      </c>
      <c r="E27" s="60">
        <v>0.43099999999999999</v>
      </c>
      <c r="F27" s="61">
        <v>0.441</v>
      </c>
      <c r="H27" s="53" t="s">
        <v>103</v>
      </c>
      <c r="I27" s="60">
        <v>0.16600000000000001</v>
      </c>
      <c r="J27" s="60">
        <v>0.191</v>
      </c>
      <c r="K27" s="60">
        <v>0.186</v>
      </c>
      <c r="L27" s="60">
        <v>0.23499999999999999</v>
      </c>
      <c r="M27" s="61">
        <v>0.28000000000000003</v>
      </c>
    </row>
    <row r="28" spans="1:13">
      <c r="A28" s="53" t="s">
        <v>104</v>
      </c>
      <c r="B28" s="60">
        <v>0.318</v>
      </c>
      <c r="C28" s="60">
        <v>0.371</v>
      </c>
      <c r="D28" s="60">
        <v>0.34599999999999997</v>
      </c>
      <c r="E28" s="60">
        <v>0.43099999999999999</v>
      </c>
      <c r="F28" s="61">
        <v>0.441</v>
      </c>
      <c r="H28" s="53" t="s">
        <v>104</v>
      </c>
      <c r="I28" s="60">
        <v>0.16600000000000001</v>
      </c>
      <c r="J28" s="60">
        <v>0.191</v>
      </c>
      <c r="K28" s="60">
        <v>0.186</v>
      </c>
      <c r="L28" s="60">
        <v>0.23499999999999999</v>
      </c>
      <c r="M28" s="61">
        <v>0.28000000000000003</v>
      </c>
    </row>
    <row r="29" spans="1:13">
      <c r="A29" s="53" t="s">
        <v>105</v>
      </c>
      <c r="B29" s="60">
        <v>0.27300000000000002</v>
      </c>
      <c r="C29" s="60">
        <v>0.22700000000000001</v>
      </c>
      <c r="D29" s="60">
        <v>0.41</v>
      </c>
      <c r="E29" s="60">
        <v>0.373</v>
      </c>
      <c r="F29" s="61">
        <v>0.51100000000000001</v>
      </c>
      <c r="H29" s="53" t="s">
        <v>105</v>
      </c>
      <c r="I29" s="60">
        <v>0.186</v>
      </c>
      <c r="J29" s="60">
        <v>0.14399999999999999</v>
      </c>
      <c r="K29" s="60">
        <v>0.3</v>
      </c>
      <c r="L29" s="60">
        <v>0.17799999999999999</v>
      </c>
      <c r="M29" s="61">
        <v>0.442</v>
      </c>
    </row>
    <row r="30" spans="1:13">
      <c r="A30" s="53" t="s">
        <v>106</v>
      </c>
      <c r="B30" s="60">
        <v>0.255</v>
      </c>
      <c r="C30" s="60">
        <v>0.28699999999999998</v>
      </c>
      <c r="D30" s="60">
        <v>0.189</v>
      </c>
      <c r="E30" s="60">
        <v>0.315</v>
      </c>
      <c r="F30" s="61">
        <v>0.25700000000000001</v>
      </c>
      <c r="H30" s="53" t="s">
        <v>106</v>
      </c>
      <c r="I30" s="60">
        <v>0.24399999999999999</v>
      </c>
      <c r="J30" s="60">
        <v>0.28499999999999998</v>
      </c>
      <c r="K30" s="60">
        <v>0.20100000000000001</v>
      </c>
      <c r="L30" s="60">
        <v>0.28599999999999998</v>
      </c>
      <c r="M30" s="61">
        <v>0.25800000000000001</v>
      </c>
    </row>
    <row r="31" spans="1:13">
      <c r="A31" s="53" t="s">
        <v>107</v>
      </c>
      <c r="B31" s="60">
        <v>0.314</v>
      </c>
      <c r="C31" s="60">
        <v>0.254</v>
      </c>
      <c r="D31" s="60">
        <v>0.432</v>
      </c>
      <c r="E31" s="60">
        <v>0.39400000000000002</v>
      </c>
      <c r="F31" s="61">
        <v>0.125</v>
      </c>
      <c r="H31" s="53" t="s">
        <v>107</v>
      </c>
      <c r="I31" s="60">
        <v>0.34100000000000003</v>
      </c>
      <c r="J31" s="60">
        <v>0.29599999999999999</v>
      </c>
      <c r="K31" s="60">
        <v>0.438</v>
      </c>
      <c r="L31" s="60">
        <v>0.36699999999999999</v>
      </c>
      <c r="M31" s="61">
        <v>0</v>
      </c>
    </row>
    <row r="32" spans="1:13">
      <c r="A32" s="53" t="s">
        <v>108</v>
      </c>
      <c r="B32" s="60">
        <v>0.60799999999999998</v>
      </c>
      <c r="C32" s="60">
        <v>0.39500000000000002</v>
      </c>
      <c r="D32" s="60">
        <v>0.61199999999999999</v>
      </c>
      <c r="E32" s="60">
        <v>0.432</v>
      </c>
      <c r="F32" s="61">
        <v>0.27100000000000002</v>
      </c>
      <c r="H32" s="53" t="s">
        <v>108</v>
      </c>
      <c r="I32" s="60">
        <v>0.51100000000000001</v>
      </c>
      <c r="J32" s="60">
        <v>0.38</v>
      </c>
      <c r="K32" s="60">
        <v>0.59099999999999997</v>
      </c>
      <c r="L32" s="60">
        <v>0.41399999999999998</v>
      </c>
      <c r="M32" s="61">
        <v>0.44900000000000001</v>
      </c>
    </row>
    <row r="33" spans="1:13">
      <c r="A33" s="53" t="s">
        <v>109</v>
      </c>
      <c r="B33" s="60">
        <v>0.505</v>
      </c>
      <c r="C33" s="60">
        <v>0.45700000000000002</v>
      </c>
      <c r="D33" s="60">
        <v>0.55300000000000005</v>
      </c>
      <c r="E33" s="60">
        <v>0.51200000000000001</v>
      </c>
      <c r="F33" s="61">
        <v>0.104</v>
      </c>
      <c r="H33" s="53" t="s">
        <v>109</v>
      </c>
      <c r="I33" s="60">
        <v>0.42599999999999999</v>
      </c>
      <c r="J33" s="60">
        <v>0.63200000000000001</v>
      </c>
      <c r="K33" s="60">
        <v>0.36899999999999999</v>
      </c>
      <c r="L33" s="60">
        <v>0.68100000000000005</v>
      </c>
      <c r="M33" s="61">
        <v>0.29199999999999998</v>
      </c>
    </row>
    <row r="34" spans="1:13">
      <c r="A34" s="53" t="s">
        <v>110</v>
      </c>
      <c r="B34" s="60">
        <v>0.441</v>
      </c>
      <c r="C34" s="60">
        <v>0.54</v>
      </c>
      <c r="D34" s="60">
        <v>0.68700000000000006</v>
      </c>
      <c r="E34" s="60">
        <v>0.79400000000000004</v>
      </c>
      <c r="F34" s="61">
        <v>0</v>
      </c>
      <c r="H34" s="53" t="s">
        <v>110</v>
      </c>
      <c r="I34" s="60">
        <v>0.64700000000000002</v>
      </c>
      <c r="J34" s="60">
        <v>0.90800000000000003</v>
      </c>
      <c r="K34" s="60">
        <v>0.79100000000000004</v>
      </c>
      <c r="L34" s="60">
        <v>1.143</v>
      </c>
      <c r="M34" s="61">
        <v>0.22600000000000001</v>
      </c>
    </row>
    <row r="35" spans="1:13">
      <c r="A35" s="53" t="s">
        <v>111</v>
      </c>
      <c r="B35" s="60">
        <v>2.6779999999999999</v>
      </c>
      <c r="C35" s="60">
        <v>5.8739999999999997</v>
      </c>
      <c r="D35" s="60">
        <v>2.875</v>
      </c>
      <c r="E35" s="60">
        <v>6.5469999999999997</v>
      </c>
      <c r="F35" s="61">
        <v>0.83099999999999996</v>
      </c>
      <c r="H35" s="53" t="s">
        <v>111</v>
      </c>
      <c r="I35" s="60">
        <v>2.5049999999999999</v>
      </c>
      <c r="J35" s="60">
        <v>5.77</v>
      </c>
      <c r="K35" s="60">
        <v>2.927</v>
      </c>
      <c r="L35" s="60">
        <v>6.6120000000000001</v>
      </c>
      <c r="M35" s="61">
        <v>0.82599999999999996</v>
      </c>
    </row>
    <row r="36" spans="1:13">
      <c r="A36" s="53" t="s">
        <v>112</v>
      </c>
      <c r="B36" s="60">
        <v>0.32300000000000001</v>
      </c>
      <c r="C36" s="60">
        <v>0.41199999999999998</v>
      </c>
      <c r="D36" s="60">
        <v>0.35499999999999998</v>
      </c>
      <c r="E36" s="60">
        <v>0.41499999999999998</v>
      </c>
      <c r="F36" s="61">
        <v>0.191</v>
      </c>
      <c r="H36" s="53" t="s">
        <v>112</v>
      </c>
      <c r="I36" s="60">
        <v>0.36</v>
      </c>
      <c r="J36" s="60">
        <v>0.442</v>
      </c>
      <c r="K36" s="60">
        <v>0.40600000000000003</v>
      </c>
      <c r="L36" s="60">
        <v>0.53700000000000003</v>
      </c>
      <c r="M36" s="61">
        <v>0.217</v>
      </c>
    </row>
    <row r="37" spans="1:13">
      <c r="A37" s="53" t="s">
        <v>113</v>
      </c>
      <c r="B37" s="60">
        <v>2.831</v>
      </c>
      <c r="C37" s="60">
        <v>1.6339999999999999</v>
      </c>
      <c r="D37" s="60">
        <v>2.1840000000000002</v>
      </c>
      <c r="E37" s="60">
        <v>2.258</v>
      </c>
      <c r="F37" s="61">
        <v>3.1120000000000001</v>
      </c>
      <c r="H37" s="53" t="s">
        <v>113</v>
      </c>
      <c r="I37" s="60">
        <v>2.5310000000000001</v>
      </c>
      <c r="J37" s="60">
        <v>1.583</v>
      </c>
      <c r="K37" s="60">
        <v>2.21</v>
      </c>
      <c r="L37" s="60">
        <v>2.2919999999999998</v>
      </c>
      <c r="M37" s="61">
        <v>3.085</v>
      </c>
    </row>
    <row r="38" spans="1:13">
      <c r="A38" s="53" t="s">
        <v>114</v>
      </c>
      <c r="B38" s="60">
        <v>0.62</v>
      </c>
      <c r="C38" s="60">
        <v>2.5379999999999998</v>
      </c>
      <c r="D38" s="60">
        <v>0.98499999999999999</v>
      </c>
      <c r="E38" s="60">
        <v>3.3650000000000002</v>
      </c>
      <c r="F38" s="61">
        <v>0.30499999999999999</v>
      </c>
      <c r="H38" s="53" t="s">
        <v>114</v>
      </c>
      <c r="I38" s="60">
        <v>0.998</v>
      </c>
      <c r="J38" s="60">
        <v>2.8180000000000001</v>
      </c>
      <c r="K38" s="60">
        <v>1.34</v>
      </c>
      <c r="L38" s="60">
        <v>3.76</v>
      </c>
      <c r="M38" s="61">
        <v>0.873</v>
      </c>
    </row>
    <row r="39" spans="1:13">
      <c r="A39" s="53" t="s">
        <v>115</v>
      </c>
      <c r="B39" s="60">
        <v>0.81799999999999995</v>
      </c>
      <c r="C39" s="60">
        <v>0.84199999999999997</v>
      </c>
      <c r="D39" s="60">
        <v>0.59399999999999997</v>
      </c>
      <c r="E39" s="60">
        <v>0.80800000000000005</v>
      </c>
      <c r="F39" s="61">
        <v>0.873</v>
      </c>
      <c r="H39" s="53" t="s">
        <v>115</v>
      </c>
      <c r="I39" s="60">
        <v>0.81799999999999995</v>
      </c>
      <c r="J39" s="60">
        <v>0.84199999999999997</v>
      </c>
      <c r="K39" s="60">
        <v>0.59399999999999997</v>
      </c>
      <c r="L39" s="60">
        <v>0.80800000000000005</v>
      </c>
      <c r="M39" s="61">
        <v>0.873</v>
      </c>
    </row>
    <row r="40" spans="1:13">
      <c r="A40" s="53"/>
      <c r="B40" s="60"/>
      <c r="C40" s="60"/>
      <c r="D40" s="60"/>
      <c r="E40" s="60"/>
      <c r="F40" s="61"/>
      <c r="H40" s="53"/>
      <c r="I40" s="60"/>
      <c r="J40" s="60"/>
      <c r="K40" s="60"/>
      <c r="L40" s="60"/>
      <c r="M40" s="61"/>
    </row>
    <row r="41" spans="1:13">
      <c r="A41" s="55" t="s">
        <v>116</v>
      </c>
      <c r="B41" s="62"/>
      <c r="C41" s="62"/>
      <c r="D41" s="62"/>
      <c r="E41" s="62"/>
      <c r="F41" s="63"/>
      <c r="H41" s="55" t="s">
        <v>116</v>
      </c>
      <c r="I41" s="62"/>
      <c r="J41" s="62"/>
      <c r="K41" s="62"/>
      <c r="L41" s="62"/>
      <c r="M41" s="63"/>
    </row>
    <row r="42" spans="1:13">
      <c r="A42" s="53" t="s">
        <v>117</v>
      </c>
      <c r="B42" s="60">
        <v>0.154</v>
      </c>
      <c r="C42" s="60">
        <v>9.6000000000000002E-2</v>
      </c>
      <c r="D42" s="60">
        <v>0.20499999999999999</v>
      </c>
      <c r="E42" s="60">
        <v>0.16</v>
      </c>
      <c r="F42" s="61">
        <v>0.154</v>
      </c>
      <c r="H42" s="53" t="s">
        <v>117</v>
      </c>
      <c r="I42" s="60">
        <v>0.112</v>
      </c>
      <c r="J42" s="60">
        <v>2.3E-2</v>
      </c>
      <c r="K42" s="60">
        <v>0.183</v>
      </c>
      <c r="L42" s="60">
        <v>4.1000000000000002E-2</v>
      </c>
      <c r="M42" s="61">
        <v>0.20899999999999999</v>
      </c>
    </row>
    <row r="43" spans="1:13">
      <c r="A43" s="53" t="s">
        <v>118</v>
      </c>
      <c r="B43" s="60">
        <v>0.19</v>
      </c>
      <c r="C43" s="60">
        <v>0.17399999999999999</v>
      </c>
      <c r="D43" s="60">
        <v>0.24</v>
      </c>
      <c r="E43" s="60">
        <v>0.217</v>
      </c>
      <c r="F43" s="61">
        <v>0.16400000000000001</v>
      </c>
      <c r="H43" s="53" t="s">
        <v>118</v>
      </c>
      <c r="I43" s="60">
        <v>0.17599999999999999</v>
      </c>
      <c r="J43" s="60">
        <v>0.314</v>
      </c>
      <c r="K43" s="60">
        <v>0.19400000000000001</v>
      </c>
      <c r="L43" s="60">
        <v>0.42</v>
      </c>
      <c r="M43" s="61">
        <v>0</v>
      </c>
    </row>
    <row r="44" spans="1:13">
      <c r="A44" s="53"/>
      <c r="F44" s="54"/>
      <c r="H44" s="53"/>
      <c r="M44" s="54"/>
    </row>
    <row r="45" spans="1:13">
      <c r="A45" s="55" t="s">
        <v>119</v>
      </c>
      <c r="B45" s="62"/>
      <c r="C45" s="62"/>
      <c r="D45" s="62"/>
      <c r="E45" s="62"/>
      <c r="F45" s="63"/>
      <c r="H45" s="55" t="s">
        <v>119</v>
      </c>
      <c r="I45" s="62"/>
      <c r="J45" s="62"/>
      <c r="K45" s="62"/>
      <c r="L45" s="62"/>
      <c r="M45" s="63"/>
    </row>
    <row r="46" spans="1:13">
      <c r="A46" s="53" t="s">
        <v>120</v>
      </c>
      <c r="B46" s="60">
        <v>0</v>
      </c>
      <c r="C46" s="60">
        <v>0</v>
      </c>
      <c r="D46" s="60">
        <v>0</v>
      </c>
      <c r="E46" s="60">
        <v>0</v>
      </c>
      <c r="F46" s="61">
        <v>0.32100000000000001</v>
      </c>
      <c r="H46" s="53" t="s">
        <v>120</v>
      </c>
      <c r="I46" s="60">
        <v>0</v>
      </c>
      <c r="J46" s="60">
        <v>0</v>
      </c>
      <c r="K46" s="60">
        <v>0</v>
      </c>
      <c r="L46" s="60">
        <v>0</v>
      </c>
      <c r="M46" s="61">
        <v>0.48799999999999999</v>
      </c>
    </row>
    <row r="47" spans="1:13">
      <c r="A47" s="64" t="s">
        <v>121</v>
      </c>
      <c r="B47" s="65">
        <v>0</v>
      </c>
      <c r="C47" s="65">
        <v>0</v>
      </c>
      <c r="D47" s="65">
        <v>0</v>
      </c>
      <c r="E47" s="65">
        <v>0</v>
      </c>
      <c r="F47" s="66">
        <v>0.42499999999999999</v>
      </c>
      <c r="H47" s="64" t="s">
        <v>121</v>
      </c>
      <c r="I47" s="65">
        <v>0</v>
      </c>
      <c r="J47" s="65">
        <v>0</v>
      </c>
      <c r="K47" s="65">
        <v>0</v>
      </c>
      <c r="L47" s="65">
        <v>0</v>
      </c>
      <c r="M47" s="66">
        <v>0.36699999999999999</v>
      </c>
    </row>
    <row r="48" spans="1:13">
      <c r="B48" s="67"/>
      <c r="C48" s="67"/>
      <c r="D48" s="67"/>
      <c r="E48" s="67"/>
      <c r="F48" s="67"/>
      <c r="I48" s="67"/>
      <c r="J48" s="67"/>
      <c r="K48" s="67"/>
      <c r="L48" s="67"/>
      <c r="M48" s="67"/>
    </row>
    <row r="49" spans="1:13">
      <c r="B49" s="67"/>
      <c r="C49" s="67"/>
      <c r="D49" s="67"/>
      <c r="E49" s="67"/>
      <c r="F49" s="67"/>
      <c r="G49" s="67"/>
      <c r="I49" s="67"/>
      <c r="J49" s="67"/>
      <c r="K49" s="67"/>
      <c r="L49" s="67"/>
      <c r="M49" s="67"/>
    </row>
    <row r="50" spans="1:13">
      <c r="B50" s="67"/>
      <c r="C50" s="67"/>
      <c r="D50" s="67"/>
      <c r="E50" s="67"/>
      <c r="F50" s="67"/>
      <c r="G50" s="67"/>
      <c r="I50" s="67"/>
      <c r="J50" s="67"/>
      <c r="K50" s="67"/>
      <c r="L50" s="67"/>
      <c r="M50" s="67"/>
    </row>
    <row r="51" spans="1:13">
      <c r="B51" s="67"/>
      <c r="C51" s="67"/>
      <c r="D51" s="67"/>
      <c r="E51" s="67"/>
      <c r="F51" s="67"/>
      <c r="G51" s="67"/>
      <c r="I51" s="67"/>
      <c r="J51" s="67"/>
      <c r="K51" s="67"/>
      <c r="L51" s="67"/>
      <c r="M51" s="67"/>
    </row>
    <row r="52" spans="1:13">
      <c r="B52" s="67"/>
      <c r="C52" s="67"/>
      <c r="D52" s="67"/>
      <c r="E52" s="67"/>
      <c r="F52" s="67"/>
      <c r="G52" s="67"/>
      <c r="I52" s="67"/>
      <c r="J52" s="67"/>
      <c r="K52" s="67"/>
      <c r="L52" s="67"/>
      <c r="M52" s="67"/>
    </row>
    <row r="53" spans="1:13">
      <c r="B53" s="67"/>
      <c r="C53" s="67"/>
      <c r="D53" s="67"/>
      <c r="E53" s="67"/>
      <c r="F53" s="67"/>
      <c r="G53" s="67"/>
      <c r="I53" s="67"/>
      <c r="J53" s="67"/>
      <c r="K53" s="67"/>
      <c r="L53" s="67"/>
      <c r="M53" s="67"/>
    </row>
    <row r="54" spans="1:13">
      <c r="A54" s="67"/>
      <c r="B54" s="67"/>
      <c r="C54" s="67"/>
      <c r="D54" s="67"/>
      <c r="E54" s="67"/>
    </row>
    <row r="55" spans="1:13">
      <c r="A55" s="67"/>
      <c r="B55" s="67"/>
      <c r="C55" s="67"/>
      <c r="D55" s="67"/>
      <c r="E55" s="67"/>
    </row>
    <row r="57" spans="1:13">
      <c r="A57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3AAB-D6C6-4188-8A53-7A1AD9B04B0B}">
  <dimension ref="A1:M72"/>
  <sheetViews>
    <sheetView topLeftCell="A35" workbookViewId="0">
      <selection activeCell="C62" sqref="C62:C67"/>
    </sheetView>
  </sheetViews>
  <sheetFormatPr baseColWidth="10" defaultColWidth="8.88671875" defaultRowHeight="14.4"/>
  <cols>
    <col min="1" max="1" width="49" customWidth="1"/>
    <col min="2" max="2" width="22.6640625" customWidth="1"/>
    <col min="3" max="3" width="24" bestFit="1" customWidth="1"/>
    <col min="4" max="4" width="21.88671875" customWidth="1"/>
    <col min="5" max="5" width="36.33203125" customWidth="1"/>
    <col min="6" max="6" width="51.109375" customWidth="1"/>
    <col min="7" max="7" width="18.33203125" customWidth="1"/>
  </cols>
  <sheetData>
    <row r="1" spans="1:13" ht="18">
      <c r="A1" s="3" t="s">
        <v>67</v>
      </c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2"/>
    </row>
    <row r="2" spans="1:13" ht="18.75" customHeight="1">
      <c r="A2" s="79" t="s">
        <v>68</v>
      </c>
      <c r="B2" s="79"/>
      <c r="C2" s="79"/>
      <c r="D2" s="79"/>
      <c r="E2" s="79"/>
      <c r="F2" s="79"/>
      <c r="G2" s="79"/>
      <c r="H2" s="2"/>
      <c r="I2" s="2"/>
      <c r="J2" s="2"/>
      <c r="K2" s="2"/>
      <c r="L2" s="2"/>
      <c r="M2" s="2"/>
    </row>
    <row r="3" spans="1:13" ht="18.75" customHeight="1">
      <c r="A3" s="2"/>
      <c r="B3" s="17"/>
      <c r="C3" s="17"/>
      <c r="D3" s="17"/>
      <c r="E3" s="17"/>
      <c r="F3" s="17"/>
      <c r="G3" s="17"/>
      <c r="H3" s="2"/>
      <c r="I3" s="2"/>
      <c r="J3" s="2"/>
      <c r="K3" s="2"/>
      <c r="L3" s="2"/>
      <c r="M3" s="2"/>
    </row>
    <row r="4" spans="1:13" ht="18.75" customHeight="1">
      <c r="A4" s="6" t="s">
        <v>141</v>
      </c>
      <c r="B4" s="17"/>
      <c r="C4" s="17"/>
      <c r="D4" s="17"/>
      <c r="E4" s="17"/>
      <c r="F4" s="17"/>
      <c r="G4" s="17"/>
      <c r="H4" s="2"/>
      <c r="I4" s="2"/>
      <c r="J4" s="2"/>
      <c r="K4" s="2"/>
      <c r="L4" s="2"/>
      <c r="M4" s="2"/>
    </row>
    <row r="5" spans="1:13" ht="18.75" customHeight="1">
      <c r="A5" s="29"/>
      <c r="B5" s="17"/>
      <c r="C5" s="17"/>
      <c r="D5" s="17"/>
      <c r="E5" s="17"/>
      <c r="F5" s="17"/>
      <c r="G5" s="17"/>
      <c r="H5" s="2"/>
      <c r="I5" s="2"/>
      <c r="J5" s="2"/>
      <c r="K5" s="2"/>
      <c r="L5" s="2"/>
      <c r="M5" s="2"/>
    </row>
    <row r="6" spans="1:13" ht="18.75" customHeight="1">
      <c r="A6" s="2"/>
      <c r="B6" s="68" t="s">
        <v>76</v>
      </c>
      <c r="C6" s="17"/>
      <c r="D6" s="17"/>
      <c r="E6" s="17"/>
      <c r="F6" s="17"/>
      <c r="G6" s="17"/>
      <c r="H6" s="2"/>
      <c r="I6" s="2"/>
      <c r="J6" s="2"/>
      <c r="K6" s="2"/>
      <c r="L6" s="2"/>
      <c r="M6" s="2"/>
    </row>
    <row r="7" spans="1:13" ht="18">
      <c r="A7" s="2"/>
      <c r="B7" s="68" t="s">
        <v>69</v>
      </c>
      <c r="C7" s="5"/>
      <c r="D7" s="5"/>
      <c r="E7" s="5"/>
      <c r="F7" s="5"/>
      <c r="G7" s="2"/>
      <c r="H7" s="2"/>
      <c r="I7" s="2"/>
      <c r="J7" s="2"/>
      <c r="K7" s="2"/>
      <c r="L7" s="2"/>
      <c r="M7" s="2"/>
    </row>
    <row r="8" spans="1:13" ht="18">
      <c r="A8" s="2"/>
      <c r="B8" s="68" t="s">
        <v>70</v>
      </c>
      <c r="C8" s="6"/>
      <c r="D8" s="6"/>
      <c r="E8" s="7"/>
      <c r="F8" s="5"/>
      <c r="G8" s="2"/>
      <c r="H8" s="2"/>
      <c r="I8" s="2"/>
      <c r="J8" s="2"/>
      <c r="K8" s="2"/>
      <c r="L8" s="2"/>
      <c r="M8" s="2"/>
    </row>
    <row r="9" spans="1:13" ht="18">
      <c r="A9" s="2"/>
      <c r="B9" s="68" t="s">
        <v>71</v>
      </c>
      <c r="C9" s="6"/>
      <c r="D9" s="6"/>
      <c r="E9" s="7"/>
      <c r="F9" s="5"/>
      <c r="G9" s="2"/>
      <c r="H9" s="2"/>
      <c r="I9" s="2"/>
      <c r="J9" s="2"/>
      <c r="K9" s="2"/>
      <c r="L9" s="2"/>
      <c r="M9" s="2"/>
    </row>
    <row r="10" spans="1:13" ht="18">
      <c r="A10" s="2"/>
      <c r="B10" s="68" t="s">
        <v>72</v>
      </c>
      <c r="C10" s="6"/>
      <c r="D10" s="6"/>
      <c r="E10" s="12"/>
      <c r="F10" s="5"/>
      <c r="G10" s="2"/>
      <c r="H10" s="2"/>
      <c r="I10" s="2"/>
      <c r="J10" s="2"/>
      <c r="K10" s="2"/>
      <c r="L10" s="2"/>
      <c r="M10" s="2"/>
    </row>
    <row r="11" spans="1:13" ht="18">
      <c r="A11" s="2"/>
      <c r="B11" s="68" t="s">
        <v>73</v>
      </c>
      <c r="C11" s="6"/>
      <c r="D11" s="6"/>
      <c r="E11" s="12"/>
      <c r="F11" s="5"/>
      <c r="G11" s="2"/>
      <c r="H11" s="2"/>
      <c r="I11" s="2"/>
      <c r="J11" s="2"/>
      <c r="K11" s="2"/>
      <c r="L11" s="2"/>
      <c r="M11" s="2"/>
    </row>
    <row r="12" spans="1:13" ht="18">
      <c r="A12" s="2"/>
      <c r="B12" s="68" t="s">
        <v>74</v>
      </c>
      <c r="C12" s="6"/>
      <c r="D12" s="6"/>
      <c r="E12" s="12"/>
      <c r="F12" s="5"/>
      <c r="G12" s="2"/>
      <c r="H12" s="2"/>
      <c r="I12" s="2"/>
      <c r="J12" s="2"/>
      <c r="K12" s="2"/>
      <c r="L12" s="2"/>
      <c r="M12" s="2"/>
    </row>
    <row r="13" spans="1:13" ht="18">
      <c r="A13" s="2"/>
      <c r="B13" s="68" t="s">
        <v>75</v>
      </c>
      <c r="C13" s="6"/>
      <c r="D13" s="6"/>
      <c r="E13" s="12"/>
      <c r="F13" s="5"/>
      <c r="G13" s="2"/>
      <c r="H13" s="2"/>
      <c r="I13" s="2"/>
      <c r="J13" s="2"/>
      <c r="K13" s="2"/>
      <c r="L13" s="2"/>
      <c r="M13" s="2"/>
    </row>
    <row r="14" spans="1:13" ht="18.600000000000001" thickBot="1">
      <c r="A14" s="11"/>
      <c r="B14" s="5"/>
      <c r="C14" s="6"/>
      <c r="D14" s="6"/>
      <c r="E14" s="12"/>
      <c r="F14" s="5"/>
      <c r="G14" s="2"/>
      <c r="H14" s="2"/>
      <c r="I14" s="2"/>
      <c r="J14" s="2"/>
      <c r="K14" s="2"/>
      <c r="L14" s="2"/>
      <c r="M14" s="2"/>
    </row>
    <row r="15" spans="1:13" ht="18.600000000000001" thickBot="1">
      <c r="A15" s="11"/>
      <c r="B15" s="47" t="s">
        <v>77</v>
      </c>
      <c r="C15" s="21" t="s">
        <v>78</v>
      </c>
      <c r="D15" s="6"/>
      <c r="E15" s="12"/>
      <c r="F15" s="5"/>
      <c r="G15" s="2"/>
      <c r="H15" s="2"/>
      <c r="I15" s="2"/>
      <c r="J15" s="2"/>
      <c r="K15" s="2"/>
      <c r="L15" s="2"/>
      <c r="M15" s="2"/>
    </row>
    <row r="16" spans="1:13" ht="18.600000000000001" thickBot="1">
      <c r="A16" s="13"/>
      <c r="B16" s="22" t="s">
        <v>79</v>
      </c>
      <c r="C16" s="19">
        <v>0.33</v>
      </c>
      <c r="D16" s="6"/>
      <c r="E16" s="12"/>
      <c r="F16" s="5"/>
      <c r="G16" s="2"/>
      <c r="H16" s="2"/>
      <c r="I16" s="2"/>
      <c r="J16" s="2"/>
      <c r="K16" s="2"/>
      <c r="L16" s="2"/>
      <c r="M16" s="2"/>
    </row>
    <row r="17" spans="1:13" ht="18.600000000000001" thickBot="1">
      <c r="A17" s="33"/>
      <c r="B17" s="22" t="s">
        <v>80</v>
      </c>
      <c r="C17" s="19">
        <v>0.67</v>
      </c>
      <c r="D17" s="6"/>
      <c r="E17" s="12"/>
      <c r="F17" s="5"/>
      <c r="G17" s="2"/>
      <c r="H17" s="2"/>
      <c r="I17" s="2"/>
      <c r="J17" s="2"/>
      <c r="K17" s="2"/>
      <c r="L17" s="2"/>
      <c r="M17" s="2"/>
    </row>
    <row r="18" spans="1:13" ht="18.600000000000001" thickBot="1">
      <c r="A18" s="33"/>
      <c r="B18" s="5"/>
      <c r="C18" s="6"/>
      <c r="D18" s="6"/>
      <c r="E18" s="12"/>
      <c r="F18" s="5"/>
      <c r="G18" s="2"/>
      <c r="H18" s="2"/>
      <c r="I18" s="2"/>
      <c r="J18" s="2"/>
      <c r="K18" s="2"/>
      <c r="L18" s="2"/>
      <c r="M18" s="2"/>
    </row>
    <row r="19" spans="1:13" ht="18.600000000000001" thickBot="1">
      <c r="A19" s="33"/>
      <c r="B19" s="69" t="s">
        <v>122</v>
      </c>
      <c r="C19" s="69" t="s">
        <v>123</v>
      </c>
      <c r="D19" s="69" t="s">
        <v>124</v>
      </c>
      <c r="E19" s="69" t="s">
        <v>125</v>
      </c>
      <c r="F19" s="70" t="s">
        <v>140</v>
      </c>
      <c r="G19" s="2"/>
      <c r="H19" s="2"/>
      <c r="I19" s="2"/>
      <c r="J19" s="2"/>
      <c r="K19" s="2"/>
      <c r="L19" s="2"/>
      <c r="M19" s="2"/>
    </row>
    <row r="20" spans="1:13" ht="18">
      <c r="A20" s="33"/>
      <c r="B20" s="82">
        <v>84</v>
      </c>
      <c r="C20" s="82" t="s">
        <v>89</v>
      </c>
      <c r="D20" s="82" t="s">
        <v>88</v>
      </c>
      <c r="E20" s="82" t="s">
        <v>126</v>
      </c>
      <c r="F20" s="71" t="s">
        <v>127</v>
      </c>
      <c r="G20" s="2"/>
      <c r="H20" s="2"/>
      <c r="I20" s="2"/>
      <c r="J20" s="2"/>
      <c r="K20" s="2"/>
      <c r="L20" s="2"/>
      <c r="M20" s="2"/>
    </row>
    <row r="21" spans="1:13" ht="18">
      <c r="A21" s="33"/>
      <c r="B21" s="80"/>
      <c r="C21" s="80"/>
      <c r="D21" s="80"/>
      <c r="E21" s="80"/>
      <c r="F21" s="72" t="s">
        <v>128</v>
      </c>
      <c r="G21" s="2"/>
      <c r="H21" s="2"/>
      <c r="I21" s="2"/>
      <c r="J21" s="2"/>
      <c r="K21" s="2"/>
      <c r="L21" s="2"/>
      <c r="M21" s="2"/>
    </row>
    <row r="22" spans="1:13" ht="18.600000000000001" thickBot="1">
      <c r="A22" s="33"/>
      <c r="B22" s="81"/>
      <c r="C22" s="81"/>
      <c r="D22" s="81"/>
      <c r="E22" s="81"/>
      <c r="F22" s="19" t="s">
        <v>129</v>
      </c>
      <c r="G22" s="2"/>
      <c r="H22" s="2"/>
      <c r="I22" s="2"/>
      <c r="J22" s="2"/>
      <c r="K22" s="2"/>
      <c r="L22" s="2"/>
      <c r="M22" s="2"/>
    </row>
    <row r="23" spans="1:13" ht="18">
      <c r="A23" s="33"/>
      <c r="B23" s="82">
        <v>67</v>
      </c>
      <c r="C23" s="82" t="s">
        <v>96</v>
      </c>
      <c r="D23" s="82" t="s">
        <v>138</v>
      </c>
      <c r="E23" s="82" t="s">
        <v>130</v>
      </c>
      <c r="F23" s="71" t="s">
        <v>131</v>
      </c>
      <c r="G23" s="2"/>
      <c r="H23" s="2"/>
      <c r="I23" s="2"/>
      <c r="J23" s="2"/>
      <c r="K23" s="2"/>
      <c r="L23" s="2"/>
      <c r="M23" s="2"/>
    </row>
    <row r="24" spans="1:13" ht="18">
      <c r="A24" s="33"/>
      <c r="B24" s="80"/>
      <c r="C24" s="80"/>
      <c r="D24" s="80"/>
      <c r="E24" s="80"/>
      <c r="F24" s="72" t="s">
        <v>132</v>
      </c>
      <c r="G24" s="2"/>
      <c r="H24" s="2"/>
      <c r="I24" s="2"/>
      <c r="J24" s="2"/>
      <c r="K24" s="2"/>
      <c r="L24" s="2"/>
      <c r="M24" s="2"/>
    </row>
    <row r="25" spans="1:13" ht="18.600000000000001" thickBot="1">
      <c r="A25" s="33"/>
      <c r="B25" s="81"/>
      <c r="C25" s="81"/>
      <c r="D25" s="81"/>
      <c r="E25" s="81"/>
      <c r="F25" s="19" t="s">
        <v>133</v>
      </c>
      <c r="G25" s="2"/>
      <c r="H25" s="2"/>
      <c r="I25" s="2"/>
      <c r="J25" s="2"/>
      <c r="K25" s="2"/>
      <c r="L25" s="2"/>
      <c r="M25" s="2"/>
    </row>
    <row r="26" spans="1:13" ht="18">
      <c r="A26" s="33"/>
      <c r="B26" s="80">
        <v>56</v>
      </c>
      <c r="C26" s="80" t="s">
        <v>96</v>
      </c>
      <c r="D26" s="80" t="s">
        <v>139</v>
      </c>
      <c r="E26" s="80" t="s">
        <v>134</v>
      </c>
      <c r="F26" s="72" t="s">
        <v>135</v>
      </c>
      <c r="G26" s="2"/>
      <c r="H26" s="2"/>
      <c r="I26" s="2"/>
      <c r="J26" s="2"/>
      <c r="K26" s="2"/>
      <c r="L26" s="2"/>
      <c r="M26" s="2"/>
    </row>
    <row r="27" spans="1:13" ht="18">
      <c r="A27" s="33"/>
      <c r="B27" s="80"/>
      <c r="C27" s="80"/>
      <c r="D27" s="80"/>
      <c r="E27" s="80"/>
      <c r="F27" s="72" t="s">
        <v>136</v>
      </c>
      <c r="G27" s="2"/>
      <c r="H27" s="2"/>
      <c r="I27" s="2"/>
      <c r="J27" s="2"/>
      <c r="K27" s="2"/>
      <c r="L27" s="2"/>
      <c r="M27" s="2"/>
    </row>
    <row r="28" spans="1:13" ht="18">
      <c r="A28" s="33"/>
      <c r="B28" s="80"/>
      <c r="C28" s="80"/>
      <c r="D28" s="80"/>
      <c r="E28" s="80"/>
      <c r="F28" s="72" t="s">
        <v>133</v>
      </c>
      <c r="G28" s="2"/>
      <c r="H28" s="2"/>
      <c r="I28" s="2"/>
      <c r="J28" s="2"/>
      <c r="K28" s="2"/>
      <c r="L28" s="2"/>
      <c r="M28" s="2"/>
    </row>
    <row r="29" spans="1:13" ht="18.600000000000001" thickBot="1">
      <c r="A29" s="33"/>
      <c r="B29" s="81"/>
      <c r="C29" s="81"/>
      <c r="D29" s="81"/>
      <c r="E29" s="81"/>
      <c r="F29" s="19" t="s">
        <v>137</v>
      </c>
      <c r="G29" s="2"/>
      <c r="H29" s="2"/>
      <c r="I29" s="2"/>
      <c r="J29" s="2"/>
      <c r="K29" s="2"/>
      <c r="L29" s="2"/>
      <c r="M29" s="2"/>
    </row>
    <row r="30" spans="1:13" ht="18">
      <c r="A30" s="33"/>
      <c r="B30" s="5"/>
      <c r="C30" s="6"/>
      <c r="D30" s="6"/>
      <c r="E30" s="12"/>
      <c r="F30" s="5"/>
      <c r="G30" s="2"/>
      <c r="H30" s="2"/>
      <c r="I30" s="2"/>
      <c r="J30" s="2"/>
      <c r="K30" s="2"/>
      <c r="L30" s="2"/>
      <c r="M30" s="2"/>
    </row>
    <row r="31" spans="1:13" ht="18">
      <c r="A31" s="11" t="s">
        <v>142</v>
      </c>
      <c r="B31" s="5"/>
      <c r="C31" s="6"/>
      <c r="D31" s="6"/>
      <c r="E31" s="12"/>
      <c r="F31" s="5"/>
      <c r="G31" s="2"/>
      <c r="H31" s="2"/>
      <c r="I31" s="2"/>
      <c r="J31" s="2"/>
      <c r="K31" s="2"/>
      <c r="L31" s="2"/>
      <c r="M31" s="2"/>
    </row>
    <row r="32" spans="1:13" ht="15.6">
      <c r="A32" s="1" t="s">
        <v>0</v>
      </c>
    </row>
    <row r="34" spans="1:3" ht="15.6">
      <c r="A34" s="1" t="s">
        <v>181</v>
      </c>
    </row>
    <row r="36" spans="1:3">
      <c r="A36" s="90" t="s">
        <v>191</v>
      </c>
      <c r="B36" t="s">
        <v>79</v>
      </c>
      <c r="C36" t="s">
        <v>80</v>
      </c>
    </row>
    <row r="37" spans="1:3">
      <c r="A37" t="s">
        <v>182</v>
      </c>
      <c r="B37">
        <f>'Q3 Data'!F10</f>
        <v>0.86</v>
      </c>
      <c r="C37">
        <f>'Q3 Data'!M10</f>
        <v>0.86199999999999999</v>
      </c>
    </row>
    <row r="38" spans="1:3">
      <c r="A38" t="s">
        <v>183</v>
      </c>
      <c r="B38">
        <f>'Q3 Data'!F23</f>
        <v>6.2E-2</v>
      </c>
      <c r="C38">
        <f>'Q3 Data'!M23</f>
        <v>0.13</v>
      </c>
    </row>
    <row r="39" spans="1:3">
      <c r="A39" t="s">
        <v>184</v>
      </c>
      <c r="B39">
        <f>'Q3 Data'!F31</f>
        <v>0.125</v>
      </c>
      <c r="C39">
        <f>'Q3 Data'!M31</f>
        <v>0</v>
      </c>
    </row>
    <row r="40" spans="1:3">
      <c r="A40" t="s">
        <v>185</v>
      </c>
      <c r="B40">
        <f>'Q3 Data'!F38</f>
        <v>0.30499999999999999</v>
      </c>
      <c r="C40">
        <f>'Q3 Data'!M38</f>
        <v>0.873</v>
      </c>
    </row>
    <row r="41" spans="1:3">
      <c r="A41" t="s">
        <v>189</v>
      </c>
      <c r="B41">
        <v>0</v>
      </c>
      <c r="C41">
        <v>0</v>
      </c>
    </row>
    <row r="42" spans="1:3">
      <c r="A42" t="s">
        <v>186</v>
      </c>
      <c r="B42">
        <f>'Q3 Data'!F47</f>
        <v>0.42499999999999999</v>
      </c>
      <c r="C42">
        <f>'Q3 Data'!M47</f>
        <v>0.36699999999999999</v>
      </c>
    </row>
    <row r="43" spans="1:3">
      <c r="A43" t="s">
        <v>187</v>
      </c>
      <c r="B43">
        <f>SUM(B37:B42)</f>
        <v>1.7769999999999999</v>
      </c>
      <c r="C43">
        <f>SUM(C37:C42)</f>
        <v>2.2320000000000002</v>
      </c>
    </row>
    <row r="45" spans="1:3">
      <c r="A45" t="s">
        <v>190</v>
      </c>
    </row>
    <row r="47" spans="1:3">
      <c r="A47" s="88" t="s">
        <v>188</v>
      </c>
      <c r="B47" s="89">
        <f>$C$16*B43+$C$17*C43</f>
        <v>2.0818500000000002</v>
      </c>
    </row>
    <row r="49" spans="1:3">
      <c r="A49" s="90" t="s">
        <v>197</v>
      </c>
      <c r="B49" t="s">
        <v>79</v>
      </c>
      <c r="C49" t="s">
        <v>80</v>
      </c>
    </row>
    <row r="50" spans="1:3">
      <c r="A50" t="s">
        <v>182</v>
      </c>
      <c r="B50">
        <f>'Q3 Data'!D15</f>
        <v>0.49199999999999999</v>
      </c>
      <c r="C50">
        <f>'Q3 Data'!K15</f>
        <v>0.53100000000000003</v>
      </c>
    </row>
    <row r="51" spans="1:3">
      <c r="A51" t="s">
        <v>198</v>
      </c>
      <c r="B51">
        <f>'Q3 Data'!D22</f>
        <v>0.192</v>
      </c>
      <c r="C51">
        <f>'Q3 Data'!K22</f>
        <v>0.158</v>
      </c>
    </row>
    <row r="52" spans="1:3">
      <c r="A52" t="s">
        <v>199</v>
      </c>
      <c r="B52">
        <f>'Q3 Data'!D34</f>
        <v>0.68700000000000006</v>
      </c>
      <c r="C52">
        <f>'Q3 Data'!K34</f>
        <v>0.79100000000000004</v>
      </c>
    </row>
    <row r="53" spans="1:3">
      <c r="A53" t="s">
        <v>200</v>
      </c>
      <c r="B53">
        <f>'Q3 Data'!D35</f>
        <v>2.875</v>
      </c>
      <c r="C53">
        <f>'Q3 Data'!K35</f>
        <v>2.927</v>
      </c>
    </row>
    <row r="54" spans="1:3">
      <c r="A54" t="s">
        <v>202</v>
      </c>
      <c r="B54">
        <v>0</v>
      </c>
      <c r="C54">
        <v>0</v>
      </c>
    </row>
    <row r="55" spans="1:3">
      <c r="A55" t="s">
        <v>187</v>
      </c>
      <c r="B55">
        <f>SUM(B50:B54)</f>
        <v>4.2460000000000004</v>
      </c>
      <c r="C55">
        <f>SUM(C50:C54)</f>
        <v>4.407</v>
      </c>
    </row>
    <row r="57" spans="1:3">
      <c r="A57" t="s">
        <v>201</v>
      </c>
    </row>
    <row r="59" spans="1:3">
      <c r="A59" s="88" t="s">
        <v>188</v>
      </c>
      <c r="B59" s="89">
        <f>$C$16*B55+$C$17*C55</f>
        <v>4.3538700000000006</v>
      </c>
    </row>
    <row r="61" spans="1:3">
      <c r="A61" s="90" t="s">
        <v>192</v>
      </c>
      <c r="B61" t="s">
        <v>79</v>
      </c>
      <c r="C61" t="s">
        <v>80</v>
      </c>
    </row>
    <row r="62" spans="1:3">
      <c r="A62" t="s">
        <v>182</v>
      </c>
      <c r="B62">
        <f>'Q3 Data'!C13</f>
        <v>0.27100000000000002</v>
      </c>
      <c r="C62">
        <f>'Q3 Data'!J13</f>
        <v>0.28299999999999997</v>
      </c>
    </row>
    <row r="63" spans="1:3">
      <c r="A63" t="s">
        <v>193</v>
      </c>
      <c r="B63">
        <f>'Q3 Data'!C27</f>
        <v>0.371</v>
      </c>
      <c r="C63">
        <f>'Q3 Data'!J27</f>
        <v>0.191</v>
      </c>
    </row>
    <row r="64" spans="1:3">
      <c r="A64" t="s">
        <v>194</v>
      </c>
      <c r="B64">
        <f>'Q3 Data'!C29</f>
        <v>0.22700000000000001</v>
      </c>
      <c r="C64">
        <f>'Q3 Data'!J29</f>
        <v>0.14399999999999999</v>
      </c>
    </row>
    <row r="65" spans="1:3">
      <c r="A65" t="s">
        <v>195</v>
      </c>
      <c r="B65">
        <f>'Q3 Data'!C36</f>
        <v>0.41199999999999998</v>
      </c>
      <c r="C65">
        <f>'Q3 Data'!J36</f>
        <v>0.442</v>
      </c>
    </row>
    <row r="66" spans="1:3">
      <c r="A66" t="s">
        <v>203</v>
      </c>
      <c r="B66">
        <v>0</v>
      </c>
      <c r="C66">
        <v>0</v>
      </c>
    </row>
    <row r="67" spans="1:3">
      <c r="A67" t="s">
        <v>196</v>
      </c>
      <c r="B67">
        <f>'Q3 Data'!C42</f>
        <v>9.6000000000000002E-2</v>
      </c>
      <c r="C67">
        <f>'Q3 Data'!J42</f>
        <v>2.3E-2</v>
      </c>
    </row>
    <row r="68" spans="1:3">
      <c r="A68" t="s">
        <v>187</v>
      </c>
      <c r="B68">
        <f>SUM(B62:B67)</f>
        <v>1.377</v>
      </c>
      <c r="C68">
        <f>SUM(C62:C67)</f>
        <v>1.083</v>
      </c>
    </row>
    <row r="70" spans="1:3">
      <c r="A70" t="s">
        <v>204</v>
      </c>
    </row>
    <row r="72" spans="1:3">
      <c r="A72" s="88" t="s">
        <v>188</v>
      </c>
      <c r="B72" s="89">
        <f>$C$16*B68+$C$17*C68</f>
        <v>1.1800200000000001</v>
      </c>
    </row>
  </sheetData>
  <mergeCells count="13">
    <mergeCell ref="A2:G2"/>
    <mergeCell ref="B26:B29"/>
    <mergeCell ref="C26:C29"/>
    <mergeCell ref="D26:D29"/>
    <mergeCell ref="E26:E29"/>
    <mergeCell ref="B20:B22"/>
    <mergeCell ref="C20:C22"/>
    <mergeCell ref="D20:D22"/>
    <mergeCell ref="E20:E22"/>
    <mergeCell ref="B23:B25"/>
    <mergeCell ref="C23:C25"/>
    <mergeCell ref="D23:D25"/>
    <mergeCell ref="E23:E2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2847-EAC0-4C79-AC58-A1EE8BDD60B8}">
  <dimension ref="A1:M77"/>
  <sheetViews>
    <sheetView topLeftCell="A64" workbookViewId="0">
      <selection activeCell="B75" sqref="B75:B77"/>
    </sheetView>
  </sheetViews>
  <sheetFormatPr baseColWidth="10" defaultColWidth="8.88671875" defaultRowHeight="14.4"/>
  <cols>
    <col min="1" max="1" width="40.88671875" customWidth="1"/>
    <col min="2" max="2" width="22.6640625" customWidth="1"/>
    <col min="3" max="3" width="24" bestFit="1" customWidth="1"/>
    <col min="4" max="4" width="19" customWidth="1"/>
    <col min="5" max="5" width="19.88671875" customWidth="1"/>
    <col min="6" max="6" width="24.5546875" customWidth="1"/>
    <col min="7" max="7" width="18.33203125" customWidth="1"/>
  </cols>
  <sheetData>
    <row r="1" spans="1:13" ht="18">
      <c r="A1" s="3" t="s">
        <v>40</v>
      </c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2"/>
    </row>
    <row r="2" spans="1:13" ht="30.6" customHeight="1">
      <c r="A2" s="79" t="s">
        <v>42</v>
      </c>
      <c r="B2" s="79"/>
      <c r="C2" s="79"/>
      <c r="D2" s="79"/>
      <c r="E2" s="79"/>
      <c r="F2" s="79"/>
      <c r="G2" s="79"/>
      <c r="H2" s="2"/>
      <c r="I2" s="2"/>
      <c r="J2" s="2"/>
      <c r="K2" s="2"/>
      <c r="L2" s="2"/>
      <c r="M2" s="2"/>
    </row>
    <row r="3" spans="1:13" ht="18.75" customHeight="1">
      <c r="A3" s="2"/>
      <c r="B3" s="17"/>
      <c r="C3" s="17"/>
      <c r="D3" s="17"/>
      <c r="E3" s="17"/>
      <c r="F3" s="17"/>
      <c r="G3" s="17"/>
      <c r="H3" s="2"/>
      <c r="I3" s="2"/>
      <c r="J3" s="2"/>
      <c r="K3" s="2"/>
      <c r="L3" s="2"/>
      <c r="M3" s="2"/>
    </row>
    <row r="4" spans="1:13" ht="18.75" customHeight="1">
      <c r="A4" s="29" t="s">
        <v>43</v>
      </c>
      <c r="B4" s="17"/>
      <c r="C4" s="17"/>
      <c r="D4" s="17"/>
      <c r="E4" s="17"/>
      <c r="F4" s="17"/>
      <c r="G4" s="17"/>
      <c r="H4" s="2"/>
      <c r="I4" s="2"/>
      <c r="J4" s="2"/>
      <c r="K4" s="2"/>
      <c r="L4" s="2"/>
      <c r="M4" s="2"/>
    </row>
    <row r="5" spans="1:13" ht="18.75" customHeight="1">
      <c r="A5" s="29" t="s">
        <v>44</v>
      </c>
      <c r="B5" s="17"/>
      <c r="C5" s="17"/>
      <c r="D5" s="17"/>
      <c r="E5" s="17"/>
      <c r="F5" s="17"/>
      <c r="G5" s="17"/>
      <c r="H5" s="2"/>
      <c r="I5" s="2"/>
      <c r="J5" s="2"/>
      <c r="K5" s="2"/>
      <c r="L5" s="2"/>
      <c r="M5" s="2"/>
    </row>
    <row r="6" spans="1:13" ht="18.75" customHeight="1">
      <c r="A6" s="29" t="s">
        <v>45</v>
      </c>
      <c r="B6" s="17"/>
      <c r="C6" s="17"/>
      <c r="D6" s="17"/>
      <c r="E6" s="17"/>
      <c r="F6" s="17"/>
      <c r="G6" s="17"/>
      <c r="H6" s="2"/>
      <c r="I6" s="2"/>
      <c r="J6" s="2"/>
      <c r="K6" s="2"/>
      <c r="L6" s="2"/>
      <c r="M6" s="2"/>
    </row>
    <row r="7" spans="1:13" ht="18">
      <c r="A7" s="6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</row>
    <row r="8" spans="1:13" ht="18">
      <c r="A8" s="11" t="s">
        <v>144</v>
      </c>
      <c r="B8" s="5"/>
      <c r="C8" s="6"/>
      <c r="D8" s="6"/>
      <c r="E8" s="7"/>
      <c r="F8" s="5"/>
      <c r="G8" s="2"/>
      <c r="H8" s="2"/>
      <c r="I8" s="2"/>
      <c r="J8" s="2"/>
      <c r="K8" s="2"/>
      <c r="L8" s="2"/>
      <c r="M8" s="2"/>
    </row>
    <row r="9" spans="1:13" ht="18">
      <c r="A9" s="9"/>
      <c r="B9" s="10"/>
      <c r="C9" s="6"/>
      <c r="D9" s="6"/>
      <c r="E9" s="7"/>
      <c r="F9" s="5"/>
      <c r="G9" s="2"/>
      <c r="H9" s="2"/>
      <c r="I9" s="2"/>
      <c r="J9" s="2"/>
      <c r="K9" s="2"/>
      <c r="L9" s="2"/>
      <c r="M9" s="2"/>
    </row>
    <row r="10" spans="1:13" ht="18">
      <c r="A10" s="13" t="s">
        <v>145</v>
      </c>
      <c r="B10" s="5"/>
      <c r="C10" s="6"/>
      <c r="D10" s="6"/>
      <c r="E10" s="12"/>
      <c r="F10" s="5"/>
      <c r="G10" s="2"/>
      <c r="H10" s="2"/>
      <c r="I10" s="2"/>
      <c r="J10" s="2"/>
      <c r="K10" s="2"/>
      <c r="L10" s="2"/>
      <c r="M10" s="2"/>
    </row>
    <row r="11" spans="1:13" ht="18">
      <c r="A11" s="13"/>
      <c r="B11" s="5"/>
      <c r="C11" s="6"/>
      <c r="D11" s="6"/>
      <c r="E11" s="12"/>
      <c r="F11" s="5"/>
      <c r="G11" s="2"/>
      <c r="H11" s="2"/>
      <c r="I11" s="2"/>
      <c r="J11" s="2"/>
      <c r="K11" s="2"/>
      <c r="L11" s="2"/>
      <c r="M11" s="2"/>
    </row>
    <row r="12" spans="1:13" ht="18">
      <c r="A12" s="11" t="s">
        <v>51</v>
      </c>
      <c r="B12" s="5"/>
      <c r="C12" s="6"/>
      <c r="D12" s="6"/>
      <c r="E12" s="12"/>
      <c r="F12" s="5"/>
      <c r="G12" s="2"/>
      <c r="H12" s="2"/>
      <c r="I12" s="2"/>
      <c r="J12" s="2"/>
      <c r="K12" s="2"/>
      <c r="L12" s="2"/>
      <c r="M12" s="2"/>
    </row>
    <row r="13" spans="1:13" ht="18.600000000000001" thickBot="1">
      <c r="A13" s="11"/>
      <c r="B13" s="5"/>
      <c r="C13" s="6"/>
      <c r="D13" s="6"/>
      <c r="E13" s="12"/>
      <c r="F13" s="5"/>
      <c r="G13" s="2"/>
      <c r="H13" s="2"/>
      <c r="I13" s="2"/>
      <c r="J13" s="2"/>
      <c r="K13" s="2"/>
      <c r="L13" s="2"/>
      <c r="M13" s="2"/>
    </row>
    <row r="14" spans="1:13" ht="18.600000000000001" thickBot="1">
      <c r="A14" s="2"/>
      <c r="B14" s="73"/>
      <c r="C14" s="74"/>
      <c r="D14" s="21" t="s">
        <v>52</v>
      </c>
      <c r="E14" s="21" t="s">
        <v>53</v>
      </c>
      <c r="F14" s="5"/>
      <c r="G14" s="2"/>
      <c r="H14" s="2"/>
      <c r="I14" s="2"/>
      <c r="J14" s="2"/>
      <c r="K14" s="2"/>
      <c r="L14" s="2"/>
      <c r="M14" s="2"/>
    </row>
    <row r="15" spans="1:13" ht="18.600000000000001" thickBot="1">
      <c r="A15" s="2"/>
      <c r="B15" s="73" t="s">
        <v>54</v>
      </c>
      <c r="C15" s="74"/>
      <c r="D15" s="31">
        <v>20000</v>
      </c>
      <c r="E15" s="31">
        <v>20000</v>
      </c>
      <c r="F15" s="5"/>
      <c r="G15" s="2"/>
      <c r="H15" s="2"/>
      <c r="I15" s="2"/>
      <c r="J15" s="2"/>
      <c r="K15" s="2"/>
      <c r="L15" s="2"/>
      <c r="M15" s="2"/>
    </row>
    <row r="16" spans="1:13" ht="18.600000000000001" thickBot="1">
      <c r="A16" s="2"/>
      <c r="B16" s="73" t="s">
        <v>55</v>
      </c>
      <c r="C16" s="74"/>
      <c r="D16" s="19">
        <v>100</v>
      </c>
      <c r="E16" s="19">
        <v>500</v>
      </c>
      <c r="F16" s="5"/>
      <c r="G16" s="2"/>
      <c r="H16" s="2"/>
      <c r="I16" s="2"/>
      <c r="J16" s="2"/>
      <c r="K16" s="2"/>
      <c r="L16" s="2"/>
      <c r="M16" s="2"/>
    </row>
    <row r="17" spans="1:13" ht="18.600000000000001" thickBot="1">
      <c r="A17" s="2"/>
      <c r="B17" s="73" t="s">
        <v>56</v>
      </c>
      <c r="C17" s="74"/>
      <c r="D17" s="32">
        <v>100000</v>
      </c>
      <c r="E17" s="32">
        <v>300000</v>
      </c>
      <c r="F17" s="5"/>
      <c r="G17" s="2"/>
      <c r="H17" s="2"/>
      <c r="I17" s="2"/>
      <c r="J17" s="2"/>
      <c r="K17" s="2"/>
      <c r="L17" s="2"/>
      <c r="M17" s="2"/>
    </row>
    <row r="18" spans="1:13" ht="18.600000000000001" thickBot="1">
      <c r="A18" s="2"/>
      <c r="B18" s="77" t="s">
        <v>57</v>
      </c>
      <c r="C18" s="78"/>
      <c r="D18" s="32">
        <v>150000</v>
      </c>
      <c r="E18" s="32">
        <v>400000</v>
      </c>
      <c r="F18" s="5"/>
      <c r="G18" s="2"/>
      <c r="H18" s="2"/>
      <c r="I18" s="2"/>
      <c r="J18" s="2"/>
      <c r="K18" s="2"/>
      <c r="L18" s="2"/>
      <c r="M18" s="2"/>
    </row>
    <row r="19" spans="1:13" ht="18">
      <c r="A19" s="11"/>
      <c r="B19" s="5"/>
      <c r="C19" s="6"/>
      <c r="D19" s="6"/>
      <c r="E19" s="12"/>
      <c r="F19" s="5"/>
      <c r="G19" s="2"/>
      <c r="H19" s="2"/>
      <c r="I19" s="2"/>
      <c r="J19" s="2"/>
      <c r="K19" s="2"/>
      <c r="L19" s="2"/>
      <c r="M19" s="2"/>
    </row>
    <row r="20" spans="1:13" ht="18">
      <c r="A20" s="11" t="s">
        <v>143</v>
      </c>
      <c r="B20" s="5"/>
      <c r="C20" s="6"/>
      <c r="D20" s="6"/>
      <c r="E20" s="12"/>
      <c r="F20" s="5"/>
      <c r="G20" s="2"/>
      <c r="H20" s="2"/>
      <c r="I20" s="2"/>
      <c r="J20" s="2"/>
      <c r="K20" s="2"/>
      <c r="L20" s="2"/>
      <c r="M20" s="2"/>
    </row>
    <row r="21" spans="1:13" ht="18">
      <c r="A21" s="13"/>
      <c r="B21" s="5"/>
      <c r="C21" s="6"/>
      <c r="D21" s="6"/>
      <c r="E21" s="12"/>
      <c r="F21" s="5"/>
      <c r="G21" s="2"/>
      <c r="H21" s="2"/>
      <c r="I21" s="2"/>
      <c r="J21" s="2"/>
      <c r="K21" s="2"/>
      <c r="L21" s="2"/>
      <c r="M21" s="2"/>
    </row>
    <row r="22" spans="1:13" ht="18">
      <c r="A22" s="33" t="s">
        <v>58</v>
      </c>
      <c r="B22" s="5"/>
      <c r="C22" s="6"/>
      <c r="D22" s="6"/>
      <c r="E22" s="12"/>
      <c r="F22" s="5"/>
      <c r="G22" s="2"/>
      <c r="H22" s="2"/>
      <c r="I22" s="2"/>
      <c r="J22" s="2"/>
      <c r="K22" s="2"/>
      <c r="L22" s="2"/>
      <c r="M22" s="2"/>
    </row>
    <row r="23" spans="1:13" ht="18.600000000000001" thickBot="1">
      <c r="A23" s="33"/>
      <c r="B23" s="5"/>
      <c r="C23" s="6"/>
      <c r="D23" s="6"/>
      <c r="E23" s="12"/>
      <c r="F23" s="5"/>
      <c r="G23" s="2"/>
      <c r="H23" s="2"/>
      <c r="I23" s="2"/>
      <c r="J23" s="2"/>
      <c r="K23" s="2"/>
      <c r="L23" s="2"/>
      <c r="M23" s="2"/>
    </row>
    <row r="24" spans="1:13" ht="36.6" thickBot="1">
      <c r="A24" s="2"/>
      <c r="B24" s="34" t="s">
        <v>59</v>
      </c>
      <c r="C24" s="35" t="s">
        <v>60</v>
      </c>
      <c r="D24" s="35" t="s">
        <v>61</v>
      </c>
      <c r="E24" s="35" t="s">
        <v>62</v>
      </c>
      <c r="F24" s="35" t="s">
        <v>63</v>
      </c>
      <c r="G24" s="36" t="s">
        <v>64</v>
      </c>
      <c r="H24" s="2"/>
      <c r="I24" s="2"/>
      <c r="J24" s="2"/>
      <c r="K24" s="2"/>
      <c r="L24" s="2"/>
      <c r="M24" s="2"/>
    </row>
    <row r="25" spans="1:13" ht="18">
      <c r="A25" s="2"/>
      <c r="B25" s="37">
        <v>0.02</v>
      </c>
      <c r="C25" s="38">
        <v>20</v>
      </c>
      <c r="D25" s="39">
        <v>0.75</v>
      </c>
      <c r="E25" s="40">
        <v>30000</v>
      </c>
      <c r="F25" s="39">
        <v>0.4</v>
      </c>
      <c r="G25" s="41">
        <v>280000</v>
      </c>
      <c r="H25" s="2"/>
      <c r="I25" s="2"/>
      <c r="J25" s="2"/>
      <c r="K25" s="2"/>
      <c r="L25" s="2"/>
      <c r="M25" s="2"/>
    </row>
    <row r="26" spans="1:13" ht="18">
      <c r="A26" s="2"/>
      <c r="B26" s="37">
        <v>7.0000000000000007E-2</v>
      </c>
      <c r="C26" s="38">
        <v>70</v>
      </c>
      <c r="D26" s="39">
        <v>0.5</v>
      </c>
      <c r="E26" s="40">
        <v>25000</v>
      </c>
      <c r="F26" s="39">
        <v>0.3</v>
      </c>
      <c r="G26" s="41">
        <v>380000</v>
      </c>
      <c r="H26" s="2"/>
      <c r="I26" s="2"/>
      <c r="J26" s="2"/>
      <c r="K26" s="2"/>
      <c r="L26" s="2"/>
      <c r="M26" s="2"/>
    </row>
    <row r="27" spans="1:13" ht="18.600000000000001" thickBot="1">
      <c r="A27" s="2"/>
      <c r="B27" s="42">
        <v>0.12</v>
      </c>
      <c r="C27" s="43">
        <v>120</v>
      </c>
      <c r="D27" s="44">
        <v>0.4</v>
      </c>
      <c r="E27" s="45">
        <v>20000</v>
      </c>
      <c r="F27" s="44">
        <v>0.25</v>
      </c>
      <c r="G27" s="46">
        <v>650000</v>
      </c>
      <c r="H27" s="2"/>
      <c r="I27" s="2"/>
      <c r="J27" s="2"/>
      <c r="K27" s="2"/>
      <c r="L27" s="2"/>
      <c r="M27" s="2"/>
    </row>
    <row r="28" spans="1:13" ht="18">
      <c r="A28" s="33"/>
      <c r="B28" s="5"/>
      <c r="C28" s="6"/>
      <c r="D28" s="6"/>
      <c r="E28" s="12"/>
      <c r="F28" s="5"/>
      <c r="G28" s="2"/>
      <c r="H28" s="2"/>
      <c r="I28" s="2"/>
      <c r="J28" s="2"/>
      <c r="K28" s="2"/>
      <c r="L28" s="2"/>
      <c r="M28" s="2"/>
    </row>
    <row r="29" spans="1:13" ht="18">
      <c r="A29" s="11" t="s">
        <v>65</v>
      </c>
      <c r="B29" s="5"/>
      <c r="C29" s="6"/>
      <c r="D29" s="6"/>
      <c r="E29" s="12"/>
      <c r="F29" s="5"/>
      <c r="G29" s="2"/>
      <c r="H29" s="2"/>
      <c r="I29" s="2"/>
      <c r="J29" s="2"/>
      <c r="K29" s="2"/>
      <c r="L29" s="2"/>
      <c r="M29" s="2"/>
    </row>
    <row r="30" spans="1:13" ht="18">
      <c r="A30" s="9"/>
      <c r="B30" s="5"/>
      <c r="C30" s="6"/>
      <c r="D30" s="6"/>
      <c r="E30" s="12"/>
      <c r="F30" s="5"/>
      <c r="G30" s="2"/>
      <c r="H30" s="2"/>
      <c r="I30" s="2"/>
      <c r="J30" s="2"/>
      <c r="K30" s="2"/>
      <c r="L30" s="2"/>
      <c r="M30" s="2"/>
    </row>
    <row r="31" spans="1:13" ht="18">
      <c r="A31" s="13" t="s">
        <v>66</v>
      </c>
      <c r="B31" s="5"/>
      <c r="C31" s="6"/>
      <c r="D31" s="6"/>
      <c r="E31" s="12"/>
      <c r="F31" s="5"/>
      <c r="G31" s="2"/>
      <c r="H31" s="2"/>
      <c r="I31" s="2"/>
      <c r="J31" s="2"/>
      <c r="K31" s="2"/>
      <c r="L31" s="2"/>
      <c r="M31" s="2"/>
    </row>
    <row r="32" spans="1:13" ht="15.6">
      <c r="A32" s="1" t="s">
        <v>0</v>
      </c>
    </row>
    <row r="33" spans="1:3">
      <c r="A33" t="s">
        <v>151</v>
      </c>
    </row>
    <row r="34" spans="1:3" ht="15.6">
      <c r="A34" s="83" t="s">
        <v>147</v>
      </c>
      <c r="B34" s="1"/>
      <c r="C34" s="1"/>
    </row>
    <row r="35" spans="1:3">
      <c r="A35" s="83" t="s">
        <v>148</v>
      </c>
      <c r="B35" s="83"/>
      <c r="C35" s="83"/>
    </row>
    <row r="36" spans="1:3">
      <c r="A36" s="83"/>
      <c r="B36" s="83"/>
      <c r="C36" s="83"/>
    </row>
    <row r="37" spans="1:3" ht="15.6">
      <c r="A37" s="84" t="s">
        <v>149</v>
      </c>
      <c r="B37" s="84"/>
      <c r="C37" s="1"/>
    </row>
    <row r="38" spans="1:3">
      <c r="A38" s="83" t="s">
        <v>150</v>
      </c>
      <c r="B38" s="83"/>
      <c r="C38" s="83"/>
    </row>
    <row r="40" spans="1:3">
      <c r="A40" t="s">
        <v>152</v>
      </c>
    </row>
    <row r="41" spans="1:3">
      <c r="A41" t="s">
        <v>153</v>
      </c>
    </row>
    <row r="42" spans="1:3">
      <c r="A42" t="s">
        <v>154</v>
      </c>
    </row>
    <row r="43" spans="1:3">
      <c r="A43" t="s">
        <v>155</v>
      </c>
      <c r="B43" s="85">
        <f>D18/D17</f>
        <v>1.5</v>
      </c>
    </row>
    <row r="44" spans="1:3">
      <c r="A44" t="s">
        <v>156</v>
      </c>
      <c r="B44" s="85">
        <f>E18/E17</f>
        <v>1.3333333333333333</v>
      </c>
    </row>
    <row r="46" spans="1:3">
      <c r="A46" t="s">
        <v>157</v>
      </c>
    </row>
    <row r="47" spans="1:3">
      <c r="A47" t="s">
        <v>158</v>
      </c>
    </row>
    <row r="48" spans="1:3">
      <c r="A48" t="s">
        <v>159</v>
      </c>
      <c r="B48" s="87">
        <f>(D18-D17)/D15/12</f>
        <v>0.20833333333333334</v>
      </c>
    </row>
    <row r="49" spans="1:2">
      <c r="A49" t="s">
        <v>160</v>
      </c>
      <c r="B49" s="87">
        <f>(E18-E17)/E15/12</f>
        <v>0.41666666666666669</v>
      </c>
    </row>
    <row r="51" spans="1:2">
      <c r="A51" t="s">
        <v>161</v>
      </c>
    </row>
    <row r="52" spans="1:2">
      <c r="A52" t="s">
        <v>162</v>
      </c>
    </row>
    <row r="53" spans="1:2">
      <c r="A53" t="s">
        <v>163</v>
      </c>
    </row>
    <row r="55" spans="1:2">
      <c r="A55" t="s">
        <v>164</v>
      </c>
      <c r="B55">
        <f>C25*D25</f>
        <v>15</v>
      </c>
    </row>
    <row r="56" spans="1:2">
      <c r="A56" t="s">
        <v>166</v>
      </c>
      <c r="B56">
        <f>(C26-C25)*D26</f>
        <v>25</v>
      </c>
    </row>
    <row r="57" spans="1:2">
      <c r="A57" t="s">
        <v>165</v>
      </c>
      <c r="B57">
        <f>(C27-C26)*D27</f>
        <v>20</v>
      </c>
    </row>
    <row r="59" spans="1:2">
      <c r="A59" t="s">
        <v>167</v>
      </c>
    </row>
    <row r="60" spans="1:2">
      <c r="A60" t="s">
        <v>168</v>
      </c>
    </row>
    <row r="62" spans="1:2">
      <c r="A62" t="s">
        <v>169</v>
      </c>
      <c r="B62" s="86">
        <f>B55*E25*F25</f>
        <v>180000</v>
      </c>
    </row>
    <row r="63" spans="1:2">
      <c r="A63" t="s">
        <v>170</v>
      </c>
      <c r="B63" s="86">
        <f t="shared" ref="B63:B64" si="0">B56*E26*F26</f>
        <v>187500</v>
      </c>
    </row>
    <row r="64" spans="1:2">
      <c r="A64" t="s">
        <v>171</v>
      </c>
      <c r="B64" s="86">
        <f t="shared" si="0"/>
        <v>100000</v>
      </c>
    </row>
    <row r="66" spans="1:2">
      <c r="A66" t="s">
        <v>172</v>
      </c>
    </row>
    <row r="68" spans="1:2">
      <c r="A68" t="s">
        <v>173</v>
      </c>
      <c r="B68" s="86">
        <f>SUM(B$62:B62)</f>
        <v>180000</v>
      </c>
    </row>
    <row r="69" spans="1:2">
      <c r="A69" t="s">
        <v>174</v>
      </c>
      <c r="B69" s="86">
        <f>SUM(B$62:B63)</f>
        <v>367500</v>
      </c>
    </row>
    <row r="70" spans="1:2">
      <c r="A70" t="s">
        <v>175</v>
      </c>
      <c r="B70" s="86">
        <f>SUM(B$62:B64)</f>
        <v>467500</v>
      </c>
    </row>
    <row r="72" spans="1:2">
      <c r="A72" t="s">
        <v>176</v>
      </c>
    </row>
    <row r="73" spans="1:2">
      <c r="A73" t="s">
        <v>177</v>
      </c>
    </row>
    <row r="75" spans="1:2">
      <c r="A75" t="s">
        <v>178</v>
      </c>
      <c r="B75" s="85">
        <f>B68/G25</f>
        <v>0.6428571428571429</v>
      </c>
    </row>
    <row r="76" spans="1:2">
      <c r="A76" t="s">
        <v>179</v>
      </c>
      <c r="B76" s="85">
        <f t="shared" ref="B76:B77" si="1">B69/G26</f>
        <v>0.96710526315789469</v>
      </c>
    </row>
    <row r="77" spans="1:2">
      <c r="A77" t="s">
        <v>180</v>
      </c>
      <c r="B77" s="85">
        <f t="shared" si="1"/>
        <v>0.71923076923076923</v>
      </c>
    </row>
  </sheetData>
  <mergeCells count="7">
    <mergeCell ref="A37:B37"/>
    <mergeCell ref="A2:G2"/>
    <mergeCell ref="B15:C15"/>
    <mergeCell ref="B16:C16"/>
    <mergeCell ref="B17:C17"/>
    <mergeCell ref="B18:C18"/>
    <mergeCell ref="B14:C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7dc3d3663935be6bf10a75b4167b61c7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a1fda67aa6625a839560a09cea5ca94f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9AC208-6EF0-4C25-A50F-ABCF80FF61B1}"/>
</file>

<file path=customXml/itemProps2.xml><?xml version="1.0" encoding="utf-8"?>
<ds:datastoreItem xmlns:ds="http://schemas.openxmlformats.org/officeDocument/2006/customXml" ds:itemID="{44365833-18B5-4369-B164-04006C2ADCDE}"/>
</file>

<file path=customXml/itemProps3.xml><?xml version="1.0" encoding="utf-8"?>
<ds:datastoreItem xmlns:ds="http://schemas.openxmlformats.org/officeDocument/2006/customXml" ds:itemID="{ADFD54B0-D86A-4AEE-AE34-C8721668F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Q1</vt:lpstr>
      <vt:lpstr>Q2</vt:lpstr>
      <vt:lpstr>Q3 Data</vt:lpstr>
      <vt:lpstr>Q3</vt:lpstr>
      <vt:lpstr>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Charles-Antoine Morency</dc:creator>
  <cp:lastModifiedBy>Charles-Antoine Morency</cp:lastModifiedBy>
  <cp:lastPrinted>2018-12-31T14:01:19Z</cp:lastPrinted>
  <dcterms:created xsi:type="dcterms:W3CDTF">2016-11-07T18:30:57Z</dcterms:created>
  <dcterms:modified xsi:type="dcterms:W3CDTF">2025-12-12T20:59:12Z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c54ecdc1-5a2f-40c1-9f8f-ecc532216432</vt:lpwstr>
  </property>
  <property fmtid="{D5CDD505-2E9C-101B-9397-08002B2CF9AE}" pid="3" name="ScannedBy">
    <vt:lpwstr>TCS-ContentScanned</vt:lpwstr>
  </property>
  <property fmtid="{D5CDD505-2E9C-101B-9397-08002B2CF9AE}" pid="4" name="HumanaClassification">
    <vt:lpwstr>I</vt:lpwstr>
  </property>
  <property fmtid="{D5CDD505-2E9C-101B-9397-08002B2CF9AE}" pid="5" name="MSIP_Label_e2b6c078-73cb-4371-8a5b-e9fc18accbf8_Enabled">
    <vt:lpwstr>true</vt:lpwstr>
  </property>
  <property fmtid="{D5CDD505-2E9C-101B-9397-08002B2CF9AE}" pid="6" name="MSIP_Label_e2b6c078-73cb-4371-8a5b-e9fc18accbf8_SetDate">
    <vt:lpwstr>2023-01-29T15:22:45Z</vt:lpwstr>
  </property>
  <property fmtid="{D5CDD505-2E9C-101B-9397-08002B2CF9AE}" pid="7" name="MSIP_Label_e2b6c078-73cb-4371-8a5b-e9fc18accbf8_Method">
    <vt:lpwstr>Standard</vt:lpwstr>
  </property>
  <property fmtid="{D5CDD505-2E9C-101B-9397-08002B2CF9AE}" pid="8" name="MSIP_Label_e2b6c078-73cb-4371-8a5b-e9fc18accbf8_Name">
    <vt:lpwstr>INTERNAL</vt:lpwstr>
  </property>
  <property fmtid="{D5CDD505-2E9C-101B-9397-08002B2CF9AE}" pid="9" name="MSIP_Label_e2b6c078-73cb-4371-8a5b-e9fc18accbf8_SiteId">
    <vt:lpwstr>56c62bbe-8598-4b85-9e51-1ca753fa50f2</vt:lpwstr>
  </property>
  <property fmtid="{D5CDD505-2E9C-101B-9397-08002B2CF9AE}" pid="10" name="MSIP_Label_e2b6c078-73cb-4371-8a5b-e9fc18accbf8_ActionId">
    <vt:lpwstr>06e18c93-60d2-429f-80ef-8653b1a6fd9e</vt:lpwstr>
  </property>
  <property fmtid="{D5CDD505-2E9C-101B-9397-08002B2CF9AE}" pid="11" name="MSIP_Label_e2b6c078-73cb-4371-8a5b-e9fc18accbf8_ContentBits">
    <vt:lpwstr>0</vt:lpwstr>
  </property>
  <property fmtid="{D5CDD505-2E9C-101B-9397-08002B2CF9AE}" pid="12" name="MSIP_Label_6a7d8d5d-78e2-4a62-9fcd-016eb5e4c57c_Enabled">
    <vt:lpwstr>true</vt:lpwstr>
  </property>
  <property fmtid="{D5CDD505-2E9C-101B-9397-08002B2CF9AE}" pid="13" name="MSIP_Label_6a7d8d5d-78e2-4a62-9fcd-016eb5e4c57c_SetDate">
    <vt:lpwstr>2025-12-12T20:48:37Z</vt:lpwstr>
  </property>
  <property fmtid="{D5CDD505-2E9C-101B-9397-08002B2CF9AE}" pid="14" name="MSIP_Label_6a7d8d5d-78e2-4a62-9fcd-016eb5e4c57c_Method">
    <vt:lpwstr>Standard</vt:lpwstr>
  </property>
  <property fmtid="{D5CDD505-2E9C-101B-9397-08002B2CF9AE}" pid="15" name="MSIP_Label_6a7d8d5d-78e2-4a62-9fcd-016eb5e4c57c_Name">
    <vt:lpwstr>Général</vt:lpwstr>
  </property>
  <property fmtid="{D5CDD505-2E9C-101B-9397-08002B2CF9AE}" pid="16" name="MSIP_Label_6a7d8d5d-78e2-4a62-9fcd-016eb5e4c57c_SiteId">
    <vt:lpwstr>06e1fe28-5f8b-4075-bf6c-ae24be1a7992</vt:lpwstr>
  </property>
  <property fmtid="{D5CDD505-2E9C-101B-9397-08002B2CF9AE}" pid="17" name="MSIP_Label_6a7d8d5d-78e2-4a62-9fcd-016eb5e4c57c_ActionId">
    <vt:lpwstr>7e95c166-2818-4a64-89de-537803f50e97</vt:lpwstr>
  </property>
  <property fmtid="{D5CDD505-2E9C-101B-9397-08002B2CF9AE}" pid="18" name="MSIP_Label_6a7d8d5d-78e2-4a62-9fcd-016eb5e4c57c_ContentBits">
    <vt:lpwstr>0</vt:lpwstr>
  </property>
  <property fmtid="{D5CDD505-2E9C-101B-9397-08002B2CF9AE}" pid="19" name="MSIP_Label_6a7d8d5d-78e2-4a62-9fcd-016eb5e4c57c_Tag">
    <vt:lpwstr>10, 3, 0, 1</vt:lpwstr>
  </property>
  <property fmtid="{D5CDD505-2E9C-101B-9397-08002B2CF9AE}" pid="20" name="ContentTypeId">
    <vt:lpwstr>0x010100A13D16CE4023BB4BB4110DFC2802C897</vt:lpwstr>
  </property>
</Properties>
</file>