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4.xml" ContentType="application/vnd.ms-office.chartcolorstyle+xml"/>
  <Override PartName="/xl/charts/colors3.xml" ContentType="application/vnd.ms-office.chartcolorstyle+xml"/>
  <Override PartName="/xl/charts/style4.xml" ContentType="application/vnd.ms-office.chartstyle+xml"/>
  <Override PartName="/xl/charts/chart4.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Education\1EOCs\Aleshia\ASA exams\ASTAM\"/>
    </mc:Choice>
  </mc:AlternateContent>
  <xr:revisionPtr revIDLastSave="0" documentId="8_{098A3AD7-3A3A-4993-9F94-DFAE43F1FA43}" xr6:coauthVersionLast="47" xr6:coauthVersionMax="47" xr10:uidLastSave="{00000000-0000-0000-0000-000000000000}"/>
  <bookViews>
    <workbookView xWindow="3735" yWindow="1575" windowWidth="20460" windowHeight="10770" activeTab="1" xr2:uid="{4778C212-AE03-4DF5-859C-47578FB09953}"/>
  </bookViews>
  <sheets>
    <sheet name="Question" sheetId="8" r:id="rId1"/>
    <sheet name="Solution" sheetId="1" r:id="rId2"/>
  </sheets>
  <definedNames>
    <definedName name="a_">#REF!</definedName>
    <definedName name="n_" localSheetId="0">Question!$H$14</definedName>
    <definedName name="n_">Solution!$G$7</definedName>
    <definedName name="r_" localSheetId="0">Question!$F$14</definedName>
    <definedName name="r_">Solution!$E$7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9" i="1" l="1"/>
  <c r="AD63" i="1" l="1"/>
  <c r="T63" i="1" s="1"/>
  <c r="Y63" i="1" s="1"/>
  <c r="Y77" i="1" s="1"/>
  <c r="AD62" i="1"/>
  <c r="T62" i="1" s="1"/>
  <c r="AA62" i="1" s="1"/>
  <c r="AA76" i="1" s="1"/>
  <c r="AD61" i="1"/>
  <c r="T61" i="1" s="1"/>
  <c r="AD60" i="1"/>
  <c r="U61" i="1" l="1"/>
  <c r="U75" i="1" s="1"/>
  <c r="T59" i="1"/>
  <c r="W62" i="1"/>
  <c r="W76" i="1" s="1"/>
  <c r="X62" i="1"/>
  <c r="X76" i="1" s="1"/>
  <c r="X61" i="1"/>
  <c r="X75" i="1" s="1"/>
  <c r="V62" i="1"/>
  <c r="V76" i="1" s="1"/>
  <c r="V63" i="1"/>
  <c r="V77" i="1" s="1"/>
  <c r="Y62" i="1"/>
  <c r="Y76" i="1" s="1"/>
  <c r="AB62" i="1"/>
  <c r="AB76" i="1" s="1"/>
  <c r="U62" i="1"/>
  <c r="U76" i="1" s="1"/>
  <c r="Z62" i="1"/>
  <c r="Z76" i="1" s="1"/>
  <c r="AB61" i="1"/>
  <c r="AB75" i="1" s="1"/>
  <c r="Z61" i="1"/>
  <c r="Z75" i="1" s="1"/>
  <c r="U63" i="1"/>
  <c r="U77" i="1" s="1"/>
  <c r="Y61" i="1"/>
  <c r="Y75" i="1" s="1"/>
  <c r="X63" i="1"/>
  <c r="X77" i="1" s="1"/>
  <c r="AA61" i="1"/>
  <c r="AA75" i="1" s="1"/>
  <c r="W63" i="1"/>
  <c r="W77" i="1" s="1"/>
  <c r="AB63" i="1"/>
  <c r="AB77" i="1" s="1"/>
  <c r="Z63" i="1"/>
  <c r="Z77" i="1" s="1"/>
  <c r="V61" i="1"/>
  <c r="V75" i="1" s="1"/>
  <c r="W61" i="1"/>
  <c r="W75" i="1" s="1"/>
  <c r="AA63" i="1"/>
  <c r="AA77" i="1" s="1"/>
  <c r="AC77" i="1" l="1"/>
  <c r="AC76" i="1"/>
  <c r="AC75" i="1"/>
  <c r="X59" i="1"/>
  <c r="X73" i="1" s="1"/>
  <c r="U59" i="1"/>
  <c r="U73" i="1" s="1"/>
  <c r="AD64" i="1"/>
  <c r="T14" i="1"/>
  <c r="U14" i="1" s="1"/>
  <c r="T15" i="1"/>
  <c r="U15" i="1" s="1"/>
  <c r="T16" i="1"/>
  <c r="U16" i="1" s="1"/>
  <c r="T17" i="1"/>
  <c r="U17" i="1" s="1"/>
  <c r="AD65" i="1" l="1"/>
  <c r="AD66" i="1" s="1"/>
  <c r="AB59" i="1"/>
  <c r="AB73" i="1" s="1"/>
  <c r="U65" i="1"/>
  <c r="T60" i="1"/>
  <c r="AB16" i="1"/>
  <c r="AA16" i="1"/>
  <c r="AB17" i="1"/>
  <c r="AB15" i="1"/>
  <c r="AA15" i="1"/>
  <c r="Z15" i="1"/>
  <c r="AA17" i="1"/>
  <c r="X15" i="1"/>
  <c r="AA14" i="1"/>
  <c r="Z16" i="1"/>
  <c r="Z14" i="1"/>
  <c r="AB14" i="1"/>
  <c r="X16" i="1"/>
  <c r="X14" i="1"/>
  <c r="Z17" i="1"/>
  <c r="Y17" i="1"/>
  <c r="Y16" i="1"/>
  <c r="Y15" i="1"/>
  <c r="Y14" i="1"/>
  <c r="X17" i="1"/>
  <c r="W17" i="1"/>
  <c r="W16" i="1"/>
  <c r="W15" i="1"/>
  <c r="W14" i="1"/>
  <c r="V17" i="1"/>
  <c r="V16" i="1"/>
  <c r="V15" i="1"/>
  <c r="V14" i="1"/>
  <c r="AC60" i="1" l="1"/>
  <c r="X60" i="1"/>
  <c r="X74" i="1" s="1"/>
  <c r="U60" i="1"/>
  <c r="U74" i="1" s="1"/>
  <c r="AC61" i="1"/>
  <c r="AC59" i="1"/>
  <c r="V59" i="1"/>
  <c r="V73" i="1" s="1"/>
  <c r="W59" i="1"/>
  <c r="W73" i="1" s="1"/>
  <c r="Y59" i="1"/>
  <c r="Y73" i="1" s="1"/>
  <c r="AA59" i="1"/>
  <c r="AA73" i="1" s="1"/>
  <c r="Z59" i="1"/>
  <c r="Z73" i="1" s="1"/>
  <c r="AC62" i="1"/>
  <c r="AC63" i="1"/>
  <c r="W60" i="1"/>
  <c r="W74" i="1" s="1"/>
  <c r="Y60" i="1"/>
  <c r="Y74" i="1" s="1"/>
  <c r="Z60" i="1"/>
  <c r="Z74" i="1" s="1"/>
  <c r="AA60" i="1"/>
  <c r="AA74" i="1" s="1"/>
  <c r="V60" i="1"/>
  <c r="V74" i="1" s="1"/>
  <c r="AB60" i="1"/>
  <c r="AB74" i="1" s="1"/>
  <c r="T13" i="1"/>
  <c r="AC73" i="1" l="1"/>
  <c r="AC74" i="1"/>
  <c r="U13" i="1"/>
  <c r="D53" i="1"/>
  <c r="V13" i="1"/>
  <c r="AB13" i="1"/>
  <c r="W13" i="1"/>
  <c r="AA13" i="1"/>
  <c r="Z13" i="1"/>
  <c r="Y13" i="1"/>
  <c r="X13" i="1"/>
  <c r="D18" i="1"/>
  <c r="D54" i="1" l="1"/>
  <c r="D55" i="1" s="1"/>
  <c r="AC13" i="1"/>
  <c r="D15" i="1"/>
  <c r="AC15" i="1"/>
  <c r="AC17" i="1"/>
  <c r="AC16" i="1"/>
  <c r="AC14" i="1"/>
  <c r="U66" i="1" l="1"/>
  <c r="AE59" i="1" s="1"/>
  <c r="D16" i="1"/>
  <c r="AE63" i="1" l="1"/>
  <c r="AE60" i="1"/>
  <c r="AE62" i="1"/>
  <c r="AE61" i="1"/>
  <c r="U19" i="1"/>
  <c r="AD13" i="1" s="1"/>
  <c r="D17" i="1" s="1"/>
  <c r="AD17" i="1" l="1"/>
  <c r="AE17" i="1" s="1"/>
  <c r="D25" i="1" s="1"/>
  <c r="U67" i="1"/>
  <c r="AD16" i="1"/>
  <c r="AE16" i="1" s="1"/>
  <c r="D24" i="1" s="1"/>
  <c r="AD15" i="1"/>
  <c r="AE15" i="1" s="1"/>
  <c r="D23" i="1" s="1"/>
  <c r="AD14" i="1"/>
  <c r="AE14" i="1" s="1"/>
  <c r="D22" i="1" s="1"/>
  <c r="AE13" i="1"/>
  <c r="D21" i="1" s="1"/>
  <c r="AF62" i="1" l="1"/>
  <c r="D64" i="1" s="1"/>
  <c r="D56" i="1"/>
  <c r="AF61" i="1"/>
  <c r="AF59" i="1"/>
  <c r="AF60" i="1"/>
  <c r="AF63" i="1"/>
  <c r="D65" i="1" l="1"/>
  <c r="D62" i="1"/>
  <c r="D61" i="1"/>
  <c r="D63" i="1"/>
</calcChain>
</file>

<file path=xl/sharedStrings.xml><?xml version="1.0" encoding="utf-8"?>
<sst xmlns="http://schemas.openxmlformats.org/spreadsheetml/2006/main" count="170" uniqueCount="88">
  <si>
    <t>Table 1</t>
  </si>
  <si>
    <t>(a)</t>
  </si>
  <si>
    <t>(b)</t>
  </si>
  <si>
    <t>(c)</t>
  </si>
  <si>
    <t>(ii)</t>
  </si>
  <si>
    <t>(d)</t>
  </si>
  <si>
    <t>(e)</t>
  </si>
  <si>
    <t>(i)</t>
  </si>
  <si>
    <t>Table 2</t>
  </si>
  <si>
    <t>Table 3</t>
  </si>
  <si>
    <t>m_i</t>
  </si>
  <si>
    <t>\bar-X_i</t>
  </si>
  <si>
    <t>X-bar</t>
  </si>
  <si>
    <t>a</t>
  </si>
  <si>
    <t>v/a</t>
  </si>
  <si>
    <t>Z_i</t>
  </si>
  <si>
    <t>mu</t>
  </si>
  <si>
    <t>Prem</t>
  </si>
  <si>
    <t>Y-bar_i</t>
  </si>
  <si>
    <t>v-hat/a-hat</t>
  </si>
  <si>
    <t>Premium</t>
  </si>
  <si>
    <t>NOTE TO CANDIDATES:</t>
  </si>
  <si>
    <t xml:space="preserve">This tab is to be used for answering question 1. </t>
  </si>
  <si>
    <r>
      <t xml:space="preserve">This tab </t>
    </r>
    <r>
      <rPr>
        <b/>
        <sz val="14"/>
        <color theme="1"/>
        <rFont val="Times New Roman"/>
        <family val="1"/>
      </rPr>
      <t>will</t>
    </r>
    <r>
      <rPr>
        <sz val="14"/>
        <color theme="1"/>
        <rFont val="Times New Roman"/>
        <family val="1"/>
      </rPr>
      <t xml:space="preserve"> be graded.</t>
    </r>
  </si>
  <si>
    <r>
      <t>Responses to this question in the written answer booklet</t>
    </r>
    <r>
      <rPr>
        <b/>
        <sz val="14"/>
        <color theme="1"/>
        <rFont val="Times New Roman"/>
        <family val="1"/>
      </rPr>
      <t xml:space="preserve"> will not</t>
    </r>
    <r>
      <rPr>
        <sz val="14"/>
        <color theme="1"/>
        <rFont val="Times New Roman"/>
        <family val="1"/>
      </rPr>
      <t xml:space="preserve"> be graded.</t>
    </r>
  </si>
  <si>
    <t>You may utilize the columns to the right or rows below the tables for your calculations.</t>
  </si>
  <si>
    <t xml:space="preserve"> Candidate ID:</t>
  </si>
  <si>
    <t xml:space="preserve">(ii) </t>
  </si>
  <si>
    <t>Calculate the year 9 premiums for each tour company.</t>
  </si>
  <si>
    <t>n</t>
  </si>
  <si>
    <t>m</t>
  </si>
  <si>
    <t>For grader use only</t>
  </si>
  <si>
    <r>
      <t>Z</t>
    </r>
    <r>
      <rPr>
        <i/>
        <vertAlign val="subscript"/>
        <sz val="14"/>
        <color theme="1"/>
        <rFont val="Times New Roman"/>
        <family val="1"/>
      </rPr>
      <t>1</t>
    </r>
  </si>
  <si>
    <r>
      <rPr>
        <i/>
        <sz val="14"/>
        <color theme="1"/>
        <rFont val="Times New Roman"/>
        <family val="1"/>
      </rPr>
      <t>r</t>
    </r>
    <r>
      <rPr>
        <sz val="14"/>
        <color theme="1"/>
        <rFont val="Times New Roman"/>
        <family val="1"/>
      </rPr>
      <t xml:space="preserve"> = </t>
    </r>
  </si>
  <si>
    <r>
      <rPr>
        <i/>
        <sz val="14"/>
        <color theme="1"/>
        <rFont val="Times New Roman"/>
        <family val="1"/>
      </rPr>
      <t>n</t>
    </r>
    <r>
      <rPr>
        <sz val="14"/>
        <color theme="1"/>
        <rFont val="Times New Roman"/>
        <family val="1"/>
      </rPr>
      <t xml:space="preserve"> =   </t>
    </r>
  </si>
  <si>
    <t>Do not insert rows or columns into the tables.</t>
  </si>
  <si>
    <r>
      <rPr>
        <sz val="14"/>
        <color theme="1"/>
        <rFont val="Times New Roman"/>
        <family val="1"/>
      </rPr>
      <t>(</t>
    </r>
    <r>
      <rPr>
        <i/>
        <sz val="14"/>
        <color theme="1"/>
        <rFont val="Times New Roman"/>
        <family val="1"/>
      </rPr>
      <t>4 points</t>
    </r>
    <r>
      <rPr>
        <sz val="14"/>
        <color theme="1"/>
        <rFont val="Times New Roman"/>
        <family val="1"/>
      </rPr>
      <t>)</t>
    </r>
  </si>
  <si>
    <r>
      <rPr>
        <sz val="14"/>
        <color theme="1"/>
        <rFont val="Times New Roman"/>
        <family val="1"/>
      </rPr>
      <t>(</t>
    </r>
    <r>
      <rPr>
        <i/>
        <sz val="14"/>
        <color theme="1"/>
        <rFont val="Times New Roman"/>
        <family val="1"/>
      </rPr>
      <t>1 point</t>
    </r>
    <r>
      <rPr>
        <sz val="14"/>
        <color theme="1"/>
        <rFont val="Times New Roman"/>
        <family val="1"/>
      </rPr>
      <t>)</t>
    </r>
  </si>
  <si>
    <r>
      <t xml:space="preserve">Aggregate claims per traveller-day of insurance cover by company/year </t>
    </r>
    <r>
      <rPr>
        <i/>
        <sz val="14"/>
        <color theme="1"/>
        <rFont val="Times New Roman"/>
        <family val="1"/>
      </rPr>
      <t>X</t>
    </r>
    <r>
      <rPr>
        <i/>
        <vertAlign val="subscript"/>
        <sz val="14"/>
        <color theme="1"/>
        <rFont val="Times New Roman"/>
        <family val="1"/>
      </rPr>
      <t>ij</t>
    </r>
  </si>
  <si>
    <r>
      <t xml:space="preserve">Number of traveller-days of insurance cover by company/year </t>
    </r>
    <r>
      <rPr>
        <i/>
        <sz val="14"/>
        <color theme="1"/>
        <rFont val="Times New Roman"/>
        <family val="1"/>
      </rPr>
      <t>m</t>
    </r>
    <r>
      <rPr>
        <i/>
        <vertAlign val="subscript"/>
        <sz val="14"/>
        <color theme="1"/>
        <rFont val="Times New Roman"/>
        <family val="1"/>
      </rPr>
      <t>ij</t>
    </r>
  </si>
  <si>
    <r>
      <t>Question 1 (</t>
    </r>
    <r>
      <rPr>
        <b/>
        <i/>
        <sz val="14"/>
        <color theme="1"/>
        <rFont val="Times New Roman"/>
        <family val="1"/>
      </rPr>
      <t>12 points</t>
    </r>
    <r>
      <rPr>
        <b/>
        <sz val="14"/>
        <color theme="1"/>
        <rFont val="Times New Roman"/>
        <family val="1"/>
      </rPr>
      <t>)</t>
    </r>
  </si>
  <si>
    <r>
      <rPr>
        <sz val="14"/>
        <color theme="1"/>
        <rFont val="Times New Roman"/>
        <family val="1"/>
      </rPr>
      <t>(</t>
    </r>
    <r>
      <rPr>
        <i/>
        <sz val="14"/>
        <color theme="1"/>
        <rFont val="Times New Roman"/>
        <family val="1"/>
      </rPr>
      <t>2 points</t>
    </r>
    <r>
      <rPr>
        <sz val="14"/>
        <color theme="1"/>
        <rFont val="Times New Roman"/>
        <family val="1"/>
      </rPr>
      <t>)</t>
    </r>
  </si>
  <si>
    <r>
      <t xml:space="preserve">Aggregate claims (in 000's) by company/year </t>
    </r>
    <r>
      <rPr>
        <i/>
        <sz val="14"/>
        <color theme="1"/>
        <rFont val="Times New Roman"/>
        <family val="1"/>
      </rPr>
      <t>Y</t>
    </r>
    <r>
      <rPr>
        <i/>
        <vertAlign val="subscript"/>
        <sz val="14"/>
        <color theme="1"/>
        <rFont val="Times New Roman"/>
        <family val="1"/>
      </rPr>
      <t>ij</t>
    </r>
  </si>
  <si>
    <t>Explain briefly why the Year 9 premium for Company 1 is smaller using the Buhlmann-Straub model than with the Buhlmann model.</t>
  </si>
  <si>
    <r>
      <t xml:space="preserve">Tour Company </t>
    </r>
    <r>
      <rPr>
        <i/>
        <sz val="14"/>
        <color theme="1"/>
        <rFont val="Times New Roman"/>
        <family val="1"/>
      </rPr>
      <t>i</t>
    </r>
  </si>
  <si>
    <t>Answer:</t>
  </si>
  <si>
    <t>Tour Company 1</t>
  </si>
  <si>
    <t>Tour Company 2</t>
  </si>
  <si>
    <t>Tour Company 3</t>
  </si>
  <si>
    <t>Tour Company 4</t>
  </si>
  <si>
    <t>Tour Company 5</t>
  </si>
  <si>
    <t>Explain briefly why the Buhlmann-Straub model with empirical Bayes parameter estimation might be more appropriate than the Buhlmann model for these data.</t>
  </si>
  <si>
    <t>On the right are graphs showing the aggregate claims per insured traveller (in Figure 1), and per insured traveller-day (in Figure 2). State with reasons which risk measure you would recommend.</t>
  </si>
  <si>
    <t>You will use the data in Table 1 to calculate the credibility premium in year 9, in 000's, for each tour company using the Buhlmann model with empirical Bayes parameter estimation.</t>
  </si>
  <si>
    <t>Table 1 (to the right) gives the aggregate claims (in 000s) for property claims under travel insurance policies. The policies were written in bulk through 5 different tour companies over an 8 year period.</t>
  </si>
  <si>
    <t>The insurer decides to use the number of traveller-days for the risk volume measure. The claims per insured traveller-day for each year and for each company are given in Table 2 on the right. The numbers of insured traveller-days for each year and for each company are given in Table 3 on the right.</t>
  </si>
  <si>
    <t>Calculate the credibility premium in year 9 for each tour company, in 000's, using the Buhlmann-Straub model, assuming the number of traveller-days is the same for each company in year 9 as in year 8.</t>
  </si>
  <si>
    <r>
      <t xml:space="preserve">Calculate the following empirical Bayes estimates of </t>
    </r>
    <r>
      <rPr>
        <i/>
        <sz val="14"/>
        <color theme="1"/>
        <rFont val="Symbol"/>
        <family val="1"/>
        <charset val="2"/>
      </rPr>
      <t>n</t>
    </r>
    <r>
      <rPr>
        <sz val="14"/>
        <color theme="1"/>
        <rFont val="Times New Roman"/>
        <family val="1"/>
      </rPr>
      <t xml:space="preserve">, </t>
    </r>
    <r>
      <rPr>
        <i/>
        <sz val="14"/>
        <color theme="1"/>
        <rFont val="Times New Roman"/>
        <family val="1"/>
      </rPr>
      <t>a</t>
    </r>
    <r>
      <rPr>
        <sz val="14"/>
        <color theme="1"/>
        <rFont val="Times New Roman"/>
        <family val="1"/>
      </rPr>
      <t xml:space="preserve">, </t>
    </r>
    <r>
      <rPr>
        <i/>
        <sz val="14"/>
        <color theme="1"/>
        <rFont val="Times New Roman"/>
        <family val="1"/>
      </rPr>
      <t>Z</t>
    </r>
    <r>
      <rPr>
        <i/>
        <vertAlign val="subscript"/>
        <sz val="14"/>
        <color theme="1"/>
        <rFont val="Times New Roman"/>
        <family val="1"/>
      </rPr>
      <t>1</t>
    </r>
    <r>
      <rPr>
        <sz val="14"/>
        <color theme="1"/>
        <rFont val="Times New Roman"/>
        <family val="1"/>
      </rPr>
      <t xml:space="preserve">, and </t>
    </r>
    <r>
      <rPr>
        <i/>
        <sz val="14"/>
        <color theme="1"/>
        <rFont val="Symbol"/>
        <family val="1"/>
        <charset val="2"/>
      </rPr>
      <t>m</t>
    </r>
    <r>
      <rPr>
        <sz val="14"/>
        <color theme="1"/>
        <rFont val="Times New Roman"/>
        <family val="1"/>
      </rPr>
      <t xml:space="preserve"> for the Buhlmann-Straub model. You should find that the estimate of </t>
    </r>
    <r>
      <rPr>
        <i/>
        <sz val="14"/>
        <color theme="1"/>
        <rFont val="Times New Roman"/>
        <family val="1"/>
      </rPr>
      <t>a</t>
    </r>
    <r>
      <rPr>
        <sz val="14"/>
        <color theme="1"/>
        <rFont val="Times New Roman"/>
        <family val="1"/>
      </rPr>
      <t xml:space="preserve"> is 4 to the nearest integer.</t>
    </r>
  </si>
  <si>
    <r>
      <t>Year</t>
    </r>
    <r>
      <rPr>
        <i/>
        <sz val="14"/>
        <color theme="1"/>
        <rFont val="Times New Roman"/>
        <family val="1"/>
      </rPr>
      <t xml:space="preserve"> j</t>
    </r>
  </si>
  <si>
    <r>
      <t xml:space="preserve">Year </t>
    </r>
    <r>
      <rPr>
        <i/>
        <sz val="14"/>
        <color theme="1"/>
        <rFont val="Times New Roman"/>
        <family val="1"/>
      </rPr>
      <t>j</t>
    </r>
  </si>
  <si>
    <r>
      <t xml:space="preserve">Calculate the empirical Bayes estimates of </t>
    </r>
    <r>
      <rPr>
        <i/>
        <sz val="14"/>
        <color theme="1"/>
        <rFont val="Symbol"/>
        <family val="1"/>
        <charset val="2"/>
      </rPr>
      <t>n</t>
    </r>
    <r>
      <rPr>
        <sz val="14"/>
        <color theme="1"/>
        <rFont val="Times New Roman"/>
        <family val="1"/>
      </rPr>
      <t xml:space="preserve">, </t>
    </r>
    <r>
      <rPr>
        <i/>
        <sz val="14"/>
        <color theme="1"/>
        <rFont val="Times New Roman"/>
        <family val="1"/>
      </rPr>
      <t>a</t>
    </r>
    <r>
      <rPr>
        <sz val="14"/>
        <color theme="1"/>
        <rFont val="Times New Roman"/>
        <family val="1"/>
      </rPr>
      <t xml:space="preserve">, </t>
    </r>
    <r>
      <rPr>
        <i/>
        <sz val="14"/>
        <color theme="1"/>
        <rFont val="Times New Roman"/>
        <family val="1"/>
      </rPr>
      <t>Z</t>
    </r>
    <r>
      <rPr>
        <i/>
        <vertAlign val="subscript"/>
        <sz val="14"/>
        <color theme="1"/>
        <rFont val="Times New Roman"/>
        <family val="1"/>
      </rPr>
      <t>1</t>
    </r>
    <r>
      <rPr>
        <sz val="14"/>
        <color theme="1"/>
        <rFont val="Times New Roman"/>
        <family val="1"/>
      </rPr>
      <t xml:space="preserve">, and </t>
    </r>
    <r>
      <rPr>
        <i/>
        <sz val="14"/>
        <color theme="1"/>
        <rFont val="Symbol"/>
        <family val="1"/>
        <charset val="2"/>
      </rPr>
      <t>m</t>
    </r>
    <r>
      <rPr>
        <sz val="14"/>
        <color theme="1"/>
        <rFont val="Times New Roman"/>
        <family val="1"/>
      </rPr>
      <t>. You should find that the estimate of a is 23,850 to the nearest 10.</t>
    </r>
  </si>
  <si>
    <t>This question has parts (a), (b), (c), (d) and (e).</t>
  </si>
  <si>
    <t xml:space="preserve"> </t>
  </si>
  <si>
    <t>On the right are graphs showing the aggregate claims per insured traveller (in Figure 1), and per insured traveller-day (in Figure 2). State with reasons which risk volume measure you would recommend.</t>
  </si>
  <si>
    <t xml:space="preserve">The Buhlmann Straub model allows for the risk volume to be taken into consideration in the credibility calculation.         
The Buhlmann model premium does not reflect any changes in the volume of business written.
There is a lot of variation between companies, and between years, that could arise from different risk exposures. 
Eg Company 1 has the highest aggregate losses in 7 out of 8 years, </t>
  </si>
  <si>
    <t xml:space="preserve">I would use traveller-days. 
The point of credibility is to use experience from different companies to help predict future costs for all companies. 
This is most effective when the experience of each company is at least somewhat similar.  
The experience in Figure 2 is more homogeneous than in Figure 1, especially with respect to Company 1. </t>
  </si>
  <si>
    <t>.</t>
  </si>
  <si>
    <t>a-denominator</t>
  </si>
  <si>
    <r>
      <t>(Y_ij-Y-bar_i)</t>
    </r>
    <r>
      <rPr>
        <vertAlign val="superscript"/>
        <sz val="14"/>
        <color theme="1"/>
        <rFont val="Times New Roman"/>
        <family val="1"/>
      </rPr>
      <t>2</t>
    </r>
  </si>
  <si>
    <r>
      <t>(Y-bar_i-Y-bar)</t>
    </r>
    <r>
      <rPr>
        <vertAlign val="superscript"/>
        <sz val="14"/>
        <color theme="1"/>
        <rFont val="Times New Roman"/>
        <family val="1"/>
      </rPr>
      <t>2</t>
    </r>
  </si>
  <si>
    <t>More data means more credibility weighting for its own data, which has lower mean than the collective. In Buhlmann, Co 1 mean is higher than collective (because of higher volume).</t>
  </si>
  <si>
    <r>
      <t>(X_ij-X-bar_i)</t>
    </r>
    <r>
      <rPr>
        <vertAlign val="superscript"/>
        <sz val="14"/>
        <color theme="1"/>
        <rFont val="Times New Roman"/>
        <family val="1"/>
      </rPr>
      <t>2</t>
    </r>
  </si>
  <si>
    <r>
      <t>(X-bar_i-X-bar)</t>
    </r>
    <r>
      <rPr>
        <vertAlign val="superscript"/>
        <sz val="14"/>
        <color theme="1"/>
        <rFont val="Times New Roman"/>
        <family val="1"/>
      </rPr>
      <t>2</t>
    </r>
  </si>
  <si>
    <r>
      <t>sum m</t>
    </r>
    <r>
      <rPr>
        <vertAlign val="superscript"/>
        <sz val="14"/>
        <color theme="1"/>
        <rFont val="Aptos Narrow"/>
        <family val="2"/>
        <scheme val="minor"/>
      </rPr>
      <t>2</t>
    </r>
    <r>
      <rPr>
        <sz val="14"/>
        <color theme="1"/>
        <rFont val="Aptos Narrow"/>
        <family val="2"/>
        <scheme val="minor"/>
      </rPr>
      <t>_i/m</t>
    </r>
  </si>
  <si>
    <r>
      <t>m_ij(X_ij-X-bar_i)</t>
    </r>
    <r>
      <rPr>
        <vertAlign val="superscript"/>
        <sz val="14"/>
        <color theme="1"/>
        <rFont val="Aptos Narrow"/>
        <family val="2"/>
        <scheme val="minor"/>
      </rPr>
      <t>2</t>
    </r>
  </si>
  <si>
    <t>Question 1</t>
  </si>
  <si>
    <t>Also, the Buhlmann-Straub premium uses the Year 8 volume, which is smaller than 6/8 years. Buhlmann implicitly treats all exposures as equal, leading to higher Buhlmann premium.</t>
  </si>
  <si>
    <t>Examiners’ Comments</t>
  </si>
  <si>
    <t>General pointers for Excel Questions</t>
  </si>
  <si>
    <t>Be very careful when copying down formulas. Copy down errors were common.</t>
  </si>
  <si>
    <t>b.</t>
  </si>
  <si>
    <t>Do not hard code numbers in cells. The examiners will try to give partial credit for an answer that is wrong, but they need to be able to track down how the answer was calculated.</t>
  </si>
  <si>
    <t xml:space="preserve"> Part (a) was done well with most candidates achieving full credit.</t>
  </si>
  <si>
    <t>Few candidates achieved full credit on part (e), which required some consideration of the difference between the underlying assumptions of the two methods, and how those related to the Company 1 experience.</t>
  </si>
  <si>
    <t>In part (c), the examiners were looking for an understanding that the point of adjusting for volume is to decrease the heterogeneity in the portfolio, so that the experience of the group is as relevant as possible to the estimation for each individual company. Relatively few candidates fully understood this point, with many erroneously suggesting that more heterogeneity is preferable to less.</t>
  </si>
  <si>
    <t xml:space="preserve"> In general, candidates did well on this question. The numerical parts scored much more highly than the explanation parts. Candidates should be aware that the examiners are looking for candidates to demonstrate an understanding of the models, processes, and underlying assumptions, as well as the ability to do the calculations correctly.</t>
  </si>
  <si>
    <t xml:space="preserve"> In part (b), the examiners wanted candidates to relate the question to the information given in Table 1. The key difference between Buhlmann credibility and Buhlmann-Straub credibility is that Buhlmann—Straub allows for variable volume of risk/business between years, and in the empirical estimation process, between companies. The context of the question (short term group travel insurance), together with the very wide variation between the tour companies’ aggregate claims in Table 1 should have signaled that volume was an important consideration in this case. And if Table 1 did not signal it, then the rest of the question, where the volume metrics are specifically given, should have given a large hint. Nevertheless, not many candidates achieved full credit for this part.</t>
  </si>
  <si>
    <t xml:space="preserve"> Part (d) required substantial calculations. In general (d)(i) was done well by many of those who attempted it. All the relevant formulas are given in the formula sheet, and many candidates successfully applied the formulas to the data. In (d)(ii) candidates needed to recognize that the credibility premium is per unit of volume, and so had to be multiplied by the appropriate volume to find the year 9 premium. Candidates who did not apply the volume to the credibility premium received partial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</si>
</sst>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00_-;\-* #,##0.00_-;_-* &quot;-&quot;??_-;_-@_-"/>
    <numFmt numFmtId="165" formatCode="0.000"/>
    <numFmt numFmtId="166" formatCode="0.0"/>
    <numFmt numFmtId="167" formatCode="0.00000"/>
    <numFmt numFmtId="168" formatCode="0.000000"/>
    <numFmt numFmtId="169" formatCode="_-* #,##0.0_-;\-* #,##0.0_-;_-* &quot;-&quot;??_-;_-@_-"/>
    <numFmt numFmtId="170" formatCode="_-* #,##0_-;\-* #,##0_-;_-* &quot;-&quot;??_-;_-@_-"/>
    <numFmt numFmtId="171" formatCode="_-* #,##0.0000_-;\-* #,##0.0000_-;_-* &quot;-&quot;??_-;_-@_-"/>
    <numFmt numFmtId="172" formatCode="0.0000"/>
  </numFmts>
  <fonts count="17" x14ac:knownFonts="1">
    <font>
      <sz val="11"/>
      <color theme="1"/>
      <name val="Aptos Narrow"/>
      <family val="2"/>
      <scheme val="minor"/>
    </font>
    <font>
      <sz val="8"/>
      <name val="Aptos Narrow"/>
      <family val="2"/>
      <scheme val="minor"/>
    </font>
    <font>
      <sz val="11"/>
      <color theme="1"/>
      <name val="Aptos Narrow"/>
      <family val="2"/>
      <scheme val="minor"/>
    </font>
    <font>
      <b/>
      <sz val="14"/>
      <color theme="1"/>
      <name val="Times New Roman"/>
      <family val="1"/>
    </font>
    <font>
      <sz val="14"/>
      <color theme="1"/>
      <name val="Aptos Narrow"/>
      <family val="2"/>
      <scheme val="minor"/>
    </font>
    <font>
      <sz val="14"/>
      <color theme="1"/>
      <name val="Times New Roman"/>
      <family val="1"/>
    </font>
    <font>
      <b/>
      <sz val="12"/>
      <color theme="1"/>
      <name val="Aptos Narrow"/>
      <family val="2"/>
      <scheme val="minor"/>
    </font>
    <font>
      <b/>
      <i/>
      <sz val="14"/>
      <color theme="1"/>
      <name val="Times New Roman"/>
      <family val="1"/>
    </font>
    <font>
      <i/>
      <sz val="14"/>
      <color theme="1"/>
      <name val="Times New Roman"/>
      <family val="1"/>
    </font>
    <font>
      <i/>
      <vertAlign val="subscript"/>
      <sz val="14"/>
      <color theme="1"/>
      <name val="Times New Roman"/>
      <family val="1"/>
    </font>
    <font>
      <i/>
      <sz val="14"/>
      <color theme="1"/>
      <name val="Symbol"/>
      <family val="1"/>
      <charset val="2"/>
    </font>
    <font>
      <i/>
      <sz val="14"/>
      <color theme="1"/>
      <name val="Symbol"/>
      <family val="1"/>
      <charset val="2"/>
    </font>
    <font>
      <sz val="11"/>
      <color rgb="FFFF0000"/>
      <name val="Aptos Narrow"/>
      <family val="2"/>
      <scheme val="minor"/>
    </font>
    <font>
      <vertAlign val="superscript"/>
      <sz val="14"/>
      <color theme="1"/>
      <name val="Times New Roman"/>
      <family val="1"/>
    </font>
    <font>
      <vertAlign val="superscript"/>
      <sz val="14"/>
      <color theme="1"/>
      <name val="Aptos Narrow"/>
      <family val="2"/>
      <scheme val="minor"/>
    </font>
    <font>
      <b/>
      <sz val="14"/>
      <name val="Calibri"/>
      <family val="2"/>
    </font>
    <font>
      <sz val="14"/>
      <name val="Calibri"/>
      <family val="2"/>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44" fontId="2" fillId="0" borderId="0" applyFont="0" applyFill="0" applyBorder="0" applyAlignment="0" applyProtection="0"/>
  </cellStyleXfs>
  <cellXfs count="218">
    <xf numFmtId="0" fontId="0" fillId="0" borderId="0" xfId="0"/>
    <xf numFmtId="0" fontId="0" fillId="0" borderId="0" xfId="0" applyAlignment="1">
      <alignment vertical="center"/>
    </xf>
    <xf numFmtId="0" fontId="4" fillId="0" borderId="0" xfId="0" applyFont="1"/>
    <xf numFmtId="0" fontId="4" fillId="0" borderId="0" xfId="0" applyFont="1" applyAlignment="1">
      <alignment horizont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xf>
    <xf numFmtId="0" fontId="0" fillId="0" borderId="0" xfId="0" applyAlignment="1">
      <alignment horizontal="left" vertical="center"/>
    </xf>
    <xf numFmtId="0" fontId="5" fillId="0" borderId="0" xfId="0" applyFont="1"/>
    <xf numFmtId="0" fontId="5" fillId="0" borderId="0" xfId="0" applyFont="1" applyAlignment="1">
      <alignment horizontal="center"/>
    </xf>
    <xf numFmtId="0" fontId="5" fillId="0" borderId="1" xfId="0" applyFont="1" applyBorder="1"/>
    <xf numFmtId="164" fontId="5" fillId="0" borderId="0" xfId="1" applyFont="1" applyBorder="1"/>
    <xf numFmtId="164" fontId="5" fillId="0" borderId="0" xfId="0" applyNumberFormat="1" applyFont="1"/>
    <xf numFmtId="2" fontId="5" fillId="0" borderId="4" xfId="0" applyNumberFormat="1" applyFont="1" applyBorder="1"/>
    <xf numFmtId="2" fontId="5" fillId="0" borderId="5" xfId="0" applyNumberFormat="1" applyFont="1" applyBorder="1"/>
    <xf numFmtId="2" fontId="5" fillId="0" borderId="6" xfId="0" applyNumberFormat="1" applyFont="1" applyBorder="1"/>
    <xf numFmtId="2" fontId="5" fillId="0" borderId="15" xfId="0" applyNumberFormat="1" applyFont="1" applyBorder="1"/>
    <xf numFmtId="168" fontId="5" fillId="0" borderId="15" xfId="0" applyNumberFormat="1" applyFont="1" applyBorder="1"/>
    <xf numFmtId="2" fontId="5" fillId="0" borderId="7" xfId="0" applyNumberFormat="1" applyFont="1" applyBorder="1"/>
    <xf numFmtId="2" fontId="5" fillId="0" borderId="0" xfId="0" applyNumberFormat="1" applyFont="1"/>
    <xf numFmtId="2" fontId="5" fillId="0" borderId="8" xfId="0" applyNumberFormat="1" applyFont="1" applyBorder="1"/>
    <xf numFmtId="2" fontId="5" fillId="0" borderId="2" xfId="0" applyNumberFormat="1" applyFont="1" applyBorder="1"/>
    <xf numFmtId="168" fontId="5" fillId="0" borderId="2" xfId="0" applyNumberFormat="1" applyFont="1" applyBorder="1"/>
    <xf numFmtId="2" fontId="5" fillId="0" borderId="9" xfId="0" applyNumberFormat="1" applyFont="1" applyBorder="1"/>
    <xf numFmtId="2" fontId="5" fillId="0" borderId="10" xfId="0" applyNumberFormat="1" applyFont="1" applyBorder="1"/>
    <xf numFmtId="2" fontId="5" fillId="0" borderId="11" xfId="0" applyNumberFormat="1" applyFont="1" applyBorder="1"/>
    <xf numFmtId="2" fontId="5" fillId="0" borderId="3" xfId="0" applyNumberFormat="1" applyFont="1" applyBorder="1"/>
    <xf numFmtId="168" fontId="5" fillId="0" borderId="3" xfId="0" applyNumberFormat="1" applyFont="1" applyBorder="1"/>
    <xf numFmtId="168" fontId="5" fillId="0" borderId="0" xfId="0" applyNumberFormat="1" applyFont="1"/>
    <xf numFmtId="170" fontId="4" fillId="0" borderId="0" xfId="1" applyNumberFormat="1" applyFont="1" applyBorder="1"/>
    <xf numFmtId="1" fontId="5" fillId="0" borderId="0" xfId="0" applyNumberFormat="1" applyFont="1"/>
    <xf numFmtId="164" fontId="5" fillId="0" borderId="0" xfId="1" applyFont="1"/>
    <xf numFmtId="167" fontId="5" fillId="0" borderId="0" xfId="0" applyNumberFormat="1" applyFont="1"/>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left" vertical="top" wrapText="1"/>
    </xf>
    <xf numFmtId="0" fontId="0" fillId="4" borderId="0" xfId="0" applyFill="1" applyAlignment="1">
      <alignment horizontal="center"/>
    </xf>
    <xf numFmtId="0" fontId="3" fillId="2" borderId="0" xfId="0" applyFont="1" applyFill="1" applyAlignment="1">
      <alignment horizontal="left" vertical="top"/>
    </xf>
    <xf numFmtId="0" fontId="4" fillId="2" borderId="0" xfId="0" applyFont="1" applyFill="1" applyAlignment="1">
      <alignment vertical="top"/>
    </xf>
    <xf numFmtId="0" fontId="5" fillId="2" borderId="0" xfId="0" applyFont="1" applyFill="1" applyAlignment="1">
      <alignment horizontal="left" vertical="top"/>
    </xf>
    <xf numFmtId="0" fontId="5" fillId="0" borderId="0" xfId="0" applyFont="1" applyAlignment="1">
      <alignment vertical="top"/>
    </xf>
    <xf numFmtId="0" fontId="5" fillId="3" borderId="16" xfId="0" applyFont="1" applyFill="1" applyBorder="1" applyAlignment="1">
      <alignment vertical="top"/>
    </xf>
    <xf numFmtId="0" fontId="5" fillId="0" borderId="0" xfId="0" applyFont="1" applyAlignment="1">
      <alignment horizontal="right" vertical="top"/>
    </xf>
    <xf numFmtId="1" fontId="5" fillId="0" borderId="15" xfId="0" applyNumberFormat="1" applyFont="1" applyBorder="1" applyAlignment="1">
      <alignment vertical="top"/>
    </xf>
    <xf numFmtId="1" fontId="5" fillId="0" borderId="2" xfId="0" applyNumberFormat="1" applyFont="1" applyBorder="1" applyAlignment="1">
      <alignment vertical="top"/>
    </xf>
    <xf numFmtId="167" fontId="5" fillId="0" borderId="2" xfId="0" applyNumberFormat="1" applyFont="1" applyBorder="1" applyAlignment="1">
      <alignment vertical="top"/>
    </xf>
    <xf numFmtId="2" fontId="5" fillId="0" borderId="3" xfId="0" applyNumberFormat="1" applyFont="1" applyBorder="1" applyAlignment="1">
      <alignment vertical="top"/>
    </xf>
    <xf numFmtId="169" fontId="5" fillId="0" borderId="0" xfId="1" applyNumberFormat="1" applyFont="1" applyBorder="1" applyAlignment="1">
      <alignment vertical="top"/>
    </xf>
    <xf numFmtId="166" fontId="5" fillId="0" borderId="0" xfId="0" applyNumberFormat="1" applyFont="1" applyAlignment="1">
      <alignment horizontal="left" vertical="top"/>
    </xf>
    <xf numFmtId="2" fontId="5" fillId="0" borderId="0" xfId="0" applyNumberFormat="1" applyFont="1" applyAlignment="1">
      <alignment horizontal="left" vertical="top"/>
    </xf>
    <xf numFmtId="169" fontId="5" fillId="0" borderId="0" xfId="0" applyNumberFormat="1" applyFont="1" applyAlignment="1">
      <alignment horizontal="left" vertical="top"/>
    </xf>
    <xf numFmtId="166" fontId="5" fillId="0" borderId="0" xfId="0" applyNumberFormat="1" applyFont="1" applyAlignment="1">
      <alignment vertical="top"/>
    </xf>
    <xf numFmtId="2" fontId="5" fillId="0" borderId="0" xfId="0" applyNumberFormat="1" applyFont="1" applyAlignment="1">
      <alignment horizontal="center" vertical="top"/>
    </xf>
    <xf numFmtId="169" fontId="5" fillId="0" borderId="0" xfId="0" applyNumberFormat="1" applyFont="1" applyAlignment="1">
      <alignment vertical="top"/>
    </xf>
    <xf numFmtId="164" fontId="5" fillId="2" borderId="0" xfId="1" applyFont="1" applyFill="1" applyBorder="1"/>
    <xf numFmtId="164" fontId="5" fillId="2" borderId="8" xfId="1" applyFont="1" applyFill="1" applyBorder="1"/>
    <xf numFmtId="164" fontId="5" fillId="2" borderId="10" xfId="1" applyFont="1" applyFill="1" applyBorder="1"/>
    <xf numFmtId="164" fontId="5" fillId="2" borderId="11" xfId="1" applyFont="1" applyFill="1" applyBorder="1"/>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23" xfId="0" applyFont="1" applyFill="1" applyBorder="1" applyAlignment="1">
      <alignment horizontal="center"/>
    </xf>
    <xf numFmtId="0" fontId="5" fillId="2" borderId="27" xfId="0" applyFont="1" applyFill="1" applyBorder="1" applyAlignment="1">
      <alignment horizontal="center"/>
    </xf>
    <xf numFmtId="0" fontId="5"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right" vertical="top"/>
    </xf>
    <xf numFmtId="0" fontId="8" fillId="2" borderId="0" xfId="0" applyFont="1" applyFill="1" applyAlignment="1">
      <alignment vertical="top"/>
    </xf>
    <xf numFmtId="0" fontId="10" fillId="2" borderId="0" xfId="0" applyFont="1" applyFill="1" applyAlignment="1">
      <alignment horizontal="center" vertical="top"/>
    </xf>
    <xf numFmtId="0" fontId="8" fillId="2" borderId="0" xfId="0" applyFont="1" applyFill="1" applyAlignment="1">
      <alignment horizontal="center" vertical="top"/>
    </xf>
    <xf numFmtId="0" fontId="11" fillId="2" borderId="0" xfId="0" applyFont="1" applyFill="1" applyAlignment="1">
      <alignment horizontal="center" vertical="top"/>
    </xf>
    <xf numFmtId="0" fontId="5" fillId="0" borderId="0" xfId="0" applyFont="1" applyAlignment="1">
      <alignment vertical="top" wrapText="1"/>
    </xf>
    <xf numFmtId="0" fontId="5" fillId="2" borderId="0" xfId="0" applyFont="1" applyFill="1" applyAlignment="1">
      <alignment vertical="top" wrapText="1"/>
    </xf>
    <xf numFmtId="0" fontId="0" fillId="2" borderId="0" xfId="0" applyFill="1" applyAlignment="1">
      <alignment vertical="top"/>
    </xf>
    <xf numFmtId="164" fontId="5" fillId="0" borderId="3" xfId="0" applyNumberFormat="1" applyFont="1" applyBorder="1" applyAlignment="1">
      <alignment vertical="top"/>
    </xf>
    <xf numFmtId="172" fontId="5" fillId="0" borderId="2" xfId="0" applyNumberFormat="1" applyFont="1" applyBorder="1" applyAlignment="1">
      <alignment vertical="top"/>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2" xfId="0" applyFont="1" applyFill="1" applyBorder="1" applyAlignment="1">
      <alignment horizontal="center"/>
    </xf>
    <xf numFmtId="2" fontId="5" fillId="2" borderId="0" xfId="0" applyNumberFormat="1" applyFont="1" applyFill="1" applyAlignment="1">
      <alignment horizontal="center"/>
    </xf>
    <xf numFmtId="2" fontId="5" fillId="2" borderId="8" xfId="0" applyNumberFormat="1" applyFont="1" applyFill="1" applyBorder="1" applyAlignment="1">
      <alignment horizontal="center"/>
    </xf>
    <xf numFmtId="0" fontId="5" fillId="2" borderId="3" xfId="0" applyFont="1" applyFill="1" applyBorder="1" applyAlignment="1">
      <alignment horizontal="center"/>
    </xf>
    <xf numFmtId="2" fontId="5" fillId="2" borderId="10" xfId="0" applyNumberFormat="1" applyFont="1" applyFill="1" applyBorder="1" applyAlignment="1">
      <alignment horizontal="center"/>
    </xf>
    <xf numFmtId="2" fontId="5" fillId="2" borderId="11" xfId="0" applyNumberFormat="1" applyFont="1" applyFill="1" applyBorder="1" applyAlignment="1">
      <alignment horizontal="center"/>
    </xf>
    <xf numFmtId="1" fontId="5" fillId="2" borderId="0" xfId="0" applyNumberFormat="1" applyFont="1" applyFill="1" applyAlignment="1">
      <alignment horizontal="center"/>
    </xf>
    <xf numFmtId="1" fontId="5" fillId="2" borderId="8"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11" xfId="0" applyNumberFormat="1" applyFont="1" applyFill="1" applyBorder="1" applyAlignment="1">
      <alignment horizontal="center"/>
    </xf>
    <xf numFmtId="2" fontId="5" fillId="0" borderId="4" xfId="0" applyNumberFormat="1" applyFont="1" applyBorder="1" applyAlignment="1">
      <alignment horizontal="right" vertical="center"/>
    </xf>
    <xf numFmtId="2" fontId="5" fillId="0" borderId="5" xfId="0" applyNumberFormat="1" applyFont="1" applyBorder="1" applyAlignment="1">
      <alignment horizontal="right" vertical="center"/>
    </xf>
    <xf numFmtId="2" fontId="5" fillId="0" borderId="6" xfId="0" applyNumberFormat="1" applyFont="1" applyBorder="1" applyAlignment="1">
      <alignment horizontal="right" vertical="center"/>
    </xf>
    <xf numFmtId="2" fontId="5" fillId="0" borderId="7" xfId="0" applyNumberFormat="1" applyFont="1" applyBorder="1" applyAlignment="1">
      <alignment horizontal="right"/>
    </xf>
    <xf numFmtId="2" fontId="5" fillId="0" borderId="0" xfId="0" applyNumberFormat="1" applyFont="1" applyAlignment="1">
      <alignment horizontal="right"/>
    </xf>
    <xf numFmtId="2" fontId="5" fillId="0" borderId="8" xfId="0" applyNumberFormat="1" applyFont="1" applyBorder="1" applyAlignment="1">
      <alignment horizontal="right"/>
    </xf>
    <xf numFmtId="2" fontId="5" fillId="0" borderId="9" xfId="0" applyNumberFormat="1" applyFont="1" applyBorder="1" applyAlignment="1">
      <alignment horizontal="right"/>
    </xf>
    <xf numFmtId="2" fontId="5" fillId="0" borderId="10" xfId="0" applyNumberFormat="1" applyFont="1" applyBorder="1" applyAlignment="1">
      <alignment horizontal="right"/>
    </xf>
    <xf numFmtId="2" fontId="5" fillId="0" borderId="11" xfId="0" applyNumberFormat="1" applyFont="1" applyBorder="1" applyAlignment="1">
      <alignment horizontal="right"/>
    </xf>
    <xf numFmtId="1" fontId="5" fillId="0" borderId="7" xfId="0" applyNumberFormat="1" applyFont="1" applyBorder="1"/>
    <xf numFmtId="168" fontId="5" fillId="0" borderId="0" xfId="0" applyNumberFormat="1" applyFont="1" applyAlignment="1">
      <alignment horizontal="center"/>
    </xf>
    <xf numFmtId="1" fontId="5" fillId="0" borderId="5" xfId="0" applyNumberFormat="1" applyFont="1" applyBorder="1" applyAlignment="1">
      <alignment horizontal="center"/>
    </xf>
    <xf numFmtId="0" fontId="5" fillId="0" borderId="6" xfId="0" applyFont="1" applyBorder="1"/>
    <xf numFmtId="1" fontId="5" fillId="0" borderId="9" xfId="0" applyNumberFormat="1" applyFont="1" applyBorder="1"/>
    <xf numFmtId="168" fontId="5" fillId="0" borderId="10" xfId="0" applyNumberFormat="1" applyFont="1" applyBorder="1" applyAlignment="1">
      <alignment horizontal="center"/>
    </xf>
    <xf numFmtId="171" fontId="5" fillId="0" borderId="0" xfId="1" applyNumberFormat="1" applyFont="1" applyBorder="1"/>
    <xf numFmtId="170" fontId="5" fillId="0" borderId="15" xfId="1" applyNumberFormat="1" applyFont="1" applyBorder="1" applyAlignment="1">
      <alignment vertical="top"/>
    </xf>
    <xf numFmtId="170" fontId="5" fillId="0" borderId="2" xfId="1" applyNumberFormat="1" applyFont="1" applyBorder="1" applyAlignment="1">
      <alignment vertical="top"/>
    </xf>
    <xf numFmtId="170" fontId="5" fillId="0" borderId="3" xfId="1" applyNumberFormat="1" applyFont="1" applyBorder="1" applyAlignment="1">
      <alignment vertical="top"/>
    </xf>
    <xf numFmtId="170" fontId="5" fillId="0" borderId="15" xfId="1" applyNumberFormat="1" applyFont="1" applyBorder="1" applyAlignment="1">
      <alignment horizontal="left" vertical="top"/>
    </xf>
    <xf numFmtId="170" fontId="5" fillId="0" borderId="2" xfId="1" applyNumberFormat="1" applyFont="1" applyBorder="1" applyAlignment="1">
      <alignment horizontal="left" vertical="top"/>
    </xf>
    <xf numFmtId="170" fontId="5" fillId="0" borderId="3" xfId="1" applyNumberFormat="1" applyFont="1" applyBorder="1" applyAlignment="1">
      <alignment horizontal="left" vertical="top"/>
    </xf>
    <xf numFmtId="49" fontId="0" fillId="4" borderId="21" xfId="0" applyNumberFormat="1" applyFill="1" applyBorder="1"/>
    <xf numFmtId="0" fontId="0" fillId="4" borderId="22" xfId="0" applyFill="1" applyBorder="1" applyAlignment="1">
      <alignment horizontal="center"/>
    </xf>
    <xf numFmtId="49" fontId="12" fillId="4" borderId="21" xfId="0" applyNumberFormat="1" applyFont="1" applyFill="1" applyBorder="1" applyAlignment="1">
      <alignment horizontal="center"/>
    </xf>
    <xf numFmtId="1" fontId="0" fillId="4" borderId="0" xfId="0" applyNumberFormat="1" applyFill="1" applyAlignment="1">
      <alignment horizontal="center"/>
    </xf>
    <xf numFmtId="1" fontId="0" fillId="4" borderId="22" xfId="0" applyNumberFormat="1" applyFill="1" applyBorder="1" applyAlignment="1">
      <alignment horizontal="center"/>
    </xf>
    <xf numFmtId="49" fontId="0" fillId="4" borderId="21" xfId="0" applyNumberFormat="1" applyFill="1" applyBorder="1" applyAlignment="1">
      <alignment horizontal="center"/>
    </xf>
    <xf numFmtId="0" fontId="5" fillId="2" borderId="12" xfId="0" applyFont="1" applyFill="1" applyBorder="1" applyAlignment="1">
      <alignment horizontal="right" vertical="top"/>
    </xf>
    <xf numFmtId="0" fontId="5" fillId="2" borderId="14" xfId="0" applyFont="1" applyFill="1" applyBorder="1" applyAlignment="1">
      <alignment horizontal="left" vertical="top"/>
    </xf>
    <xf numFmtId="0" fontId="5" fillId="2" borderId="13" xfId="0" applyFont="1" applyFill="1" applyBorder="1" applyAlignment="1">
      <alignment horizontal="right" vertical="top"/>
    </xf>
    <xf numFmtId="170" fontId="4" fillId="0" borderId="4" xfId="1" applyNumberFormat="1" applyFont="1" applyBorder="1"/>
    <xf numFmtId="170" fontId="4" fillId="0" borderId="5" xfId="1" applyNumberFormat="1" applyFont="1" applyBorder="1"/>
    <xf numFmtId="170" fontId="4" fillId="0" borderId="6" xfId="1" applyNumberFormat="1" applyFont="1" applyBorder="1"/>
    <xf numFmtId="170" fontId="4" fillId="0" borderId="7" xfId="1" applyNumberFormat="1" applyFont="1" applyBorder="1"/>
    <xf numFmtId="170" fontId="4" fillId="0" borderId="8" xfId="1" applyNumberFormat="1" applyFont="1" applyBorder="1"/>
    <xf numFmtId="1" fontId="5" fillId="0" borderId="0" xfId="0" applyNumberFormat="1" applyFont="1" applyAlignment="1">
      <alignment vertical="top"/>
    </xf>
    <xf numFmtId="164" fontId="5" fillId="0" borderId="0" xfId="1" applyFont="1" applyAlignment="1">
      <alignment vertical="top"/>
    </xf>
    <xf numFmtId="2" fontId="5" fillId="0" borderId="0" xfId="0" applyNumberFormat="1" applyFont="1" applyAlignment="1">
      <alignment vertical="top"/>
    </xf>
    <xf numFmtId="0" fontId="5" fillId="0" borderId="0" xfId="0" quotePrefix="1" applyFont="1" applyAlignment="1">
      <alignment horizontal="right" vertical="top"/>
    </xf>
    <xf numFmtId="0" fontId="5" fillId="0" borderId="0" xfId="0" quotePrefix="1" applyFont="1" applyAlignment="1">
      <alignment vertical="center"/>
    </xf>
    <xf numFmtId="0" fontId="5" fillId="0" borderId="1" xfId="0" applyFont="1" applyBorder="1" applyAlignment="1">
      <alignment horizontal="center"/>
    </xf>
    <xf numFmtId="0" fontId="4" fillId="0" borderId="1" xfId="0" applyFont="1" applyBorder="1" applyAlignment="1">
      <alignment horizontal="center"/>
    </xf>
    <xf numFmtId="0" fontId="8" fillId="0" borderId="0" xfId="0" applyFont="1" applyAlignment="1">
      <alignment vertical="top"/>
    </xf>
    <xf numFmtId="169" fontId="8" fillId="0" borderId="0" xfId="1" applyNumberFormat="1" applyFont="1" applyFill="1" applyBorder="1" applyAlignment="1">
      <alignment vertical="top"/>
    </xf>
    <xf numFmtId="0" fontId="5" fillId="0" borderId="0" xfId="0" quotePrefix="1" applyFont="1" applyAlignment="1">
      <alignment vertical="top" wrapText="1"/>
    </xf>
    <xf numFmtId="44" fontId="5" fillId="0" borderId="0" xfId="2" applyFont="1" applyFill="1" applyBorder="1" applyAlignment="1">
      <alignment horizontal="left" vertical="top"/>
    </xf>
    <xf numFmtId="169" fontId="4" fillId="0" borderId="15" xfId="1" applyNumberFormat="1" applyFont="1" applyBorder="1"/>
    <xf numFmtId="169" fontId="4" fillId="0" borderId="2" xfId="1" applyNumberFormat="1" applyFont="1" applyBorder="1"/>
    <xf numFmtId="169" fontId="4" fillId="0" borderId="3" xfId="1" applyNumberFormat="1" applyFont="1" applyBorder="1"/>
    <xf numFmtId="170" fontId="5" fillId="0" borderId="15" xfId="0" applyNumberFormat="1" applyFont="1" applyBorder="1"/>
    <xf numFmtId="170" fontId="5" fillId="0" borderId="2" xfId="0" applyNumberFormat="1" applyFont="1" applyBorder="1"/>
    <xf numFmtId="0" fontId="5" fillId="0" borderId="0" xfId="0" quotePrefix="1" applyFont="1" applyAlignment="1">
      <alignment vertical="center" wrapText="1"/>
    </xf>
    <xf numFmtId="169" fontId="5" fillId="3" borderId="16" xfId="1" applyNumberFormat="1" applyFont="1" applyFill="1" applyBorder="1" applyAlignment="1">
      <alignment horizontal="center"/>
    </xf>
    <xf numFmtId="167" fontId="5" fillId="3" borderId="16" xfId="0" applyNumberFormat="1" applyFont="1" applyFill="1" applyBorder="1" applyAlignment="1">
      <alignment horizontal="center" vertical="top"/>
    </xf>
    <xf numFmtId="2" fontId="5" fillId="3" borderId="16" xfId="0" applyNumberFormat="1" applyFont="1" applyFill="1" applyBorder="1" applyAlignment="1">
      <alignment horizontal="center"/>
    </xf>
    <xf numFmtId="170" fontId="5" fillId="3" borderId="16" xfId="1" applyNumberFormat="1" applyFont="1" applyFill="1" applyBorder="1" applyAlignment="1">
      <alignment vertical="center"/>
    </xf>
    <xf numFmtId="170" fontId="5" fillId="3" borderId="28" xfId="1" applyNumberFormat="1" applyFont="1" applyFill="1" applyBorder="1" applyAlignment="1">
      <alignment horizontal="left" vertical="top"/>
    </xf>
    <xf numFmtId="170" fontId="5" fillId="3" borderId="29" xfId="1" applyNumberFormat="1" applyFont="1" applyFill="1" applyBorder="1" applyAlignment="1">
      <alignment horizontal="left" vertical="top"/>
    </xf>
    <xf numFmtId="170" fontId="5" fillId="3" borderId="30" xfId="1" applyNumberFormat="1" applyFont="1" applyFill="1" applyBorder="1" applyAlignment="1">
      <alignment horizontal="left" vertical="top"/>
    </xf>
    <xf numFmtId="3" fontId="5" fillId="3" borderId="28" xfId="0" applyNumberFormat="1" applyFont="1" applyFill="1" applyBorder="1"/>
    <xf numFmtId="165" fontId="5" fillId="3" borderId="29" xfId="0" applyNumberFormat="1" applyFont="1" applyFill="1" applyBorder="1"/>
    <xf numFmtId="167" fontId="5" fillId="3" borderId="29" xfId="0" applyNumberFormat="1" applyFont="1" applyFill="1" applyBorder="1" applyAlignment="1">
      <alignment vertical="top"/>
    </xf>
    <xf numFmtId="164" fontId="5" fillId="3" borderId="30" xfId="0" applyNumberFormat="1" applyFont="1" applyFill="1" applyBorder="1" applyAlignment="1">
      <alignment vertical="top"/>
    </xf>
    <xf numFmtId="0" fontId="4" fillId="0" borderId="0" xfId="0" quotePrefix="1" applyFont="1" applyAlignment="1">
      <alignment vertical="top"/>
    </xf>
    <xf numFmtId="170" fontId="4" fillId="0" borderId="9" xfId="1" applyNumberFormat="1" applyFont="1" applyBorder="1" applyAlignment="1">
      <alignment horizontal="left" vertical="center"/>
    </xf>
    <xf numFmtId="170" fontId="4" fillId="0" borderId="10" xfId="1" applyNumberFormat="1" applyFont="1" applyBorder="1" applyAlignment="1">
      <alignment horizontal="left" vertical="center"/>
    </xf>
    <xf numFmtId="170" fontId="4" fillId="0" borderId="11" xfId="1" applyNumberFormat="1" applyFont="1" applyBorder="1" applyAlignment="1">
      <alignment horizontal="left" vertical="center"/>
    </xf>
    <xf numFmtId="170" fontId="5" fillId="0" borderId="3" xfId="0" applyNumberFormat="1" applyFont="1" applyBorder="1" applyAlignment="1">
      <alignment horizontal="left" vertical="center"/>
    </xf>
    <xf numFmtId="0" fontId="15" fillId="5" borderId="4" xfId="0" applyFont="1" applyFill="1" applyBorder="1" applyAlignment="1">
      <alignment horizontal="left" vertical="center"/>
    </xf>
    <xf numFmtId="0" fontId="16" fillId="5" borderId="5" xfId="0" applyFont="1" applyFill="1" applyBorder="1" applyAlignment="1">
      <alignment horizontal="left" vertical="center"/>
    </xf>
    <xf numFmtId="0" fontId="16" fillId="5" borderId="6" xfId="0" applyFont="1" applyFill="1" applyBorder="1" applyAlignment="1">
      <alignment horizontal="left" vertical="center"/>
    </xf>
    <xf numFmtId="0" fontId="16" fillId="5" borderId="7" xfId="0" applyFont="1" applyFill="1" applyBorder="1" applyAlignment="1">
      <alignment horizontal="left" vertical="top"/>
    </xf>
    <xf numFmtId="0" fontId="16" fillId="5" borderId="0" xfId="0" applyFont="1" applyFill="1" applyAlignment="1">
      <alignment horizontal="left" vertical="center" wrapText="1"/>
    </xf>
    <xf numFmtId="0" fontId="16" fillId="5" borderId="8" xfId="0" applyFont="1" applyFill="1" applyBorder="1" applyAlignment="1">
      <alignment horizontal="left" vertical="center" wrapText="1"/>
    </xf>
    <xf numFmtId="0" fontId="16" fillId="5" borderId="0" xfId="0" applyFont="1" applyFill="1" applyAlignment="1">
      <alignment horizontal="left" vertical="center"/>
    </xf>
    <xf numFmtId="0" fontId="16" fillId="5" borderId="8" xfId="0" applyFont="1" applyFill="1" applyBorder="1" applyAlignment="1">
      <alignment horizontal="left" vertical="center"/>
    </xf>
    <xf numFmtId="0" fontId="16" fillId="5" borderId="0" xfId="0" applyFont="1" applyFill="1" applyAlignment="1">
      <alignment horizontal="left" vertical="top"/>
    </xf>
    <xf numFmtId="0" fontId="16" fillId="5" borderId="9" xfId="0" applyFont="1" applyFill="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5" xfId="0" applyFont="1" applyFill="1" applyBorder="1" applyAlignment="1">
      <alignment horizontal="center" wrapText="1"/>
    </xf>
    <xf numFmtId="0" fontId="5" fillId="2" borderId="2" xfId="0" applyFont="1" applyFill="1" applyBorder="1" applyAlignment="1">
      <alignment horizont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49" fontId="6" fillId="4" borderId="17" xfId="0" applyNumberFormat="1" applyFont="1" applyFill="1" applyBorder="1" applyAlignment="1">
      <alignment horizontal="center" vertical="center"/>
    </xf>
    <xf numFmtId="49" fontId="6" fillId="4" borderId="18" xfId="0" applyNumberFormat="1" applyFont="1" applyFill="1" applyBorder="1" applyAlignment="1">
      <alignment horizontal="center" vertical="center"/>
    </xf>
    <xf numFmtId="49" fontId="6" fillId="4" borderId="19" xfId="0" applyNumberFormat="1" applyFont="1" applyFill="1" applyBorder="1" applyAlignment="1">
      <alignment horizontal="center" vertical="center"/>
    </xf>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8" fillId="2" borderId="0" xfId="0" applyFont="1" applyFill="1" applyAlignment="1">
      <alignment horizontal="left" vertical="top" wrapText="1"/>
    </xf>
    <xf numFmtId="0" fontId="5" fillId="0" borderId="10" xfId="0" applyFont="1" applyBorder="1" applyAlignment="1">
      <alignment horizontal="center"/>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11" xfId="0" applyFont="1" applyFill="1" applyBorder="1" applyAlignment="1">
      <alignment horizontal="left" vertical="top" wrapText="1"/>
    </xf>
    <xf numFmtId="0" fontId="4" fillId="0" borderId="20" xfId="0" applyFont="1" applyBorder="1" applyAlignment="1">
      <alignment horizont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0" xfId="0" quotePrefix="1" applyFont="1" applyAlignment="1">
      <alignment horizontal="center" vertical="top"/>
    </xf>
    <xf numFmtId="0" fontId="4" fillId="0" borderId="0" xfId="0" applyFont="1" applyAlignment="1">
      <alignment horizontal="center" vertical="top"/>
    </xf>
    <xf numFmtId="0" fontId="16" fillId="5" borderId="0" xfId="0" applyFont="1" applyFill="1" applyAlignment="1">
      <alignment horizontal="left" vertical="center" wrapText="1"/>
    </xf>
    <xf numFmtId="0" fontId="16" fillId="5" borderId="8" xfId="0" applyFont="1" applyFill="1" applyBorder="1" applyAlignment="1">
      <alignment horizontal="left" vertical="center" wrapText="1"/>
    </xf>
    <xf numFmtId="0" fontId="16" fillId="5" borderId="0" xfId="0" applyFont="1" applyFill="1" applyAlignment="1">
      <alignment horizontal="left" vertical="top" wrapText="1"/>
    </xf>
    <xf numFmtId="0" fontId="16" fillId="5" borderId="8" xfId="0" applyFont="1" applyFill="1"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Figure 1:</a:t>
            </a:r>
          </a:p>
          <a:p>
            <a:pPr>
              <a:defRPr/>
            </a:pPr>
            <a:r>
              <a:rPr lang="en-CA"/>
              <a:t>Aggregate Claims per traveller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Company 1</c:v>
          </c:tx>
          <c:spPr>
            <a:ln w="28575" cap="rnd">
              <a:solidFill>
                <a:schemeClr val="accent1"/>
              </a:solidFill>
              <a:round/>
            </a:ln>
            <a:effectLst/>
          </c:spPr>
          <c:marker>
            <c:symbol val="none"/>
          </c:marker>
          <c:val>
            <c:numRef>
              <c:f>Question!$O$20:$V$20</c:f>
              <c:numCache>
                <c:formatCode>_-* #,##0.00_-;\-* #,##0.00_-;_-* "-"??_-;_-@_-</c:formatCode>
                <c:ptCount val="8"/>
                <c:pt idx="0">
                  <c:v>615.32000000000005</c:v>
                </c:pt>
                <c:pt idx="1">
                  <c:v>726.24</c:v>
                </c:pt>
                <c:pt idx="2">
                  <c:v>587.88</c:v>
                </c:pt>
                <c:pt idx="3">
                  <c:v>847.74</c:v>
                </c:pt>
                <c:pt idx="4">
                  <c:v>660.05</c:v>
                </c:pt>
                <c:pt idx="5">
                  <c:v>344.59</c:v>
                </c:pt>
                <c:pt idx="6">
                  <c:v>305.93</c:v>
                </c:pt>
                <c:pt idx="7">
                  <c:v>460.34</c:v>
                </c:pt>
              </c:numCache>
            </c:numRef>
          </c:val>
          <c:smooth val="0"/>
          <c:extLst>
            <c:ext xmlns:c16="http://schemas.microsoft.com/office/drawing/2014/chart" uri="{C3380CC4-5D6E-409C-BE32-E72D297353CC}">
              <c16:uniqueId val="{00000000-56D0-F249-8EA2-281E05DEAB13}"/>
            </c:ext>
          </c:extLst>
        </c:ser>
        <c:ser>
          <c:idx val="1"/>
          <c:order val="1"/>
          <c:tx>
            <c:v>Company 2</c:v>
          </c:tx>
          <c:spPr>
            <a:ln w="28575" cap="rnd">
              <a:solidFill>
                <a:schemeClr val="accent2"/>
              </a:solidFill>
              <a:round/>
            </a:ln>
            <a:effectLst/>
          </c:spPr>
          <c:marker>
            <c:symbol val="none"/>
          </c:marker>
          <c:val>
            <c:numRef>
              <c:f>Question!$O$21:$V$21</c:f>
              <c:numCache>
                <c:formatCode>_-* #,##0.00_-;\-* #,##0.00_-;_-* "-"??_-;_-@_-</c:formatCode>
                <c:ptCount val="8"/>
                <c:pt idx="0">
                  <c:v>345.5</c:v>
                </c:pt>
                <c:pt idx="1">
                  <c:v>386.99</c:v>
                </c:pt>
                <c:pt idx="2">
                  <c:v>615.22</c:v>
                </c:pt>
                <c:pt idx="3">
                  <c:v>625.12</c:v>
                </c:pt>
                <c:pt idx="4">
                  <c:v>510</c:v>
                </c:pt>
                <c:pt idx="5">
                  <c:v>269.89</c:v>
                </c:pt>
                <c:pt idx="6">
                  <c:v>306.32</c:v>
                </c:pt>
                <c:pt idx="7">
                  <c:v>444.64</c:v>
                </c:pt>
              </c:numCache>
            </c:numRef>
          </c:val>
          <c:smooth val="0"/>
          <c:extLst>
            <c:ext xmlns:c16="http://schemas.microsoft.com/office/drawing/2014/chart" uri="{C3380CC4-5D6E-409C-BE32-E72D297353CC}">
              <c16:uniqueId val="{00000001-56D0-F249-8EA2-281E05DEAB13}"/>
            </c:ext>
          </c:extLst>
        </c:ser>
        <c:ser>
          <c:idx val="2"/>
          <c:order val="2"/>
          <c:tx>
            <c:v>Company 3</c:v>
          </c:tx>
          <c:spPr>
            <a:ln w="28575" cap="rnd">
              <a:solidFill>
                <a:schemeClr val="accent3"/>
              </a:solidFill>
              <a:round/>
            </a:ln>
            <a:effectLst/>
          </c:spPr>
          <c:marker>
            <c:symbol val="none"/>
          </c:marker>
          <c:val>
            <c:numRef>
              <c:f>Question!$O$22:$V$22</c:f>
              <c:numCache>
                <c:formatCode>_-* #,##0.00_-;\-* #,##0.00_-;_-* "-"??_-;_-@_-</c:formatCode>
                <c:ptCount val="8"/>
                <c:pt idx="0">
                  <c:v>256.57</c:v>
                </c:pt>
                <c:pt idx="1">
                  <c:v>287.73</c:v>
                </c:pt>
                <c:pt idx="2">
                  <c:v>312.75</c:v>
                </c:pt>
                <c:pt idx="3">
                  <c:v>444.19</c:v>
                </c:pt>
                <c:pt idx="4">
                  <c:v>337.47</c:v>
                </c:pt>
                <c:pt idx="5">
                  <c:v>212.68</c:v>
                </c:pt>
                <c:pt idx="6">
                  <c:v>253.59</c:v>
                </c:pt>
                <c:pt idx="7">
                  <c:v>390.12</c:v>
                </c:pt>
              </c:numCache>
            </c:numRef>
          </c:val>
          <c:smooth val="0"/>
          <c:extLst>
            <c:ext xmlns:c16="http://schemas.microsoft.com/office/drawing/2014/chart" uri="{C3380CC4-5D6E-409C-BE32-E72D297353CC}">
              <c16:uniqueId val="{00000002-56D0-F249-8EA2-281E05DEAB13}"/>
            </c:ext>
          </c:extLst>
        </c:ser>
        <c:ser>
          <c:idx val="3"/>
          <c:order val="3"/>
          <c:tx>
            <c:v>Company 4</c:v>
          </c:tx>
          <c:spPr>
            <a:ln w="28575" cap="rnd">
              <a:solidFill>
                <a:schemeClr val="accent4"/>
              </a:solidFill>
              <a:round/>
            </a:ln>
            <a:effectLst/>
          </c:spPr>
          <c:marker>
            <c:symbol val="none"/>
          </c:marker>
          <c:val>
            <c:numRef>
              <c:f>Question!$O$23:$V$23</c:f>
              <c:numCache>
                <c:formatCode>_-* #,##0.00_-;\-* #,##0.00_-;_-* "-"??_-;_-@_-</c:formatCode>
                <c:ptCount val="8"/>
                <c:pt idx="0">
                  <c:v>191.13</c:v>
                </c:pt>
                <c:pt idx="1">
                  <c:v>225.07</c:v>
                </c:pt>
                <c:pt idx="2">
                  <c:v>225.04</c:v>
                </c:pt>
                <c:pt idx="3">
                  <c:v>245.24</c:v>
                </c:pt>
                <c:pt idx="4">
                  <c:v>267.69</c:v>
                </c:pt>
                <c:pt idx="5">
                  <c:v>145.71</c:v>
                </c:pt>
                <c:pt idx="6">
                  <c:v>169.79</c:v>
                </c:pt>
                <c:pt idx="7">
                  <c:v>260.33</c:v>
                </c:pt>
              </c:numCache>
            </c:numRef>
          </c:val>
          <c:smooth val="0"/>
          <c:extLst>
            <c:ext xmlns:c16="http://schemas.microsoft.com/office/drawing/2014/chart" uri="{C3380CC4-5D6E-409C-BE32-E72D297353CC}">
              <c16:uniqueId val="{00000003-56D0-F249-8EA2-281E05DEAB13}"/>
            </c:ext>
          </c:extLst>
        </c:ser>
        <c:ser>
          <c:idx val="4"/>
          <c:order val="4"/>
          <c:tx>
            <c:v>Company 5</c:v>
          </c:tx>
          <c:spPr>
            <a:ln w="28575" cap="rnd">
              <a:solidFill>
                <a:schemeClr val="accent5"/>
              </a:solidFill>
              <a:round/>
            </a:ln>
            <a:effectLst/>
          </c:spPr>
          <c:marker>
            <c:symbol val="none"/>
          </c:marker>
          <c:val>
            <c:numRef>
              <c:f>Question!$O$24:$V$24</c:f>
              <c:numCache>
                <c:formatCode>_-* #,##0.00_-;\-* #,##0.00_-;_-* "-"??_-;_-@_-</c:formatCode>
                <c:ptCount val="8"/>
                <c:pt idx="0">
                  <c:v>128.85</c:v>
                </c:pt>
                <c:pt idx="1">
                  <c:v>119.92</c:v>
                </c:pt>
                <c:pt idx="2">
                  <c:v>167.1</c:v>
                </c:pt>
                <c:pt idx="3">
                  <c:v>273.08999999999997</c:v>
                </c:pt>
                <c:pt idx="4">
                  <c:v>287.92</c:v>
                </c:pt>
                <c:pt idx="5">
                  <c:v>161.85</c:v>
                </c:pt>
                <c:pt idx="6">
                  <c:v>164.44</c:v>
                </c:pt>
                <c:pt idx="7">
                  <c:v>176.13</c:v>
                </c:pt>
              </c:numCache>
            </c:numRef>
          </c:val>
          <c:smooth val="0"/>
          <c:extLst>
            <c:ext xmlns:c16="http://schemas.microsoft.com/office/drawing/2014/chart" uri="{C3380CC4-5D6E-409C-BE32-E72D297353CC}">
              <c16:uniqueId val="{00000004-56D0-F249-8EA2-281E05DEAB13}"/>
            </c:ext>
          </c:extLst>
        </c:ser>
        <c:dLbls>
          <c:showLegendKey val="0"/>
          <c:showVal val="0"/>
          <c:showCatName val="0"/>
          <c:showSerName val="0"/>
          <c:showPercent val="0"/>
          <c:showBubbleSize val="0"/>
        </c:dLbls>
        <c:smooth val="0"/>
        <c:axId val="1726556176"/>
        <c:axId val="1627396655"/>
      </c:lineChart>
      <c:catAx>
        <c:axId val="1726556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j</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396655"/>
        <c:crosses val="autoZero"/>
        <c:auto val="1"/>
        <c:lblAlgn val="ctr"/>
        <c:lblOffset val="100"/>
        <c:noMultiLvlLbl val="0"/>
      </c:catAx>
      <c:valAx>
        <c:axId val="1627396655"/>
        <c:scaling>
          <c:orientation val="minMax"/>
        </c:scaling>
        <c:delete val="0"/>
        <c:axPos val="l"/>
        <c:majorGridlines>
          <c:spPr>
            <a:ln w="9525" cap="flat" cmpd="sng" algn="ctr">
              <a:solidFill>
                <a:schemeClr val="tx1">
                  <a:lumMod val="15000"/>
                  <a:lumOff val="85000"/>
                </a:schemeClr>
              </a:solidFill>
              <a:round/>
            </a:ln>
            <a:effectLst/>
          </c:spPr>
        </c:majorGridlines>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655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Figure 2: </a:t>
            </a:r>
          </a:p>
          <a:p>
            <a:pPr>
              <a:defRPr/>
            </a:pPr>
            <a:r>
              <a:rPr lang="en-CA"/>
              <a:t>Aggregate Claims per traveller-day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Company 1</c:v>
          </c:tx>
          <c:spPr>
            <a:ln w="28575" cap="rnd">
              <a:solidFill>
                <a:schemeClr val="accent1"/>
              </a:solidFill>
              <a:round/>
            </a:ln>
            <a:effectLst/>
          </c:spPr>
          <c:marker>
            <c:symbol val="none"/>
          </c:marker>
          <c:val>
            <c:numRef>
              <c:f>Question!$O$55:$V$55</c:f>
              <c:numCache>
                <c:formatCode>0.00</c:formatCode>
                <c:ptCount val="8"/>
                <c:pt idx="0">
                  <c:v>24.461140926257205</c:v>
                </c:pt>
                <c:pt idx="1">
                  <c:v>23.819738266259964</c:v>
                </c:pt>
                <c:pt idx="2">
                  <c:v>20.557401125992236</c:v>
                </c:pt>
                <c:pt idx="3">
                  <c:v>22.10592192756004</c:v>
                </c:pt>
                <c:pt idx="4">
                  <c:v>23.144219643044988</c:v>
                </c:pt>
                <c:pt idx="5">
                  <c:v>15.981356089416566</c:v>
                </c:pt>
                <c:pt idx="6">
                  <c:v>16.881690762608983</c:v>
                </c:pt>
                <c:pt idx="7">
                  <c:v>23.07353014886472</c:v>
                </c:pt>
              </c:numCache>
            </c:numRef>
          </c:val>
          <c:smooth val="0"/>
          <c:extLst>
            <c:ext xmlns:c16="http://schemas.microsoft.com/office/drawing/2014/chart" uri="{C3380CC4-5D6E-409C-BE32-E72D297353CC}">
              <c16:uniqueId val="{00000000-398B-A84A-A6F0-66F332F47C4D}"/>
            </c:ext>
          </c:extLst>
        </c:ser>
        <c:ser>
          <c:idx val="1"/>
          <c:order val="1"/>
          <c:tx>
            <c:v>Company 2</c:v>
          </c:tx>
          <c:spPr>
            <a:ln w="28575" cap="rnd">
              <a:solidFill>
                <a:schemeClr val="accent2"/>
              </a:solidFill>
              <a:round/>
            </a:ln>
            <a:effectLst/>
          </c:spPr>
          <c:marker>
            <c:symbol val="none"/>
          </c:marker>
          <c:val>
            <c:numRef>
              <c:f>Question!$O$56:$V$56</c:f>
              <c:numCache>
                <c:formatCode>0.00</c:formatCode>
                <c:ptCount val="8"/>
                <c:pt idx="0">
                  <c:v>25.845302214242967</c:v>
                </c:pt>
                <c:pt idx="1">
                  <c:v>19.237920063630941</c:v>
                </c:pt>
                <c:pt idx="2">
                  <c:v>27.141659681475272</c:v>
                </c:pt>
                <c:pt idx="3">
                  <c:v>26.397533887927029</c:v>
                </c:pt>
                <c:pt idx="4">
                  <c:v>25.202609211306584</c:v>
                </c:pt>
                <c:pt idx="5">
                  <c:v>22.502084375521093</c:v>
                </c:pt>
                <c:pt idx="6">
                  <c:v>25.357615894039736</c:v>
                </c:pt>
                <c:pt idx="7">
                  <c:v>25.870716239017863</c:v>
                </c:pt>
              </c:numCache>
            </c:numRef>
          </c:val>
          <c:smooth val="0"/>
          <c:extLst>
            <c:ext xmlns:c16="http://schemas.microsoft.com/office/drawing/2014/chart" uri="{C3380CC4-5D6E-409C-BE32-E72D297353CC}">
              <c16:uniqueId val="{00000001-398B-A84A-A6F0-66F332F47C4D}"/>
            </c:ext>
          </c:extLst>
        </c:ser>
        <c:ser>
          <c:idx val="2"/>
          <c:order val="2"/>
          <c:tx>
            <c:v>Company 3</c:v>
          </c:tx>
          <c:spPr>
            <a:ln w="28575" cap="rnd">
              <a:solidFill>
                <a:schemeClr val="accent3"/>
              </a:solidFill>
              <a:round/>
            </a:ln>
            <a:effectLst/>
          </c:spPr>
          <c:marker>
            <c:symbol val="none"/>
          </c:marker>
          <c:val>
            <c:numRef>
              <c:f>Question!$O$57:$V$57</c:f>
              <c:numCache>
                <c:formatCode>0.00</c:formatCode>
                <c:ptCount val="8"/>
                <c:pt idx="0">
                  <c:v>20.691129032258065</c:v>
                </c:pt>
                <c:pt idx="1">
                  <c:v>21.324390424664642</c:v>
                </c:pt>
                <c:pt idx="2">
                  <c:v>18.393812856554725</c:v>
                </c:pt>
                <c:pt idx="3">
                  <c:v>23.125260308204915</c:v>
                </c:pt>
                <c:pt idx="4">
                  <c:v>24.320409339867396</c:v>
                </c:pt>
                <c:pt idx="5">
                  <c:v>16.751732829237554</c:v>
                </c:pt>
                <c:pt idx="6">
                  <c:v>19.42622950819672</c:v>
                </c:pt>
                <c:pt idx="7">
                  <c:v>26.277785262023439</c:v>
                </c:pt>
              </c:numCache>
            </c:numRef>
          </c:val>
          <c:smooth val="0"/>
          <c:extLst>
            <c:ext xmlns:c16="http://schemas.microsoft.com/office/drawing/2014/chart" uri="{C3380CC4-5D6E-409C-BE32-E72D297353CC}">
              <c16:uniqueId val="{00000002-398B-A84A-A6F0-66F332F47C4D}"/>
            </c:ext>
          </c:extLst>
        </c:ser>
        <c:ser>
          <c:idx val="3"/>
          <c:order val="3"/>
          <c:tx>
            <c:v>Company 4</c:v>
          </c:tx>
          <c:spPr>
            <a:ln w="28575" cap="rnd">
              <a:solidFill>
                <a:schemeClr val="accent4"/>
              </a:solidFill>
              <a:round/>
            </a:ln>
            <a:effectLst/>
          </c:spPr>
          <c:marker>
            <c:symbol val="none"/>
          </c:marker>
          <c:val>
            <c:numRef>
              <c:f>Question!$O$58:$V$58</c:f>
              <c:numCache>
                <c:formatCode>0.00</c:formatCode>
                <c:ptCount val="8"/>
                <c:pt idx="0">
                  <c:v>19.368666396432914</c:v>
                </c:pt>
                <c:pt idx="1">
                  <c:v>19.125594833446634</c:v>
                </c:pt>
                <c:pt idx="2">
                  <c:v>16.313156940920624</c:v>
                </c:pt>
                <c:pt idx="3">
                  <c:v>23.307356015966548</c:v>
                </c:pt>
                <c:pt idx="4">
                  <c:v>18.288583726173396</c:v>
                </c:pt>
                <c:pt idx="5">
                  <c:v>11.813685746716393</c:v>
                </c:pt>
                <c:pt idx="6">
                  <c:v>23.393496831082942</c:v>
                </c:pt>
                <c:pt idx="7">
                  <c:v>21.55049668874172</c:v>
                </c:pt>
              </c:numCache>
            </c:numRef>
          </c:val>
          <c:smooth val="0"/>
          <c:extLst>
            <c:ext xmlns:c16="http://schemas.microsoft.com/office/drawing/2014/chart" uri="{C3380CC4-5D6E-409C-BE32-E72D297353CC}">
              <c16:uniqueId val="{00000003-398B-A84A-A6F0-66F332F47C4D}"/>
            </c:ext>
          </c:extLst>
        </c:ser>
        <c:ser>
          <c:idx val="4"/>
          <c:order val="4"/>
          <c:tx>
            <c:v>Company 5</c:v>
          </c:tx>
          <c:spPr>
            <a:ln w="28575" cap="rnd">
              <a:solidFill>
                <a:schemeClr val="accent5"/>
              </a:solidFill>
              <a:round/>
            </a:ln>
            <a:effectLst/>
          </c:spPr>
          <c:marker>
            <c:symbol val="none"/>
          </c:marker>
          <c:val>
            <c:numRef>
              <c:f>Question!$O$59:$V$59</c:f>
              <c:numCache>
                <c:formatCode>0.00</c:formatCode>
                <c:ptCount val="8"/>
                <c:pt idx="0">
                  <c:v>22.358146798542425</c:v>
                </c:pt>
                <c:pt idx="1">
                  <c:v>21.086688939687004</c:v>
                </c:pt>
                <c:pt idx="2">
                  <c:v>22.843472317156529</c:v>
                </c:pt>
                <c:pt idx="3">
                  <c:v>26.045779685264662</c:v>
                </c:pt>
                <c:pt idx="4">
                  <c:v>28.878635907723169</c:v>
                </c:pt>
                <c:pt idx="5">
                  <c:v>20.64676616915423</c:v>
                </c:pt>
                <c:pt idx="6">
                  <c:v>28.215511324639671</c:v>
                </c:pt>
                <c:pt idx="7">
                  <c:v>25.855842630651789</c:v>
                </c:pt>
              </c:numCache>
            </c:numRef>
          </c:val>
          <c:smooth val="0"/>
          <c:extLst>
            <c:ext xmlns:c16="http://schemas.microsoft.com/office/drawing/2014/chart" uri="{C3380CC4-5D6E-409C-BE32-E72D297353CC}">
              <c16:uniqueId val="{00000004-398B-A84A-A6F0-66F332F47C4D}"/>
            </c:ext>
          </c:extLst>
        </c:ser>
        <c:dLbls>
          <c:showLegendKey val="0"/>
          <c:showVal val="0"/>
          <c:showCatName val="0"/>
          <c:showSerName val="0"/>
          <c:showPercent val="0"/>
          <c:showBubbleSize val="0"/>
        </c:dLbls>
        <c:smooth val="0"/>
        <c:axId val="1726556176"/>
        <c:axId val="1627396655"/>
      </c:lineChart>
      <c:catAx>
        <c:axId val="1726556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j</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396655"/>
        <c:crosses val="autoZero"/>
        <c:auto val="1"/>
        <c:lblAlgn val="ctr"/>
        <c:lblOffset val="100"/>
        <c:noMultiLvlLbl val="0"/>
      </c:catAx>
      <c:valAx>
        <c:axId val="16273966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655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Figure 1:</a:t>
            </a:r>
          </a:p>
          <a:p>
            <a:pPr>
              <a:defRPr/>
            </a:pPr>
            <a:r>
              <a:rPr lang="en-CA"/>
              <a:t>Aggregate Claims per traveller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Company 1</c:v>
          </c:tx>
          <c:spPr>
            <a:ln w="28575" cap="rnd">
              <a:solidFill>
                <a:schemeClr val="accent1"/>
              </a:solidFill>
              <a:round/>
            </a:ln>
            <a:effectLst/>
          </c:spPr>
          <c:marker>
            <c:symbol val="none"/>
          </c:marker>
          <c:val>
            <c:numRef>
              <c:f>Solution!$L$13:$S$13</c:f>
              <c:numCache>
                <c:formatCode>_-* #,##0.00_-;\-* #,##0.00_-;_-* "-"??_-;_-@_-</c:formatCode>
                <c:ptCount val="8"/>
                <c:pt idx="0">
                  <c:v>615.32000000000005</c:v>
                </c:pt>
                <c:pt idx="1">
                  <c:v>726.24</c:v>
                </c:pt>
                <c:pt idx="2">
                  <c:v>587.88</c:v>
                </c:pt>
                <c:pt idx="3">
                  <c:v>847.74</c:v>
                </c:pt>
                <c:pt idx="4">
                  <c:v>660.05</c:v>
                </c:pt>
                <c:pt idx="5">
                  <c:v>344.59</c:v>
                </c:pt>
                <c:pt idx="6">
                  <c:v>305.93</c:v>
                </c:pt>
                <c:pt idx="7">
                  <c:v>460.34</c:v>
                </c:pt>
              </c:numCache>
            </c:numRef>
          </c:val>
          <c:smooth val="0"/>
          <c:extLst>
            <c:ext xmlns:c16="http://schemas.microsoft.com/office/drawing/2014/chart" uri="{C3380CC4-5D6E-409C-BE32-E72D297353CC}">
              <c16:uniqueId val="{00000000-D25A-4C53-93E6-6400E8E4BEDD}"/>
            </c:ext>
          </c:extLst>
        </c:ser>
        <c:ser>
          <c:idx val="1"/>
          <c:order val="1"/>
          <c:tx>
            <c:v>Company 2</c:v>
          </c:tx>
          <c:spPr>
            <a:ln w="28575" cap="rnd">
              <a:solidFill>
                <a:schemeClr val="accent2"/>
              </a:solidFill>
              <a:round/>
            </a:ln>
            <a:effectLst/>
          </c:spPr>
          <c:marker>
            <c:symbol val="none"/>
          </c:marker>
          <c:val>
            <c:numRef>
              <c:f>Solution!$L$14:$S$14</c:f>
              <c:numCache>
                <c:formatCode>_-* #,##0.00_-;\-* #,##0.00_-;_-* "-"??_-;_-@_-</c:formatCode>
                <c:ptCount val="8"/>
                <c:pt idx="0">
                  <c:v>345.5</c:v>
                </c:pt>
                <c:pt idx="1">
                  <c:v>386.99</c:v>
                </c:pt>
                <c:pt idx="2">
                  <c:v>615.22</c:v>
                </c:pt>
                <c:pt idx="3">
                  <c:v>625.12</c:v>
                </c:pt>
                <c:pt idx="4">
                  <c:v>510</c:v>
                </c:pt>
                <c:pt idx="5">
                  <c:v>269.89</c:v>
                </c:pt>
                <c:pt idx="6">
                  <c:v>306.32</c:v>
                </c:pt>
                <c:pt idx="7">
                  <c:v>444.64</c:v>
                </c:pt>
              </c:numCache>
            </c:numRef>
          </c:val>
          <c:smooth val="0"/>
          <c:extLst>
            <c:ext xmlns:c16="http://schemas.microsoft.com/office/drawing/2014/chart" uri="{C3380CC4-5D6E-409C-BE32-E72D297353CC}">
              <c16:uniqueId val="{00000001-D25A-4C53-93E6-6400E8E4BEDD}"/>
            </c:ext>
          </c:extLst>
        </c:ser>
        <c:ser>
          <c:idx val="2"/>
          <c:order val="2"/>
          <c:tx>
            <c:v>Company 3</c:v>
          </c:tx>
          <c:spPr>
            <a:ln w="28575" cap="rnd">
              <a:solidFill>
                <a:schemeClr val="accent3"/>
              </a:solidFill>
              <a:round/>
            </a:ln>
            <a:effectLst/>
          </c:spPr>
          <c:marker>
            <c:symbol val="none"/>
          </c:marker>
          <c:val>
            <c:numRef>
              <c:f>Solution!$L$15:$S$15</c:f>
              <c:numCache>
                <c:formatCode>_-* #,##0.00_-;\-* #,##0.00_-;_-* "-"??_-;_-@_-</c:formatCode>
                <c:ptCount val="8"/>
                <c:pt idx="0">
                  <c:v>256.57</c:v>
                </c:pt>
                <c:pt idx="1">
                  <c:v>287.73</c:v>
                </c:pt>
                <c:pt idx="2">
                  <c:v>312.75</c:v>
                </c:pt>
                <c:pt idx="3">
                  <c:v>444.19</c:v>
                </c:pt>
                <c:pt idx="4">
                  <c:v>337.47</c:v>
                </c:pt>
                <c:pt idx="5">
                  <c:v>212.68</c:v>
                </c:pt>
                <c:pt idx="6">
                  <c:v>253.59</c:v>
                </c:pt>
                <c:pt idx="7">
                  <c:v>390.12</c:v>
                </c:pt>
              </c:numCache>
            </c:numRef>
          </c:val>
          <c:smooth val="0"/>
          <c:extLst>
            <c:ext xmlns:c16="http://schemas.microsoft.com/office/drawing/2014/chart" uri="{C3380CC4-5D6E-409C-BE32-E72D297353CC}">
              <c16:uniqueId val="{00000002-D25A-4C53-93E6-6400E8E4BEDD}"/>
            </c:ext>
          </c:extLst>
        </c:ser>
        <c:ser>
          <c:idx val="3"/>
          <c:order val="3"/>
          <c:tx>
            <c:v>Company 4</c:v>
          </c:tx>
          <c:spPr>
            <a:ln w="28575" cap="rnd">
              <a:solidFill>
                <a:schemeClr val="accent4"/>
              </a:solidFill>
              <a:round/>
            </a:ln>
            <a:effectLst/>
          </c:spPr>
          <c:marker>
            <c:symbol val="none"/>
          </c:marker>
          <c:val>
            <c:numRef>
              <c:f>Solution!$L$16:$S$16</c:f>
              <c:numCache>
                <c:formatCode>_-* #,##0.00_-;\-* #,##0.00_-;_-* "-"??_-;_-@_-</c:formatCode>
                <c:ptCount val="8"/>
                <c:pt idx="0">
                  <c:v>191.13</c:v>
                </c:pt>
                <c:pt idx="1">
                  <c:v>225.07</c:v>
                </c:pt>
                <c:pt idx="2">
                  <c:v>225.04</c:v>
                </c:pt>
                <c:pt idx="3">
                  <c:v>245.24</c:v>
                </c:pt>
                <c:pt idx="4">
                  <c:v>267.69</c:v>
                </c:pt>
                <c:pt idx="5">
                  <c:v>145.71</c:v>
                </c:pt>
                <c:pt idx="6">
                  <c:v>169.79</c:v>
                </c:pt>
                <c:pt idx="7">
                  <c:v>260.33</c:v>
                </c:pt>
              </c:numCache>
            </c:numRef>
          </c:val>
          <c:smooth val="0"/>
          <c:extLst>
            <c:ext xmlns:c16="http://schemas.microsoft.com/office/drawing/2014/chart" uri="{C3380CC4-5D6E-409C-BE32-E72D297353CC}">
              <c16:uniqueId val="{00000003-D25A-4C53-93E6-6400E8E4BEDD}"/>
            </c:ext>
          </c:extLst>
        </c:ser>
        <c:ser>
          <c:idx val="4"/>
          <c:order val="4"/>
          <c:tx>
            <c:v>Company 5</c:v>
          </c:tx>
          <c:spPr>
            <a:ln w="28575" cap="rnd">
              <a:solidFill>
                <a:schemeClr val="accent5"/>
              </a:solidFill>
              <a:round/>
            </a:ln>
            <a:effectLst/>
          </c:spPr>
          <c:marker>
            <c:symbol val="none"/>
          </c:marker>
          <c:val>
            <c:numRef>
              <c:f>Solution!$L$17:$S$17</c:f>
              <c:numCache>
                <c:formatCode>_-* #,##0.00_-;\-* #,##0.00_-;_-* "-"??_-;_-@_-</c:formatCode>
                <c:ptCount val="8"/>
                <c:pt idx="0">
                  <c:v>128.85</c:v>
                </c:pt>
                <c:pt idx="1">
                  <c:v>119.92</c:v>
                </c:pt>
                <c:pt idx="2">
                  <c:v>167.1</c:v>
                </c:pt>
                <c:pt idx="3">
                  <c:v>273.08999999999997</c:v>
                </c:pt>
                <c:pt idx="4">
                  <c:v>287.92</c:v>
                </c:pt>
                <c:pt idx="5">
                  <c:v>161.85</c:v>
                </c:pt>
                <c:pt idx="6">
                  <c:v>164.44</c:v>
                </c:pt>
                <c:pt idx="7">
                  <c:v>176.13</c:v>
                </c:pt>
              </c:numCache>
            </c:numRef>
          </c:val>
          <c:smooth val="0"/>
          <c:extLst>
            <c:ext xmlns:c16="http://schemas.microsoft.com/office/drawing/2014/chart" uri="{C3380CC4-5D6E-409C-BE32-E72D297353CC}">
              <c16:uniqueId val="{00000004-D25A-4C53-93E6-6400E8E4BEDD}"/>
            </c:ext>
          </c:extLst>
        </c:ser>
        <c:dLbls>
          <c:showLegendKey val="0"/>
          <c:showVal val="0"/>
          <c:showCatName val="0"/>
          <c:showSerName val="0"/>
          <c:showPercent val="0"/>
          <c:showBubbleSize val="0"/>
        </c:dLbls>
        <c:smooth val="0"/>
        <c:axId val="1726556176"/>
        <c:axId val="1627396655"/>
      </c:lineChart>
      <c:catAx>
        <c:axId val="1726556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j</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396655"/>
        <c:crosses val="autoZero"/>
        <c:auto val="1"/>
        <c:lblAlgn val="ctr"/>
        <c:lblOffset val="100"/>
        <c:noMultiLvlLbl val="0"/>
      </c:catAx>
      <c:valAx>
        <c:axId val="1627396655"/>
        <c:scaling>
          <c:orientation val="minMax"/>
        </c:scaling>
        <c:delete val="0"/>
        <c:axPos val="l"/>
        <c:majorGridlines>
          <c:spPr>
            <a:ln w="9525" cap="flat" cmpd="sng" algn="ctr">
              <a:solidFill>
                <a:schemeClr val="tx1">
                  <a:lumMod val="15000"/>
                  <a:lumOff val="85000"/>
                </a:schemeClr>
              </a:solidFill>
              <a:round/>
            </a:ln>
            <a:effectLst/>
          </c:spPr>
        </c:majorGridlines>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655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Figure 2: </a:t>
            </a:r>
          </a:p>
          <a:p>
            <a:pPr>
              <a:defRPr/>
            </a:pPr>
            <a:r>
              <a:rPr lang="en-CA"/>
              <a:t>Aggregate Claims per traveller-day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Company 1</c:v>
          </c:tx>
          <c:spPr>
            <a:ln w="28575" cap="rnd">
              <a:solidFill>
                <a:schemeClr val="accent1"/>
              </a:solidFill>
              <a:round/>
            </a:ln>
            <a:effectLst/>
          </c:spPr>
          <c:marker>
            <c:symbol val="none"/>
          </c:marker>
          <c:val>
            <c:numRef>
              <c:f>Solution!$L$49:$S$49</c:f>
              <c:numCache>
                <c:formatCode>0.00</c:formatCode>
                <c:ptCount val="8"/>
                <c:pt idx="0">
                  <c:v>24.46</c:v>
                </c:pt>
                <c:pt idx="1">
                  <c:v>23.82</c:v>
                </c:pt>
                <c:pt idx="2">
                  <c:v>20.56</c:v>
                </c:pt>
                <c:pt idx="3">
                  <c:v>22.11</c:v>
                </c:pt>
                <c:pt idx="4">
                  <c:v>23.14</c:v>
                </c:pt>
                <c:pt idx="5">
                  <c:v>15.98</c:v>
                </c:pt>
                <c:pt idx="6">
                  <c:v>16.88</c:v>
                </c:pt>
                <c:pt idx="7">
                  <c:v>23.07</c:v>
                </c:pt>
              </c:numCache>
            </c:numRef>
          </c:val>
          <c:smooth val="0"/>
          <c:extLst>
            <c:ext xmlns:c16="http://schemas.microsoft.com/office/drawing/2014/chart" uri="{C3380CC4-5D6E-409C-BE32-E72D297353CC}">
              <c16:uniqueId val="{00000000-ED6B-4669-9B2A-0FDE9D304007}"/>
            </c:ext>
          </c:extLst>
        </c:ser>
        <c:ser>
          <c:idx val="1"/>
          <c:order val="1"/>
          <c:tx>
            <c:v>Company 2</c:v>
          </c:tx>
          <c:spPr>
            <a:ln w="28575" cap="rnd">
              <a:solidFill>
                <a:schemeClr val="accent2"/>
              </a:solidFill>
              <a:round/>
            </a:ln>
            <a:effectLst/>
          </c:spPr>
          <c:marker>
            <c:symbol val="none"/>
          </c:marker>
          <c:val>
            <c:numRef>
              <c:f>Solution!$L$50:$S$50</c:f>
              <c:numCache>
                <c:formatCode>0.00</c:formatCode>
                <c:ptCount val="8"/>
                <c:pt idx="0">
                  <c:v>25.85</c:v>
                </c:pt>
                <c:pt idx="1">
                  <c:v>19.239999999999998</c:v>
                </c:pt>
                <c:pt idx="2">
                  <c:v>27.14</c:v>
                </c:pt>
                <c:pt idx="3">
                  <c:v>26.4</c:v>
                </c:pt>
                <c:pt idx="4">
                  <c:v>25.2</c:v>
                </c:pt>
                <c:pt idx="5">
                  <c:v>22.5</c:v>
                </c:pt>
                <c:pt idx="6">
                  <c:v>25.36</c:v>
                </c:pt>
                <c:pt idx="7">
                  <c:v>25.87</c:v>
                </c:pt>
              </c:numCache>
            </c:numRef>
          </c:val>
          <c:smooth val="0"/>
          <c:extLst>
            <c:ext xmlns:c16="http://schemas.microsoft.com/office/drawing/2014/chart" uri="{C3380CC4-5D6E-409C-BE32-E72D297353CC}">
              <c16:uniqueId val="{00000001-ED6B-4669-9B2A-0FDE9D304007}"/>
            </c:ext>
          </c:extLst>
        </c:ser>
        <c:ser>
          <c:idx val="2"/>
          <c:order val="2"/>
          <c:tx>
            <c:v>Company 3</c:v>
          </c:tx>
          <c:spPr>
            <a:ln w="28575" cap="rnd">
              <a:solidFill>
                <a:schemeClr val="accent3"/>
              </a:solidFill>
              <a:round/>
            </a:ln>
            <a:effectLst/>
          </c:spPr>
          <c:marker>
            <c:symbol val="none"/>
          </c:marker>
          <c:val>
            <c:numRef>
              <c:f>Solution!$L$51:$S$51</c:f>
              <c:numCache>
                <c:formatCode>0.00</c:formatCode>
                <c:ptCount val="8"/>
                <c:pt idx="0">
                  <c:v>20.69</c:v>
                </c:pt>
                <c:pt idx="1">
                  <c:v>21.32</c:v>
                </c:pt>
                <c:pt idx="2">
                  <c:v>18.39</c:v>
                </c:pt>
                <c:pt idx="3">
                  <c:v>23.13</c:v>
                </c:pt>
                <c:pt idx="4">
                  <c:v>24.32</c:v>
                </c:pt>
                <c:pt idx="5">
                  <c:v>16.75</c:v>
                </c:pt>
                <c:pt idx="6">
                  <c:v>19.43</c:v>
                </c:pt>
                <c:pt idx="7">
                  <c:v>26.28</c:v>
                </c:pt>
              </c:numCache>
            </c:numRef>
          </c:val>
          <c:smooth val="0"/>
          <c:extLst>
            <c:ext xmlns:c16="http://schemas.microsoft.com/office/drawing/2014/chart" uri="{C3380CC4-5D6E-409C-BE32-E72D297353CC}">
              <c16:uniqueId val="{00000002-ED6B-4669-9B2A-0FDE9D304007}"/>
            </c:ext>
          </c:extLst>
        </c:ser>
        <c:ser>
          <c:idx val="3"/>
          <c:order val="3"/>
          <c:tx>
            <c:v>Company 4</c:v>
          </c:tx>
          <c:spPr>
            <a:ln w="28575" cap="rnd">
              <a:solidFill>
                <a:schemeClr val="accent4"/>
              </a:solidFill>
              <a:round/>
            </a:ln>
            <a:effectLst/>
          </c:spPr>
          <c:marker>
            <c:symbol val="none"/>
          </c:marker>
          <c:val>
            <c:numRef>
              <c:f>Solution!$L$52:$S$52</c:f>
              <c:numCache>
                <c:formatCode>0.00</c:formatCode>
                <c:ptCount val="8"/>
                <c:pt idx="0">
                  <c:v>19.37</c:v>
                </c:pt>
                <c:pt idx="1">
                  <c:v>19.13</c:v>
                </c:pt>
                <c:pt idx="2">
                  <c:v>16.309999999999999</c:v>
                </c:pt>
                <c:pt idx="3">
                  <c:v>23.31</c:v>
                </c:pt>
                <c:pt idx="4">
                  <c:v>18.29</c:v>
                </c:pt>
                <c:pt idx="5">
                  <c:v>11.81</c:v>
                </c:pt>
                <c:pt idx="6">
                  <c:v>23.39</c:v>
                </c:pt>
                <c:pt idx="7">
                  <c:v>21.55</c:v>
                </c:pt>
              </c:numCache>
            </c:numRef>
          </c:val>
          <c:smooth val="0"/>
          <c:extLst>
            <c:ext xmlns:c16="http://schemas.microsoft.com/office/drawing/2014/chart" uri="{C3380CC4-5D6E-409C-BE32-E72D297353CC}">
              <c16:uniqueId val="{00000003-ED6B-4669-9B2A-0FDE9D304007}"/>
            </c:ext>
          </c:extLst>
        </c:ser>
        <c:ser>
          <c:idx val="4"/>
          <c:order val="4"/>
          <c:tx>
            <c:v>Company 5</c:v>
          </c:tx>
          <c:spPr>
            <a:ln w="28575" cap="rnd">
              <a:solidFill>
                <a:schemeClr val="accent5"/>
              </a:solidFill>
              <a:round/>
            </a:ln>
            <a:effectLst/>
          </c:spPr>
          <c:marker>
            <c:symbol val="none"/>
          </c:marker>
          <c:val>
            <c:numRef>
              <c:f>Solution!$L$53:$S$53</c:f>
              <c:numCache>
                <c:formatCode>0.00</c:formatCode>
                <c:ptCount val="8"/>
                <c:pt idx="0">
                  <c:v>22.36</c:v>
                </c:pt>
                <c:pt idx="1">
                  <c:v>21.09</c:v>
                </c:pt>
                <c:pt idx="2">
                  <c:v>22.84</c:v>
                </c:pt>
                <c:pt idx="3">
                  <c:v>26.05</c:v>
                </c:pt>
                <c:pt idx="4">
                  <c:v>28.88</c:v>
                </c:pt>
                <c:pt idx="5">
                  <c:v>20.65</c:v>
                </c:pt>
                <c:pt idx="6">
                  <c:v>28.22</c:v>
                </c:pt>
                <c:pt idx="7">
                  <c:v>25.86</c:v>
                </c:pt>
              </c:numCache>
            </c:numRef>
          </c:val>
          <c:smooth val="0"/>
          <c:extLst>
            <c:ext xmlns:c16="http://schemas.microsoft.com/office/drawing/2014/chart" uri="{C3380CC4-5D6E-409C-BE32-E72D297353CC}">
              <c16:uniqueId val="{00000004-ED6B-4669-9B2A-0FDE9D304007}"/>
            </c:ext>
          </c:extLst>
        </c:ser>
        <c:dLbls>
          <c:showLegendKey val="0"/>
          <c:showVal val="0"/>
          <c:showCatName val="0"/>
          <c:showSerName val="0"/>
          <c:showPercent val="0"/>
          <c:showBubbleSize val="0"/>
        </c:dLbls>
        <c:smooth val="0"/>
        <c:axId val="1726556176"/>
        <c:axId val="1627396655"/>
      </c:lineChart>
      <c:catAx>
        <c:axId val="1726556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 j</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396655"/>
        <c:crosses val="autoZero"/>
        <c:auto val="1"/>
        <c:lblAlgn val="ctr"/>
        <c:lblOffset val="100"/>
        <c:noMultiLvlLbl val="0"/>
      </c:catAx>
      <c:valAx>
        <c:axId val="16273966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655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442148</xdr:colOff>
      <xdr:row>36</xdr:row>
      <xdr:rowOff>7257</xdr:rowOff>
    </xdr:from>
    <xdr:to>
      <xdr:col>19</xdr:col>
      <xdr:colOff>20320</xdr:colOff>
      <xdr:row>48</xdr:row>
      <xdr:rowOff>245706</xdr:rowOff>
    </xdr:to>
    <xdr:graphicFrame macro="">
      <xdr:nvGraphicFramePr>
        <xdr:cNvPr id="2" name="Chart 1">
          <a:extLst>
            <a:ext uri="{FF2B5EF4-FFF2-40B4-BE49-F238E27FC236}">
              <a16:creationId xmlns:a16="http://schemas.microsoft.com/office/drawing/2014/main" id="{2274E32E-6DFF-B242-8726-911C017F2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13907</xdr:colOff>
      <xdr:row>36</xdr:row>
      <xdr:rowOff>3861</xdr:rowOff>
    </xdr:from>
    <xdr:to>
      <xdr:col>24</xdr:col>
      <xdr:colOff>985520</xdr:colOff>
      <xdr:row>49</xdr:row>
      <xdr:rowOff>0</xdr:rowOff>
    </xdr:to>
    <xdr:graphicFrame macro="">
      <xdr:nvGraphicFramePr>
        <xdr:cNvPr id="3" name="Chart 2">
          <a:extLst>
            <a:ext uri="{FF2B5EF4-FFF2-40B4-BE49-F238E27FC236}">
              <a16:creationId xmlns:a16="http://schemas.microsoft.com/office/drawing/2014/main" id="{13DFA29E-C405-F64E-ACFB-544748B15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89723</xdr:colOff>
      <xdr:row>29</xdr:row>
      <xdr:rowOff>7257</xdr:rowOff>
    </xdr:from>
    <xdr:to>
      <xdr:col>16</xdr:col>
      <xdr:colOff>163195</xdr:colOff>
      <xdr:row>42</xdr:row>
      <xdr:rowOff>245706</xdr:rowOff>
    </xdr:to>
    <xdr:graphicFrame macro="">
      <xdr:nvGraphicFramePr>
        <xdr:cNvPr id="6" name="Chart 5">
          <a:extLst>
            <a:ext uri="{FF2B5EF4-FFF2-40B4-BE49-F238E27FC236}">
              <a16:creationId xmlns:a16="http://schemas.microsoft.com/office/drawing/2014/main" id="{D4718972-D587-0C34-03B6-6DA2AF7E03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13907</xdr:colOff>
      <xdr:row>29</xdr:row>
      <xdr:rowOff>3861</xdr:rowOff>
    </xdr:from>
    <xdr:to>
      <xdr:col>21</xdr:col>
      <xdr:colOff>985520</xdr:colOff>
      <xdr:row>43</xdr:row>
      <xdr:rowOff>0</xdr:rowOff>
    </xdr:to>
    <xdr:graphicFrame macro="">
      <xdr:nvGraphicFramePr>
        <xdr:cNvPr id="7" name="Chart 6">
          <a:extLst>
            <a:ext uri="{FF2B5EF4-FFF2-40B4-BE49-F238E27FC236}">
              <a16:creationId xmlns:a16="http://schemas.microsoft.com/office/drawing/2014/main" id="{735A52DA-D4DE-4F44-9A5C-158608FC0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83492-56B6-9447-81E4-856BDDE72AA1}">
  <dimension ref="A1:AJ174"/>
  <sheetViews>
    <sheetView topLeftCell="A53" zoomScaleNormal="100" workbookViewId="0">
      <selection activeCell="K25" sqref="K25"/>
    </sheetView>
  </sheetViews>
  <sheetFormatPr defaultColWidth="8.85546875" defaultRowHeight="18.75" x14ac:dyDescent="0.3"/>
  <cols>
    <col min="1" max="1" width="5.85546875" style="111" customWidth="1"/>
    <col min="2" max="2" width="10.85546875" style="38" customWidth="1"/>
    <col min="3" max="3" width="10.85546875" style="112" customWidth="1"/>
    <col min="4" max="4" width="5.85546875" style="6" customWidth="1"/>
    <col min="5" max="5" width="10.85546875" style="6" customWidth="1"/>
    <col min="6" max="6" width="20.85546875" style="6" customWidth="1"/>
    <col min="7" max="12" width="10.85546875" style="6" customWidth="1"/>
    <col min="13" max="13" width="5.85546875" style="6" customWidth="1"/>
    <col min="14" max="14" width="15.85546875" style="4" customWidth="1"/>
    <col min="15" max="15" width="10.85546875" style="3" customWidth="1"/>
    <col min="16" max="22" width="10.85546875" style="2" customWidth="1"/>
    <col min="23" max="23" width="11.7109375" style="2" customWidth="1"/>
    <col min="24" max="24" width="13.7109375" style="2" bestFit="1" customWidth="1"/>
    <col min="25" max="25" width="17" style="2" bestFit="1" customWidth="1"/>
    <col min="26" max="26" width="12.28515625" style="2" bestFit="1" customWidth="1"/>
    <col min="27" max="27" width="11.42578125" style="2" bestFit="1" customWidth="1"/>
    <col min="28" max="28" width="11.28515625" style="2" bestFit="1" customWidth="1"/>
    <col min="29" max="29" width="12.42578125" style="2" customWidth="1"/>
    <col min="30" max="32" width="10.7109375" style="2" bestFit="1" customWidth="1"/>
    <col min="33" max="34" width="16.85546875" style="2" bestFit="1" customWidth="1"/>
    <col min="35" max="35" width="11.42578125" style="2" bestFit="1" customWidth="1"/>
  </cols>
  <sheetData>
    <row r="1" spans="1:36" ht="20.100000000000001" customHeight="1" x14ac:dyDescent="0.3">
      <c r="A1" s="187" t="s">
        <v>31</v>
      </c>
      <c r="B1" s="188"/>
      <c r="C1" s="189"/>
      <c r="D1" s="39" t="s">
        <v>21</v>
      </c>
      <c r="E1" s="40"/>
      <c r="F1" s="40"/>
      <c r="G1" s="40"/>
      <c r="H1" s="40"/>
      <c r="I1" s="40"/>
      <c r="J1" s="40"/>
      <c r="K1" s="40"/>
      <c r="L1" s="40"/>
    </row>
    <row r="2" spans="1:36" ht="20.100000000000001" customHeight="1" x14ac:dyDescent="0.3">
      <c r="D2" s="41" t="s">
        <v>22</v>
      </c>
      <c r="E2" s="40"/>
      <c r="F2" s="40"/>
      <c r="G2" s="40"/>
      <c r="H2" s="40"/>
      <c r="I2" s="40"/>
      <c r="J2" s="40"/>
      <c r="K2" s="40"/>
      <c r="L2" s="40"/>
    </row>
    <row r="3" spans="1:36" ht="20.100000000000001" customHeight="1" x14ac:dyDescent="0.3">
      <c r="A3" s="113"/>
      <c r="B3" s="114"/>
      <c r="C3" s="115"/>
      <c r="D3" s="41" t="s">
        <v>23</v>
      </c>
      <c r="E3" s="40"/>
      <c r="F3" s="40"/>
      <c r="G3" s="40"/>
      <c r="H3" s="40"/>
      <c r="I3" s="40"/>
      <c r="J3" s="40"/>
      <c r="K3" s="40"/>
      <c r="L3" s="40"/>
    </row>
    <row r="4" spans="1:36" ht="20.100000000000001" customHeight="1" x14ac:dyDescent="0.3">
      <c r="A4" s="113"/>
      <c r="B4" s="114"/>
      <c r="C4" s="115"/>
      <c r="D4" s="41" t="s">
        <v>24</v>
      </c>
      <c r="E4" s="40"/>
      <c r="F4" s="40"/>
      <c r="G4" s="40"/>
      <c r="H4" s="40"/>
      <c r="I4" s="40"/>
      <c r="J4" s="40"/>
      <c r="K4" s="40"/>
      <c r="L4" s="40"/>
    </row>
    <row r="5" spans="1:36" ht="20.100000000000001" customHeight="1" x14ac:dyDescent="0.3">
      <c r="A5" s="113"/>
      <c r="B5" s="114"/>
      <c r="C5" s="115"/>
      <c r="D5" s="41" t="s">
        <v>61</v>
      </c>
      <c r="E5" s="40"/>
      <c r="F5" s="40"/>
      <c r="G5" s="40"/>
      <c r="H5" s="40"/>
      <c r="I5" s="40"/>
      <c r="J5" s="40"/>
      <c r="K5" s="40"/>
      <c r="L5" s="40"/>
    </row>
    <row r="6" spans="1:36" s="2" customFormat="1" ht="20.100000000000001" customHeight="1" x14ac:dyDescent="0.3">
      <c r="A6" s="113"/>
      <c r="B6" s="114"/>
      <c r="C6" s="115"/>
      <c r="D6" s="41" t="s">
        <v>25</v>
      </c>
      <c r="E6" s="40"/>
      <c r="F6" s="40"/>
      <c r="G6" s="40"/>
      <c r="H6" s="40"/>
      <c r="I6" s="40"/>
      <c r="J6" s="40"/>
      <c r="K6" s="40"/>
      <c r="L6" s="40"/>
      <c r="M6" s="6"/>
      <c r="N6" s="4"/>
      <c r="O6" s="3"/>
      <c r="AJ6"/>
    </row>
    <row r="7" spans="1:36" s="2" customFormat="1" ht="20.100000000000001" customHeight="1" x14ac:dyDescent="0.3">
      <c r="A7" s="113"/>
      <c r="B7" s="38"/>
      <c r="C7" s="112"/>
      <c r="D7" s="41" t="s">
        <v>35</v>
      </c>
      <c r="E7" s="40"/>
      <c r="F7" s="40"/>
      <c r="G7" s="40"/>
      <c r="H7" s="40"/>
      <c r="I7" s="40"/>
      <c r="J7" s="40"/>
      <c r="K7" s="40"/>
      <c r="L7" s="40"/>
      <c r="M7" s="6"/>
      <c r="N7" s="4"/>
      <c r="O7" s="3"/>
      <c r="AJ7"/>
    </row>
    <row r="8" spans="1:36" s="2" customFormat="1" ht="20.100000000000001" customHeight="1" x14ac:dyDescent="0.3">
      <c r="A8" s="116"/>
      <c r="B8" s="38"/>
      <c r="C8" s="112"/>
      <c r="D8" s="36"/>
      <c r="E8" s="6"/>
      <c r="F8" s="6"/>
      <c r="G8" s="6"/>
      <c r="H8" s="6"/>
      <c r="I8" s="6"/>
      <c r="J8" s="6"/>
      <c r="K8" s="6"/>
      <c r="L8" s="6"/>
      <c r="M8" s="6"/>
      <c r="N8" s="4"/>
      <c r="O8" s="3"/>
      <c r="AJ8"/>
    </row>
    <row r="9" spans="1:36" s="2" customFormat="1" ht="20.100000000000001" customHeight="1" x14ac:dyDescent="0.3">
      <c r="A9" s="111"/>
      <c r="B9" s="38"/>
      <c r="C9" s="112"/>
      <c r="D9" s="65" t="s">
        <v>40</v>
      </c>
      <c r="E9" s="65"/>
      <c r="F9" s="65"/>
      <c r="G9" s="42"/>
      <c r="H9" s="42"/>
      <c r="I9" s="42"/>
      <c r="J9" s="42"/>
      <c r="K9" s="42"/>
      <c r="L9" s="42"/>
      <c r="M9" s="42"/>
      <c r="N9" s="5"/>
      <c r="O9" s="10"/>
      <c r="P9" s="9"/>
      <c r="Q9" s="9"/>
      <c r="R9" s="9"/>
      <c r="S9" s="9"/>
      <c r="T9" s="9"/>
      <c r="U9" s="9"/>
      <c r="V9" s="9"/>
      <c r="W9" s="9"/>
      <c r="X9" s="9"/>
      <c r="Y9" s="9"/>
      <c r="Z9" s="9"/>
      <c r="AA9" s="9"/>
      <c r="AB9" s="9"/>
      <c r="AC9" s="9"/>
      <c r="AD9" s="9"/>
      <c r="AE9" s="9"/>
      <c r="AF9" s="9"/>
      <c r="AG9" s="9"/>
      <c r="AH9" s="9"/>
      <c r="AJ9"/>
    </row>
    <row r="10" spans="1:36" s="2" customFormat="1" ht="20.100000000000001" customHeight="1" x14ac:dyDescent="0.3">
      <c r="A10" s="111"/>
      <c r="B10" s="38"/>
      <c r="C10" s="112"/>
      <c r="D10" s="66"/>
      <c r="E10" s="67" t="s">
        <v>26</v>
      </c>
      <c r="F10" s="43"/>
      <c r="G10" s="42"/>
      <c r="H10" s="42"/>
      <c r="I10" s="42"/>
      <c r="J10" s="42"/>
      <c r="K10" s="42"/>
      <c r="L10" s="42"/>
      <c r="M10" s="42"/>
      <c r="N10" s="5"/>
      <c r="O10" s="10"/>
      <c r="P10" s="9"/>
      <c r="Q10" s="9"/>
      <c r="R10" s="9"/>
      <c r="S10" s="9"/>
      <c r="T10" s="9"/>
      <c r="U10" s="9"/>
      <c r="V10" s="9"/>
      <c r="W10" s="9"/>
      <c r="X10" s="9"/>
      <c r="Y10" s="9"/>
      <c r="Z10" s="9"/>
      <c r="AA10" s="9"/>
      <c r="AB10" s="9"/>
      <c r="AC10" s="9"/>
      <c r="AD10" s="9"/>
      <c r="AE10" s="9"/>
      <c r="AF10" s="9"/>
      <c r="AG10" s="9"/>
      <c r="AH10" s="9"/>
      <c r="AJ10"/>
    </row>
    <row r="11" spans="1:36" s="2" customFormat="1" ht="20.100000000000001" customHeight="1" x14ac:dyDescent="0.3">
      <c r="A11" s="111"/>
      <c r="B11" s="38"/>
      <c r="C11" s="112"/>
      <c r="D11" s="42"/>
      <c r="E11" s="42"/>
      <c r="F11" s="42"/>
      <c r="G11" s="42"/>
      <c r="H11" s="42"/>
      <c r="I11" s="42"/>
      <c r="J11" s="42"/>
      <c r="K11" s="42"/>
      <c r="L11" s="42"/>
      <c r="M11" s="42"/>
      <c r="N11" s="5"/>
      <c r="O11" s="10"/>
      <c r="P11" s="9"/>
      <c r="Q11" s="9"/>
      <c r="R11" s="9"/>
      <c r="S11" s="9"/>
      <c r="T11" s="9"/>
      <c r="U11" s="9"/>
      <c r="V11" s="9"/>
      <c r="W11" s="9"/>
      <c r="X11" s="9"/>
      <c r="Y11" s="9"/>
      <c r="Z11" s="9"/>
      <c r="AA11" s="9"/>
      <c r="AB11" s="9"/>
      <c r="AC11" s="9"/>
      <c r="AD11" s="9"/>
      <c r="AE11" s="9"/>
      <c r="AF11" s="9"/>
      <c r="AG11" s="9"/>
      <c r="AH11" s="9"/>
      <c r="AJ11"/>
    </row>
    <row r="12" spans="1:36" s="2" customFormat="1" ht="20.100000000000001" customHeight="1" x14ac:dyDescent="0.3">
      <c r="A12" s="111"/>
      <c r="B12" s="38"/>
      <c r="C12" s="112"/>
      <c r="D12" s="174" t="s">
        <v>54</v>
      </c>
      <c r="E12" s="174"/>
      <c r="F12" s="174"/>
      <c r="G12" s="174"/>
      <c r="H12" s="174"/>
      <c r="I12" s="174"/>
      <c r="J12" s="174"/>
      <c r="K12" s="174"/>
      <c r="L12" s="174"/>
      <c r="M12" s="42"/>
      <c r="N12" s="5"/>
      <c r="O12" s="3"/>
      <c r="AJ12"/>
    </row>
    <row r="13" spans="1:36" s="2" customFormat="1" ht="20.100000000000001" customHeight="1" thickBot="1" x14ac:dyDescent="0.35">
      <c r="A13" s="111"/>
      <c r="B13" s="38"/>
      <c r="C13" s="112"/>
      <c r="D13" s="174"/>
      <c r="E13" s="174"/>
      <c r="F13" s="174"/>
      <c r="G13" s="174"/>
      <c r="H13" s="174"/>
      <c r="I13" s="174"/>
      <c r="J13" s="174"/>
      <c r="K13" s="174"/>
      <c r="L13" s="174"/>
      <c r="M13" s="42"/>
      <c r="N13" s="5"/>
      <c r="O13" s="3"/>
      <c r="AJ13"/>
    </row>
    <row r="14" spans="1:36" s="2" customFormat="1" ht="20.100000000000001" customHeight="1" thickBot="1" x14ac:dyDescent="0.35">
      <c r="A14" s="111"/>
      <c r="B14" s="38"/>
      <c r="C14" s="112"/>
      <c r="D14" s="40"/>
      <c r="E14" s="64"/>
      <c r="F14" s="64"/>
      <c r="G14" s="117" t="s">
        <v>33</v>
      </c>
      <c r="H14" s="118">
        <v>5</v>
      </c>
      <c r="I14" s="119" t="s">
        <v>34</v>
      </c>
      <c r="J14" s="118">
        <v>8</v>
      </c>
      <c r="K14" s="64"/>
      <c r="L14" s="64"/>
      <c r="M14" s="42"/>
      <c r="N14" s="5"/>
      <c r="O14" s="3"/>
      <c r="AJ14"/>
    </row>
    <row r="15" spans="1:36" s="2" customFormat="1" ht="20.100000000000001" customHeight="1" thickBot="1" x14ac:dyDescent="0.35">
      <c r="A15" s="111"/>
      <c r="B15" s="38"/>
      <c r="C15" s="112"/>
      <c r="D15" s="42"/>
      <c r="E15" s="42"/>
      <c r="F15" s="42"/>
      <c r="G15" s="42"/>
      <c r="H15" s="42"/>
      <c r="I15" s="42"/>
      <c r="J15" s="42"/>
      <c r="K15" s="42"/>
      <c r="L15" s="42"/>
      <c r="M15" s="42"/>
      <c r="N15" s="5"/>
      <c r="O15" s="3"/>
      <c r="AJ15"/>
    </row>
    <row r="16" spans="1:36" s="2" customFormat="1" ht="20.100000000000001" customHeight="1" x14ac:dyDescent="0.3">
      <c r="A16" s="111"/>
      <c r="B16" s="38"/>
      <c r="C16" s="112"/>
      <c r="D16" s="66" t="s">
        <v>1</v>
      </c>
      <c r="E16" s="68" t="s">
        <v>36</v>
      </c>
      <c r="F16" s="73"/>
      <c r="G16" s="73"/>
      <c r="H16" s="73"/>
      <c r="I16" s="73"/>
      <c r="J16" s="73"/>
      <c r="K16" s="73"/>
      <c r="L16" s="73"/>
      <c r="M16" s="6"/>
      <c r="N16" s="180" t="s">
        <v>0</v>
      </c>
      <c r="O16" s="181"/>
      <c r="P16" s="181"/>
      <c r="Q16" s="181"/>
      <c r="R16" s="181"/>
      <c r="S16" s="181"/>
      <c r="T16" s="181"/>
      <c r="U16" s="181"/>
      <c r="V16" s="182"/>
      <c r="W16" s="9"/>
      <c r="X16" s="9"/>
      <c r="Y16" s="9"/>
      <c r="Z16" s="9"/>
      <c r="AA16" s="9"/>
      <c r="AB16" s="9"/>
      <c r="AC16" s="9"/>
      <c r="AD16" s="9"/>
      <c r="AE16" s="9"/>
      <c r="AF16" s="9"/>
      <c r="AG16" s="9"/>
      <c r="AJ16"/>
    </row>
    <row r="17" spans="1:36" s="2" customFormat="1" ht="20.100000000000001" customHeight="1" thickBot="1" x14ac:dyDescent="0.4">
      <c r="A17" s="111"/>
      <c r="B17" s="38"/>
      <c r="C17" s="112"/>
      <c r="D17" s="40"/>
      <c r="E17" s="174" t="s">
        <v>53</v>
      </c>
      <c r="F17" s="174"/>
      <c r="G17" s="174"/>
      <c r="H17" s="174"/>
      <c r="I17" s="174"/>
      <c r="J17" s="174"/>
      <c r="K17" s="174"/>
      <c r="L17" s="174"/>
      <c r="M17" s="6"/>
      <c r="N17" s="175" t="s">
        <v>42</v>
      </c>
      <c r="O17" s="183"/>
      <c r="P17" s="183"/>
      <c r="Q17" s="183"/>
      <c r="R17" s="183"/>
      <c r="S17" s="183"/>
      <c r="T17" s="183"/>
      <c r="U17" s="183"/>
      <c r="V17" s="184"/>
      <c r="W17" s="9"/>
      <c r="X17" s="9"/>
      <c r="Y17" s="9"/>
      <c r="Z17" s="9"/>
      <c r="AA17" s="9"/>
      <c r="AB17" s="9"/>
      <c r="AC17" s="9"/>
      <c r="AD17" s="9"/>
      <c r="AE17" s="9"/>
      <c r="AF17" s="9"/>
      <c r="AG17" s="9"/>
      <c r="AJ17"/>
    </row>
    <row r="18" spans="1:36" s="2" customFormat="1" ht="20.100000000000001" customHeight="1" x14ac:dyDescent="0.3">
      <c r="A18" s="111"/>
      <c r="B18" s="38"/>
      <c r="C18" s="112"/>
      <c r="D18" s="40"/>
      <c r="E18" s="174"/>
      <c r="F18" s="174"/>
      <c r="G18" s="174"/>
      <c r="H18" s="174"/>
      <c r="I18" s="174"/>
      <c r="J18" s="174"/>
      <c r="K18" s="174"/>
      <c r="L18" s="174"/>
      <c r="M18" s="6"/>
      <c r="N18" s="190" t="s">
        <v>44</v>
      </c>
      <c r="O18" s="181" t="s">
        <v>58</v>
      </c>
      <c r="P18" s="181"/>
      <c r="Q18" s="181"/>
      <c r="R18" s="181"/>
      <c r="S18" s="181"/>
      <c r="T18" s="181"/>
      <c r="U18" s="181"/>
      <c r="V18" s="182"/>
      <c r="W18" s="9"/>
      <c r="X18" s="9"/>
      <c r="Y18" s="9"/>
      <c r="Z18" s="9"/>
      <c r="AA18" s="9"/>
      <c r="AB18" s="9"/>
      <c r="AC18" s="9"/>
      <c r="AD18" s="9"/>
      <c r="AE18" s="9"/>
      <c r="AF18" s="9"/>
      <c r="AG18" s="9"/>
      <c r="AJ18"/>
    </row>
    <row r="19" spans="1:36" s="2" customFormat="1" ht="20.100000000000001" customHeight="1" x14ac:dyDescent="0.3">
      <c r="A19" s="111"/>
      <c r="B19" s="38"/>
      <c r="C19" s="112"/>
      <c r="D19" s="42"/>
      <c r="E19" s="42"/>
      <c r="F19" s="42"/>
      <c r="G19" s="42"/>
      <c r="H19" s="42"/>
      <c r="I19" s="42"/>
      <c r="J19" s="42"/>
      <c r="K19" s="42"/>
      <c r="L19" s="42"/>
      <c r="M19" s="6"/>
      <c r="N19" s="191"/>
      <c r="O19" s="62">
        <v>1</v>
      </c>
      <c r="P19" s="62">
        <v>2</v>
      </c>
      <c r="Q19" s="62">
        <v>3</v>
      </c>
      <c r="R19" s="62">
        <v>4</v>
      </c>
      <c r="S19" s="62">
        <v>5</v>
      </c>
      <c r="T19" s="62">
        <v>6</v>
      </c>
      <c r="U19" s="62">
        <v>7</v>
      </c>
      <c r="V19" s="63">
        <v>8</v>
      </c>
      <c r="X19"/>
      <c r="Y19"/>
      <c r="Z19"/>
      <c r="AA19"/>
      <c r="AB19"/>
      <c r="AC19"/>
      <c r="AD19"/>
      <c r="AE19"/>
      <c r="AF19"/>
      <c r="AG19"/>
      <c r="AH19"/>
      <c r="AI19"/>
      <c r="AJ19"/>
    </row>
    <row r="20" spans="1:36" s="2" customFormat="1" ht="20.100000000000001" customHeight="1" x14ac:dyDescent="0.3">
      <c r="A20" s="111"/>
      <c r="B20" s="38"/>
      <c r="C20" s="112"/>
      <c r="D20" s="42"/>
      <c r="E20" s="66" t="s">
        <v>7</v>
      </c>
      <c r="F20" s="174" t="s">
        <v>60</v>
      </c>
      <c r="G20" s="174"/>
      <c r="H20" s="174"/>
      <c r="I20" s="174"/>
      <c r="J20" s="174"/>
      <c r="K20" s="174"/>
      <c r="L20" s="174"/>
      <c r="M20" s="6"/>
      <c r="N20" s="60">
        <v>1</v>
      </c>
      <c r="O20" s="56">
        <v>615.32000000000005</v>
      </c>
      <c r="P20" s="56">
        <v>726.24</v>
      </c>
      <c r="Q20" s="56">
        <v>587.88</v>
      </c>
      <c r="R20" s="56">
        <v>847.74</v>
      </c>
      <c r="S20" s="56">
        <v>660.05</v>
      </c>
      <c r="T20" s="56">
        <v>344.59</v>
      </c>
      <c r="U20" s="56">
        <v>305.93</v>
      </c>
      <c r="V20" s="57">
        <v>460.34</v>
      </c>
      <c r="X20"/>
      <c r="Y20"/>
      <c r="Z20"/>
      <c r="AA20"/>
      <c r="AB20"/>
      <c r="AC20"/>
      <c r="AD20"/>
      <c r="AE20"/>
      <c r="AF20"/>
      <c r="AG20"/>
      <c r="AH20"/>
      <c r="AI20"/>
      <c r="AJ20"/>
    </row>
    <row r="21" spans="1:36" s="2" customFormat="1" ht="20.100000000000001" customHeight="1" thickBot="1" x14ac:dyDescent="0.35">
      <c r="A21" s="111"/>
      <c r="B21" s="38"/>
      <c r="C21" s="112"/>
      <c r="D21" s="42"/>
      <c r="E21" s="64"/>
      <c r="F21" s="174"/>
      <c r="G21" s="174"/>
      <c r="H21" s="174"/>
      <c r="I21" s="174"/>
      <c r="J21" s="174"/>
      <c r="K21" s="174"/>
      <c r="L21" s="174"/>
      <c r="M21" s="6"/>
      <c r="N21" s="60">
        <v>2</v>
      </c>
      <c r="O21" s="56">
        <v>345.5</v>
      </c>
      <c r="P21" s="56">
        <v>386.99</v>
      </c>
      <c r="Q21" s="56">
        <v>615.22</v>
      </c>
      <c r="R21" s="56">
        <v>625.12</v>
      </c>
      <c r="S21" s="56">
        <v>510</v>
      </c>
      <c r="T21" s="56">
        <v>269.89</v>
      </c>
      <c r="U21" s="56">
        <v>306.32</v>
      </c>
      <c r="V21" s="57">
        <v>444.64</v>
      </c>
      <c r="X21"/>
      <c r="Y21"/>
      <c r="Z21"/>
      <c r="AA21"/>
      <c r="AB21"/>
      <c r="AC21"/>
      <c r="AD21"/>
      <c r="AE21"/>
      <c r="AF21"/>
      <c r="AG21"/>
      <c r="AH21"/>
      <c r="AI21"/>
      <c r="AJ21"/>
    </row>
    <row r="22" spans="1:36" s="2" customFormat="1" ht="20.100000000000001" customHeight="1" x14ac:dyDescent="0.3">
      <c r="A22" s="111"/>
      <c r="B22" s="38"/>
      <c r="C22" s="112"/>
      <c r="D22" s="42"/>
      <c r="E22" s="44" t="s">
        <v>45</v>
      </c>
      <c r="F22" s="69" t="s">
        <v>29</v>
      </c>
      <c r="G22" s="45"/>
      <c r="H22" s="42"/>
      <c r="I22" s="42"/>
      <c r="J22" s="42"/>
      <c r="K22" s="42"/>
      <c r="L22" s="42"/>
      <c r="M22" s="6"/>
      <c r="N22" s="60">
        <v>3</v>
      </c>
      <c r="O22" s="56">
        <v>256.57</v>
      </c>
      <c r="P22" s="56">
        <v>287.73</v>
      </c>
      <c r="Q22" s="56">
        <v>312.75</v>
      </c>
      <c r="R22" s="56">
        <v>444.19</v>
      </c>
      <c r="S22" s="56">
        <v>337.47</v>
      </c>
      <c r="T22" s="56">
        <v>212.68</v>
      </c>
      <c r="U22" s="56">
        <v>253.59</v>
      </c>
      <c r="V22" s="57">
        <v>390.12</v>
      </c>
      <c r="X22"/>
      <c r="Y22"/>
      <c r="Z22"/>
      <c r="AA22"/>
      <c r="AB22"/>
      <c r="AC22"/>
      <c r="AD22"/>
      <c r="AE22"/>
      <c r="AF22"/>
      <c r="AG22"/>
      <c r="AH22"/>
      <c r="AI22"/>
      <c r="AJ22"/>
    </row>
    <row r="23" spans="1:36" s="2" customFormat="1" ht="20.100000000000001" customHeight="1" x14ac:dyDescent="0.3">
      <c r="A23" s="111"/>
      <c r="B23" s="38"/>
      <c r="C23" s="112"/>
      <c r="D23" s="42"/>
      <c r="E23" s="42"/>
      <c r="F23" s="70" t="s">
        <v>13</v>
      </c>
      <c r="G23" s="46"/>
      <c r="H23" s="42"/>
      <c r="I23" s="42"/>
      <c r="J23" s="42"/>
      <c r="K23" s="42"/>
      <c r="L23" s="42"/>
      <c r="M23" s="6"/>
      <c r="N23" s="60">
        <v>4</v>
      </c>
      <c r="O23" s="56">
        <v>191.13</v>
      </c>
      <c r="P23" s="56">
        <v>225.07</v>
      </c>
      <c r="Q23" s="56">
        <v>225.04</v>
      </c>
      <c r="R23" s="56">
        <v>245.24</v>
      </c>
      <c r="S23" s="56">
        <v>267.69</v>
      </c>
      <c r="T23" s="56">
        <v>145.71</v>
      </c>
      <c r="U23" s="56">
        <v>169.79</v>
      </c>
      <c r="V23" s="57">
        <v>260.33</v>
      </c>
      <c r="X23"/>
      <c r="Y23"/>
      <c r="Z23"/>
      <c r="AA23"/>
      <c r="AB23"/>
      <c r="AC23"/>
      <c r="AD23"/>
      <c r="AE23"/>
      <c r="AF23"/>
      <c r="AG23"/>
      <c r="AH23"/>
      <c r="AI23"/>
      <c r="AJ23"/>
    </row>
    <row r="24" spans="1:36" s="2" customFormat="1" ht="20.100000000000001" customHeight="1" thickBot="1" x14ac:dyDescent="0.35">
      <c r="A24" s="111"/>
      <c r="B24" s="38"/>
      <c r="C24" s="112"/>
      <c r="D24" s="42"/>
      <c r="E24" s="42"/>
      <c r="F24" s="70" t="s">
        <v>32</v>
      </c>
      <c r="G24" s="47"/>
      <c r="H24" s="42"/>
      <c r="I24" s="42"/>
      <c r="J24" s="42"/>
      <c r="K24" s="42"/>
      <c r="L24" s="42"/>
      <c r="M24" s="6"/>
      <c r="N24" s="61">
        <v>5</v>
      </c>
      <c r="O24" s="58">
        <v>128.85</v>
      </c>
      <c r="P24" s="58">
        <v>119.92</v>
      </c>
      <c r="Q24" s="58">
        <v>167.1</v>
      </c>
      <c r="R24" s="58">
        <v>273.08999999999997</v>
      </c>
      <c r="S24" s="58">
        <v>287.92</v>
      </c>
      <c r="T24" s="58">
        <v>161.85</v>
      </c>
      <c r="U24" s="58">
        <v>164.44</v>
      </c>
      <c r="V24" s="59">
        <v>176.13</v>
      </c>
      <c r="X24"/>
      <c r="Y24"/>
      <c r="Z24"/>
      <c r="AA24"/>
      <c r="AB24"/>
      <c r="AC24"/>
      <c r="AD24"/>
      <c r="AE24"/>
      <c r="AF24"/>
      <c r="AG24"/>
      <c r="AH24"/>
      <c r="AI24"/>
      <c r="AJ24"/>
    </row>
    <row r="25" spans="1:36" s="2" customFormat="1" ht="20.100000000000001" customHeight="1" thickBot="1" x14ac:dyDescent="0.35">
      <c r="A25" s="111"/>
      <c r="B25" s="38"/>
      <c r="C25" s="112"/>
      <c r="D25" s="42"/>
      <c r="E25" s="42"/>
      <c r="F25" s="69" t="s">
        <v>30</v>
      </c>
      <c r="G25" s="48"/>
      <c r="H25" s="42"/>
      <c r="I25" s="42"/>
      <c r="J25" s="42"/>
      <c r="K25" s="42"/>
      <c r="L25" s="42"/>
      <c r="M25" s="6"/>
      <c r="N25" s="10"/>
      <c r="O25" s="12"/>
      <c r="P25" s="12"/>
      <c r="Q25" s="12"/>
      <c r="R25" s="12"/>
      <c r="S25" s="12"/>
      <c r="T25" s="12"/>
      <c r="U25" s="12"/>
      <c r="V25" s="12"/>
      <c r="X25"/>
      <c r="Y25"/>
      <c r="Z25"/>
      <c r="AA25"/>
      <c r="AB25"/>
      <c r="AC25"/>
      <c r="AD25"/>
      <c r="AE25"/>
      <c r="AF25"/>
      <c r="AG25"/>
      <c r="AH25"/>
      <c r="AI25"/>
      <c r="AJ25"/>
    </row>
    <row r="26" spans="1:36" s="2" customFormat="1" ht="20.100000000000001" customHeight="1" x14ac:dyDescent="0.3">
      <c r="A26" s="111"/>
      <c r="B26" s="38"/>
      <c r="C26" s="112"/>
      <c r="D26" s="42"/>
      <c r="E26" s="42"/>
      <c r="F26" s="42"/>
      <c r="G26" s="42"/>
      <c r="H26" s="42"/>
      <c r="I26" s="42"/>
      <c r="J26" s="42"/>
      <c r="K26" s="42"/>
      <c r="L26" s="42"/>
      <c r="M26" s="6"/>
      <c r="N26" s="10"/>
      <c r="O26" s="12"/>
      <c r="P26" s="12"/>
      <c r="Q26" s="12"/>
      <c r="R26" s="12"/>
      <c r="S26" s="12"/>
      <c r="T26" s="12"/>
      <c r="U26" s="12"/>
      <c r="X26"/>
      <c r="Y26"/>
      <c r="Z26"/>
      <c r="AA26"/>
      <c r="AB26"/>
      <c r="AC26"/>
      <c r="AD26"/>
      <c r="AE26"/>
      <c r="AF26"/>
      <c r="AG26"/>
      <c r="AH26"/>
      <c r="AI26"/>
      <c r="AJ26"/>
    </row>
    <row r="27" spans="1:36" s="2" customFormat="1" ht="20.100000000000001" customHeight="1" thickBot="1" x14ac:dyDescent="0.35">
      <c r="A27" s="111"/>
      <c r="B27" s="38"/>
      <c r="C27" s="112"/>
      <c r="D27" s="42"/>
      <c r="E27" s="66" t="s">
        <v>27</v>
      </c>
      <c r="F27" s="64" t="s">
        <v>28</v>
      </c>
      <c r="G27" s="64"/>
      <c r="H27" s="64"/>
      <c r="I27" s="64"/>
      <c r="J27" s="64"/>
      <c r="K27" s="64"/>
      <c r="L27" s="64"/>
      <c r="M27" s="6"/>
      <c r="N27" s="10"/>
      <c r="O27" s="12"/>
      <c r="P27" s="12"/>
      <c r="Q27" s="12"/>
      <c r="R27" s="12"/>
      <c r="S27" s="12"/>
      <c r="T27" s="12"/>
      <c r="U27" s="12"/>
      <c r="X27"/>
      <c r="Y27"/>
      <c r="Z27"/>
      <c r="AA27"/>
      <c r="AB27"/>
      <c r="AC27"/>
      <c r="AD27"/>
      <c r="AE27"/>
      <c r="AF27"/>
      <c r="AG27"/>
      <c r="AH27"/>
      <c r="AI27"/>
      <c r="AJ27"/>
    </row>
    <row r="28" spans="1:36" s="2" customFormat="1" ht="20.100000000000001" customHeight="1" x14ac:dyDescent="0.3">
      <c r="A28" s="111"/>
      <c r="B28" s="38"/>
      <c r="C28" s="112"/>
      <c r="D28" s="42"/>
      <c r="E28" s="44" t="s">
        <v>45</v>
      </c>
      <c r="F28" s="66" t="s">
        <v>46</v>
      </c>
      <c r="G28" s="105"/>
      <c r="H28" s="42"/>
      <c r="I28" s="42"/>
      <c r="J28" s="42"/>
      <c r="K28" s="42"/>
      <c r="L28" s="42"/>
      <c r="M28" s="6"/>
      <c r="N28" s="10"/>
      <c r="O28" s="12"/>
      <c r="P28" s="12"/>
      <c r="Q28" s="12"/>
      <c r="R28" s="12"/>
      <c r="S28" s="12"/>
      <c r="T28" s="12"/>
      <c r="U28" s="12"/>
      <c r="X28"/>
      <c r="Y28"/>
      <c r="Z28"/>
      <c r="AA28"/>
      <c r="AB28"/>
      <c r="AC28"/>
      <c r="AD28"/>
      <c r="AE28"/>
      <c r="AF28"/>
      <c r="AG28"/>
      <c r="AH28"/>
      <c r="AI28"/>
      <c r="AJ28"/>
    </row>
    <row r="29" spans="1:36" s="2" customFormat="1" ht="20.100000000000001" customHeight="1" x14ac:dyDescent="0.3">
      <c r="A29" s="111"/>
      <c r="B29" s="38" t="s">
        <v>62</v>
      </c>
      <c r="C29" s="112" t="s">
        <v>62</v>
      </c>
      <c r="D29" s="42"/>
      <c r="E29" s="42"/>
      <c r="F29" s="66" t="s">
        <v>47</v>
      </c>
      <c r="G29" s="106"/>
      <c r="H29" s="42"/>
      <c r="I29" s="42"/>
      <c r="J29" s="42"/>
      <c r="K29" s="42"/>
      <c r="L29" s="42"/>
      <c r="M29" s="6"/>
      <c r="N29" s="10"/>
      <c r="O29" s="12"/>
      <c r="P29" s="12"/>
      <c r="Q29" s="12"/>
      <c r="R29" s="12"/>
      <c r="S29" s="12"/>
      <c r="T29" s="12"/>
      <c r="U29" s="12"/>
      <c r="X29"/>
      <c r="Y29"/>
      <c r="Z29"/>
      <c r="AA29"/>
      <c r="AB29"/>
      <c r="AC29"/>
      <c r="AD29"/>
      <c r="AE29"/>
      <c r="AF29"/>
      <c r="AG29"/>
      <c r="AH29"/>
      <c r="AI29"/>
      <c r="AJ29"/>
    </row>
    <row r="30" spans="1:36" s="2" customFormat="1" ht="20.100000000000001" customHeight="1" x14ac:dyDescent="0.3">
      <c r="A30" s="111"/>
      <c r="B30" s="38"/>
      <c r="C30" s="112"/>
      <c r="D30" s="42"/>
      <c r="E30" s="42"/>
      <c r="F30" s="66" t="s">
        <v>48</v>
      </c>
      <c r="G30" s="106"/>
      <c r="H30" s="42"/>
      <c r="I30" s="42"/>
      <c r="J30" s="42"/>
      <c r="K30" s="42"/>
      <c r="L30" s="42"/>
      <c r="M30" s="6"/>
      <c r="N30" s="42"/>
      <c r="O30" s="5"/>
      <c r="P30" s="10"/>
      <c r="Q30" s="9"/>
      <c r="R30" s="9"/>
      <c r="S30" s="9"/>
      <c r="T30" s="9"/>
      <c r="U30" s="9"/>
      <c r="V30" s="9"/>
      <c r="X30"/>
      <c r="Y30"/>
      <c r="Z30"/>
      <c r="AA30"/>
      <c r="AB30"/>
      <c r="AC30"/>
      <c r="AD30"/>
      <c r="AE30"/>
      <c r="AF30"/>
      <c r="AG30"/>
      <c r="AH30"/>
      <c r="AI30"/>
      <c r="AJ30"/>
    </row>
    <row r="31" spans="1:36" s="2" customFormat="1" ht="20.100000000000001" customHeight="1" x14ac:dyDescent="0.3">
      <c r="A31" s="111"/>
      <c r="B31" s="38"/>
      <c r="C31" s="112"/>
      <c r="D31" s="42"/>
      <c r="E31" s="42"/>
      <c r="F31" s="66" t="s">
        <v>49</v>
      </c>
      <c r="G31" s="106"/>
      <c r="H31" s="42"/>
      <c r="I31" s="42"/>
      <c r="J31" s="42"/>
      <c r="K31" s="42"/>
      <c r="L31" s="42"/>
      <c r="M31" s="42"/>
      <c r="N31" s="5"/>
      <c r="O31" s="10"/>
      <c r="P31" s="9"/>
      <c r="Q31" s="9"/>
      <c r="R31" s="9"/>
      <c r="S31" s="9"/>
      <c r="T31" s="9"/>
      <c r="U31" s="9"/>
      <c r="V31" s="9"/>
      <c r="X31"/>
      <c r="Y31"/>
      <c r="Z31"/>
      <c r="AA31"/>
      <c r="AB31"/>
      <c r="AC31"/>
      <c r="AD31"/>
      <c r="AE31"/>
      <c r="AF31"/>
      <c r="AG31"/>
      <c r="AH31"/>
      <c r="AI31"/>
      <c r="AJ31"/>
    </row>
    <row r="32" spans="1:36" s="2" customFormat="1" ht="20.100000000000001" customHeight="1" thickBot="1" x14ac:dyDescent="0.35">
      <c r="A32" s="111"/>
      <c r="B32" s="38"/>
      <c r="C32" s="112"/>
      <c r="D32" s="42"/>
      <c r="E32" s="42"/>
      <c r="F32" s="66" t="s">
        <v>50</v>
      </c>
      <c r="G32" s="107"/>
      <c r="H32" s="42"/>
      <c r="I32" s="42"/>
      <c r="J32" s="42"/>
      <c r="K32" s="42"/>
      <c r="L32" s="42"/>
      <c r="M32" s="42"/>
      <c r="N32" s="5"/>
      <c r="O32" s="10"/>
      <c r="P32" s="9"/>
      <c r="Q32" s="9"/>
      <c r="R32" s="9"/>
      <c r="S32" s="9"/>
      <c r="T32" s="9"/>
      <c r="U32" s="9"/>
      <c r="V32" s="9"/>
      <c r="X32"/>
      <c r="Y32"/>
      <c r="Z32"/>
      <c r="AA32"/>
      <c r="AB32"/>
      <c r="AC32"/>
      <c r="AD32"/>
      <c r="AE32"/>
      <c r="AF32"/>
      <c r="AG32"/>
      <c r="AH32"/>
      <c r="AI32"/>
      <c r="AJ32"/>
    </row>
    <row r="33" spans="1:36" s="2" customFormat="1" ht="20.100000000000001" customHeight="1" x14ac:dyDescent="0.3">
      <c r="A33" s="111"/>
      <c r="B33" s="38"/>
      <c r="C33" s="112"/>
      <c r="D33" s="42"/>
      <c r="E33" s="42"/>
      <c r="F33" s="42"/>
      <c r="G33" s="49"/>
      <c r="H33" s="42"/>
      <c r="I33" s="42"/>
      <c r="J33" s="42"/>
      <c r="K33" s="42"/>
      <c r="L33" s="42"/>
      <c r="M33" s="42"/>
      <c r="N33" s="5"/>
      <c r="O33" s="10"/>
      <c r="P33" s="9"/>
      <c r="Q33" s="9"/>
      <c r="R33" s="9"/>
      <c r="S33" s="9"/>
      <c r="T33" s="9"/>
      <c r="U33" s="9"/>
      <c r="V33" s="9"/>
      <c r="W33" s="9"/>
      <c r="X33" s="9"/>
      <c r="Y33" s="9"/>
      <c r="Z33" s="9"/>
      <c r="AA33" s="9"/>
      <c r="AB33" s="9"/>
      <c r="AC33" s="9"/>
      <c r="AD33" s="9"/>
      <c r="AE33" s="9"/>
      <c r="AF33" s="9"/>
      <c r="AG33" s="9"/>
      <c r="AH33" s="9"/>
      <c r="AJ33"/>
    </row>
    <row r="34" spans="1:36" s="2" customFormat="1" ht="20.100000000000001" customHeight="1" x14ac:dyDescent="0.3">
      <c r="A34" s="111"/>
      <c r="B34" s="38"/>
      <c r="C34" s="112"/>
      <c r="D34" s="66" t="s">
        <v>2</v>
      </c>
      <c r="E34" s="68" t="s">
        <v>41</v>
      </c>
      <c r="F34" s="73"/>
      <c r="G34" s="73"/>
      <c r="H34" s="73"/>
      <c r="I34" s="73"/>
      <c r="J34" s="73"/>
      <c r="K34" s="73"/>
      <c r="L34" s="73"/>
      <c r="M34" s="42"/>
      <c r="N34" s="5"/>
      <c r="O34" s="10"/>
      <c r="P34" s="9"/>
      <c r="Q34" s="9"/>
      <c r="R34" s="9"/>
      <c r="S34" s="9"/>
      <c r="T34" s="9"/>
      <c r="U34" s="9"/>
      <c r="V34" s="9"/>
      <c r="W34" s="9"/>
      <c r="X34" s="9"/>
      <c r="Y34" s="9"/>
      <c r="Z34" s="9"/>
      <c r="AA34" s="9"/>
      <c r="AB34" s="9"/>
      <c r="AC34" s="9"/>
      <c r="AD34" s="9"/>
      <c r="AE34" s="9"/>
      <c r="AF34" s="9"/>
      <c r="AG34" s="9"/>
      <c r="AH34" s="9"/>
      <c r="AJ34"/>
    </row>
    <row r="35" spans="1:36" s="2" customFormat="1" ht="20.100000000000001" customHeight="1" x14ac:dyDescent="0.3">
      <c r="A35" s="111"/>
      <c r="B35" s="38"/>
      <c r="C35" s="112"/>
      <c r="D35" s="40"/>
      <c r="E35" s="174" t="s">
        <v>51</v>
      </c>
      <c r="F35" s="174"/>
      <c r="G35" s="174"/>
      <c r="H35" s="174"/>
      <c r="I35" s="174"/>
      <c r="J35" s="174"/>
      <c r="K35" s="174"/>
      <c r="L35" s="174"/>
      <c r="M35" s="42"/>
      <c r="N35" s="5"/>
      <c r="O35" s="10"/>
      <c r="P35" s="9"/>
      <c r="Q35" s="9"/>
      <c r="R35" s="9"/>
      <c r="S35" s="9"/>
      <c r="T35" s="9"/>
      <c r="U35" s="9"/>
      <c r="V35" s="9"/>
      <c r="W35" s="9"/>
      <c r="X35" s="9"/>
      <c r="Y35" s="9"/>
      <c r="Z35" s="9"/>
      <c r="AA35" s="9"/>
      <c r="AB35" s="9"/>
      <c r="AC35" s="9"/>
      <c r="AD35" s="9"/>
      <c r="AE35" s="9"/>
      <c r="AF35" s="9"/>
      <c r="AG35" s="9"/>
      <c r="AH35" s="9"/>
      <c r="AJ35"/>
    </row>
    <row r="36" spans="1:36" s="2" customFormat="1" ht="20.100000000000001" customHeight="1" thickBot="1" x14ac:dyDescent="0.35">
      <c r="A36" s="111"/>
      <c r="B36" s="38"/>
      <c r="C36" s="112"/>
      <c r="D36" s="40"/>
      <c r="E36" s="174"/>
      <c r="F36" s="174"/>
      <c r="G36" s="174"/>
      <c r="H36" s="174"/>
      <c r="I36" s="174"/>
      <c r="J36" s="174"/>
      <c r="K36" s="174"/>
      <c r="L36" s="174"/>
      <c r="M36" s="42"/>
      <c r="N36" s="5"/>
      <c r="O36" s="10"/>
      <c r="P36" s="9"/>
      <c r="Q36" s="9"/>
      <c r="R36" s="9"/>
      <c r="S36" s="9"/>
      <c r="T36" s="9"/>
      <c r="U36" s="9"/>
      <c r="W36" s="9"/>
      <c r="X36" s="9"/>
      <c r="Y36" s="9"/>
      <c r="Z36" s="9"/>
      <c r="AA36" s="9"/>
      <c r="AB36" s="9"/>
      <c r="AC36" s="9"/>
      <c r="AD36" s="9"/>
      <c r="AE36" s="9"/>
      <c r="AF36" s="9"/>
      <c r="AG36" s="9"/>
      <c r="AH36" s="9"/>
      <c r="AJ36"/>
    </row>
    <row r="37" spans="1:36" s="2" customFormat="1" ht="20.100000000000001" customHeight="1" x14ac:dyDescent="0.3">
      <c r="A37" s="111"/>
      <c r="B37" s="38"/>
      <c r="C37" s="112"/>
      <c r="D37" s="42"/>
      <c r="E37" s="44" t="s">
        <v>45</v>
      </c>
      <c r="F37" s="168"/>
      <c r="G37" s="169"/>
      <c r="H37" s="169"/>
      <c r="I37" s="169"/>
      <c r="J37" s="169"/>
      <c r="K37" s="169"/>
      <c r="L37" s="170"/>
      <c r="M37" s="72"/>
      <c r="N37" s="5"/>
      <c r="O37" s="10"/>
      <c r="P37" s="10"/>
      <c r="Q37" s="10"/>
      <c r="R37" s="10"/>
      <c r="S37" s="10"/>
      <c r="T37" s="10"/>
      <c r="U37" s="10"/>
      <c r="V37" s="10"/>
      <c r="W37" s="10"/>
      <c r="X37" s="9"/>
      <c r="Y37" s="9"/>
      <c r="Z37" s="9"/>
      <c r="AA37" s="9"/>
      <c r="AB37" s="9"/>
      <c r="AC37" s="9"/>
      <c r="AD37" s="9"/>
      <c r="AE37" s="9"/>
      <c r="AF37" s="9"/>
      <c r="AG37" s="9"/>
      <c r="AH37" s="9"/>
      <c r="AJ37"/>
    </row>
    <row r="38" spans="1:36" s="2" customFormat="1" ht="20.100000000000001" customHeight="1" x14ac:dyDescent="0.3">
      <c r="A38" s="111"/>
      <c r="B38" s="38"/>
      <c r="C38" s="112"/>
      <c r="D38" s="42"/>
      <c r="E38" s="44"/>
      <c r="F38" s="192"/>
      <c r="G38" s="193"/>
      <c r="H38" s="193"/>
      <c r="I38" s="193"/>
      <c r="J38" s="193"/>
      <c r="K38" s="193"/>
      <c r="L38" s="194"/>
      <c r="M38" s="72"/>
      <c r="N38" s="5"/>
      <c r="O38" s="10"/>
      <c r="P38" s="9"/>
      <c r="Q38" s="9"/>
      <c r="R38" s="9"/>
      <c r="S38" s="9"/>
      <c r="T38" s="9"/>
      <c r="U38" s="9"/>
      <c r="V38" s="9"/>
      <c r="W38" s="9"/>
      <c r="X38" s="9"/>
      <c r="Y38" s="9"/>
      <c r="Z38" s="9"/>
      <c r="AA38" s="9"/>
      <c r="AB38" s="9"/>
      <c r="AC38" s="9"/>
      <c r="AD38" s="9"/>
      <c r="AE38" s="9"/>
      <c r="AF38" s="9"/>
      <c r="AG38" s="9"/>
      <c r="AH38" s="9"/>
      <c r="AJ38"/>
    </row>
    <row r="39" spans="1:36" s="2" customFormat="1" ht="20.100000000000001" customHeight="1" x14ac:dyDescent="0.3">
      <c r="A39" s="111"/>
      <c r="B39" s="38"/>
      <c r="C39" s="112"/>
      <c r="D39" s="42"/>
      <c r="E39" s="44"/>
      <c r="F39" s="192"/>
      <c r="G39" s="193"/>
      <c r="H39" s="193"/>
      <c r="I39" s="193"/>
      <c r="J39" s="193"/>
      <c r="K39" s="193"/>
      <c r="L39" s="194"/>
      <c r="M39" s="72"/>
      <c r="N39" s="5"/>
      <c r="O39" s="10"/>
      <c r="P39" s="9"/>
      <c r="Q39" s="9"/>
      <c r="R39" s="9"/>
      <c r="S39" s="9"/>
      <c r="T39" s="9"/>
      <c r="U39" s="9"/>
      <c r="V39" s="9"/>
      <c r="W39" s="9"/>
      <c r="X39" s="9"/>
      <c r="Y39" s="9"/>
      <c r="Z39" s="9"/>
      <c r="AA39" s="9"/>
      <c r="AB39" s="9"/>
      <c r="AC39" s="9"/>
      <c r="AD39" s="9"/>
      <c r="AE39" s="9"/>
      <c r="AF39" s="9"/>
      <c r="AG39" s="9"/>
      <c r="AH39" s="9"/>
      <c r="AJ39"/>
    </row>
    <row r="40" spans="1:36" s="2" customFormat="1" ht="20.100000000000001" customHeight="1" x14ac:dyDescent="0.3">
      <c r="A40" s="111"/>
      <c r="B40" s="38"/>
      <c r="C40" s="112"/>
      <c r="D40" s="42"/>
      <c r="E40" s="44"/>
      <c r="F40" s="192"/>
      <c r="G40" s="193"/>
      <c r="H40" s="193"/>
      <c r="I40" s="193"/>
      <c r="J40" s="193"/>
      <c r="K40" s="193"/>
      <c r="L40" s="194"/>
      <c r="M40" s="72"/>
      <c r="N40" s="5"/>
      <c r="O40" s="10"/>
      <c r="P40" s="9"/>
      <c r="Q40" s="9"/>
      <c r="R40" s="9"/>
      <c r="S40" s="9"/>
      <c r="T40" s="9"/>
      <c r="U40" s="9"/>
      <c r="V40" s="9"/>
      <c r="W40" s="9"/>
      <c r="X40" s="9"/>
      <c r="Y40" s="9"/>
      <c r="Z40" s="9"/>
      <c r="AA40" s="9"/>
      <c r="AB40" s="9"/>
      <c r="AC40" s="9"/>
      <c r="AD40" s="9"/>
      <c r="AE40" s="9"/>
      <c r="AF40" s="9"/>
      <c r="AG40" s="9"/>
      <c r="AH40" s="9"/>
      <c r="AJ40"/>
    </row>
    <row r="41" spans="1:36" s="2" customFormat="1" ht="20.100000000000001" customHeight="1" thickBot="1" x14ac:dyDescent="0.35">
      <c r="A41" s="111"/>
      <c r="B41" s="38"/>
      <c r="C41" s="112"/>
      <c r="D41" s="42"/>
      <c r="E41" s="44"/>
      <c r="F41" s="171"/>
      <c r="G41" s="172"/>
      <c r="H41" s="172"/>
      <c r="I41" s="172"/>
      <c r="J41" s="172"/>
      <c r="K41" s="172"/>
      <c r="L41" s="173"/>
      <c r="M41" s="72"/>
      <c r="N41" s="5"/>
      <c r="O41" s="10"/>
      <c r="P41" s="9"/>
      <c r="Q41" s="9"/>
      <c r="R41" s="9"/>
      <c r="S41" s="9"/>
      <c r="T41" s="9"/>
      <c r="U41" s="9"/>
      <c r="V41" s="9"/>
      <c r="W41" s="9"/>
      <c r="X41" s="9"/>
      <c r="Y41" s="9"/>
      <c r="Z41" s="9"/>
      <c r="AA41" s="9"/>
      <c r="AB41" s="9"/>
      <c r="AC41" s="9"/>
      <c r="AD41" s="9"/>
      <c r="AE41" s="9"/>
      <c r="AF41" s="9"/>
      <c r="AG41" s="9"/>
      <c r="AH41" s="9"/>
      <c r="AJ41"/>
    </row>
    <row r="42" spans="1:36" s="2" customFormat="1" ht="20.100000000000001" customHeight="1" x14ac:dyDescent="0.3">
      <c r="A42" s="111"/>
      <c r="B42" s="38"/>
      <c r="C42" s="112"/>
      <c r="D42" s="42"/>
      <c r="E42" s="44"/>
      <c r="F42" s="37"/>
      <c r="G42" s="37"/>
      <c r="H42" s="37"/>
      <c r="I42" s="37"/>
      <c r="J42" s="37"/>
      <c r="K42" s="37"/>
      <c r="L42" s="37"/>
      <c r="M42" s="37"/>
      <c r="N42" s="5"/>
      <c r="O42" s="10"/>
      <c r="P42" s="9"/>
      <c r="Q42" s="9"/>
      <c r="R42" s="9"/>
      <c r="S42" s="9"/>
      <c r="T42" s="9"/>
      <c r="U42" s="9"/>
      <c r="V42" s="9"/>
      <c r="W42" s="9"/>
      <c r="X42" s="9"/>
      <c r="Y42" s="9"/>
      <c r="Z42" s="9"/>
      <c r="AA42" s="9"/>
      <c r="AB42" s="9"/>
      <c r="AC42" s="9"/>
      <c r="AD42" s="9"/>
      <c r="AE42" s="9"/>
      <c r="AF42" s="9"/>
      <c r="AG42" s="9"/>
      <c r="AH42" s="9"/>
      <c r="AJ42"/>
    </row>
    <row r="43" spans="1:36" s="2" customFormat="1" ht="20.100000000000001" customHeight="1" x14ac:dyDescent="0.3">
      <c r="A43" s="111"/>
      <c r="B43" s="38"/>
      <c r="C43" s="112"/>
      <c r="D43" s="66" t="s">
        <v>3</v>
      </c>
      <c r="E43" s="68" t="s">
        <v>37</v>
      </c>
      <c r="F43" s="73"/>
      <c r="G43" s="73"/>
      <c r="H43" s="73"/>
      <c r="I43" s="73"/>
      <c r="J43" s="73"/>
      <c r="K43" s="73"/>
      <c r="L43" s="73"/>
      <c r="M43" s="42"/>
      <c r="N43" s="5"/>
      <c r="O43" s="10"/>
      <c r="P43" s="9"/>
      <c r="Q43" s="9"/>
      <c r="R43" s="9"/>
      <c r="S43" s="9"/>
      <c r="T43" s="9"/>
      <c r="U43" s="9"/>
      <c r="V43" s="9"/>
      <c r="W43" s="9"/>
      <c r="X43" s="9"/>
      <c r="Y43" s="9"/>
      <c r="Z43" s="9"/>
      <c r="AA43" s="9"/>
      <c r="AB43" s="9"/>
      <c r="AC43" s="9"/>
      <c r="AD43" s="9"/>
      <c r="AE43" s="9"/>
      <c r="AF43" s="9"/>
      <c r="AG43" s="9"/>
      <c r="AH43" s="9"/>
      <c r="AJ43"/>
    </row>
    <row r="44" spans="1:36" s="2" customFormat="1" ht="20.100000000000001" customHeight="1" x14ac:dyDescent="0.3">
      <c r="A44" s="111"/>
      <c r="B44" s="38"/>
      <c r="C44" s="112"/>
      <c r="D44" s="40"/>
      <c r="E44" s="174" t="s">
        <v>63</v>
      </c>
      <c r="F44" s="195"/>
      <c r="G44" s="195"/>
      <c r="H44" s="195"/>
      <c r="I44" s="195"/>
      <c r="J44" s="195"/>
      <c r="K44" s="195"/>
      <c r="L44" s="195"/>
      <c r="M44" s="42"/>
      <c r="N44" s="5"/>
      <c r="O44" s="10"/>
      <c r="P44" s="9"/>
      <c r="Q44" s="9"/>
      <c r="R44" s="9"/>
      <c r="S44" s="9"/>
      <c r="T44" s="9"/>
      <c r="U44" s="9"/>
      <c r="V44" s="9"/>
      <c r="W44" s="9"/>
      <c r="X44" s="9"/>
      <c r="Y44" s="9"/>
      <c r="Z44" s="9"/>
      <c r="AA44" s="9"/>
      <c r="AB44" s="9"/>
      <c r="AC44" s="9"/>
      <c r="AD44" s="9"/>
      <c r="AE44" s="9"/>
      <c r="AF44" s="9"/>
      <c r="AG44" s="9"/>
      <c r="AH44" s="9"/>
      <c r="AJ44"/>
    </row>
    <row r="45" spans="1:36" s="2" customFormat="1" ht="41.25" customHeight="1" thickBot="1" x14ac:dyDescent="0.35">
      <c r="A45" s="111"/>
      <c r="B45" s="38"/>
      <c r="C45" s="112"/>
      <c r="D45" s="40"/>
      <c r="E45" s="195"/>
      <c r="F45" s="195"/>
      <c r="G45" s="195"/>
      <c r="H45" s="195"/>
      <c r="I45" s="195"/>
      <c r="J45" s="195"/>
      <c r="K45" s="195"/>
      <c r="L45" s="195"/>
      <c r="M45" s="42"/>
      <c r="N45" s="5"/>
      <c r="O45" s="10"/>
      <c r="P45" s="9"/>
      <c r="Q45" s="9"/>
      <c r="R45" s="9"/>
      <c r="S45" s="9"/>
      <c r="T45" s="9"/>
      <c r="U45" s="9"/>
      <c r="V45" s="9"/>
      <c r="W45" s="9"/>
      <c r="X45" s="9"/>
      <c r="Y45" s="9"/>
      <c r="Z45" s="9"/>
      <c r="AA45" s="9"/>
      <c r="AB45" s="9"/>
      <c r="AC45" s="9"/>
      <c r="AD45" s="9"/>
      <c r="AE45" s="9"/>
      <c r="AF45" s="9"/>
      <c r="AG45" s="9"/>
      <c r="AH45" s="9"/>
      <c r="AJ45"/>
    </row>
    <row r="46" spans="1:36" s="2" customFormat="1" ht="20.100000000000001" customHeight="1" x14ac:dyDescent="0.3">
      <c r="A46" s="111"/>
      <c r="B46" s="38"/>
      <c r="C46" s="112"/>
      <c r="D46" s="6"/>
      <c r="E46" s="44" t="s">
        <v>45</v>
      </c>
      <c r="F46" s="168"/>
      <c r="G46" s="169"/>
      <c r="H46" s="169"/>
      <c r="I46" s="169"/>
      <c r="J46" s="169"/>
      <c r="K46" s="169"/>
      <c r="L46" s="170"/>
      <c r="M46" s="72"/>
      <c r="N46" s="5"/>
      <c r="O46" s="10"/>
      <c r="P46" s="9"/>
      <c r="Q46" s="9"/>
      <c r="R46" s="9"/>
      <c r="S46" s="9"/>
      <c r="T46" s="9"/>
      <c r="U46" s="9"/>
      <c r="V46" s="9"/>
      <c r="W46" s="9"/>
      <c r="X46" s="9"/>
      <c r="Y46" s="9"/>
      <c r="Z46" s="9"/>
      <c r="AA46" s="9"/>
      <c r="AB46" s="9"/>
      <c r="AC46" s="9"/>
      <c r="AD46" s="9"/>
      <c r="AE46" s="9"/>
      <c r="AF46" s="9"/>
      <c r="AG46" s="9"/>
      <c r="AH46" s="9"/>
      <c r="AJ46"/>
    </row>
    <row r="47" spans="1:36" s="2" customFormat="1" ht="20.100000000000001" customHeight="1" x14ac:dyDescent="0.3">
      <c r="A47" s="111"/>
      <c r="B47" s="38"/>
      <c r="C47" s="112"/>
      <c r="D47" s="42"/>
      <c r="E47" s="44"/>
      <c r="F47" s="192"/>
      <c r="G47" s="193"/>
      <c r="H47" s="193"/>
      <c r="I47" s="193"/>
      <c r="J47" s="193"/>
      <c r="K47" s="193"/>
      <c r="L47" s="194"/>
      <c r="M47" s="72"/>
      <c r="N47" s="5"/>
      <c r="O47" s="10"/>
      <c r="AJ47"/>
    </row>
    <row r="48" spans="1:36" ht="20.100000000000001" customHeight="1" x14ac:dyDescent="0.3">
      <c r="D48" s="42"/>
      <c r="E48" s="44"/>
      <c r="F48" s="192"/>
      <c r="G48" s="193"/>
      <c r="H48" s="193"/>
      <c r="I48" s="193"/>
      <c r="J48" s="193"/>
      <c r="K48" s="193"/>
      <c r="L48" s="194"/>
      <c r="M48" s="72"/>
      <c r="N48" s="5"/>
      <c r="O48" s="10"/>
    </row>
    <row r="49" spans="1:36" s="1" customFormat="1" ht="20.100000000000001" customHeight="1" thickBot="1" x14ac:dyDescent="0.35">
      <c r="A49" s="111"/>
      <c r="B49" s="38"/>
      <c r="C49" s="112"/>
      <c r="D49" s="42"/>
      <c r="E49" s="44"/>
      <c r="F49" s="171"/>
      <c r="G49" s="172"/>
      <c r="H49" s="172"/>
      <c r="I49" s="172"/>
      <c r="J49" s="172"/>
      <c r="K49" s="172"/>
      <c r="L49" s="173"/>
      <c r="M49" s="72"/>
      <c r="N49" s="5"/>
      <c r="O49" s="10"/>
      <c r="AI49" s="4"/>
    </row>
    <row r="50" spans="1:36" ht="20.100000000000001" customHeight="1" thickBot="1" x14ac:dyDescent="0.35">
      <c r="D50" s="42"/>
      <c r="E50" s="42"/>
      <c r="F50" s="42"/>
      <c r="G50" s="37"/>
      <c r="H50" s="37"/>
      <c r="I50" s="37"/>
      <c r="J50" s="37"/>
      <c r="K50" s="37"/>
      <c r="L50" s="37"/>
      <c r="M50" s="37"/>
      <c r="N50" s="5"/>
      <c r="O50" s="35"/>
    </row>
    <row r="51" spans="1:36" ht="20.100000000000001" customHeight="1" x14ac:dyDescent="0.3">
      <c r="D51" s="66" t="s">
        <v>5</v>
      </c>
      <c r="E51" s="64" t="s">
        <v>36</v>
      </c>
      <c r="F51" s="73"/>
      <c r="G51" s="73"/>
      <c r="H51" s="73"/>
      <c r="I51" s="73"/>
      <c r="J51" s="73"/>
      <c r="K51" s="73"/>
      <c r="L51" s="73"/>
      <c r="N51" s="180" t="s">
        <v>8</v>
      </c>
      <c r="O51" s="181"/>
      <c r="P51" s="181"/>
      <c r="Q51" s="181"/>
      <c r="R51" s="181"/>
      <c r="S51" s="181"/>
      <c r="T51" s="181"/>
      <c r="U51" s="181"/>
      <c r="V51" s="182"/>
      <c r="W51" s="9"/>
      <c r="X51" s="9"/>
      <c r="Y51" s="9"/>
      <c r="Z51" s="9"/>
      <c r="AA51" s="9"/>
      <c r="AB51" s="9"/>
      <c r="AC51" s="9"/>
      <c r="AD51" s="9"/>
      <c r="AE51" s="9"/>
      <c r="AF51" s="9"/>
    </row>
    <row r="52" spans="1:36" ht="20.100000000000001" customHeight="1" thickBot="1" x14ac:dyDescent="0.4">
      <c r="D52" s="40"/>
      <c r="E52" s="174" t="s">
        <v>55</v>
      </c>
      <c r="F52" s="174"/>
      <c r="G52" s="174"/>
      <c r="H52" s="174"/>
      <c r="I52" s="174"/>
      <c r="J52" s="174"/>
      <c r="K52" s="174"/>
      <c r="L52" s="174"/>
      <c r="N52" s="175" t="s">
        <v>38</v>
      </c>
      <c r="O52" s="176"/>
      <c r="P52" s="176"/>
      <c r="Q52" s="176"/>
      <c r="R52" s="176"/>
      <c r="S52" s="176"/>
      <c r="T52" s="176"/>
      <c r="U52" s="176"/>
      <c r="V52" s="177"/>
      <c r="W52" s="9"/>
      <c r="X52" s="9"/>
      <c r="Y52" s="9"/>
      <c r="Z52" s="9"/>
      <c r="AA52" s="9"/>
      <c r="AB52" s="9"/>
      <c r="AC52" s="9"/>
      <c r="AD52" s="9"/>
      <c r="AE52" s="9"/>
      <c r="AF52" s="9"/>
    </row>
    <row r="53" spans="1:36" s="1" customFormat="1" ht="20.100000000000001" customHeight="1" x14ac:dyDescent="0.3">
      <c r="A53" s="111"/>
      <c r="B53" s="38"/>
      <c r="C53" s="112"/>
      <c r="D53" s="40"/>
      <c r="E53" s="174"/>
      <c r="F53" s="174"/>
      <c r="G53" s="174"/>
      <c r="H53" s="174"/>
      <c r="I53" s="174"/>
      <c r="J53" s="174"/>
      <c r="K53" s="174"/>
      <c r="L53" s="174"/>
      <c r="N53" s="178" t="s">
        <v>44</v>
      </c>
      <c r="O53" s="180" t="s">
        <v>59</v>
      </c>
      <c r="P53" s="181"/>
      <c r="Q53" s="181"/>
      <c r="R53" s="181"/>
      <c r="S53" s="181"/>
      <c r="T53" s="181"/>
      <c r="U53" s="181"/>
      <c r="V53" s="182"/>
      <c r="W53" s="5"/>
      <c r="X53" s="5"/>
      <c r="Y53" s="5"/>
      <c r="Z53" s="5"/>
      <c r="AA53" s="5"/>
      <c r="AB53" s="5"/>
      <c r="AC53" s="5"/>
      <c r="AD53" s="5"/>
      <c r="AE53" s="5"/>
      <c r="AF53" s="5"/>
      <c r="AI53" s="4"/>
    </row>
    <row r="54" spans="1:36" s="1" customFormat="1" ht="20.100000000000001" customHeight="1" thickBot="1" x14ac:dyDescent="0.35">
      <c r="A54" s="111"/>
      <c r="B54" s="38"/>
      <c r="C54" s="112"/>
      <c r="D54" s="40"/>
      <c r="E54" s="174"/>
      <c r="F54" s="174"/>
      <c r="G54" s="174"/>
      <c r="H54" s="174"/>
      <c r="I54" s="174"/>
      <c r="J54" s="174"/>
      <c r="K54" s="174"/>
      <c r="L54" s="174"/>
      <c r="N54" s="179"/>
      <c r="O54" s="77">
        <v>1</v>
      </c>
      <c r="P54" s="77">
        <v>2</v>
      </c>
      <c r="Q54" s="77">
        <v>3</v>
      </c>
      <c r="R54" s="77">
        <v>4</v>
      </c>
      <c r="S54" s="77">
        <v>5</v>
      </c>
      <c r="T54" s="77">
        <v>6</v>
      </c>
      <c r="U54" s="77">
        <v>7</v>
      </c>
      <c r="V54" s="78">
        <v>8</v>
      </c>
      <c r="W54" s="9"/>
      <c r="X54" s="9"/>
      <c r="Y54" s="9"/>
      <c r="Z54" s="9"/>
      <c r="AA54" s="9"/>
      <c r="AB54" s="9"/>
      <c r="AC54" s="9"/>
      <c r="AD54" s="9"/>
      <c r="AE54" s="9"/>
      <c r="AF54" s="9"/>
      <c r="AI54" s="4"/>
    </row>
    <row r="55" spans="1:36" ht="20.100000000000001" customHeight="1" x14ac:dyDescent="0.3">
      <c r="D55" s="40"/>
      <c r="E55" s="174"/>
      <c r="F55" s="174"/>
      <c r="G55" s="174"/>
      <c r="H55" s="174"/>
      <c r="I55" s="174"/>
      <c r="J55" s="174"/>
      <c r="K55" s="174"/>
      <c r="L55" s="174"/>
      <c r="N55" s="79">
        <v>1</v>
      </c>
      <c r="O55" s="80">
        <v>24.461140926257205</v>
      </c>
      <c r="P55" s="80">
        <v>23.819738266259964</v>
      </c>
      <c r="Q55" s="80">
        <v>20.557401125992236</v>
      </c>
      <c r="R55" s="80">
        <v>22.10592192756004</v>
      </c>
      <c r="S55" s="80">
        <v>23.144219643044988</v>
      </c>
      <c r="T55" s="80">
        <v>15.981356089416566</v>
      </c>
      <c r="U55" s="80">
        <v>16.881690762608983</v>
      </c>
      <c r="V55" s="81">
        <v>23.07353014886472</v>
      </c>
      <c r="W55" s="9"/>
      <c r="X55" s="9"/>
      <c r="Y55" s="9"/>
      <c r="Z55" s="9"/>
      <c r="AA55" s="9"/>
      <c r="AB55" s="9"/>
      <c r="AC55" s="9"/>
      <c r="AD55" s="9"/>
      <c r="AE55" s="9"/>
      <c r="AF55" s="9"/>
    </row>
    <row r="56" spans="1:36" s="8" customFormat="1" ht="20.100000000000001" customHeight="1" x14ac:dyDescent="0.3">
      <c r="A56" s="111"/>
      <c r="B56" s="38"/>
      <c r="C56" s="112"/>
      <c r="D56" s="42"/>
      <c r="E56" s="42"/>
      <c r="F56" s="42"/>
      <c r="G56" s="42"/>
      <c r="H56" s="42"/>
      <c r="I56" s="42"/>
      <c r="J56" s="42"/>
      <c r="K56" s="42"/>
      <c r="L56" s="42"/>
      <c r="N56" s="79">
        <v>2</v>
      </c>
      <c r="O56" s="80">
        <v>25.845302214242967</v>
      </c>
      <c r="P56" s="80">
        <v>19.237920063630941</v>
      </c>
      <c r="Q56" s="80">
        <v>27.141659681475272</v>
      </c>
      <c r="R56" s="80">
        <v>26.397533887927029</v>
      </c>
      <c r="S56" s="80">
        <v>25.202609211306584</v>
      </c>
      <c r="T56" s="80">
        <v>22.502084375521093</v>
      </c>
      <c r="U56" s="80">
        <v>25.357615894039736</v>
      </c>
      <c r="V56" s="81">
        <v>25.870716239017863</v>
      </c>
      <c r="W56" s="9"/>
      <c r="X56" s="9"/>
      <c r="Y56" s="9"/>
      <c r="Z56" s="9"/>
      <c r="AA56" s="9"/>
      <c r="AB56" s="9"/>
      <c r="AC56" s="9"/>
      <c r="AD56" s="9"/>
      <c r="AE56" s="9"/>
      <c r="AF56" s="9"/>
      <c r="AI56" s="7"/>
    </row>
    <row r="57" spans="1:36" s="8" customFormat="1" ht="20.100000000000001" customHeight="1" x14ac:dyDescent="0.3">
      <c r="A57" s="111"/>
      <c r="B57" s="38"/>
      <c r="C57" s="112"/>
      <c r="D57" s="42"/>
      <c r="E57" s="66" t="s">
        <v>7</v>
      </c>
      <c r="F57" s="174" t="s">
        <v>57</v>
      </c>
      <c r="G57" s="174"/>
      <c r="H57" s="174"/>
      <c r="I57" s="174"/>
      <c r="J57" s="174"/>
      <c r="K57" s="174"/>
      <c r="L57" s="174"/>
      <c r="N57" s="79">
        <v>3</v>
      </c>
      <c r="O57" s="80">
        <v>20.691129032258065</v>
      </c>
      <c r="P57" s="80">
        <v>21.324390424664642</v>
      </c>
      <c r="Q57" s="80">
        <v>18.393812856554725</v>
      </c>
      <c r="R57" s="80">
        <v>23.125260308204915</v>
      </c>
      <c r="S57" s="80">
        <v>24.320409339867396</v>
      </c>
      <c r="T57" s="80">
        <v>16.751732829237554</v>
      </c>
      <c r="U57" s="80">
        <v>19.42622950819672</v>
      </c>
      <c r="V57" s="81">
        <v>26.277785262023439</v>
      </c>
      <c r="W57" s="5"/>
      <c r="X57" s="5"/>
      <c r="Y57" s="5"/>
      <c r="Z57" s="5"/>
      <c r="AA57" s="5"/>
      <c r="AB57" s="5"/>
      <c r="AC57" s="5"/>
      <c r="AD57" s="5"/>
      <c r="AE57" s="5"/>
      <c r="AF57" s="5"/>
      <c r="AI57" s="7"/>
    </row>
    <row r="58" spans="1:36" s="8" customFormat="1" ht="20.100000000000001" customHeight="1" thickBot="1" x14ac:dyDescent="0.35">
      <c r="A58" s="111"/>
      <c r="B58" s="38"/>
      <c r="C58" s="112"/>
      <c r="D58" s="42"/>
      <c r="E58" s="64"/>
      <c r="F58" s="174"/>
      <c r="G58" s="174"/>
      <c r="H58" s="174"/>
      <c r="I58" s="174"/>
      <c r="J58" s="174"/>
      <c r="K58" s="174"/>
      <c r="L58" s="174"/>
      <c r="N58" s="79">
        <v>4</v>
      </c>
      <c r="O58" s="80">
        <v>19.368666396432914</v>
      </c>
      <c r="P58" s="80">
        <v>19.125594833446634</v>
      </c>
      <c r="Q58" s="80">
        <v>16.313156940920624</v>
      </c>
      <c r="R58" s="80">
        <v>23.307356015966548</v>
      </c>
      <c r="S58" s="80">
        <v>18.288583726173396</v>
      </c>
      <c r="T58" s="80">
        <v>11.813685746716393</v>
      </c>
      <c r="U58" s="80">
        <v>23.393496831082942</v>
      </c>
      <c r="V58" s="81">
        <v>21.55049668874172</v>
      </c>
      <c r="W58" s="5"/>
      <c r="X58" s="5"/>
      <c r="Y58" s="5"/>
      <c r="Z58" s="5"/>
      <c r="AA58" s="5"/>
      <c r="AB58" s="5"/>
      <c r="AC58" s="5"/>
      <c r="AD58" s="5"/>
      <c r="AE58" s="5"/>
      <c r="AF58" s="5"/>
      <c r="AI58" s="7"/>
    </row>
    <row r="59" spans="1:36" s="8" customFormat="1" ht="20.100000000000001" customHeight="1" thickBot="1" x14ac:dyDescent="0.35">
      <c r="A59" s="111"/>
      <c r="B59" s="38"/>
      <c r="C59" s="112"/>
      <c r="D59" s="42"/>
      <c r="E59" s="44" t="s">
        <v>45</v>
      </c>
      <c r="F59" s="69" t="s">
        <v>29</v>
      </c>
      <c r="G59" s="45"/>
      <c r="H59" s="42"/>
      <c r="I59" s="42"/>
      <c r="J59" s="42"/>
      <c r="K59" s="42"/>
      <c r="L59" s="42"/>
      <c r="N59" s="82">
        <v>5</v>
      </c>
      <c r="O59" s="83">
        <v>22.358146798542425</v>
      </c>
      <c r="P59" s="83">
        <v>21.086688939687004</v>
      </c>
      <c r="Q59" s="83">
        <v>22.843472317156529</v>
      </c>
      <c r="R59" s="83">
        <v>26.045779685264662</v>
      </c>
      <c r="S59" s="83">
        <v>28.878635907723169</v>
      </c>
      <c r="T59" s="83">
        <v>20.64676616915423</v>
      </c>
      <c r="U59" s="83">
        <v>28.215511324639671</v>
      </c>
      <c r="V59" s="84">
        <v>25.855842630651789</v>
      </c>
      <c r="W59" s="9"/>
      <c r="X59" s="9"/>
      <c r="Y59" s="9"/>
      <c r="Z59" s="9"/>
      <c r="AA59" s="9"/>
      <c r="AB59" s="9"/>
      <c r="AC59" s="9"/>
      <c r="AD59" s="9"/>
      <c r="AE59" s="9"/>
      <c r="AF59" s="9"/>
      <c r="AI59" s="34"/>
      <c r="AJ59" s="7"/>
    </row>
    <row r="60" spans="1:36" s="8" customFormat="1" ht="20.100000000000001" customHeight="1" thickBot="1" x14ac:dyDescent="0.3">
      <c r="A60" s="111"/>
      <c r="B60" s="38"/>
      <c r="C60" s="112"/>
      <c r="D60" s="42"/>
      <c r="E60" s="42"/>
      <c r="F60" s="70" t="s">
        <v>13</v>
      </c>
      <c r="G60" s="76"/>
      <c r="H60" s="42"/>
      <c r="I60" s="42"/>
      <c r="J60" s="42"/>
      <c r="K60" s="42"/>
      <c r="L60" s="42"/>
      <c r="N60" s="34"/>
      <c r="O60" s="34"/>
      <c r="P60" s="34"/>
      <c r="Q60" s="34"/>
      <c r="R60" s="34"/>
      <c r="S60" s="34"/>
      <c r="T60" s="34"/>
      <c r="U60" s="34"/>
      <c r="V60" s="34"/>
      <c r="W60" s="34"/>
      <c r="X60" s="34"/>
      <c r="Y60" s="34"/>
      <c r="Z60" s="34"/>
      <c r="AA60" s="34"/>
      <c r="AB60" s="34"/>
      <c r="AC60" s="34"/>
      <c r="AD60" s="34"/>
      <c r="AE60" s="34"/>
      <c r="AF60" s="34"/>
      <c r="AI60" s="34"/>
      <c r="AJ60" s="7"/>
    </row>
    <row r="61" spans="1:36" s="1" customFormat="1" ht="20.100000000000001" customHeight="1" x14ac:dyDescent="0.3">
      <c r="A61" s="111"/>
      <c r="B61" s="38"/>
      <c r="C61" s="112"/>
      <c r="D61" s="42"/>
      <c r="E61" s="6"/>
      <c r="F61" s="70" t="s">
        <v>32</v>
      </c>
      <c r="G61" s="47"/>
      <c r="H61" s="42"/>
      <c r="I61" s="42"/>
      <c r="J61" s="42"/>
      <c r="K61" s="42"/>
      <c r="L61" s="42"/>
      <c r="N61" s="180" t="s">
        <v>9</v>
      </c>
      <c r="O61" s="181"/>
      <c r="P61" s="181"/>
      <c r="Q61" s="181"/>
      <c r="R61" s="181"/>
      <c r="S61" s="181"/>
      <c r="T61" s="181"/>
      <c r="U61" s="181"/>
      <c r="V61" s="182"/>
      <c r="W61" s="34"/>
      <c r="X61" s="34"/>
      <c r="Y61" s="34"/>
      <c r="Z61" s="34"/>
      <c r="AA61" s="34"/>
      <c r="AB61" s="34"/>
      <c r="AC61" s="34"/>
      <c r="AD61" s="34"/>
      <c r="AE61" s="34"/>
      <c r="AF61" s="34"/>
      <c r="AI61" s="5"/>
      <c r="AJ61" s="4"/>
    </row>
    <row r="62" spans="1:36" s="1" customFormat="1" ht="20.100000000000001" customHeight="1" thickBot="1" x14ac:dyDescent="0.4">
      <c r="A62" s="111"/>
      <c r="B62" s="38"/>
      <c r="C62" s="112"/>
      <c r="D62" s="42"/>
      <c r="E62" s="42"/>
      <c r="F62" s="69" t="s">
        <v>30</v>
      </c>
      <c r="G62" s="75"/>
      <c r="H62" s="42"/>
      <c r="I62" s="42"/>
      <c r="J62" s="42"/>
      <c r="K62" s="42"/>
      <c r="L62" s="42"/>
      <c r="N62" s="175" t="s">
        <v>39</v>
      </c>
      <c r="O62" s="183"/>
      <c r="P62" s="183"/>
      <c r="Q62" s="183"/>
      <c r="R62" s="183"/>
      <c r="S62" s="183"/>
      <c r="T62" s="183"/>
      <c r="U62" s="183"/>
      <c r="V62" s="184"/>
      <c r="W62" s="8"/>
      <c r="AF62" s="34"/>
      <c r="AI62" s="5"/>
      <c r="AJ62" s="4"/>
    </row>
    <row r="63" spans="1:36" s="1" customFormat="1" ht="20.100000000000001" customHeight="1" x14ac:dyDescent="0.25">
      <c r="A63" s="111"/>
      <c r="B63" s="38"/>
      <c r="C63" s="112"/>
      <c r="D63" s="42"/>
      <c r="E63" s="42"/>
      <c r="F63" s="42"/>
      <c r="G63" s="42"/>
      <c r="H63" s="42"/>
      <c r="I63" s="42"/>
      <c r="J63" s="42"/>
      <c r="K63" s="42"/>
      <c r="L63" s="42"/>
      <c r="N63" s="178" t="s">
        <v>44</v>
      </c>
      <c r="O63" s="185" t="s">
        <v>59</v>
      </c>
      <c r="P63" s="185"/>
      <c r="Q63" s="185"/>
      <c r="R63" s="185"/>
      <c r="S63" s="185"/>
      <c r="T63" s="185"/>
      <c r="U63" s="185"/>
      <c r="V63" s="186"/>
      <c r="W63" s="8"/>
      <c r="AF63" s="34"/>
      <c r="AI63" s="5"/>
      <c r="AJ63" s="4"/>
    </row>
    <row r="64" spans="1:36" ht="20.100000000000001" customHeight="1" thickBot="1" x14ac:dyDescent="0.35">
      <c r="D64" s="42"/>
      <c r="E64" s="66" t="s">
        <v>4</v>
      </c>
      <c r="F64" s="174" t="s">
        <v>56</v>
      </c>
      <c r="G64" s="174"/>
      <c r="H64" s="174"/>
      <c r="I64" s="174"/>
      <c r="J64" s="174"/>
      <c r="K64" s="174"/>
      <c r="L64" s="174"/>
      <c r="N64" s="179"/>
      <c r="O64" s="77">
        <v>1</v>
      </c>
      <c r="P64" s="77">
        <v>2</v>
      </c>
      <c r="Q64" s="77">
        <v>3</v>
      </c>
      <c r="R64" s="77">
        <v>4</v>
      </c>
      <c r="S64" s="77">
        <v>5</v>
      </c>
      <c r="T64" s="77">
        <v>6</v>
      </c>
      <c r="U64" s="77">
        <v>7</v>
      </c>
      <c r="V64" s="78">
        <v>8</v>
      </c>
      <c r="X64"/>
      <c r="Y64"/>
      <c r="Z64"/>
      <c r="AA64"/>
      <c r="AB64"/>
      <c r="AC64"/>
      <c r="AD64"/>
      <c r="AE64"/>
      <c r="AF64"/>
      <c r="AG64"/>
      <c r="AH64"/>
      <c r="AI64"/>
    </row>
    <row r="65" spans="1:36" ht="20.100000000000001" customHeight="1" x14ac:dyDescent="0.3">
      <c r="D65" s="42"/>
      <c r="E65" s="64"/>
      <c r="F65" s="174"/>
      <c r="G65" s="174"/>
      <c r="H65" s="174"/>
      <c r="I65" s="174"/>
      <c r="J65" s="174"/>
      <c r="K65" s="174"/>
      <c r="L65" s="174"/>
      <c r="N65" s="79">
        <v>1</v>
      </c>
      <c r="O65" s="85">
        <v>25155</v>
      </c>
      <c r="P65" s="85">
        <v>30489</v>
      </c>
      <c r="Q65" s="85">
        <v>28597</v>
      </c>
      <c r="R65" s="85">
        <v>38349</v>
      </c>
      <c r="S65" s="85">
        <v>28519</v>
      </c>
      <c r="T65" s="85">
        <v>21562</v>
      </c>
      <c r="U65" s="85">
        <v>18122</v>
      </c>
      <c r="V65" s="86">
        <v>19951</v>
      </c>
      <c r="X65"/>
      <c r="Y65"/>
      <c r="Z65"/>
      <c r="AA65"/>
      <c r="AB65"/>
      <c r="AC65"/>
      <c r="AD65"/>
      <c r="AE65"/>
      <c r="AF65"/>
      <c r="AG65"/>
      <c r="AH65"/>
      <c r="AI65"/>
    </row>
    <row r="66" spans="1:36" ht="20.100000000000001" customHeight="1" thickBot="1" x14ac:dyDescent="0.35">
      <c r="D66" s="42"/>
      <c r="E66" s="64"/>
      <c r="F66" s="174"/>
      <c r="G66" s="174"/>
      <c r="H66" s="174"/>
      <c r="I66" s="174"/>
      <c r="J66" s="174"/>
      <c r="K66" s="174"/>
      <c r="L66" s="174"/>
      <c r="N66" s="79">
        <v>2</v>
      </c>
      <c r="O66" s="85">
        <v>13368</v>
      </c>
      <c r="P66" s="85">
        <v>20116</v>
      </c>
      <c r="Q66" s="85">
        <v>22667</v>
      </c>
      <c r="R66" s="85">
        <v>23681</v>
      </c>
      <c r="S66" s="85">
        <v>20236</v>
      </c>
      <c r="T66" s="85">
        <v>11994</v>
      </c>
      <c r="U66" s="85">
        <v>12080</v>
      </c>
      <c r="V66" s="86">
        <v>17187</v>
      </c>
      <c r="X66"/>
      <c r="Y66"/>
      <c r="Z66"/>
      <c r="AA66"/>
      <c r="AB66"/>
      <c r="AC66"/>
      <c r="AD66"/>
      <c r="AE66"/>
      <c r="AF66"/>
      <c r="AG66"/>
      <c r="AH66"/>
      <c r="AI66"/>
    </row>
    <row r="67" spans="1:36" ht="20.100000000000001" customHeight="1" x14ac:dyDescent="0.3">
      <c r="D67" s="36"/>
      <c r="E67" s="44" t="s">
        <v>45</v>
      </c>
      <c r="F67" s="66" t="s">
        <v>46</v>
      </c>
      <c r="G67" s="108"/>
      <c r="H67" s="36"/>
      <c r="I67" s="36"/>
      <c r="J67" s="36"/>
      <c r="K67" s="36"/>
      <c r="L67" s="36"/>
      <c r="N67" s="79">
        <v>3</v>
      </c>
      <c r="O67" s="85">
        <v>12400</v>
      </c>
      <c r="P67" s="85">
        <v>13493</v>
      </c>
      <c r="Q67" s="85">
        <v>17003</v>
      </c>
      <c r="R67" s="85">
        <v>19208</v>
      </c>
      <c r="S67" s="85">
        <v>13876</v>
      </c>
      <c r="T67" s="85">
        <v>12696</v>
      </c>
      <c r="U67" s="85">
        <v>13054</v>
      </c>
      <c r="V67" s="86">
        <v>14846</v>
      </c>
      <c r="X67"/>
      <c r="Y67"/>
      <c r="Z67"/>
      <c r="AA67"/>
      <c r="AB67"/>
      <c r="AC67"/>
      <c r="AD67"/>
      <c r="AE67"/>
      <c r="AF67"/>
      <c r="AG67"/>
      <c r="AH67"/>
      <c r="AI67"/>
    </row>
    <row r="68" spans="1:36" ht="20.100000000000001" customHeight="1" x14ac:dyDescent="0.3">
      <c r="D68" s="36"/>
      <c r="E68" s="36"/>
      <c r="F68" s="66" t="s">
        <v>47</v>
      </c>
      <c r="G68" s="109"/>
      <c r="H68" s="36"/>
      <c r="I68" s="36"/>
      <c r="J68" s="36"/>
      <c r="K68" s="36"/>
      <c r="L68" s="36"/>
      <c r="N68" s="79">
        <v>4</v>
      </c>
      <c r="O68" s="85">
        <v>9868</v>
      </c>
      <c r="P68" s="85">
        <v>11768</v>
      </c>
      <c r="Q68" s="85">
        <v>13795</v>
      </c>
      <c r="R68" s="85">
        <v>10522</v>
      </c>
      <c r="S68" s="85">
        <v>14637</v>
      </c>
      <c r="T68" s="85">
        <v>12334</v>
      </c>
      <c r="U68" s="85">
        <v>7258</v>
      </c>
      <c r="V68" s="86">
        <v>12080</v>
      </c>
      <c r="X68"/>
      <c r="Y68"/>
      <c r="Z68"/>
      <c r="AA68"/>
      <c r="AB68"/>
      <c r="AC68"/>
      <c r="AD68"/>
      <c r="AE68"/>
      <c r="AF68"/>
      <c r="AG68"/>
      <c r="AH68"/>
      <c r="AI68"/>
    </row>
    <row r="69" spans="1:36" ht="20.100000000000001" customHeight="1" thickBot="1" x14ac:dyDescent="0.35">
      <c r="D69" s="36"/>
      <c r="E69" s="36"/>
      <c r="F69" s="66" t="s">
        <v>48</v>
      </c>
      <c r="G69" s="109"/>
      <c r="H69" s="36"/>
      <c r="I69" s="37"/>
      <c r="J69" s="37"/>
      <c r="K69" s="36"/>
      <c r="L69" s="36"/>
      <c r="N69" s="82">
        <v>5</v>
      </c>
      <c r="O69" s="87">
        <v>5763</v>
      </c>
      <c r="P69" s="87">
        <v>5687</v>
      </c>
      <c r="Q69" s="87">
        <v>7315</v>
      </c>
      <c r="R69" s="87">
        <v>10485</v>
      </c>
      <c r="S69" s="87">
        <v>9970</v>
      </c>
      <c r="T69" s="87">
        <v>7839</v>
      </c>
      <c r="U69" s="87">
        <v>5828</v>
      </c>
      <c r="V69" s="88">
        <v>6812</v>
      </c>
      <c r="X69"/>
      <c r="Y69"/>
      <c r="Z69"/>
      <c r="AA69"/>
      <c r="AB69"/>
      <c r="AC69"/>
      <c r="AD69"/>
      <c r="AE69"/>
      <c r="AF69"/>
      <c r="AG69"/>
      <c r="AH69"/>
      <c r="AI69"/>
    </row>
    <row r="70" spans="1:36" ht="20.100000000000001" customHeight="1" x14ac:dyDescent="0.3">
      <c r="D70" s="36"/>
      <c r="E70" s="36"/>
      <c r="F70" s="66" t="s">
        <v>49</v>
      </c>
      <c r="G70" s="109"/>
      <c r="H70" s="36"/>
      <c r="I70" s="50"/>
      <c r="J70" s="51"/>
      <c r="K70" s="52"/>
      <c r="L70" s="36"/>
      <c r="N70" s="2"/>
      <c r="O70" s="2"/>
      <c r="X70"/>
      <c r="Y70"/>
      <c r="Z70"/>
      <c r="AA70"/>
      <c r="AB70"/>
      <c r="AC70"/>
      <c r="AD70"/>
      <c r="AE70"/>
      <c r="AF70"/>
      <c r="AG70"/>
      <c r="AH70"/>
      <c r="AI70"/>
    </row>
    <row r="71" spans="1:36" ht="20.100000000000001" customHeight="1" thickBot="1" x14ac:dyDescent="0.35">
      <c r="D71" s="36"/>
      <c r="E71" s="36"/>
      <c r="F71" s="66" t="s">
        <v>50</v>
      </c>
      <c r="G71" s="110"/>
      <c r="H71" s="36"/>
      <c r="I71" s="50"/>
      <c r="J71" s="51"/>
      <c r="K71" s="52"/>
      <c r="L71" s="36"/>
      <c r="N71" s="10"/>
      <c r="O71" s="9"/>
      <c r="P71" s="9"/>
      <c r="Q71" s="9"/>
      <c r="R71" s="9"/>
      <c r="S71" s="9"/>
      <c r="T71" s="9"/>
      <c r="U71" s="9"/>
      <c r="V71" s="9"/>
      <c r="X71"/>
      <c r="Y71"/>
      <c r="Z71"/>
      <c r="AA71"/>
      <c r="AB71"/>
      <c r="AC71"/>
      <c r="AD71"/>
      <c r="AE71"/>
      <c r="AF71"/>
      <c r="AG71"/>
      <c r="AH71"/>
      <c r="AI71"/>
    </row>
    <row r="72" spans="1:36" ht="20.100000000000001" customHeight="1" x14ac:dyDescent="0.3">
      <c r="D72" s="42"/>
      <c r="E72" s="42"/>
      <c r="F72" s="42"/>
      <c r="G72" s="42"/>
      <c r="H72" s="42"/>
      <c r="I72" s="42"/>
      <c r="J72" s="42"/>
      <c r="K72" s="42"/>
      <c r="L72" s="42"/>
      <c r="N72" s="10"/>
      <c r="O72" s="9"/>
      <c r="P72" s="9"/>
      <c r="Q72" s="9"/>
      <c r="R72" s="9"/>
      <c r="S72" s="9"/>
      <c r="T72" s="9"/>
      <c r="U72" s="9"/>
      <c r="V72" s="9"/>
      <c r="X72"/>
      <c r="Y72"/>
      <c r="Z72"/>
      <c r="AA72"/>
      <c r="AB72"/>
      <c r="AC72"/>
      <c r="AD72"/>
      <c r="AE72"/>
      <c r="AF72"/>
      <c r="AG72"/>
      <c r="AH72"/>
      <c r="AI72"/>
    </row>
    <row r="73" spans="1:36" ht="20.100000000000001" customHeight="1" x14ac:dyDescent="0.3">
      <c r="D73" s="66" t="s">
        <v>6</v>
      </c>
      <c r="E73" s="64" t="s">
        <v>37</v>
      </c>
      <c r="F73" s="73"/>
      <c r="G73" s="73"/>
      <c r="H73" s="73"/>
      <c r="I73" s="73"/>
      <c r="J73" s="73"/>
      <c r="K73" s="73"/>
      <c r="L73" s="73"/>
      <c r="N73" s="2"/>
      <c r="O73" s="2"/>
      <c r="X73"/>
      <c r="Y73"/>
      <c r="Z73"/>
      <c r="AA73"/>
      <c r="AB73"/>
      <c r="AC73"/>
      <c r="AD73"/>
      <c r="AE73"/>
      <c r="AF73"/>
      <c r="AG73"/>
      <c r="AH73"/>
      <c r="AI73"/>
    </row>
    <row r="74" spans="1:36" ht="20.100000000000001" customHeight="1" x14ac:dyDescent="0.3">
      <c r="D74" s="64"/>
      <c r="E74" s="174" t="s">
        <v>43</v>
      </c>
      <c r="F74" s="174"/>
      <c r="G74" s="174"/>
      <c r="H74" s="174"/>
      <c r="I74" s="174"/>
      <c r="J74" s="174"/>
      <c r="K74" s="174"/>
      <c r="L74" s="174"/>
      <c r="N74" s="2"/>
      <c r="O74" s="2"/>
      <c r="X74"/>
      <c r="Y74"/>
      <c r="Z74"/>
      <c r="AA74"/>
      <c r="AB74"/>
      <c r="AC74"/>
      <c r="AD74"/>
      <c r="AE74"/>
      <c r="AF74"/>
      <c r="AG74"/>
      <c r="AH74"/>
      <c r="AI74"/>
    </row>
    <row r="75" spans="1:36" ht="20.100000000000001" customHeight="1" thickBot="1" x14ac:dyDescent="0.35">
      <c r="D75" s="74"/>
      <c r="E75" s="174"/>
      <c r="F75" s="174"/>
      <c r="G75" s="174"/>
      <c r="H75" s="174"/>
      <c r="I75" s="174"/>
      <c r="J75" s="174"/>
      <c r="K75" s="174"/>
      <c r="L75" s="174"/>
      <c r="N75" s="2"/>
      <c r="O75" s="2"/>
      <c r="X75"/>
      <c r="Y75"/>
      <c r="Z75"/>
      <c r="AA75"/>
      <c r="AB75"/>
      <c r="AC75"/>
      <c r="AD75"/>
      <c r="AE75"/>
      <c r="AF75"/>
      <c r="AG75"/>
      <c r="AH75"/>
      <c r="AI75"/>
    </row>
    <row r="76" spans="1:36" ht="20.100000000000001" customHeight="1" x14ac:dyDescent="0.3">
      <c r="D76" s="42"/>
      <c r="E76" s="44" t="s">
        <v>45</v>
      </c>
      <c r="F76" s="168"/>
      <c r="G76" s="169"/>
      <c r="H76" s="169"/>
      <c r="I76" s="169"/>
      <c r="J76" s="169"/>
      <c r="K76" s="169"/>
      <c r="L76" s="170"/>
      <c r="N76" s="2"/>
      <c r="O76" s="2"/>
      <c r="X76"/>
      <c r="Y76"/>
      <c r="Z76"/>
      <c r="AA76"/>
      <c r="AB76"/>
      <c r="AC76"/>
      <c r="AD76"/>
      <c r="AE76"/>
      <c r="AF76"/>
      <c r="AG76"/>
      <c r="AH76"/>
      <c r="AI76"/>
    </row>
    <row r="77" spans="1:36" ht="19.5" thickBot="1" x14ac:dyDescent="0.35">
      <c r="D77" s="42"/>
      <c r="E77" s="42"/>
      <c r="F77" s="171"/>
      <c r="G77" s="172"/>
      <c r="H77" s="172"/>
      <c r="I77" s="172"/>
      <c r="J77" s="172"/>
      <c r="K77" s="172"/>
      <c r="L77" s="173"/>
      <c r="N77" s="2"/>
      <c r="O77" s="2"/>
      <c r="Z77" s="31"/>
      <c r="AF77" s="20"/>
      <c r="AI77" s="9"/>
      <c r="AJ77" s="2"/>
    </row>
    <row r="78" spans="1:36" x14ac:dyDescent="0.3">
      <c r="D78" s="42"/>
      <c r="E78" s="42"/>
      <c r="F78" s="42"/>
      <c r="G78" s="42"/>
      <c r="H78" s="42"/>
      <c r="I78" s="42"/>
      <c r="J78" s="42"/>
      <c r="K78" s="42"/>
      <c r="L78" s="42"/>
      <c r="N78" s="2"/>
      <c r="O78" s="2"/>
      <c r="Z78" s="9"/>
      <c r="AF78" s="9"/>
      <c r="AG78" s="9"/>
      <c r="AH78" s="9"/>
      <c r="AI78" s="9"/>
      <c r="AJ78" s="2"/>
    </row>
    <row r="79" spans="1:36" x14ac:dyDescent="0.3">
      <c r="D79" s="42"/>
      <c r="E79" s="42"/>
      <c r="F79" s="42"/>
      <c r="G79" s="42"/>
      <c r="H79" s="42"/>
      <c r="I79" s="53"/>
      <c r="J79" s="54"/>
      <c r="K79" s="55"/>
      <c r="L79" s="42"/>
      <c r="N79" s="2"/>
      <c r="O79" s="2"/>
      <c r="Z79" s="9"/>
      <c r="AA79" s="9"/>
      <c r="AB79" s="9"/>
      <c r="AC79" s="9"/>
      <c r="AD79" s="9"/>
      <c r="AE79" s="9"/>
      <c r="AF79" s="9"/>
      <c r="AG79" s="9"/>
      <c r="AH79" s="31"/>
    </row>
    <row r="80" spans="1:36" s="2" customFormat="1" ht="21" customHeight="1" x14ac:dyDescent="0.3">
      <c r="A80" s="111"/>
      <c r="B80" s="38"/>
      <c r="C80" s="112"/>
      <c r="D80" s="42"/>
      <c r="E80" s="42"/>
      <c r="F80" s="42"/>
      <c r="G80" s="53"/>
      <c r="H80" s="53"/>
      <c r="I80" s="53"/>
      <c r="J80" s="54"/>
      <c r="K80" s="55"/>
      <c r="L80" s="42"/>
      <c r="M80" s="6"/>
      <c r="Z80" s="9"/>
      <c r="AA80" s="9"/>
      <c r="AB80" s="9"/>
      <c r="AC80" s="9"/>
      <c r="AD80" s="9"/>
      <c r="AE80" s="9"/>
      <c r="AF80" s="31"/>
      <c r="AG80" s="9"/>
      <c r="AH80" s="31"/>
      <c r="AJ80"/>
    </row>
    <row r="81" spans="1:36" s="2" customFormat="1" x14ac:dyDescent="0.3">
      <c r="A81" s="111"/>
      <c r="B81" s="38"/>
      <c r="C81" s="112"/>
      <c r="D81" s="42"/>
      <c r="E81" s="42"/>
      <c r="F81" s="42"/>
      <c r="G81" s="42"/>
      <c r="H81" s="42"/>
      <c r="I81" s="42"/>
      <c r="J81" s="42"/>
      <c r="K81" s="42"/>
      <c r="L81" s="42"/>
      <c r="M81" s="6"/>
      <c r="N81" s="4"/>
      <c r="O81" s="3"/>
      <c r="AG81" s="9"/>
      <c r="AH81" s="31"/>
      <c r="AJ81"/>
    </row>
    <row r="82" spans="1:36" s="2" customFormat="1" x14ac:dyDescent="0.3">
      <c r="A82" s="111"/>
      <c r="B82" s="38"/>
      <c r="C82" s="112"/>
      <c r="D82" s="42"/>
      <c r="E82" s="42"/>
      <c r="F82" s="42"/>
      <c r="G82" s="42"/>
      <c r="H82" s="42"/>
      <c r="I82" s="42"/>
      <c r="J82" s="42"/>
      <c r="K82" s="42"/>
      <c r="L82" s="42"/>
      <c r="M82" s="6"/>
      <c r="N82" s="42"/>
      <c r="O82" s="4"/>
      <c r="P82" s="10"/>
      <c r="Q82" s="9"/>
      <c r="R82" s="9"/>
      <c r="S82" s="9"/>
      <c r="T82" s="9"/>
      <c r="U82" s="9"/>
      <c r="V82" s="9"/>
      <c r="Z82" s="9"/>
      <c r="AA82" s="9"/>
      <c r="AB82" s="9"/>
      <c r="AC82" s="9"/>
      <c r="AD82" s="9"/>
      <c r="AE82" s="9"/>
      <c r="AF82" s="9"/>
      <c r="AG82" s="9"/>
      <c r="AH82" s="9"/>
      <c r="AJ82"/>
    </row>
    <row r="83" spans="1:36" s="2" customFormat="1" x14ac:dyDescent="0.3">
      <c r="A83" s="111"/>
      <c r="B83" s="38"/>
      <c r="C83" s="112"/>
      <c r="D83" s="42"/>
      <c r="E83" s="42"/>
      <c r="F83" s="42"/>
      <c r="G83" s="42"/>
      <c r="H83" s="42"/>
      <c r="I83" s="42"/>
      <c r="J83" s="42"/>
      <c r="K83" s="42"/>
      <c r="L83" s="42"/>
      <c r="M83" s="42"/>
      <c r="N83" s="4"/>
      <c r="O83" s="3"/>
      <c r="AG83" s="9"/>
      <c r="AH83" s="9"/>
      <c r="AJ83"/>
    </row>
    <row r="84" spans="1:36" s="2" customFormat="1" x14ac:dyDescent="0.3">
      <c r="A84" s="111"/>
      <c r="B84" s="38"/>
      <c r="C84" s="112"/>
      <c r="D84" s="42"/>
      <c r="E84" s="42"/>
      <c r="F84" s="42"/>
      <c r="G84" s="42"/>
      <c r="H84" s="42"/>
      <c r="I84" s="42"/>
      <c r="J84" s="42"/>
      <c r="K84" s="42"/>
      <c r="L84" s="42"/>
      <c r="M84" s="42"/>
      <c r="N84" s="4"/>
      <c r="O84" s="3"/>
      <c r="AG84" s="9"/>
      <c r="AH84" s="9"/>
      <c r="AJ84"/>
    </row>
    <row r="85" spans="1:36" s="2" customFormat="1" x14ac:dyDescent="0.3">
      <c r="A85" s="111"/>
      <c r="B85" s="38"/>
      <c r="C85" s="112"/>
      <c r="D85" s="42"/>
      <c r="E85" s="42"/>
      <c r="F85" s="42"/>
      <c r="G85" s="42"/>
      <c r="H85" s="42"/>
      <c r="I85" s="42"/>
      <c r="J85" s="42"/>
      <c r="K85" s="42"/>
      <c r="L85" s="42"/>
      <c r="M85" s="42"/>
      <c r="N85" s="4"/>
      <c r="O85" s="3"/>
      <c r="AG85" s="9"/>
      <c r="AH85" s="9"/>
      <c r="AJ85"/>
    </row>
    <row r="86" spans="1:36" s="2" customFormat="1" ht="18.95" customHeight="1" x14ac:dyDescent="0.3">
      <c r="A86" s="111"/>
      <c r="B86" s="38"/>
      <c r="C86" s="112"/>
      <c r="D86" s="42"/>
      <c r="E86" s="42"/>
      <c r="F86" s="42"/>
      <c r="G86" s="42"/>
      <c r="H86" s="42"/>
      <c r="I86" s="42"/>
      <c r="J86" s="42"/>
      <c r="K86" s="42"/>
      <c r="L86" s="42"/>
      <c r="M86" s="42"/>
      <c r="N86" s="4"/>
      <c r="O86" s="3"/>
      <c r="AG86" s="9"/>
      <c r="AH86" s="9"/>
      <c r="AJ86"/>
    </row>
    <row r="87" spans="1:36" s="2" customFormat="1" x14ac:dyDescent="0.3">
      <c r="A87" s="111"/>
      <c r="B87" s="38"/>
      <c r="C87" s="112"/>
      <c r="D87" s="42"/>
      <c r="E87" s="42"/>
      <c r="F87" s="42"/>
      <c r="G87" s="42"/>
      <c r="H87" s="42"/>
      <c r="I87" s="42"/>
      <c r="J87" s="42"/>
      <c r="K87" s="42"/>
      <c r="L87" s="42"/>
      <c r="M87" s="42"/>
      <c r="N87" s="4"/>
      <c r="O87" s="3"/>
      <c r="AH87" s="9"/>
      <c r="AJ87"/>
    </row>
    <row r="88" spans="1:36" s="2" customFormat="1" x14ac:dyDescent="0.3">
      <c r="A88" s="111"/>
      <c r="B88" s="38"/>
      <c r="C88" s="112"/>
      <c r="D88" s="42"/>
      <c r="E88" s="42"/>
      <c r="F88" s="42"/>
      <c r="G88" s="42"/>
      <c r="H88" s="42"/>
      <c r="I88" s="42"/>
      <c r="J88" s="42"/>
      <c r="K88" s="42"/>
      <c r="L88" s="42"/>
      <c r="M88" s="42"/>
      <c r="N88" s="4"/>
      <c r="O88" s="3"/>
      <c r="AH88" s="9"/>
      <c r="AJ88"/>
    </row>
    <row r="89" spans="1:36" s="2" customFormat="1" x14ac:dyDescent="0.3">
      <c r="A89" s="111"/>
      <c r="B89" s="38"/>
      <c r="C89" s="112"/>
      <c r="D89" s="42"/>
      <c r="E89" s="42"/>
      <c r="F89" s="42"/>
      <c r="G89" s="42"/>
      <c r="H89" s="42"/>
      <c r="I89" s="42"/>
      <c r="J89" s="42"/>
      <c r="K89" s="42"/>
      <c r="L89" s="42"/>
      <c r="M89" s="42"/>
      <c r="N89" s="4"/>
      <c r="O89" s="3"/>
      <c r="AH89" s="9"/>
      <c r="AJ89"/>
    </row>
    <row r="90" spans="1:36" s="2" customFormat="1" x14ac:dyDescent="0.3">
      <c r="A90" s="111"/>
      <c r="B90" s="38"/>
      <c r="C90" s="112"/>
      <c r="D90" s="42"/>
      <c r="E90" s="42"/>
      <c r="F90" s="42"/>
      <c r="G90" s="42"/>
      <c r="H90" s="42"/>
      <c r="I90" s="42"/>
      <c r="J90" s="42"/>
      <c r="K90" s="42"/>
      <c r="L90" s="42"/>
      <c r="M90" s="6"/>
      <c r="N90" s="4"/>
      <c r="O90" s="3"/>
      <c r="AH90" s="9"/>
      <c r="AJ90"/>
    </row>
    <row r="91" spans="1:36" s="2" customFormat="1" x14ac:dyDescent="0.3">
      <c r="A91" s="111"/>
      <c r="B91" s="38"/>
      <c r="C91" s="112"/>
      <c r="D91" s="42"/>
      <c r="E91" s="42"/>
      <c r="F91" s="42"/>
      <c r="G91" s="42"/>
      <c r="H91" s="42"/>
      <c r="I91" s="42"/>
      <c r="J91" s="42"/>
      <c r="K91" s="42"/>
      <c r="L91" s="42"/>
      <c r="M91" s="6"/>
      <c r="N91" s="4"/>
      <c r="O91" s="3"/>
      <c r="AH91" s="9"/>
      <c r="AJ91"/>
    </row>
    <row r="92" spans="1:36" s="2" customFormat="1" x14ac:dyDescent="0.3">
      <c r="A92" s="111"/>
      <c r="B92" s="38"/>
      <c r="C92" s="112"/>
      <c r="D92" s="42"/>
      <c r="E92" s="42"/>
      <c r="F92" s="42"/>
      <c r="G92" s="42"/>
      <c r="H92" s="42"/>
      <c r="I92" s="42"/>
      <c r="J92" s="42"/>
      <c r="K92" s="42"/>
      <c r="L92" s="42"/>
      <c r="M92" s="6"/>
      <c r="N92" s="4"/>
      <c r="O92" s="3"/>
      <c r="AH92" s="9"/>
      <c r="AJ92"/>
    </row>
    <row r="93" spans="1:36" s="2" customFormat="1" x14ac:dyDescent="0.3">
      <c r="A93" s="111"/>
      <c r="B93" s="38"/>
      <c r="C93" s="112"/>
      <c r="D93" s="42"/>
      <c r="E93" s="42"/>
      <c r="F93" s="42"/>
      <c r="G93" s="42"/>
      <c r="H93" s="42"/>
      <c r="I93" s="42"/>
      <c r="J93" s="42"/>
      <c r="K93" s="42"/>
      <c r="L93" s="42"/>
      <c r="M93" s="6"/>
      <c r="N93" s="4"/>
      <c r="O93" s="3"/>
      <c r="AH93" s="9"/>
      <c r="AJ93"/>
    </row>
    <row r="94" spans="1:36" s="2" customFormat="1" x14ac:dyDescent="0.3">
      <c r="A94" s="111"/>
      <c r="B94" s="38"/>
      <c r="C94" s="112"/>
      <c r="D94" s="42"/>
      <c r="E94" s="42"/>
      <c r="F94" s="42"/>
      <c r="G94" s="42"/>
      <c r="H94" s="42"/>
      <c r="I94" s="42"/>
      <c r="J94" s="42"/>
      <c r="K94" s="42"/>
      <c r="L94" s="42"/>
      <c r="M94" s="6"/>
      <c r="N94" s="4"/>
      <c r="O94" s="3"/>
      <c r="AH94" s="9"/>
      <c r="AJ94"/>
    </row>
    <row r="95" spans="1:36" s="2" customFormat="1" x14ac:dyDescent="0.3">
      <c r="A95" s="111"/>
      <c r="B95" s="38"/>
      <c r="C95" s="112"/>
      <c r="D95" s="42"/>
      <c r="E95" s="42"/>
      <c r="F95" s="42"/>
      <c r="G95" s="42"/>
      <c r="H95" s="42"/>
      <c r="I95" s="42"/>
      <c r="J95" s="42"/>
      <c r="K95" s="42"/>
      <c r="L95" s="42"/>
      <c r="M95" s="6"/>
      <c r="N95" s="4"/>
      <c r="O95" s="3"/>
      <c r="AH95" s="9"/>
      <c r="AJ95"/>
    </row>
    <row r="96" spans="1:36" s="2" customFormat="1" x14ac:dyDescent="0.3">
      <c r="A96" s="111"/>
      <c r="B96" s="38"/>
      <c r="C96" s="112"/>
      <c r="D96" s="42"/>
      <c r="E96" s="42"/>
      <c r="F96" s="42"/>
      <c r="G96" s="42"/>
      <c r="H96" s="42"/>
      <c r="I96" s="42"/>
      <c r="J96" s="42"/>
      <c r="K96" s="42"/>
      <c r="L96" s="42"/>
      <c r="M96" s="6"/>
      <c r="N96" s="4"/>
      <c r="O96" s="3"/>
      <c r="AH96" s="9"/>
      <c r="AJ96"/>
    </row>
    <row r="97" spans="1:36" s="2" customFormat="1" x14ac:dyDescent="0.3">
      <c r="A97" s="111"/>
      <c r="B97" s="38"/>
      <c r="C97" s="112"/>
      <c r="D97" s="42"/>
      <c r="E97" s="42"/>
      <c r="F97" s="42"/>
      <c r="G97" s="42"/>
      <c r="H97" s="42"/>
      <c r="I97" s="42"/>
      <c r="J97" s="42"/>
      <c r="K97" s="42"/>
      <c r="L97" s="42"/>
      <c r="M97" s="6"/>
      <c r="N97" s="4"/>
      <c r="O97" s="3"/>
      <c r="AH97" s="9"/>
      <c r="AJ97"/>
    </row>
    <row r="98" spans="1:36" s="2" customFormat="1" x14ac:dyDescent="0.3">
      <c r="A98" s="111"/>
      <c r="B98" s="38"/>
      <c r="C98" s="112"/>
      <c r="D98" s="42"/>
      <c r="E98" s="42"/>
      <c r="F98" s="42"/>
      <c r="G98" s="42"/>
      <c r="H98" s="42"/>
      <c r="I98" s="42"/>
      <c r="J98" s="42"/>
      <c r="K98" s="42"/>
      <c r="L98" s="42"/>
      <c r="M98" s="6"/>
      <c r="N98" s="4"/>
      <c r="O98" s="3"/>
      <c r="AH98" s="9"/>
      <c r="AJ98"/>
    </row>
    <row r="99" spans="1:36" s="2" customFormat="1" x14ac:dyDescent="0.3">
      <c r="A99" s="111"/>
      <c r="B99" s="38"/>
      <c r="C99" s="112"/>
      <c r="D99" s="42"/>
      <c r="E99" s="42"/>
      <c r="F99" s="42"/>
      <c r="G99" s="42"/>
      <c r="H99" s="42"/>
      <c r="I99" s="42"/>
      <c r="J99" s="42"/>
      <c r="K99" s="42"/>
      <c r="L99" s="42"/>
      <c r="M99" s="6"/>
      <c r="N99" s="4"/>
      <c r="O99" s="3"/>
      <c r="AH99" s="9"/>
      <c r="AJ99"/>
    </row>
    <row r="100" spans="1:36" s="2" customFormat="1" x14ac:dyDescent="0.3">
      <c r="A100" s="111"/>
      <c r="B100" s="38"/>
      <c r="C100" s="112"/>
      <c r="D100" s="42"/>
      <c r="E100" s="42"/>
      <c r="F100" s="42"/>
      <c r="G100" s="42"/>
      <c r="H100" s="42"/>
      <c r="I100" s="42"/>
      <c r="J100" s="42"/>
      <c r="K100" s="42"/>
      <c r="L100" s="42"/>
      <c r="M100" s="6"/>
      <c r="N100" s="4"/>
      <c r="O100" s="3"/>
      <c r="AH100" s="9"/>
      <c r="AJ100"/>
    </row>
    <row r="101" spans="1:36" s="2" customFormat="1" x14ac:dyDescent="0.3">
      <c r="A101" s="111"/>
      <c r="B101" s="38"/>
      <c r="C101" s="112"/>
      <c r="D101" s="42"/>
      <c r="E101" s="42"/>
      <c r="F101" s="42"/>
      <c r="G101" s="42"/>
      <c r="H101" s="42"/>
      <c r="I101" s="42"/>
      <c r="J101" s="42"/>
      <c r="K101" s="42"/>
      <c r="L101" s="42"/>
      <c r="M101" s="6"/>
      <c r="N101" s="4"/>
      <c r="O101" s="3"/>
      <c r="AH101" s="9"/>
      <c r="AJ101"/>
    </row>
    <row r="102" spans="1:36" s="2" customFormat="1" x14ac:dyDescent="0.3">
      <c r="A102" s="111"/>
      <c r="B102" s="38"/>
      <c r="C102" s="112"/>
      <c r="D102" s="42"/>
      <c r="E102" s="42"/>
      <c r="F102" s="42"/>
      <c r="G102" s="42"/>
      <c r="H102" s="42"/>
      <c r="I102" s="42"/>
      <c r="J102" s="42"/>
      <c r="K102" s="42"/>
      <c r="L102" s="42"/>
      <c r="M102" s="6"/>
      <c r="N102" s="4"/>
      <c r="O102" s="3"/>
      <c r="AH102" s="9"/>
      <c r="AJ102"/>
    </row>
    <row r="103" spans="1:36" s="2" customFormat="1" x14ac:dyDescent="0.3">
      <c r="A103" s="111"/>
      <c r="B103" s="38"/>
      <c r="C103" s="112"/>
      <c r="D103" s="42"/>
      <c r="E103" s="42"/>
      <c r="F103" s="42"/>
      <c r="G103" s="42"/>
      <c r="H103" s="42"/>
      <c r="I103" s="42"/>
      <c r="J103" s="42"/>
      <c r="K103" s="42"/>
      <c r="L103" s="42"/>
      <c r="M103" s="6"/>
      <c r="N103" s="4"/>
      <c r="O103" s="3"/>
      <c r="AH103" s="9"/>
      <c r="AJ103"/>
    </row>
    <row r="104" spans="1:36" s="2" customFormat="1" x14ac:dyDescent="0.3">
      <c r="A104" s="111"/>
      <c r="B104" s="38"/>
      <c r="C104" s="112"/>
      <c r="D104" s="42"/>
      <c r="E104" s="42"/>
      <c r="F104" s="42"/>
      <c r="G104" s="42"/>
      <c r="H104" s="42"/>
      <c r="I104" s="42"/>
      <c r="J104" s="42"/>
      <c r="K104" s="42"/>
      <c r="L104" s="42"/>
      <c r="M104" s="6"/>
      <c r="N104" s="4"/>
      <c r="O104" s="3"/>
      <c r="AH104" s="9"/>
      <c r="AJ104"/>
    </row>
    <row r="105" spans="1:36" s="2" customFormat="1" x14ac:dyDescent="0.3">
      <c r="A105" s="111"/>
      <c r="B105" s="38"/>
      <c r="C105" s="112"/>
      <c r="D105" s="42"/>
      <c r="E105" s="42"/>
      <c r="F105" s="42"/>
      <c r="G105" s="42"/>
      <c r="H105" s="42"/>
      <c r="I105" s="42"/>
      <c r="J105" s="42"/>
      <c r="K105" s="42"/>
      <c r="L105" s="42"/>
      <c r="M105" s="6"/>
      <c r="N105" s="4"/>
      <c r="O105" s="3"/>
      <c r="AH105" s="9"/>
      <c r="AJ105"/>
    </row>
    <row r="106" spans="1:36" s="2" customFormat="1" x14ac:dyDescent="0.3">
      <c r="A106" s="111"/>
      <c r="B106" s="38"/>
      <c r="C106" s="112"/>
      <c r="D106" s="42"/>
      <c r="E106" s="42"/>
      <c r="F106" s="42"/>
      <c r="G106" s="42"/>
      <c r="H106" s="42"/>
      <c r="I106" s="42"/>
      <c r="J106" s="42"/>
      <c r="K106" s="42"/>
      <c r="L106" s="42"/>
      <c r="M106" s="6"/>
      <c r="N106" s="4"/>
      <c r="O106" s="3"/>
      <c r="AH106" s="9"/>
      <c r="AJ106"/>
    </row>
    <row r="107" spans="1:36" s="2" customFormat="1" x14ac:dyDescent="0.3">
      <c r="A107" s="111"/>
      <c r="B107" s="38"/>
      <c r="C107" s="112"/>
      <c r="D107" s="42"/>
      <c r="E107" s="42"/>
      <c r="F107" s="42"/>
      <c r="G107" s="42"/>
      <c r="H107" s="42"/>
      <c r="I107" s="42"/>
      <c r="J107" s="42"/>
      <c r="K107" s="42"/>
      <c r="L107" s="42"/>
      <c r="M107" s="6"/>
      <c r="N107" s="4"/>
      <c r="O107" s="3"/>
      <c r="AH107" s="9"/>
      <c r="AJ107"/>
    </row>
    <row r="108" spans="1:36" s="2" customFormat="1" x14ac:dyDescent="0.3">
      <c r="A108" s="111"/>
      <c r="B108" s="38"/>
      <c r="C108" s="112"/>
      <c r="D108" s="42"/>
      <c r="E108" s="42"/>
      <c r="F108" s="42"/>
      <c r="G108" s="42"/>
      <c r="H108" s="42"/>
      <c r="I108" s="42"/>
      <c r="J108" s="42"/>
      <c r="K108" s="42"/>
      <c r="L108" s="42"/>
      <c r="M108" s="6"/>
      <c r="N108" s="4"/>
      <c r="O108" s="3"/>
      <c r="AH108" s="9"/>
      <c r="AJ108"/>
    </row>
    <row r="109" spans="1:36" s="2" customFormat="1" x14ac:dyDescent="0.3">
      <c r="A109" s="111"/>
      <c r="B109" s="38"/>
      <c r="C109" s="112"/>
      <c r="D109" s="42"/>
      <c r="E109" s="42"/>
      <c r="F109" s="42"/>
      <c r="G109" s="42"/>
      <c r="H109" s="42"/>
      <c r="I109" s="42"/>
      <c r="J109" s="42"/>
      <c r="K109" s="42"/>
      <c r="L109" s="42"/>
      <c r="M109" s="6"/>
      <c r="N109" s="4"/>
      <c r="O109" s="3"/>
      <c r="AH109" s="9"/>
      <c r="AJ109"/>
    </row>
    <row r="110" spans="1:36" s="2" customFormat="1" x14ac:dyDescent="0.3">
      <c r="A110" s="111"/>
      <c r="B110" s="38"/>
      <c r="C110" s="112"/>
      <c r="D110" s="42"/>
      <c r="E110" s="42"/>
      <c r="F110" s="42"/>
      <c r="G110" s="42"/>
      <c r="H110" s="42"/>
      <c r="I110" s="42"/>
      <c r="J110" s="42"/>
      <c r="K110" s="42"/>
      <c r="L110" s="42"/>
      <c r="M110" s="6"/>
      <c r="N110" s="4"/>
      <c r="O110" s="3"/>
      <c r="AH110" s="9"/>
      <c r="AJ110"/>
    </row>
    <row r="111" spans="1:36" s="2" customFormat="1" x14ac:dyDescent="0.3">
      <c r="A111" s="111"/>
      <c r="B111" s="38"/>
      <c r="C111" s="112"/>
      <c r="D111" s="42"/>
      <c r="E111" s="42"/>
      <c r="F111" s="42"/>
      <c r="G111" s="42"/>
      <c r="H111" s="42"/>
      <c r="I111" s="42"/>
      <c r="J111" s="42"/>
      <c r="K111" s="42"/>
      <c r="L111" s="42"/>
      <c r="M111" s="6"/>
      <c r="N111" s="4"/>
      <c r="O111" s="3"/>
      <c r="AH111" s="9"/>
      <c r="AJ111"/>
    </row>
    <row r="112" spans="1:36" s="2" customFormat="1" x14ac:dyDescent="0.3">
      <c r="A112" s="111"/>
      <c r="B112" s="38"/>
      <c r="C112" s="112"/>
      <c r="D112" s="42"/>
      <c r="E112" s="42"/>
      <c r="F112" s="42"/>
      <c r="G112" s="42"/>
      <c r="H112" s="42"/>
      <c r="I112" s="42"/>
      <c r="J112" s="42"/>
      <c r="K112" s="42"/>
      <c r="L112" s="42"/>
      <c r="M112" s="6"/>
      <c r="N112" s="4"/>
      <c r="O112" s="3"/>
      <c r="AH112" s="9"/>
      <c r="AJ112"/>
    </row>
    <row r="113" spans="1:36" s="2" customFormat="1" x14ac:dyDescent="0.3">
      <c r="A113" s="111"/>
      <c r="B113" s="38"/>
      <c r="C113" s="112"/>
      <c r="D113" s="42"/>
      <c r="E113" s="42"/>
      <c r="F113" s="42"/>
      <c r="G113" s="42"/>
      <c r="H113" s="42"/>
      <c r="I113" s="42"/>
      <c r="J113" s="42"/>
      <c r="K113" s="42"/>
      <c r="L113" s="42"/>
      <c r="M113" s="6"/>
      <c r="N113" s="4"/>
      <c r="O113" s="3"/>
      <c r="AH113" s="9"/>
      <c r="AJ113"/>
    </row>
    <row r="114" spans="1:36" s="2" customFormat="1" x14ac:dyDescent="0.3">
      <c r="A114" s="111"/>
      <c r="B114" s="38"/>
      <c r="C114" s="112"/>
      <c r="D114" s="42"/>
      <c r="E114" s="42"/>
      <c r="F114" s="42"/>
      <c r="G114" s="42"/>
      <c r="H114" s="42"/>
      <c r="I114" s="42"/>
      <c r="J114" s="42"/>
      <c r="K114" s="42"/>
      <c r="L114" s="42"/>
      <c r="M114" s="6"/>
      <c r="N114" s="4"/>
      <c r="O114" s="3"/>
      <c r="AH114" s="9"/>
      <c r="AJ114"/>
    </row>
    <row r="115" spans="1:36" s="2" customFormat="1" x14ac:dyDescent="0.3">
      <c r="A115" s="111"/>
      <c r="B115" s="38"/>
      <c r="C115" s="112"/>
      <c r="D115" s="42"/>
      <c r="E115" s="42"/>
      <c r="F115" s="42"/>
      <c r="G115" s="42"/>
      <c r="H115" s="42"/>
      <c r="I115" s="42"/>
      <c r="J115" s="42"/>
      <c r="K115" s="42"/>
      <c r="L115" s="42"/>
      <c r="M115" s="6"/>
      <c r="N115" s="4"/>
      <c r="O115" s="3"/>
      <c r="AH115" s="9"/>
      <c r="AJ115"/>
    </row>
    <row r="116" spans="1:36" s="2" customFormat="1" x14ac:dyDescent="0.3">
      <c r="A116" s="111"/>
      <c r="B116" s="38"/>
      <c r="C116" s="112"/>
      <c r="D116" s="42"/>
      <c r="E116" s="42"/>
      <c r="F116" s="42"/>
      <c r="G116" s="42"/>
      <c r="H116" s="42"/>
      <c r="I116" s="42"/>
      <c r="J116" s="42"/>
      <c r="K116" s="42"/>
      <c r="L116" s="42"/>
      <c r="M116" s="6"/>
      <c r="N116" s="4"/>
      <c r="O116" s="3"/>
      <c r="AH116" s="9"/>
      <c r="AJ116"/>
    </row>
    <row r="117" spans="1:36" s="2" customFormat="1" x14ac:dyDescent="0.3">
      <c r="A117" s="111"/>
      <c r="B117" s="38"/>
      <c r="C117" s="112"/>
      <c r="D117" s="42"/>
      <c r="E117" s="42"/>
      <c r="F117" s="42"/>
      <c r="G117" s="42"/>
      <c r="H117" s="42"/>
      <c r="I117" s="42"/>
      <c r="J117" s="42"/>
      <c r="K117" s="42"/>
      <c r="L117" s="42"/>
      <c r="M117" s="6"/>
      <c r="N117" s="4"/>
      <c r="O117" s="3"/>
      <c r="AH117" s="9"/>
      <c r="AJ117"/>
    </row>
    <row r="118" spans="1:36" s="2" customFormat="1" x14ac:dyDescent="0.3">
      <c r="A118" s="111"/>
      <c r="B118" s="38"/>
      <c r="C118" s="112"/>
      <c r="D118" s="42"/>
      <c r="E118" s="42"/>
      <c r="F118" s="42"/>
      <c r="G118" s="42"/>
      <c r="H118" s="42"/>
      <c r="I118" s="42"/>
      <c r="J118" s="42"/>
      <c r="K118" s="42"/>
      <c r="L118" s="42"/>
      <c r="M118" s="6"/>
      <c r="N118" s="4"/>
      <c r="O118" s="3"/>
      <c r="AH118" s="9"/>
      <c r="AJ118"/>
    </row>
    <row r="119" spans="1:36" s="2" customFormat="1" x14ac:dyDescent="0.3">
      <c r="A119" s="111"/>
      <c r="B119" s="38"/>
      <c r="C119" s="112"/>
      <c r="D119" s="42"/>
      <c r="E119" s="42"/>
      <c r="F119" s="42"/>
      <c r="G119" s="42"/>
      <c r="H119" s="42"/>
      <c r="I119" s="42"/>
      <c r="J119" s="42"/>
      <c r="K119" s="42"/>
      <c r="L119" s="42"/>
      <c r="M119" s="6"/>
      <c r="N119" s="4"/>
      <c r="O119" s="3"/>
      <c r="AH119" s="9"/>
      <c r="AJ119"/>
    </row>
    <row r="120" spans="1:36" s="2" customFormat="1" x14ac:dyDescent="0.3">
      <c r="A120" s="111"/>
      <c r="B120" s="38"/>
      <c r="C120" s="112"/>
      <c r="D120" s="42"/>
      <c r="E120" s="42"/>
      <c r="F120" s="42"/>
      <c r="G120" s="42"/>
      <c r="H120" s="42"/>
      <c r="I120" s="42"/>
      <c r="J120" s="42"/>
      <c r="K120" s="42"/>
      <c r="L120" s="42"/>
      <c r="M120" s="6"/>
      <c r="N120" s="4"/>
      <c r="O120" s="3"/>
      <c r="AH120" s="9"/>
      <c r="AJ120"/>
    </row>
    <row r="121" spans="1:36" s="2" customFormat="1" x14ac:dyDescent="0.3">
      <c r="A121" s="111"/>
      <c r="B121" s="38"/>
      <c r="C121" s="112"/>
      <c r="D121" s="42"/>
      <c r="E121" s="42"/>
      <c r="F121" s="42"/>
      <c r="G121" s="42"/>
      <c r="H121" s="42"/>
      <c r="I121" s="42"/>
      <c r="J121" s="42"/>
      <c r="K121" s="42"/>
      <c r="L121" s="42"/>
      <c r="M121" s="6"/>
      <c r="N121" s="4"/>
      <c r="O121" s="3"/>
      <c r="AH121" s="9"/>
      <c r="AJ121"/>
    </row>
    <row r="122" spans="1:36" s="2" customFormat="1" x14ac:dyDescent="0.3">
      <c r="A122" s="111"/>
      <c r="B122" s="38"/>
      <c r="C122" s="112"/>
      <c r="D122" s="42"/>
      <c r="E122" s="42"/>
      <c r="F122" s="42"/>
      <c r="G122" s="42"/>
      <c r="H122" s="42"/>
      <c r="I122" s="42"/>
      <c r="J122" s="42"/>
      <c r="K122" s="42"/>
      <c r="L122" s="42"/>
      <c r="M122" s="42"/>
      <c r="N122" s="5"/>
      <c r="O122" s="10"/>
      <c r="P122" s="9"/>
      <c r="Q122" s="9"/>
      <c r="R122" s="9"/>
      <c r="S122" s="9"/>
      <c r="T122" s="9"/>
      <c r="U122" s="9"/>
      <c r="V122" s="9"/>
      <c r="W122" s="9"/>
      <c r="X122" s="9"/>
      <c r="Y122" s="9"/>
      <c r="Z122" s="9"/>
      <c r="AA122" s="9"/>
      <c r="AB122" s="9"/>
      <c r="AC122" s="9"/>
      <c r="AD122" s="9"/>
      <c r="AE122" s="9"/>
      <c r="AF122" s="9"/>
      <c r="AG122" s="9"/>
      <c r="AH122" s="9"/>
      <c r="AJ122"/>
    </row>
    <row r="123" spans="1:36" s="2" customFormat="1" x14ac:dyDescent="0.3">
      <c r="A123" s="111"/>
      <c r="B123" s="38"/>
      <c r="C123" s="112"/>
      <c r="D123" s="42"/>
      <c r="E123" s="42"/>
      <c r="F123" s="42"/>
      <c r="G123" s="42"/>
      <c r="H123" s="42"/>
      <c r="I123" s="42"/>
      <c r="J123" s="42"/>
      <c r="K123" s="42"/>
      <c r="L123" s="42"/>
      <c r="M123" s="42"/>
      <c r="N123" s="5"/>
      <c r="O123" s="10"/>
      <c r="P123" s="9"/>
      <c r="Q123" s="9"/>
      <c r="R123" s="9"/>
      <c r="S123" s="9"/>
      <c r="T123" s="9"/>
      <c r="U123" s="9"/>
      <c r="V123" s="9"/>
      <c r="W123" s="9"/>
      <c r="X123" s="9"/>
      <c r="Y123" s="9"/>
      <c r="Z123" s="9"/>
      <c r="AA123" s="9"/>
      <c r="AB123" s="9"/>
      <c r="AC123" s="9"/>
      <c r="AD123" s="9"/>
      <c r="AE123" s="9"/>
      <c r="AF123" s="9"/>
      <c r="AG123" s="9"/>
      <c r="AH123" s="9"/>
      <c r="AJ123"/>
    </row>
    <row r="124" spans="1:36" s="2" customFormat="1" x14ac:dyDescent="0.3">
      <c r="A124" s="111"/>
      <c r="B124" s="38"/>
      <c r="C124" s="112"/>
      <c r="D124" s="42"/>
      <c r="E124" s="42"/>
      <c r="F124" s="42"/>
      <c r="G124" s="42"/>
      <c r="H124" s="42"/>
      <c r="I124" s="42"/>
      <c r="J124" s="42"/>
      <c r="K124" s="42"/>
      <c r="L124" s="42"/>
      <c r="M124" s="42"/>
      <c r="N124" s="5"/>
      <c r="O124" s="10"/>
      <c r="P124" s="9"/>
      <c r="Q124" s="9"/>
      <c r="R124" s="9"/>
      <c r="S124" s="9"/>
      <c r="T124" s="9"/>
      <c r="U124" s="9"/>
      <c r="V124" s="9"/>
      <c r="W124" s="9"/>
      <c r="X124" s="9"/>
      <c r="Y124" s="9"/>
      <c r="Z124" s="9"/>
      <c r="AA124" s="9"/>
      <c r="AB124" s="9"/>
      <c r="AC124" s="9"/>
      <c r="AD124" s="9"/>
      <c r="AE124" s="9"/>
      <c r="AF124" s="9"/>
      <c r="AG124" s="9"/>
      <c r="AH124" s="9"/>
      <c r="AJ124"/>
    </row>
    <row r="125" spans="1:36" s="2" customFormat="1" x14ac:dyDescent="0.3">
      <c r="A125" s="111"/>
      <c r="B125" s="38"/>
      <c r="C125" s="112"/>
      <c r="D125" s="42"/>
      <c r="E125" s="42"/>
      <c r="F125" s="42"/>
      <c r="G125" s="42"/>
      <c r="H125" s="42"/>
      <c r="I125" s="42"/>
      <c r="J125" s="42"/>
      <c r="K125" s="42"/>
      <c r="L125" s="42"/>
      <c r="M125" s="42"/>
      <c r="N125" s="5"/>
      <c r="O125" s="10"/>
      <c r="P125" s="9"/>
      <c r="Q125" s="9"/>
      <c r="R125" s="9"/>
      <c r="S125" s="9"/>
      <c r="T125" s="9"/>
      <c r="U125" s="9"/>
      <c r="V125" s="9"/>
      <c r="W125" s="9"/>
      <c r="X125" s="9"/>
      <c r="Y125" s="9"/>
      <c r="Z125" s="9"/>
      <c r="AA125" s="9"/>
      <c r="AB125" s="9"/>
      <c r="AC125" s="9"/>
      <c r="AD125" s="9"/>
      <c r="AE125" s="9"/>
      <c r="AF125" s="9"/>
      <c r="AG125" s="9"/>
      <c r="AH125" s="9"/>
      <c r="AJ125"/>
    </row>
    <row r="126" spans="1:36" s="2" customFormat="1" x14ac:dyDescent="0.3">
      <c r="A126" s="111"/>
      <c r="B126" s="38"/>
      <c r="C126" s="112"/>
      <c r="D126" s="42"/>
      <c r="E126" s="42"/>
      <c r="F126" s="42"/>
      <c r="G126" s="42"/>
      <c r="H126" s="42"/>
      <c r="I126" s="42"/>
      <c r="J126" s="42"/>
      <c r="K126" s="42"/>
      <c r="L126" s="42"/>
      <c r="M126" s="42"/>
      <c r="N126" s="5"/>
      <c r="O126" s="10"/>
      <c r="P126" s="9"/>
      <c r="Q126" s="9"/>
      <c r="R126" s="9"/>
      <c r="S126" s="9"/>
      <c r="T126" s="9"/>
      <c r="U126" s="9"/>
      <c r="V126" s="9"/>
      <c r="W126" s="9"/>
      <c r="X126" s="9"/>
      <c r="Y126" s="9"/>
      <c r="Z126" s="9"/>
      <c r="AA126" s="9"/>
      <c r="AB126" s="9"/>
      <c r="AC126" s="9"/>
      <c r="AD126" s="9"/>
      <c r="AE126" s="9"/>
      <c r="AF126" s="9"/>
      <c r="AG126" s="9"/>
      <c r="AH126" s="9"/>
      <c r="AJ126"/>
    </row>
    <row r="127" spans="1:36" s="2" customFormat="1" x14ac:dyDescent="0.3">
      <c r="A127" s="111"/>
      <c r="B127" s="38"/>
      <c r="C127" s="112"/>
      <c r="D127" s="42"/>
      <c r="E127" s="42"/>
      <c r="F127" s="42"/>
      <c r="G127" s="42"/>
      <c r="H127" s="42"/>
      <c r="I127" s="42"/>
      <c r="J127" s="42"/>
      <c r="K127" s="42"/>
      <c r="L127" s="42"/>
      <c r="M127" s="42"/>
      <c r="N127" s="5"/>
      <c r="O127" s="10"/>
      <c r="P127" s="9"/>
      <c r="Q127" s="9"/>
      <c r="R127" s="9"/>
      <c r="S127" s="9"/>
      <c r="T127" s="9"/>
      <c r="U127" s="9"/>
      <c r="V127" s="9"/>
      <c r="W127" s="9"/>
      <c r="X127" s="9"/>
      <c r="Y127" s="9"/>
      <c r="Z127" s="9"/>
      <c r="AA127" s="9"/>
      <c r="AB127" s="9"/>
      <c r="AC127" s="9"/>
      <c r="AD127" s="9"/>
      <c r="AE127" s="9"/>
      <c r="AF127" s="9"/>
      <c r="AG127" s="9"/>
      <c r="AH127" s="9"/>
      <c r="AJ127"/>
    </row>
    <row r="128" spans="1:36" s="2" customFormat="1" x14ac:dyDescent="0.3">
      <c r="A128" s="111"/>
      <c r="B128" s="38"/>
      <c r="C128" s="112"/>
      <c r="D128" s="42"/>
      <c r="E128" s="42"/>
      <c r="F128" s="42"/>
      <c r="G128" s="42"/>
      <c r="H128" s="42"/>
      <c r="I128" s="42"/>
      <c r="J128" s="42"/>
      <c r="K128" s="42"/>
      <c r="L128" s="42"/>
      <c r="M128" s="42"/>
      <c r="N128" s="5"/>
      <c r="O128" s="10"/>
      <c r="P128" s="9"/>
      <c r="Q128" s="9"/>
      <c r="R128" s="9"/>
      <c r="S128" s="9"/>
      <c r="T128" s="9"/>
      <c r="U128" s="9"/>
      <c r="V128" s="9"/>
      <c r="W128" s="9"/>
      <c r="X128" s="9"/>
      <c r="Y128" s="9"/>
      <c r="Z128" s="9"/>
      <c r="AA128" s="9"/>
      <c r="AB128" s="9"/>
      <c r="AC128" s="9"/>
      <c r="AD128" s="9"/>
      <c r="AE128" s="9"/>
      <c r="AF128" s="9"/>
      <c r="AG128" s="9"/>
      <c r="AH128" s="9"/>
      <c r="AJ128"/>
    </row>
    <row r="129" spans="1:36" s="2" customFormat="1" x14ac:dyDescent="0.3">
      <c r="A129" s="111"/>
      <c r="B129" s="38"/>
      <c r="C129" s="112"/>
      <c r="D129" s="42"/>
      <c r="E129" s="42"/>
      <c r="F129" s="42"/>
      <c r="G129" s="42"/>
      <c r="H129" s="42"/>
      <c r="I129" s="42"/>
      <c r="J129" s="42"/>
      <c r="K129" s="42"/>
      <c r="L129" s="42"/>
      <c r="M129" s="42"/>
      <c r="N129" s="5"/>
      <c r="O129" s="10"/>
      <c r="P129" s="9"/>
      <c r="Q129" s="9"/>
      <c r="R129" s="9"/>
      <c r="S129" s="9"/>
      <c r="T129" s="9"/>
      <c r="U129" s="9"/>
      <c r="V129" s="9"/>
      <c r="W129" s="9"/>
      <c r="X129" s="9"/>
      <c r="Y129" s="9"/>
      <c r="Z129" s="9"/>
      <c r="AA129" s="9"/>
      <c r="AB129" s="9"/>
      <c r="AC129" s="9"/>
      <c r="AD129" s="9"/>
      <c r="AE129" s="9"/>
      <c r="AF129" s="9"/>
      <c r="AG129" s="9"/>
      <c r="AH129" s="9"/>
      <c r="AJ129"/>
    </row>
    <row r="130" spans="1:36" s="2" customFormat="1" x14ac:dyDescent="0.3">
      <c r="A130" s="111"/>
      <c r="B130" s="38"/>
      <c r="C130" s="112"/>
      <c r="D130" s="42"/>
      <c r="E130" s="42"/>
      <c r="F130" s="42"/>
      <c r="G130" s="42"/>
      <c r="H130" s="42"/>
      <c r="I130" s="42"/>
      <c r="J130" s="42"/>
      <c r="K130" s="42"/>
      <c r="L130" s="42"/>
      <c r="M130" s="42"/>
      <c r="N130" s="5"/>
      <c r="O130" s="10"/>
      <c r="P130" s="9"/>
      <c r="Q130" s="9"/>
      <c r="R130" s="9"/>
      <c r="S130" s="9"/>
      <c r="T130" s="9"/>
      <c r="U130" s="9"/>
      <c r="V130" s="9"/>
      <c r="W130" s="9"/>
      <c r="X130" s="9"/>
      <c r="Y130" s="9"/>
      <c r="Z130" s="9"/>
      <c r="AA130" s="9"/>
      <c r="AB130" s="9"/>
      <c r="AC130" s="9"/>
      <c r="AD130" s="9"/>
      <c r="AE130" s="9"/>
      <c r="AF130" s="9"/>
      <c r="AG130" s="9"/>
      <c r="AH130" s="9"/>
      <c r="AJ130"/>
    </row>
    <row r="131" spans="1:36" s="2" customFormat="1" x14ac:dyDescent="0.3">
      <c r="A131" s="111"/>
      <c r="B131" s="38"/>
      <c r="C131" s="112"/>
      <c r="D131" s="42"/>
      <c r="E131" s="42"/>
      <c r="F131" s="42"/>
      <c r="G131" s="42"/>
      <c r="H131" s="42"/>
      <c r="I131" s="42"/>
      <c r="J131" s="42"/>
      <c r="K131" s="42"/>
      <c r="L131" s="42"/>
      <c r="M131" s="42"/>
      <c r="N131" s="5"/>
      <c r="O131" s="10"/>
      <c r="P131" s="9"/>
      <c r="Q131" s="9"/>
      <c r="R131" s="9"/>
      <c r="S131" s="9"/>
      <c r="T131" s="9"/>
      <c r="U131" s="9"/>
      <c r="V131" s="9"/>
      <c r="W131" s="9"/>
      <c r="X131" s="9"/>
      <c r="Y131" s="9"/>
      <c r="Z131" s="9"/>
      <c r="AA131" s="9"/>
      <c r="AB131" s="9"/>
      <c r="AC131" s="9"/>
      <c r="AD131" s="9"/>
      <c r="AE131" s="9"/>
      <c r="AF131" s="9"/>
      <c r="AG131" s="9"/>
      <c r="AH131" s="9"/>
      <c r="AJ131"/>
    </row>
    <row r="132" spans="1:36" s="2" customFormat="1" x14ac:dyDescent="0.3">
      <c r="A132" s="111"/>
      <c r="B132" s="38"/>
      <c r="C132" s="112"/>
      <c r="D132" s="42"/>
      <c r="E132" s="42"/>
      <c r="F132" s="42"/>
      <c r="G132" s="42"/>
      <c r="H132" s="42"/>
      <c r="I132" s="42"/>
      <c r="J132" s="42"/>
      <c r="K132" s="42"/>
      <c r="L132" s="42"/>
      <c r="M132" s="42"/>
      <c r="N132" s="5"/>
      <c r="O132" s="10"/>
      <c r="P132" s="9"/>
      <c r="Q132" s="9"/>
      <c r="R132" s="9"/>
      <c r="S132" s="9"/>
      <c r="T132" s="9"/>
      <c r="U132" s="9"/>
      <c r="V132" s="9"/>
      <c r="W132" s="9"/>
      <c r="X132" s="9"/>
      <c r="Y132" s="9"/>
      <c r="Z132" s="9"/>
      <c r="AA132" s="9"/>
      <c r="AB132" s="9"/>
      <c r="AC132" s="9"/>
      <c r="AD132" s="9"/>
      <c r="AE132" s="9"/>
      <c r="AF132" s="9"/>
      <c r="AG132" s="9"/>
      <c r="AH132" s="9"/>
      <c r="AJ132"/>
    </row>
    <row r="133" spans="1:36" s="2" customFormat="1" x14ac:dyDescent="0.3">
      <c r="A133" s="111"/>
      <c r="B133" s="38"/>
      <c r="C133" s="112"/>
      <c r="D133" s="42"/>
      <c r="E133" s="42"/>
      <c r="F133" s="42"/>
      <c r="G133" s="42"/>
      <c r="H133" s="42"/>
      <c r="I133" s="42"/>
      <c r="J133" s="42"/>
      <c r="K133" s="42"/>
      <c r="L133" s="42"/>
      <c r="M133" s="42"/>
      <c r="N133" s="5"/>
      <c r="O133" s="10"/>
      <c r="P133" s="9"/>
      <c r="Q133" s="9"/>
      <c r="R133" s="9"/>
      <c r="S133" s="9"/>
      <c r="T133" s="9"/>
      <c r="U133" s="9"/>
      <c r="V133" s="9"/>
      <c r="W133" s="9"/>
      <c r="X133" s="9"/>
      <c r="Y133" s="9"/>
      <c r="Z133" s="9"/>
      <c r="AA133" s="9"/>
      <c r="AB133" s="9"/>
      <c r="AC133" s="9"/>
      <c r="AD133" s="9"/>
      <c r="AE133" s="9"/>
      <c r="AF133" s="9"/>
      <c r="AG133" s="9"/>
      <c r="AH133" s="9"/>
      <c r="AJ133"/>
    </row>
    <row r="134" spans="1:36" s="2" customFormat="1" x14ac:dyDescent="0.3">
      <c r="A134" s="111"/>
      <c r="B134" s="38"/>
      <c r="C134" s="112"/>
      <c r="D134" s="42"/>
      <c r="E134" s="42"/>
      <c r="F134" s="42"/>
      <c r="G134" s="42"/>
      <c r="H134" s="42"/>
      <c r="I134" s="42"/>
      <c r="J134" s="42"/>
      <c r="K134" s="42"/>
      <c r="L134" s="42"/>
      <c r="M134" s="42"/>
      <c r="N134" s="5"/>
      <c r="O134" s="10"/>
      <c r="P134" s="9"/>
      <c r="Q134" s="9"/>
      <c r="R134" s="9"/>
      <c r="S134" s="9"/>
      <c r="T134" s="9"/>
      <c r="U134" s="9"/>
      <c r="V134" s="9"/>
      <c r="W134" s="9"/>
      <c r="X134" s="9"/>
      <c r="Y134" s="9"/>
      <c r="Z134" s="9"/>
      <c r="AA134" s="9"/>
      <c r="AB134" s="9"/>
      <c r="AC134" s="9"/>
      <c r="AD134" s="9"/>
      <c r="AE134" s="9"/>
      <c r="AF134" s="9"/>
      <c r="AG134" s="9"/>
      <c r="AH134" s="9"/>
      <c r="AJ134"/>
    </row>
    <row r="135" spans="1:36" s="2" customFormat="1" x14ac:dyDescent="0.3">
      <c r="A135" s="111"/>
      <c r="B135" s="38"/>
      <c r="C135" s="112"/>
      <c r="D135" s="42"/>
      <c r="E135" s="42"/>
      <c r="F135" s="42"/>
      <c r="G135" s="42"/>
      <c r="H135" s="42"/>
      <c r="I135" s="42"/>
      <c r="J135" s="42"/>
      <c r="K135" s="42"/>
      <c r="L135" s="42"/>
      <c r="M135" s="42"/>
      <c r="N135" s="5"/>
      <c r="O135" s="10"/>
      <c r="P135" s="9"/>
      <c r="Q135" s="9"/>
      <c r="R135" s="9"/>
      <c r="S135" s="9"/>
      <c r="T135" s="9"/>
      <c r="U135" s="9"/>
      <c r="V135" s="9"/>
      <c r="W135" s="9"/>
      <c r="X135" s="9"/>
      <c r="Y135" s="9"/>
      <c r="Z135" s="9"/>
      <c r="AA135" s="9"/>
      <c r="AB135" s="9"/>
      <c r="AC135" s="9"/>
      <c r="AD135" s="9"/>
      <c r="AE135" s="9"/>
      <c r="AF135" s="9"/>
      <c r="AG135" s="9"/>
      <c r="AH135" s="9"/>
      <c r="AJ135"/>
    </row>
    <row r="136" spans="1:36" s="2" customFormat="1" x14ac:dyDescent="0.3">
      <c r="A136" s="111"/>
      <c r="B136" s="38"/>
      <c r="C136" s="112"/>
      <c r="D136" s="42"/>
      <c r="E136" s="42"/>
      <c r="F136" s="42"/>
      <c r="G136" s="42"/>
      <c r="H136" s="42"/>
      <c r="I136" s="42"/>
      <c r="J136" s="42"/>
      <c r="K136" s="42"/>
      <c r="L136" s="42"/>
      <c r="M136" s="42"/>
      <c r="N136" s="5"/>
      <c r="O136" s="10"/>
      <c r="P136" s="9"/>
      <c r="Q136" s="9"/>
      <c r="R136" s="9"/>
      <c r="S136" s="9"/>
      <c r="T136" s="9"/>
      <c r="U136" s="9"/>
      <c r="V136" s="9"/>
      <c r="W136" s="9"/>
      <c r="X136" s="9"/>
      <c r="Y136" s="9"/>
      <c r="Z136" s="9"/>
      <c r="AA136" s="9"/>
      <c r="AB136" s="9"/>
      <c r="AC136" s="9"/>
      <c r="AD136" s="9"/>
      <c r="AE136" s="9"/>
      <c r="AF136" s="9"/>
      <c r="AG136" s="9"/>
      <c r="AH136" s="9"/>
      <c r="AJ136"/>
    </row>
    <row r="137" spans="1:36" s="2" customFormat="1" x14ac:dyDescent="0.3">
      <c r="A137" s="111"/>
      <c r="B137" s="38"/>
      <c r="C137" s="112"/>
      <c r="D137" s="42"/>
      <c r="E137" s="42"/>
      <c r="F137" s="42"/>
      <c r="G137" s="42"/>
      <c r="H137" s="42"/>
      <c r="I137" s="42"/>
      <c r="J137" s="42"/>
      <c r="K137" s="42"/>
      <c r="L137" s="42"/>
      <c r="M137" s="42"/>
      <c r="N137" s="5"/>
      <c r="O137" s="10"/>
      <c r="P137" s="9"/>
      <c r="Q137" s="9"/>
      <c r="R137" s="9"/>
      <c r="S137" s="9"/>
      <c r="T137" s="9"/>
      <c r="U137" s="9"/>
      <c r="V137" s="9"/>
      <c r="W137" s="9"/>
      <c r="X137" s="9"/>
      <c r="Y137" s="9"/>
      <c r="Z137" s="9"/>
      <c r="AA137" s="9"/>
      <c r="AB137" s="9"/>
      <c r="AC137" s="9"/>
      <c r="AD137" s="9"/>
      <c r="AE137" s="9"/>
      <c r="AF137" s="9"/>
      <c r="AG137" s="9"/>
      <c r="AH137" s="9"/>
      <c r="AJ137"/>
    </row>
    <row r="138" spans="1:36" s="2" customFormat="1" x14ac:dyDescent="0.3">
      <c r="A138" s="111"/>
      <c r="B138" s="38"/>
      <c r="C138" s="112"/>
      <c r="D138" s="42"/>
      <c r="E138" s="42"/>
      <c r="F138" s="42"/>
      <c r="G138" s="42"/>
      <c r="H138" s="42"/>
      <c r="I138" s="42"/>
      <c r="J138" s="42"/>
      <c r="K138" s="42"/>
      <c r="L138" s="42"/>
      <c r="M138" s="42"/>
      <c r="N138" s="5"/>
      <c r="O138" s="10"/>
      <c r="P138" s="9"/>
      <c r="Q138" s="9"/>
      <c r="R138" s="9"/>
      <c r="S138" s="9"/>
      <c r="T138" s="9"/>
      <c r="U138" s="9"/>
      <c r="V138" s="9"/>
      <c r="W138" s="9"/>
      <c r="X138" s="9"/>
      <c r="Y138" s="9"/>
      <c r="Z138" s="9"/>
      <c r="AA138" s="9"/>
      <c r="AB138" s="9"/>
      <c r="AC138" s="9"/>
      <c r="AD138" s="9"/>
      <c r="AE138" s="9"/>
      <c r="AF138" s="9"/>
      <c r="AG138" s="9"/>
      <c r="AH138" s="9"/>
      <c r="AJ138"/>
    </row>
    <row r="139" spans="1:36" s="2" customFormat="1" x14ac:dyDescent="0.3">
      <c r="A139" s="111"/>
      <c r="B139" s="38"/>
      <c r="C139" s="112"/>
      <c r="D139" s="42"/>
      <c r="E139" s="42"/>
      <c r="F139" s="42"/>
      <c r="G139" s="42"/>
      <c r="H139" s="42"/>
      <c r="I139" s="42"/>
      <c r="J139" s="42"/>
      <c r="K139" s="42"/>
      <c r="L139" s="42"/>
      <c r="M139" s="42"/>
      <c r="N139" s="5"/>
      <c r="O139" s="10"/>
      <c r="P139" s="9"/>
      <c r="Q139" s="9"/>
      <c r="R139" s="9"/>
      <c r="S139" s="9"/>
      <c r="T139" s="9"/>
      <c r="U139" s="9"/>
      <c r="V139" s="9"/>
      <c r="W139" s="9"/>
      <c r="X139" s="9"/>
      <c r="Y139" s="9"/>
      <c r="Z139" s="9"/>
      <c r="AA139" s="9"/>
      <c r="AB139" s="9"/>
      <c r="AC139" s="9"/>
      <c r="AD139" s="9"/>
      <c r="AE139" s="9"/>
      <c r="AF139" s="9"/>
      <c r="AG139" s="9"/>
      <c r="AH139" s="9"/>
      <c r="AJ139"/>
    </row>
    <row r="140" spans="1:36" s="2" customFormat="1" x14ac:dyDescent="0.3">
      <c r="A140" s="111"/>
      <c r="B140" s="38"/>
      <c r="C140" s="112"/>
      <c r="D140" s="42"/>
      <c r="E140" s="42"/>
      <c r="F140" s="42"/>
      <c r="G140" s="42"/>
      <c r="H140" s="42"/>
      <c r="I140" s="42"/>
      <c r="J140" s="42"/>
      <c r="K140" s="42"/>
      <c r="L140" s="42"/>
      <c r="M140" s="42"/>
      <c r="N140" s="5"/>
      <c r="O140" s="10"/>
      <c r="P140" s="9"/>
      <c r="Q140" s="9"/>
      <c r="R140" s="9"/>
      <c r="S140" s="9"/>
      <c r="T140" s="9"/>
      <c r="U140" s="9"/>
      <c r="V140" s="9"/>
      <c r="W140" s="9"/>
      <c r="X140" s="9"/>
      <c r="Y140" s="9"/>
      <c r="Z140" s="9"/>
      <c r="AA140" s="9"/>
      <c r="AB140" s="9"/>
      <c r="AC140" s="9"/>
      <c r="AD140" s="9"/>
      <c r="AE140" s="9"/>
      <c r="AF140" s="9"/>
      <c r="AG140" s="9"/>
      <c r="AH140" s="9"/>
      <c r="AJ140"/>
    </row>
    <row r="141" spans="1:36" s="2" customFormat="1" x14ac:dyDescent="0.3">
      <c r="A141" s="111"/>
      <c r="B141" s="38"/>
      <c r="C141" s="112"/>
      <c r="D141" s="42"/>
      <c r="E141" s="42"/>
      <c r="F141" s="42"/>
      <c r="G141" s="42"/>
      <c r="H141" s="42"/>
      <c r="I141" s="42"/>
      <c r="J141" s="42"/>
      <c r="K141" s="42"/>
      <c r="L141" s="42"/>
      <c r="M141" s="42"/>
      <c r="N141" s="5"/>
      <c r="O141" s="10"/>
      <c r="P141" s="9"/>
      <c r="Q141" s="9"/>
      <c r="R141" s="9"/>
      <c r="S141" s="9"/>
      <c r="T141" s="9"/>
      <c r="U141" s="9"/>
      <c r="V141" s="9"/>
      <c r="W141" s="9"/>
      <c r="X141" s="9"/>
      <c r="Y141" s="9"/>
      <c r="Z141" s="9"/>
      <c r="AA141" s="9"/>
      <c r="AB141" s="9"/>
      <c r="AC141" s="9"/>
      <c r="AD141" s="9"/>
      <c r="AE141" s="9"/>
      <c r="AF141" s="9"/>
      <c r="AG141" s="9"/>
      <c r="AH141" s="9"/>
      <c r="AJ141"/>
    </row>
    <row r="142" spans="1:36" s="2" customFormat="1" x14ac:dyDescent="0.3">
      <c r="A142" s="111"/>
      <c r="B142" s="38"/>
      <c r="C142" s="112"/>
      <c r="D142" s="42"/>
      <c r="E142" s="42"/>
      <c r="F142" s="42"/>
      <c r="G142" s="42"/>
      <c r="H142" s="42"/>
      <c r="I142" s="42"/>
      <c r="J142" s="42"/>
      <c r="K142" s="42"/>
      <c r="L142" s="42"/>
      <c r="M142" s="42"/>
      <c r="N142" s="5"/>
      <c r="O142" s="10"/>
      <c r="P142" s="9"/>
      <c r="Q142" s="9"/>
      <c r="R142" s="9"/>
      <c r="S142" s="9"/>
      <c r="T142" s="9"/>
      <c r="U142" s="9"/>
      <c r="V142" s="9"/>
      <c r="W142" s="9"/>
      <c r="X142" s="9"/>
      <c r="Y142" s="9"/>
      <c r="Z142" s="9"/>
      <c r="AA142" s="9"/>
      <c r="AB142" s="9"/>
      <c r="AC142" s="9"/>
      <c r="AD142" s="9"/>
      <c r="AE142" s="9"/>
      <c r="AF142" s="9"/>
      <c r="AG142" s="9"/>
      <c r="AH142" s="9"/>
      <c r="AJ142"/>
    </row>
    <row r="143" spans="1:36" s="2" customFormat="1" x14ac:dyDescent="0.3">
      <c r="A143" s="111"/>
      <c r="B143" s="38"/>
      <c r="C143" s="112"/>
      <c r="D143" s="42"/>
      <c r="E143" s="42"/>
      <c r="F143" s="42"/>
      <c r="G143" s="42"/>
      <c r="H143" s="42"/>
      <c r="I143" s="42"/>
      <c r="J143" s="42"/>
      <c r="K143" s="42"/>
      <c r="L143" s="42"/>
      <c r="M143" s="42"/>
      <c r="N143" s="5"/>
      <c r="O143" s="10"/>
      <c r="P143" s="9"/>
      <c r="Q143" s="9"/>
      <c r="R143" s="9"/>
      <c r="S143" s="9"/>
      <c r="T143" s="9"/>
      <c r="U143" s="9"/>
      <c r="V143" s="9"/>
      <c r="W143" s="9"/>
      <c r="X143" s="9"/>
      <c r="Y143" s="9"/>
      <c r="Z143" s="9"/>
      <c r="AA143" s="9"/>
      <c r="AB143" s="9"/>
      <c r="AC143" s="9"/>
      <c r="AD143" s="9"/>
      <c r="AE143" s="9"/>
      <c r="AF143" s="9"/>
      <c r="AG143" s="9"/>
      <c r="AH143" s="9"/>
      <c r="AJ143"/>
    </row>
    <row r="144" spans="1:36" s="2" customFormat="1" x14ac:dyDescent="0.3">
      <c r="A144" s="111"/>
      <c r="B144" s="38"/>
      <c r="C144" s="112"/>
      <c r="D144" s="42"/>
      <c r="E144" s="42"/>
      <c r="F144" s="42"/>
      <c r="G144" s="42"/>
      <c r="H144" s="42"/>
      <c r="I144" s="42"/>
      <c r="J144" s="42"/>
      <c r="K144" s="42"/>
      <c r="L144" s="42"/>
      <c r="M144" s="42"/>
      <c r="N144" s="5"/>
      <c r="O144" s="10"/>
      <c r="P144" s="9"/>
      <c r="Q144" s="9"/>
      <c r="R144" s="9"/>
      <c r="S144" s="9"/>
      <c r="T144" s="9"/>
      <c r="U144" s="9"/>
      <c r="V144" s="9"/>
      <c r="W144" s="9"/>
      <c r="X144" s="9"/>
      <c r="Y144" s="9"/>
      <c r="Z144" s="9"/>
      <c r="AA144" s="9"/>
      <c r="AB144" s="9"/>
      <c r="AC144" s="9"/>
      <c r="AD144" s="9"/>
      <c r="AE144" s="9"/>
      <c r="AF144" s="9"/>
      <c r="AG144" s="9"/>
      <c r="AH144" s="9"/>
      <c r="AJ144"/>
    </row>
    <row r="145" spans="1:36" s="2" customFormat="1" x14ac:dyDescent="0.3">
      <c r="A145" s="111"/>
      <c r="B145" s="38"/>
      <c r="C145" s="112"/>
      <c r="D145" s="42"/>
      <c r="E145" s="42"/>
      <c r="F145" s="42"/>
      <c r="G145" s="42"/>
      <c r="H145" s="42"/>
      <c r="I145" s="42"/>
      <c r="J145" s="42"/>
      <c r="K145" s="42"/>
      <c r="L145" s="42"/>
      <c r="M145" s="42"/>
      <c r="N145" s="5"/>
      <c r="O145" s="10"/>
      <c r="P145" s="9"/>
      <c r="Q145" s="9"/>
      <c r="R145" s="9"/>
      <c r="S145" s="9"/>
      <c r="T145" s="9"/>
      <c r="U145" s="9"/>
      <c r="V145" s="9"/>
      <c r="W145" s="9"/>
      <c r="X145" s="9"/>
      <c r="Y145" s="9"/>
      <c r="Z145" s="9"/>
      <c r="AA145" s="9"/>
      <c r="AB145" s="9"/>
      <c r="AC145" s="9"/>
      <c r="AD145" s="9"/>
      <c r="AE145" s="9"/>
      <c r="AF145" s="9"/>
      <c r="AG145" s="9"/>
      <c r="AH145" s="9"/>
      <c r="AJ145"/>
    </row>
    <row r="146" spans="1:36" s="2" customFormat="1" x14ac:dyDescent="0.3">
      <c r="A146" s="111"/>
      <c r="B146" s="38"/>
      <c r="C146" s="112"/>
      <c r="D146" s="42"/>
      <c r="E146" s="42"/>
      <c r="F146" s="42"/>
      <c r="G146" s="42"/>
      <c r="H146" s="42"/>
      <c r="I146" s="42"/>
      <c r="J146" s="42"/>
      <c r="K146" s="42"/>
      <c r="L146" s="42"/>
      <c r="M146" s="42"/>
      <c r="N146" s="5"/>
      <c r="O146" s="10"/>
      <c r="P146" s="9"/>
      <c r="Q146" s="9"/>
      <c r="R146" s="9"/>
      <c r="S146" s="9"/>
      <c r="T146" s="9"/>
      <c r="U146" s="9"/>
      <c r="V146" s="9"/>
      <c r="W146" s="9"/>
      <c r="X146" s="9"/>
      <c r="Y146" s="9"/>
      <c r="Z146" s="9"/>
      <c r="AA146" s="9"/>
      <c r="AB146" s="9"/>
      <c r="AC146" s="9"/>
      <c r="AD146" s="9"/>
      <c r="AE146" s="9"/>
      <c r="AF146" s="9"/>
      <c r="AG146" s="9"/>
      <c r="AH146" s="9"/>
      <c r="AJ146"/>
    </row>
    <row r="147" spans="1:36" s="2" customFormat="1" x14ac:dyDescent="0.3">
      <c r="A147" s="111"/>
      <c r="B147" s="38"/>
      <c r="C147" s="112"/>
      <c r="D147" s="42"/>
      <c r="E147" s="42"/>
      <c r="F147" s="42"/>
      <c r="G147" s="42"/>
      <c r="H147" s="42"/>
      <c r="I147" s="42"/>
      <c r="J147" s="42"/>
      <c r="K147" s="42"/>
      <c r="L147" s="42"/>
      <c r="M147" s="42"/>
      <c r="N147" s="5"/>
      <c r="O147" s="10"/>
      <c r="P147" s="9"/>
      <c r="Q147" s="9"/>
      <c r="R147" s="9"/>
      <c r="S147" s="9"/>
      <c r="T147" s="9"/>
      <c r="U147" s="9"/>
      <c r="V147" s="9"/>
      <c r="W147" s="9"/>
      <c r="X147" s="9"/>
      <c r="Y147" s="9"/>
      <c r="Z147" s="9"/>
      <c r="AA147" s="9"/>
      <c r="AB147" s="9"/>
      <c r="AC147" s="9"/>
      <c r="AD147" s="9"/>
      <c r="AE147" s="9"/>
      <c r="AF147" s="9"/>
      <c r="AG147" s="9"/>
      <c r="AH147" s="9"/>
      <c r="AJ147"/>
    </row>
    <row r="148" spans="1:36" s="2" customFormat="1" x14ac:dyDescent="0.3">
      <c r="A148" s="111"/>
      <c r="B148" s="38"/>
      <c r="C148" s="112"/>
      <c r="D148" s="42"/>
      <c r="E148" s="42"/>
      <c r="F148" s="42"/>
      <c r="G148" s="42"/>
      <c r="H148" s="42"/>
      <c r="I148" s="42"/>
      <c r="J148" s="42"/>
      <c r="K148" s="42"/>
      <c r="L148" s="42"/>
      <c r="M148" s="42"/>
      <c r="N148" s="5"/>
      <c r="O148" s="10"/>
      <c r="P148" s="9"/>
      <c r="Q148" s="9"/>
      <c r="R148" s="9"/>
      <c r="S148" s="9"/>
      <c r="T148" s="9"/>
      <c r="U148" s="9"/>
      <c r="V148" s="9"/>
      <c r="W148" s="9"/>
      <c r="X148" s="9"/>
      <c r="Y148" s="9"/>
      <c r="Z148" s="9"/>
      <c r="AA148" s="9"/>
      <c r="AB148" s="9"/>
      <c r="AC148" s="9"/>
      <c r="AD148" s="9"/>
      <c r="AE148" s="9"/>
      <c r="AF148" s="9"/>
      <c r="AG148" s="9"/>
      <c r="AH148" s="9"/>
      <c r="AJ148"/>
    </row>
    <row r="149" spans="1:36" s="2" customFormat="1" x14ac:dyDescent="0.3">
      <c r="A149" s="111"/>
      <c r="B149" s="38"/>
      <c r="C149" s="112"/>
      <c r="D149" s="42"/>
      <c r="E149" s="42"/>
      <c r="F149" s="42"/>
      <c r="G149" s="42"/>
      <c r="H149" s="42"/>
      <c r="I149" s="42"/>
      <c r="J149" s="42"/>
      <c r="K149" s="42"/>
      <c r="L149" s="42"/>
      <c r="M149" s="42"/>
      <c r="N149" s="5"/>
      <c r="O149" s="10"/>
      <c r="P149" s="9"/>
      <c r="Q149" s="9"/>
      <c r="R149" s="9"/>
      <c r="S149" s="9"/>
      <c r="T149" s="9"/>
      <c r="U149" s="9"/>
      <c r="V149" s="9"/>
      <c r="W149" s="9"/>
      <c r="X149" s="9"/>
      <c r="Y149" s="9"/>
      <c r="Z149" s="9"/>
      <c r="AA149" s="9"/>
      <c r="AB149" s="9"/>
      <c r="AC149" s="9"/>
      <c r="AD149" s="9"/>
      <c r="AE149" s="9"/>
      <c r="AF149" s="9"/>
      <c r="AG149" s="9"/>
      <c r="AH149" s="9"/>
      <c r="AJ149"/>
    </row>
    <row r="150" spans="1:36" s="2" customFormat="1" x14ac:dyDescent="0.3">
      <c r="A150" s="111"/>
      <c r="B150" s="38"/>
      <c r="C150" s="112"/>
      <c r="D150" s="42"/>
      <c r="E150" s="42"/>
      <c r="F150" s="42"/>
      <c r="G150" s="42"/>
      <c r="H150" s="42"/>
      <c r="I150" s="42"/>
      <c r="J150" s="42"/>
      <c r="K150" s="42"/>
      <c r="L150" s="42"/>
      <c r="M150" s="42"/>
      <c r="N150" s="5"/>
      <c r="O150" s="10"/>
      <c r="P150" s="9"/>
      <c r="Q150" s="9"/>
      <c r="R150" s="9"/>
      <c r="S150" s="9"/>
      <c r="T150" s="9"/>
      <c r="U150" s="9"/>
      <c r="V150" s="9"/>
      <c r="W150" s="9"/>
      <c r="X150" s="9"/>
      <c r="Y150" s="9"/>
      <c r="Z150" s="9"/>
      <c r="AA150" s="9"/>
      <c r="AB150" s="9"/>
      <c r="AC150" s="9"/>
      <c r="AD150" s="9"/>
      <c r="AE150" s="9"/>
      <c r="AF150" s="9"/>
      <c r="AG150" s="9"/>
      <c r="AH150" s="9"/>
      <c r="AJ150"/>
    </row>
    <row r="151" spans="1:36" s="2" customFormat="1" x14ac:dyDescent="0.3">
      <c r="A151" s="111"/>
      <c r="B151" s="38"/>
      <c r="C151" s="112"/>
      <c r="D151" s="42"/>
      <c r="E151" s="42"/>
      <c r="F151" s="42"/>
      <c r="G151" s="42"/>
      <c r="H151" s="42"/>
      <c r="I151" s="42"/>
      <c r="J151" s="42"/>
      <c r="K151" s="42"/>
      <c r="L151" s="42"/>
      <c r="M151" s="42"/>
      <c r="N151" s="5"/>
      <c r="O151" s="10"/>
      <c r="P151" s="9"/>
      <c r="Q151" s="9"/>
      <c r="R151" s="9"/>
      <c r="S151" s="9"/>
      <c r="T151" s="9"/>
      <c r="U151" s="9"/>
      <c r="V151" s="9"/>
      <c r="W151" s="9"/>
      <c r="X151" s="9"/>
      <c r="Y151" s="9"/>
      <c r="Z151" s="9"/>
      <c r="AA151" s="9"/>
      <c r="AB151" s="9"/>
      <c r="AC151" s="9"/>
      <c r="AD151" s="9"/>
      <c r="AE151" s="9"/>
      <c r="AF151" s="9"/>
      <c r="AG151" s="9"/>
      <c r="AH151" s="9"/>
      <c r="AJ151"/>
    </row>
    <row r="152" spans="1:36" s="2" customFormat="1" x14ac:dyDescent="0.3">
      <c r="A152" s="111"/>
      <c r="B152" s="38"/>
      <c r="C152" s="112"/>
      <c r="D152" s="42"/>
      <c r="E152" s="42"/>
      <c r="F152" s="42"/>
      <c r="G152" s="42"/>
      <c r="H152" s="42"/>
      <c r="I152" s="42"/>
      <c r="J152" s="42"/>
      <c r="K152" s="42"/>
      <c r="L152" s="42"/>
      <c r="M152" s="42"/>
      <c r="N152" s="5"/>
      <c r="O152" s="10"/>
      <c r="P152" s="9"/>
      <c r="Q152" s="9"/>
      <c r="R152" s="9"/>
      <c r="S152" s="9"/>
      <c r="T152" s="9"/>
      <c r="U152" s="9"/>
      <c r="V152" s="9"/>
      <c r="W152" s="9"/>
      <c r="X152" s="9"/>
      <c r="Y152" s="9"/>
      <c r="Z152" s="9"/>
      <c r="AA152" s="9"/>
      <c r="AB152" s="9"/>
      <c r="AC152" s="9"/>
      <c r="AD152" s="9"/>
      <c r="AE152" s="9"/>
      <c r="AF152" s="9"/>
      <c r="AG152" s="9"/>
      <c r="AH152" s="9"/>
      <c r="AJ152"/>
    </row>
    <row r="153" spans="1:36" s="2" customFormat="1" x14ac:dyDescent="0.3">
      <c r="A153" s="111"/>
      <c r="B153" s="38"/>
      <c r="C153" s="112"/>
      <c r="D153" s="42"/>
      <c r="E153" s="42"/>
      <c r="F153" s="42"/>
      <c r="G153" s="42"/>
      <c r="H153" s="42"/>
      <c r="I153" s="42"/>
      <c r="J153" s="42"/>
      <c r="K153" s="42"/>
      <c r="L153" s="42"/>
      <c r="M153" s="42"/>
      <c r="N153" s="5"/>
      <c r="O153" s="10"/>
      <c r="P153" s="9"/>
      <c r="Q153" s="9"/>
      <c r="R153" s="9"/>
      <c r="S153" s="9"/>
      <c r="T153" s="9"/>
      <c r="U153" s="9"/>
      <c r="V153" s="9"/>
      <c r="W153" s="9"/>
      <c r="X153" s="9"/>
      <c r="Y153" s="9"/>
      <c r="Z153" s="9"/>
      <c r="AA153" s="9"/>
      <c r="AB153" s="9"/>
      <c r="AC153" s="9"/>
      <c r="AD153" s="9"/>
      <c r="AE153" s="9"/>
      <c r="AF153" s="9"/>
      <c r="AG153" s="9"/>
      <c r="AH153" s="9"/>
      <c r="AJ153"/>
    </row>
    <row r="154" spans="1:36" s="2" customFormat="1" x14ac:dyDescent="0.3">
      <c r="A154" s="111"/>
      <c r="B154" s="38"/>
      <c r="C154" s="112"/>
      <c r="D154" s="42"/>
      <c r="E154" s="42"/>
      <c r="F154" s="42"/>
      <c r="G154" s="42"/>
      <c r="H154" s="42"/>
      <c r="I154" s="42"/>
      <c r="J154" s="42"/>
      <c r="K154" s="42"/>
      <c r="L154" s="42"/>
      <c r="M154" s="42"/>
      <c r="N154" s="5"/>
      <c r="O154" s="10"/>
      <c r="P154" s="9"/>
      <c r="Q154" s="9"/>
      <c r="R154" s="9"/>
      <c r="S154" s="9"/>
      <c r="T154" s="9"/>
      <c r="U154" s="9"/>
      <c r="V154" s="9"/>
      <c r="W154" s="9"/>
      <c r="X154" s="9"/>
      <c r="Y154" s="9"/>
      <c r="Z154" s="9"/>
      <c r="AA154" s="9"/>
      <c r="AB154" s="9"/>
      <c r="AC154" s="9"/>
      <c r="AD154" s="9"/>
      <c r="AE154" s="9"/>
      <c r="AF154" s="9"/>
      <c r="AG154" s="9"/>
      <c r="AH154" s="9"/>
      <c r="AJ154"/>
    </row>
    <row r="155" spans="1:36" s="2" customFormat="1" x14ac:dyDescent="0.3">
      <c r="A155" s="111"/>
      <c r="B155" s="38"/>
      <c r="C155" s="112"/>
      <c r="D155" s="42"/>
      <c r="E155" s="42"/>
      <c r="F155" s="42"/>
      <c r="G155" s="42"/>
      <c r="H155" s="42"/>
      <c r="I155" s="42"/>
      <c r="J155" s="42"/>
      <c r="K155" s="42"/>
      <c r="L155" s="42"/>
      <c r="M155" s="42"/>
      <c r="N155" s="5"/>
      <c r="O155" s="10"/>
      <c r="P155" s="9"/>
      <c r="Q155" s="9"/>
      <c r="R155" s="9"/>
      <c r="S155" s="9"/>
      <c r="T155" s="9"/>
      <c r="U155" s="9"/>
      <c r="V155" s="9"/>
      <c r="W155" s="9"/>
      <c r="X155" s="9"/>
      <c r="Y155" s="9"/>
      <c r="Z155" s="9"/>
      <c r="AA155" s="9"/>
      <c r="AB155" s="9"/>
      <c r="AC155" s="9"/>
      <c r="AD155" s="9"/>
      <c r="AE155" s="9"/>
      <c r="AF155" s="9"/>
      <c r="AG155" s="9"/>
      <c r="AH155" s="9"/>
      <c r="AJ155"/>
    </row>
    <row r="156" spans="1:36" s="2" customFormat="1" x14ac:dyDescent="0.3">
      <c r="A156" s="111"/>
      <c r="B156" s="38"/>
      <c r="C156" s="112"/>
      <c r="D156" s="42"/>
      <c r="E156" s="42"/>
      <c r="F156" s="42"/>
      <c r="G156" s="42"/>
      <c r="H156" s="42"/>
      <c r="I156" s="42"/>
      <c r="J156" s="42"/>
      <c r="K156" s="42"/>
      <c r="L156" s="42"/>
      <c r="M156" s="42"/>
      <c r="N156" s="5"/>
      <c r="O156" s="10"/>
      <c r="P156" s="9"/>
      <c r="Q156" s="9"/>
      <c r="R156" s="9"/>
      <c r="S156" s="9"/>
      <c r="T156" s="9"/>
      <c r="U156" s="9"/>
      <c r="V156" s="9"/>
      <c r="W156" s="9"/>
      <c r="X156" s="9"/>
      <c r="Y156" s="9"/>
      <c r="Z156" s="9"/>
      <c r="AA156" s="9"/>
      <c r="AB156" s="9"/>
      <c r="AC156" s="9"/>
      <c r="AD156" s="9"/>
      <c r="AE156" s="9"/>
      <c r="AF156" s="9"/>
      <c r="AG156" s="9"/>
      <c r="AH156" s="9"/>
      <c r="AJ156"/>
    </row>
    <row r="157" spans="1:36" s="2" customFormat="1" x14ac:dyDescent="0.3">
      <c r="A157" s="111"/>
      <c r="B157" s="38"/>
      <c r="C157" s="112"/>
      <c r="D157" s="42"/>
      <c r="E157" s="42"/>
      <c r="F157" s="42"/>
      <c r="G157" s="42"/>
      <c r="H157" s="42"/>
      <c r="I157" s="42"/>
      <c r="J157" s="42"/>
      <c r="K157" s="42"/>
      <c r="L157" s="42"/>
      <c r="M157" s="42"/>
      <c r="N157" s="5"/>
      <c r="O157" s="10"/>
      <c r="P157" s="9"/>
      <c r="Q157" s="9"/>
      <c r="R157" s="9"/>
      <c r="S157" s="9"/>
      <c r="T157" s="9"/>
      <c r="U157" s="9"/>
      <c r="V157" s="9"/>
      <c r="W157" s="9"/>
      <c r="X157" s="9"/>
      <c r="Y157" s="9"/>
      <c r="Z157" s="9"/>
      <c r="AA157" s="9"/>
      <c r="AB157" s="9"/>
      <c r="AC157" s="9"/>
      <c r="AD157" s="9"/>
      <c r="AE157" s="9"/>
      <c r="AF157" s="9"/>
      <c r="AG157" s="9"/>
      <c r="AH157" s="9"/>
      <c r="AJ157"/>
    </row>
    <row r="158" spans="1:36" s="2" customFormat="1" x14ac:dyDescent="0.3">
      <c r="A158" s="111"/>
      <c r="B158" s="38"/>
      <c r="C158" s="112"/>
      <c r="D158" s="42"/>
      <c r="E158" s="42"/>
      <c r="F158" s="42"/>
      <c r="G158" s="42"/>
      <c r="H158" s="42"/>
      <c r="I158" s="42"/>
      <c r="J158" s="42"/>
      <c r="K158" s="42"/>
      <c r="L158" s="42"/>
      <c r="M158" s="42"/>
      <c r="N158" s="5"/>
      <c r="O158" s="10"/>
      <c r="P158" s="9"/>
      <c r="Q158" s="9"/>
      <c r="R158" s="9"/>
      <c r="S158" s="9"/>
      <c r="T158" s="9"/>
      <c r="U158" s="9"/>
      <c r="V158" s="9"/>
      <c r="W158" s="9"/>
      <c r="X158" s="9"/>
      <c r="Y158" s="9"/>
      <c r="Z158" s="9"/>
      <c r="AA158" s="9"/>
      <c r="AB158" s="9"/>
      <c r="AC158" s="9"/>
      <c r="AD158" s="9"/>
      <c r="AE158" s="9"/>
      <c r="AF158" s="9"/>
      <c r="AG158" s="9"/>
      <c r="AH158" s="9"/>
      <c r="AJ158"/>
    </row>
    <row r="159" spans="1:36" s="2" customFormat="1" x14ac:dyDescent="0.3">
      <c r="A159" s="111"/>
      <c r="B159" s="38"/>
      <c r="C159" s="112"/>
      <c r="D159" s="42"/>
      <c r="E159" s="42"/>
      <c r="F159" s="42"/>
      <c r="G159" s="42"/>
      <c r="H159" s="42"/>
      <c r="I159" s="42"/>
      <c r="J159" s="42"/>
      <c r="K159" s="42"/>
      <c r="L159" s="42"/>
      <c r="M159" s="42"/>
      <c r="N159" s="5"/>
      <c r="O159" s="10"/>
      <c r="P159" s="9"/>
      <c r="Q159" s="9"/>
      <c r="R159" s="9"/>
      <c r="S159" s="9"/>
      <c r="T159" s="9"/>
      <c r="U159" s="9"/>
      <c r="V159" s="9"/>
      <c r="W159" s="9"/>
      <c r="X159" s="9"/>
      <c r="Y159" s="9"/>
      <c r="Z159" s="9"/>
      <c r="AA159" s="9"/>
      <c r="AB159" s="9"/>
      <c r="AC159" s="9"/>
      <c r="AD159" s="9"/>
      <c r="AE159" s="9"/>
      <c r="AF159" s="9"/>
      <c r="AG159" s="9"/>
      <c r="AH159" s="9"/>
      <c r="AJ159"/>
    </row>
    <row r="160" spans="1:36" s="2" customFormat="1" x14ac:dyDescent="0.3">
      <c r="A160" s="111"/>
      <c r="B160" s="38"/>
      <c r="C160" s="112"/>
      <c r="D160" s="42"/>
      <c r="E160" s="42"/>
      <c r="F160" s="42"/>
      <c r="G160" s="42"/>
      <c r="H160" s="42"/>
      <c r="I160" s="42"/>
      <c r="J160" s="42"/>
      <c r="K160" s="42"/>
      <c r="L160" s="42"/>
      <c r="M160" s="42"/>
      <c r="N160" s="5"/>
      <c r="O160" s="10"/>
      <c r="P160" s="9"/>
      <c r="Q160" s="9"/>
      <c r="R160" s="9"/>
      <c r="S160" s="9"/>
      <c r="T160" s="9"/>
      <c r="U160" s="9"/>
      <c r="V160" s="9"/>
      <c r="W160" s="9"/>
      <c r="X160" s="9"/>
      <c r="Y160" s="9"/>
      <c r="Z160" s="9"/>
      <c r="AA160" s="9"/>
      <c r="AB160" s="9"/>
      <c r="AC160" s="9"/>
      <c r="AD160" s="9"/>
      <c r="AE160" s="9"/>
      <c r="AF160" s="9"/>
      <c r="AG160" s="9"/>
      <c r="AH160" s="9"/>
      <c r="AJ160"/>
    </row>
    <row r="161" spans="1:36" s="2" customFormat="1" x14ac:dyDescent="0.3">
      <c r="A161" s="111"/>
      <c r="B161" s="38"/>
      <c r="C161" s="112"/>
      <c r="D161" s="42"/>
      <c r="E161" s="42"/>
      <c r="F161" s="42"/>
      <c r="G161" s="42"/>
      <c r="H161" s="42"/>
      <c r="I161" s="42"/>
      <c r="J161" s="42"/>
      <c r="K161" s="42"/>
      <c r="L161" s="42"/>
      <c r="M161" s="42"/>
      <c r="N161" s="5"/>
      <c r="O161" s="10"/>
      <c r="P161" s="9"/>
      <c r="Q161" s="9"/>
      <c r="R161" s="9"/>
      <c r="S161" s="9"/>
      <c r="T161" s="9"/>
      <c r="U161" s="9"/>
      <c r="V161" s="9"/>
      <c r="W161" s="9"/>
      <c r="X161" s="9"/>
      <c r="Y161" s="9"/>
      <c r="Z161" s="9"/>
      <c r="AA161" s="9"/>
      <c r="AB161" s="9"/>
      <c r="AC161" s="9"/>
      <c r="AD161" s="9"/>
      <c r="AE161" s="9"/>
      <c r="AF161" s="9"/>
      <c r="AG161" s="9"/>
      <c r="AH161" s="9"/>
      <c r="AJ161"/>
    </row>
    <row r="162" spans="1:36" s="2" customFormat="1" x14ac:dyDescent="0.3">
      <c r="A162" s="111"/>
      <c r="B162" s="38"/>
      <c r="C162" s="112"/>
      <c r="D162" s="42"/>
      <c r="E162" s="42"/>
      <c r="F162" s="42"/>
      <c r="G162" s="42"/>
      <c r="H162" s="42"/>
      <c r="I162" s="42"/>
      <c r="J162" s="42"/>
      <c r="K162" s="42"/>
      <c r="L162" s="42"/>
      <c r="M162" s="42"/>
      <c r="N162" s="5"/>
      <c r="O162" s="10"/>
      <c r="P162" s="9"/>
      <c r="Q162" s="9"/>
      <c r="R162" s="9"/>
      <c r="S162" s="9"/>
      <c r="T162" s="9"/>
      <c r="U162" s="9"/>
      <c r="V162" s="9"/>
      <c r="W162" s="9"/>
      <c r="X162" s="9"/>
      <c r="Y162" s="9"/>
      <c r="Z162" s="9"/>
      <c r="AA162" s="9"/>
      <c r="AB162" s="9"/>
      <c r="AC162" s="9"/>
      <c r="AD162" s="9"/>
      <c r="AE162" s="9"/>
      <c r="AF162" s="9"/>
      <c r="AG162" s="9"/>
      <c r="AH162" s="9"/>
      <c r="AJ162"/>
    </row>
    <row r="163" spans="1:36" s="2" customFormat="1" x14ac:dyDescent="0.3">
      <c r="A163" s="111"/>
      <c r="B163" s="38"/>
      <c r="C163" s="112"/>
      <c r="D163" s="42"/>
      <c r="E163" s="42"/>
      <c r="F163" s="42"/>
      <c r="G163" s="42"/>
      <c r="H163" s="42"/>
      <c r="I163" s="42"/>
      <c r="J163" s="42"/>
      <c r="K163" s="42"/>
      <c r="L163" s="42"/>
      <c r="M163" s="42"/>
      <c r="N163" s="5"/>
      <c r="O163" s="10"/>
      <c r="AJ163"/>
    </row>
    <row r="164" spans="1:36" s="2" customFormat="1" x14ac:dyDescent="0.3">
      <c r="A164" s="111"/>
      <c r="B164" s="38"/>
      <c r="C164" s="112"/>
      <c r="D164" s="42"/>
      <c r="E164" s="42"/>
      <c r="F164" s="42"/>
      <c r="G164" s="42"/>
      <c r="H164" s="42"/>
      <c r="I164" s="42"/>
      <c r="J164" s="42"/>
      <c r="K164" s="42"/>
      <c r="L164" s="42"/>
      <c r="M164" s="42"/>
      <c r="N164" s="5"/>
      <c r="O164" s="3"/>
      <c r="AJ164"/>
    </row>
    <row r="165" spans="1:36" s="2" customFormat="1" x14ac:dyDescent="0.3">
      <c r="A165" s="111"/>
      <c r="B165" s="38"/>
      <c r="C165" s="112"/>
      <c r="D165" s="42"/>
      <c r="E165" s="42"/>
      <c r="F165" s="42"/>
      <c r="G165" s="42"/>
      <c r="H165" s="42"/>
      <c r="I165" s="42"/>
      <c r="J165" s="42"/>
      <c r="K165" s="42"/>
      <c r="L165" s="42"/>
      <c r="M165" s="42"/>
      <c r="N165" s="5"/>
      <c r="O165" s="3"/>
      <c r="AJ165"/>
    </row>
    <row r="166" spans="1:36" s="2" customFormat="1" x14ac:dyDescent="0.3">
      <c r="A166" s="111"/>
      <c r="B166" s="38"/>
      <c r="C166" s="112"/>
      <c r="D166" s="42"/>
      <c r="E166" s="42"/>
      <c r="F166" s="42"/>
      <c r="G166" s="42"/>
      <c r="H166" s="42"/>
      <c r="I166" s="42"/>
      <c r="J166" s="42"/>
      <c r="K166" s="42"/>
      <c r="L166" s="42"/>
      <c r="M166" s="42"/>
      <c r="N166" s="5"/>
      <c r="O166" s="3"/>
      <c r="AJ166"/>
    </row>
    <row r="167" spans="1:36" s="2" customFormat="1" x14ac:dyDescent="0.3">
      <c r="A167" s="111"/>
      <c r="B167" s="38"/>
      <c r="C167" s="112"/>
      <c r="D167" s="42"/>
      <c r="E167" s="42"/>
      <c r="F167" s="42"/>
      <c r="G167" s="42"/>
      <c r="H167" s="42"/>
      <c r="I167" s="42"/>
      <c r="J167" s="42"/>
      <c r="K167" s="42"/>
      <c r="L167" s="42"/>
      <c r="M167" s="42"/>
      <c r="N167" s="5"/>
      <c r="O167" s="3"/>
      <c r="AJ167"/>
    </row>
    <row r="168" spans="1:36" s="2" customFormat="1" x14ac:dyDescent="0.3">
      <c r="A168" s="111"/>
      <c r="B168" s="38"/>
      <c r="C168" s="112"/>
      <c r="D168" s="42"/>
      <c r="E168" s="42"/>
      <c r="F168" s="42"/>
      <c r="G168" s="42"/>
      <c r="H168" s="42"/>
      <c r="I168" s="42"/>
      <c r="J168" s="42"/>
      <c r="K168" s="42"/>
      <c r="L168" s="42"/>
      <c r="M168" s="42"/>
      <c r="N168" s="5"/>
      <c r="O168" s="3"/>
      <c r="AJ168"/>
    </row>
    <row r="169" spans="1:36" s="2" customFormat="1" x14ac:dyDescent="0.3">
      <c r="A169" s="111"/>
      <c r="B169" s="38"/>
      <c r="C169" s="112"/>
      <c r="D169" s="42"/>
      <c r="E169" s="42"/>
      <c r="F169" s="42"/>
      <c r="G169" s="42"/>
      <c r="H169" s="42"/>
      <c r="I169" s="42"/>
      <c r="J169" s="42"/>
      <c r="K169" s="42"/>
      <c r="L169" s="42"/>
      <c r="M169" s="42"/>
      <c r="N169" s="5"/>
      <c r="O169" s="3"/>
      <c r="AJ169"/>
    </row>
    <row r="170" spans="1:36" s="2" customFormat="1" x14ac:dyDescent="0.3">
      <c r="A170" s="111"/>
      <c r="B170" s="38"/>
      <c r="C170" s="112"/>
      <c r="D170" s="42"/>
      <c r="E170" s="42"/>
      <c r="F170" s="42"/>
      <c r="G170" s="42"/>
      <c r="H170" s="42"/>
      <c r="I170" s="42"/>
      <c r="J170" s="42"/>
      <c r="K170" s="42"/>
      <c r="L170" s="42"/>
      <c r="M170" s="42"/>
      <c r="N170" s="5"/>
      <c r="O170" s="3"/>
      <c r="AJ170"/>
    </row>
    <row r="171" spans="1:36" s="2" customFormat="1" x14ac:dyDescent="0.3">
      <c r="A171" s="111"/>
      <c r="B171" s="38"/>
      <c r="C171" s="112"/>
      <c r="D171" s="42"/>
      <c r="E171" s="42"/>
      <c r="F171" s="42"/>
      <c r="G171" s="42"/>
      <c r="H171" s="42"/>
      <c r="I171" s="42"/>
      <c r="J171" s="42"/>
      <c r="K171" s="42"/>
      <c r="L171" s="42"/>
      <c r="M171" s="42"/>
      <c r="N171" s="5"/>
      <c r="O171" s="3"/>
      <c r="AJ171"/>
    </row>
    <row r="172" spans="1:36" s="2" customFormat="1" x14ac:dyDescent="0.3">
      <c r="A172" s="111"/>
      <c r="B172" s="38"/>
      <c r="C172" s="112"/>
      <c r="D172" s="42"/>
      <c r="E172" s="42"/>
      <c r="F172" s="42"/>
      <c r="G172" s="42"/>
      <c r="H172" s="42"/>
      <c r="I172" s="42"/>
      <c r="J172" s="42"/>
      <c r="K172" s="42"/>
      <c r="L172" s="42"/>
      <c r="M172" s="42"/>
      <c r="N172" s="5"/>
      <c r="O172" s="3"/>
      <c r="AJ172"/>
    </row>
    <row r="173" spans="1:36" s="2" customFormat="1" x14ac:dyDescent="0.3">
      <c r="A173" s="111"/>
      <c r="B173" s="38"/>
      <c r="C173" s="112"/>
      <c r="D173" s="42"/>
      <c r="E173" s="42"/>
      <c r="F173" s="42"/>
      <c r="G173" s="42"/>
      <c r="H173" s="42"/>
      <c r="I173" s="42"/>
      <c r="J173" s="42"/>
      <c r="K173" s="42"/>
      <c r="L173" s="42"/>
      <c r="M173" s="42"/>
      <c r="N173" s="4"/>
      <c r="O173" s="3"/>
      <c r="AJ173"/>
    </row>
    <row r="174" spans="1:36" x14ac:dyDescent="0.3">
      <c r="D174" s="42"/>
      <c r="E174" s="42"/>
      <c r="F174" s="42"/>
      <c r="G174" s="42"/>
      <c r="H174" s="42"/>
      <c r="I174" s="42"/>
      <c r="J174" s="42"/>
      <c r="K174" s="42"/>
      <c r="L174" s="42"/>
    </row>
  </sheetData>
  <mergeCells count="25">
    <mergeCell ref="N51:V51"/>
    <mergeCell ref="A1:C1"/>
    <mergeCell ref="D12:L13"/>
    <mergeCell ref="N16:V16"/>
    <mergeCell ref="E17:L18"/>
    <mergeCell ref="N17:V17"/>
    <mergeCell ref="N18:N19"/>
    <mergeCell ref="O18:V18"/>
    <mergeCell ref="F20:L21"/>
    <mergeCell ref="E35:L36"/>
    <mergeCell ref="F37:L41"/>
    <mergeCell ref="E44:L45"/>
    <mergeCell ref="F46:L49"/>
    <mergeCell ref="F76:L77"/>
    <mergeCell ref="E52:L55"/>
    <mergeCell ref="N52:V52"/>
    <mergeCell ref="N53:N54"/>
    <mergeCell ref="O53:V53"/>
    <mergeCell ref="F57:L58"/>
    <mergeCell ref="N61:V61"/>
    <mergeCell ref="N62:V62"/>
    <mergeCell ref="N63:N64"/>
    <mergeCell ref="O63:V63"/>
    <mergeCell ref="F64:L66"/>
    <mergeCell ref="E74:L7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FB60-9451-4081-ACF1-14BBAF2FAA46}">
  <dimension ref="A1:AG165"/>
  <sheetViews>
    <sheetView tabSelected="1" zoomScale="82" zoomScaleNormal="82" workbookViewId="0">
      <selection activeCell="G90" sqref="G90"/>
    </sheetView>
  </sheetViews>
  <sheetFormatPr defaultColWidth="8.85546875" defaultRowHeight="18.75" x14ac:dyDescent="0.3"/>
  <cols>
    <col min="1" max="1" width="5.85546875" style="6" customWidth="1"/>
    <col min="2" max="2" width="9.7109375" style="6" customWidth="1"/>
    <col min="3" max="3" width="20.85546875" style="6" customWidth="1"/>
    <col min="4" max="4" width="12.140625" style="6" bestFit="1" customWidth="1"/>
    <col min="5" max="5" width="10.85546875" style="6" customWidth="1"/>
    <col min="6" max="6" width="14.85546875" style="6" bestFit="1" customWidth="1"/>
    <col min="7" max="9" width="10.85546875" style="6" customWidth="1"/>
    <col min="10" max="10" width="7.42578125" style="6" customWidth="1"/>
    <col min="11" max="11" width="15.85546875" style="4" customWidth="1"/>
    <col min="12" max="12" width="10.85546875" style="3" customWidth="1"/>
    <col min="13" max="19" width="10.85546875" style="2" customWidth="1"/>
    <col min="20" max="20" width="11.7109375" style="2" customWidth="1"/>
    <col min="21" max="21" width="13.7109375" style="2" bestFit="1" customWidth="1"/>
    <col min="22" max="22" width="17" style="2" bestFit="1" customWidth="1"/>
    <col min="23" max="23" width="12.28515625" style="2" bestFit="1" customWidth="1"/>
    <col min="24" max="24" width="11.42578125" style="2" bestFit="1" customWidth="1"/>
    <col min="25" max="25" width="11.28515625" style="2" bestFit="1" customWidth="1"/>
    <col min="26" max="26" width="12.42578125" style="2" customWidth="1"/>
    <col min="27" max="28" width="10.7109375" style="2" bestFit="1" customWidth="1"/>
    <col min="29" max="29" width="20.85546875" style="2" bestFit="1" customWidth="1"/>
    <col min="30" max="31" width="16.85546875" style="2" bestFit="1" customWidth="1"/>
    <col min="32" max="32" width="11.42578125" style="2" bestFit="1" customWidth="1"/>
  </cols>
  <sheetData>
    <row r="1" spans="1:31" ht="20.100000000000001" customHeight="1" x14ac:dyDescent="0.3">
      <c r="A1" s="36"/>
    </row>
    <row r="2" spans="1:31" ht="20.100000000000001" customHeight="1" x14ac:dyDescent="0.3">
      <c r="A2" s="65" t="s">
        <v>75</v>
      </c>
      <c r="B2" s="65"/>
      <c r="C2" s="65"/>
      <c r="D2" s="42"/>
      <c r="E2" s="42"/>
      <c r="F2" s="42"/>
      <c r="G2" s="42"/>
      <c r="H2" s="42"/>
      <c r="I2" s="42"/>
      <c r="J2" s="42"/>
      <c r="K2" s="5"/>
      <c r="L2" s="10"/>
      <c r="M2" s="9"/>
      <c r="N2" s="9"/>
      <c r="O2" s="9"/>
      <c r="P2" s="9"/>
      <c r="Q2" s="9"/>
      <c r="R2" s="9"/>
      <c r="S2" s="9"/>
      <c r="T2" s="9"/>
      <c r="U2" s="9"/>
      <c r="V2" s="9"/>
      <c r="W2" s="9"/>
      <c r="X2" s="9"/>
      <c r="Y2" s="9"/>
      <c r="Z2" s="9"/>
      <c r="AA2" s="9"/>
      <c r="AB2" s="9"/>
      <c r="AC2" s="9"/>
      <c r="AD2" s="9"/>
      <c r="AE2" s="9"/>
    </row>
    <row r="3" spans="1:31" ht="20.100000000000001" customHeight="1" x14ac:dyDescent="0.3">
      <c r="A3" s="36"/>
      <c r="B3" s="44"/>
      <c r="C3" s="42"/>
      <c r="D3" s="42"/>
      <c r="E3" s="42"/>
      <c r="F3" s="42"/>
      <c r="G3" s="42"/>
      <c r="H3" s="42"/>
      <c r="I3" s="42"/>
      <c r="J3" s="42"/>
      <c r="K3" s="5"/>
      <c r="L3" s="10"/>
      <c r="M3" s="9"/>
      <c r="N3" s="9"/>
      <c r="O3" s="9"/>
      <c r="P3" s="9"/>
      <c r="Q3" s="9"/>
      <c r="R3" s="9"/>
      <c r="S3" s="9"/>
      <c r="T3" s="9"/>
      <c r="U3" s="9"/>
      <c r="V3" s="9"/>
      <c r="W3" s="9"/>
      <c r="X3" s="9"/>
      <c r="Y3" s="9"/>
      <c r="Z3" s="9"/>
      <c r="AA3" s="9"/>
      <c r="AB3" s="9"/>
      <c r="AC3" s="9"/>
      <c r="AD3" s="9"/>
      <c r="AE3" s="9"/>
    </row>
    <row r="4" spans="1:31" ht="20.100000000000001" customHeight="1" x14ac:dyDescent="0.3">
      <c r="A4" s="42"/>
      <c r="B4" s="42"/>
      <c r="C4" s="42"/>
      <c r="D4" s="42"/>
      <c r="E4" s="42"/>
      <c r="F4" s="42"/>
      <c r="G4" s="42"/>
      <c r="H4" s="42"/>
      <c r="I4" s="42"/>
      <c r="J4" s="42"/>
      <c r="K4" s="5"/>
      <c r="L4" s="10"/>
      <c r="M4" s="9"/>
      <c r="N4" s="9"/>
      <c r="O4" s="9"/>
      <c r="P4" s="9"/>
      <c r="Q4" s="9"/>
      <c r="R4" s="9"/>
      <c r="S4" s="9"/>
      <c r="T4" s="9"/>
      <c r="U4" s="9"/>
      <c r="V4" s="9"/>
      <c r="W4" s="9"/>
      <c r="X4" s="9"/>
      <c r="Y4" s="9"/>
      <c r="Z4" s="9"/>
      <c r="AA4" s="9"/>
      <c r="AB4" s="9"/>
      <c r="AC4" s="9"/>
      <c r="AD4" s="9"/>
      <c r="AE4" s="9"/>
    </row>
    <row r="5" spans="1:31" ht="20.100000000000001" customHeight="1" x14ac:dyDescent="0.3">
      <c r="A5" s="174" t="s">
        <v>54</v>
      </c>
      <c r="B5" s="174"/>
      <c r="C5" s="174"/>
      <c r="D5" s="174"/>
      <c r="E5" s="174"/>
      <c r="F5" s="174"/>
      <c r="G5" s="174"/>
      <c r="H5" s="174"/>
      <c r="I5" s="174"/>
      <c r="J5" s="42"/>
      <c r="K5" s="5"/>
    </row>
    <row r="6" spans="1:31" ht="20.100000000000001" customHeight="1" thickBot="1" x14ac:dyDescent="0.35">
      <c r="A6" s="174"/>
      <c r="B6" s="174"/>
      <c r="C6" s="174"/>
      <c r="D6" s="174"/>
      <c r="E6" s="174"/>
      <c r="F6" s="174"/>
      <c r="G6" s="174"/>
      <c r="H6" s="174"/>
      <c r="I6" s="174"/>
      <c r="J6" s="42"/>
      <c r="K6" s="5"/>
    </row>
    <row r="7" spans="1:31" ht="20.100000000000001" customHeight="1" thickBot="1" x14ac:dyDescent="0.35">
      <c r="A7" s="40"/>
      <c r="B7" s="64"/>
      <c r="C7" s="64"/>
      <c r="D7" s="117" t="s">
        <v>33</v>
      </c>
      <c r="E7" s="118">
        <v>5</v>
      </c>
      <c r="F7" s="119" t="s">
        <v>34</v>
      </c>
      <c r="G7" s="118">
        <v>8</v>
      </c>
      <c r="H7" s="64"/>
      <c r="I7" s="64"/>
      <c r="J7" s="42"/>
      <c r="K7" s="5"/>
    </row>
    <row r="8" spans="1:31" ht="20.100000000000001" customHeight="1" thickBot="1" x14ac:dyDescent="0.35">
      <c r="A8" s="42"/>
      <c r="B8" s="42"/>
      <c r="D8" s="42"/>
      <c r="E8" s="42"/>
      <c r="F8" s="42"/>
      <c r="G8" s="42"/>
      <c r="H8" s="42"/>
      <c r="I8" s="42"/>
      <c r="J8" s="42"/>
      <c r="K8" s="5"/>
    </row>
    <row r="9" spans="1:31" ht="20.100000000000001" customHeight="1" x14ac:dyDescent="0.3">
      <c r="A9" s="66" t="s">
        <v>1</v>
      </c>
      <c r="B9" s="68"/>
      <c r="C9" s="73"/>
      <c r="D9" s="73"/>
      <c r="E9" s="73"/>
      <c r="F9" s="73"/>
      <c r="G9" s="73"/>
      <c r="H9" s="73"/>
      <c r="I9" s="73"/>
      <c r="K9" s="180" t="s">
        <v>0</v>
      </c>
      <c r="L9" s="181"/>
      <c r="M9" s="181"/>
      <c r="N9" s="181"/>
      <c r="O9" s="181"/>
      <c r="P9" s="181"/>
      <c r="Q9" s="181"/>
      <c r="R9" s="181"/>
      <c r="S9" s="182"/>
      <c r="T9" s="9"/>
      <c r="U9" s="9"/>
      <c r="V9" s="9"/>
      <c r="W9" s="9"/>
      <c r="X9" s="9"/>
      <c r="Y9" s="9"/>
      <c r="Z9" s="9"/>
      <c r="AA9" s="9"/>
      <c r="AB9" s="9"/>
      <c r="AC9" s="9"/>
      <c r="AD9" s="9"/>
    </row>
    <row r="10" spans="1:31" ht="20.100000000000001" customHeight="1" thickBot="1" x14ac:dyDescent="0.4">
      <c r="A10" s="40"/>
      <c r="B10" s="174" t="s">
        <v>53</v>
      </c>
      <c r="C10" s="174"/>
      <c r="D10" s="174"/>
      <c r="E10" s="174"/>
      <c r="F10" s="174"/>
      <c r="G10" s="174"/>
      <c r="H10" s="174"/>
      <c r="I10" s="174"/>
      <c r="K10" s="175" t="s">
        <v>42</v>
      </c>
      <c r="L10" s="183"/>
      <c r="M10" s="183"/>
      <c r="N10" s="183"/>
      <c r="O10" s="183"/>
      <c r="P10" s="183"/>
      <c r="Q10" s="183"/>
      <c r="R10" s="183"/>
      <c r="S10" s="184"/>
      <c r="T10" s="9"/>
      <c r="U10" s="9"/>
      <c r="V10" s="9"/>
      <c r="W10" s="9"/>
      <c r="X10" s="9"/>
      <c r="Y10" s="9"/>
      <c r="Z10" s="9"/>
      <c r="AA10" s="9"/>
      <c r="AB10" s="9"/>
      <c r="AC10" s="9"/>
      <c r="AD10" s="9"/>
    </row>
    <row r="11" spans="1:31" ht="20.100000000000001" customHeight="1" thickBot="1" x14ac:dyDescent="0.35">
      <c r="A11" s="40"/>
      <c r="B11" s="174"/>
      <c r="C11" s="174"/>
      <c r="D11" s="174"/>
      <c r="E11" s="174"/>
      <c r="F11" s="174"/>
      <c r="G11" s="174"/>
      <c r="H11" s="174"/>
      <c r="I11" s="174"/>
      <c r="K11" s="190" t="s">
        <v>44</v>
      </c>
      <c r="L11" s="181" t="s">
        <v>58</v>
      </c>
      <c r="M11" s="181"/>
      <c r="N11" s="181"/>
      <c r="O11" s="181"/>
      <c r="P11" s="181"/>
      <c r="Q11" s="181"/>
      <c r="R11" s="181"/>
      <c r="S11" s="182"/>
      <c r="T11" s="9"/>
      <c r="U11" s="9"/>
      <c r="V11" s="9"/>
      <c r="W11" s="9"/>
      <c r="X11" s="9"/>
      <c r="Y11" s="9"/>
      <c r="Z11" s="9"/>
      <c r="AA11" s="9"/>
      <c r="AB11" s="9"/>
      <c r="AC11" s="9"/>
      <c r="AD11" s="9"/>
    </row>
    <row r="12" spans="1:31" ht="20.100000000000001" customHeight="1" thickBot="1" x14ac:dyDescent="0.35">
      <c r="A12" s="42"/>
      <c r="B12" s="42"/>
      <c r="C12" s="42"/>
      <c r="D12" s="42"/>
      <c r="E12" s="42"/>
      <c r="F12" s="42"/>
      <c r="G12" s="42"/>
      <c r="H12" s="42"/>
      <c r="I12" s="42"/>
      <c r="K12" s="191"/>
      <c r="L12" s="62">
        <v>1</v>
      </c>
      <c r="M12" s="62">
        <v>2</v>
      </c>
      <c r="N12" s="62">
        <v>3</v>
      </c>
      <c r="O12" s="62">
        <v>4</v>
      </c>
      <c r="P12" s="62">
        <v>5</v>
      </c>
      <c r="Q12" s="62">
        <v>6</v>
      </c>
      <c r="R12" s="62">
        <v>7</v>
      </c>
      <c r="S12" s="63">
        <v>8</v>
      </c>
      <c r="T12" s="9" t="s">
        <v>18</v>
      </c>
      <c r="U12" s="196" t="s">
        <v>68</v>
      </c>
      <c r="V12" s="196"/>
      <c r="W12" s="196"/>
      <c r="X12" s="196"/>
      <c r="Y12" s="196"/>
      <c r="Z12" s="196"/>
      <c r="AA12" s="196"/>
      <c r="AB12" s="196"/>
      <c r="AC12" s="9" t="s">
        <v>69</v>
      </c>
      <c r="AD12" s="130" t="s">
        <v>15</v>
      </c>
      <c r="AE12" s="131" t="s">
        <v>20</v>
      </c>
    </row>
    <row r="13" spans="1:31" ht="20.100000000000001" customHeight="1" x14ac:dyDescent="0.3">
      <c r="A13" s="42"/>
      <c r="B13" s="66" t="s">
        <v>7</v>
      </c>
      <c r="C13" s="174" t="s">
        <v>60</v>
      </c>
      <c r="D13" s="174"/>
      <c r="E13" s="174"/>
      <c r="F13" s="174"/>
      <c r="G13" s="174"/>
      <c r="H13" s="174"/>
      <c r="I13" s="174"/>
      <c r="K13" s="60">
        <v>1</v>
      </c>
      <c r="L13" s="56">
        <v>615.32000000000005</v>
      </c>
      <c r="M13" s="56">
        <v>726.24</v>
      </c>
      <c r="N13" s="56">
        <v>587.88</v>
      </c>
      <c r="O13" s="56">
        <v>847.74</v>
      </c>
      <c r="P13" s="56">
        <v>660.05</v>
      </c>
      <c r="Q13" s="56">
        <v>344.59</v>
      </c>
      <c r="R13" s="56">
        <v>305.93</v>
      </c>
      <c r="S13" s="57">
        <v>460.34</v>
      </c>
      <c r="T13" s="13">
        <f>AVERAGE(L13:S13)</f>
        <v>568.51125000000002</v>
      </c>
      <c r="U13" s="14">
        <f t="shared" ref="U13:AB17" si="0">(L13-$T13)^2</f>
        <v>2191.0590765625029</v>
      </c>
      <c r="V13" s="15">
        <f t="shared" si="0"/>
        <v>24878.358576562496</v>
      </c>
      <c r="W13" s="15">
        <f t="shared" si="0"/>
        <v>375.14847656249913</v>
      </c>
      <c r="X13" s="15">
        <f t="shared" si="0"/>
        <v>77968.694826562496</v>
      </c>
      <c r="Y13" s="15">
        <f t="shared" si="0"/>
        <v>8379.342751562488</v>
      </c>
      <c r="Z13" s="15">
        <f t="shared" si="0"/>
        <v>50140.726201562517</v>
      </c>
      <c r="AA13" s="15">
        <f t="shared" si="0"/>
        <v>68948.912851562505</v>
      </c>
      <c r="AB13" s="16">
        <f t="shared" si="0"/>
        <v>11701.019326562509</v>
      </c>
      <c r="AC13" s="17">
        <f>(T13-$D$18)^2</f>
        <v>50448.304448999988</v>
      </c>
      <c r="AD13" s="18">
        <f>8/(8+$U$19)</f>
        <v>0.93626375892673219</v>
      </c>
      <c r="AE13" s="136">
        <f>AD13*T13+(1-AD13)*$D$18</f>
        <v>554.19564410125656</v>
      </c>
    </row>
    <row r="14" spans="1:31" ht="20.100000000000001" customHeight="1" x14ac:dyDescent="0.3">
      <c r="A14" s="42"/>
      <c r="B14" s="64"/>
      <c r="C14" s="174"/>
      <c r="D14" s="174"/>
      <c r="E14" s="174"/>
      <c r="F14" s="174"/>
      <c r="G14" s="174"/>
      <c r="H14" s="174"/>
      <c r="I14" s="174"/>
      <c r="K14" s="60">
        <v>2</v>
      </c>
      <c r="L14" s="56">
        <v>345.5</v>
      </c>
      <c r="M14" s="56">
        <v>386.99</v>
      </c>
      <c r="N14" s="56">
        <v>615.22</v>
      </c>
      <c r="O14" s="56">
        <v>625.12</v>
      </c>
      <c r="P14" s="56">
        <v>510</v>
      </c>
      <c r="Q14" s="56">
        <v>269.89</v>
      </c>
      <c r="R14" s="56">
        <v>306.32</v>
      </c>
      <c r="S14" s="57">
        <v>444.64</v>
      </c>
      <c r="T14" s="13">
        <f t="shared" ref="T14:T17" si="1">AVERAGE(L14:S14)</f>
        <v>437.96</v>
      </c>
      <c r="U14" s="19">
        <f t="shared" si="0"/>
        <v>8548.8515999999963</v>
      </c>
      <c r="V14" s="20">
        <f t="shared" si="0"/>
        <v>2597.9408999999969</v>
      </c>
      <c r="W14" s="20">
        <f t="shared" si="0"/>
        <v>31421.107600000018</v>
      </c>
      <c r="X14" s="20">
        <f t="shared" si="0"/>
        <v>35028.865600000012</v>
      </c>
      <c r="Y14" s="20">
        <f t="shared" si="0"/>
        <v>5189.7616000000025</v>
      </c>
      <c r="Z14" s="20">
        <f t="shared" si="0"/>
        <v>28247.524899999997</v>
      </c>
      <c r="AA14" s="20">
        <f t="shared" si="0"/>
        <v>17329.089599999996</v>
      </c>
      <c r="AB14" s="21">
        <f t="shared" si="0"/>
        <v>44.622400000000091</v>
      </c>
      <c r="AC14" s="22">
        <f>(T14-$D$18)^2</f>
        <v>8846.4841080624865</v>
      </c>
      <c r="AD14" s="23">
        <f>8/(8+$U$19)</f>
        <v>0.93626375892673219</v>
      </c>
      <c r="AE14" s="137">
        <f>AD14*T14+(1-AD14)*$D$18</f>
        <v>431.96524004367296</v>
      </c>
    </row>
    <row r="15" spans="1:31" ht="20.100000000000001" customHeight="1" x14ac:dyDescent="0.3">
      <c r="A15" s="42"/>
      <c r="B15" s="44" t="s">
        <v>45</v>
      </c>
      <c r="C15" s="69" t="s">
        <v>29</v>
      </c>
      <c r="D15" s="142">
        <f>SUM(U13:AB17)/(r_*(n_-1))</f>
        <v>12988.661331071424</v>
      </c>
      <c r="E15" s="128"/>
      <c r="F15" s="127"/>
      <c r="G15" s="42"/>
      <c r="H15" s="42"/>
      <c r="I15" s="42"/>
      <c r="K15" s="60">
        <v>3</v>
      </c>
      <c r="L15" s="56">
        <v>256.57</v>
      </c>
      <c r="M15" s="56">
        <v>287.73</v>
      </c>
      <c r="N15" s="56">
        <v>312.75</v>
      </c>
      <c r="O15" s="56">
        <v>444.19</v>
      </c>
      <c r="P15" s="56">
        <v>337.47</v>
      </c>
      <c r="Q15" s="56">
        <v>212.68</v>
      </c>
      <c r="R15" s="56">
        <v>253.59</v>
      </c>
      <c r="S15" s="57">
        <v>390.12</v>
      </c>
      <c r="T15" s="13">
        <f t="shared" si="1"/>
        <v>311.88749999999999</v>
      </c>
      <c r="U15" s="19">
        <f t="shared" si="0"/>
        <v>3060.0258062499993</v>
      </c>
      <c r="V15" s="20">
        <f t="shared" si="0"/>
        <v>583.58480624999856</v>
      </c>
      <c r="W15" s="20">
        <f t="shared" si="0"/>
        <v>0.74390625000001964</v>
      </c>
      <c r="X15" s="20">
        <f t="shared" si="0"/>
        <v>17503.951506250003</v>
      </c>
      <c r="Y15" s="20">
        <f t="shared" si="0"/>
        <v>654.46430625000198</v>
      </c>
      <c r="Z15" s="20">
        <f t="shared" si="0"/>
        <v>9842.128056249996</v>
      </c>
      <c r="AA15" s="20">
        <f t="shared" si="0"/>
        <v>3398.5985062499981</v>
      </c>
      <c r="AB15" s="21">
        <f t="shared" si="0"/>
        <v>6120.3240562500023</v>
      </c>
      <c r="AC15" s="22">
        <f>(T15-$D$18)^2</f>
        <v>1025.0722805625037</v>
      </c>
      <c r="AD15" s="23">
        <f>8/(8+$U$19)</f>
        <v>0.93626375892673219</v>
      </c>
      <c r="AE15" s="137">
        <f>AD15*T15+(1-AD15)*$D$18</f>
        <v>313.92812729638257</v>
      </c>
    </row>
    <row r="16" spans="1:31" ht="20.100000000000001" customHeight="1" x14ac:dyDescent="0.3">
      <c r="A16" s="42"/>
      <c r="B16" s="42"/>
      <c r="C16" s="70" t="s">
        <v>13</v>
      </c>
      <c r="D16" s="142">
        <f>SUM(AC13:AC17)/(r_-1)-D15/n_</f>
        <v>23849.878570803572</v>
      </c>
      <c r="E16" s="128"/>
      <c r="F16" s="126"/>
      <c r="G16" s="42"/>
      <c r="H16" s="42"/>
      <c r="I16" s="42"/>
      <c r="K16" s="60">
        <v>4</v>
      </c>
      <c r="L16" s="56">
        <v>191.13</v>
      </c>
      <c r="M16" s="56">
        <v>225.07</v>
      </c>
      <c r="N16" s="56">
        <v>225.04</v>
      </c>
      <c r="O16" s="56">
        <v>245.24</v>
      </c>
      <c r="P16" s="56">
        <v>267.69</v>
      </c>
      <c r="Q16" s="56">
        <v>145.71</v>
      </c>
      <c r="R16" s="56">
        <v>169.79</v>
      </c>
      <c r="S16" s="57">
        <v>260.33</v>
      </c>
      <c r="T16" s="13">
        <f t="shared" si="1"/>
        <v>216.25</v>
      </c>
      <c r="U16" s="19">
        <f t="shared" si="0"/>
        <v>631.01440000000025</v>
      </c>
      <c r="V16" s="20">
        <f t="shared" si="0"/>
        <v>77.792399999999873</v>
      </c>
      <c r="W16" s="20">
        <f t="shared" si="0"/>
        <v>77.264099999999857</v>
      </c>
      <c r="X16" s="20">
        <f t="shared" si="0"/>
        <v>840.4201000000005</v>
      </c>
      <c r="Y16" s="20">
        <f t="shared" si="0"/>
        <v>2646.0735999999997</v>
      </c>
      <c r="Z16" s="20">
        <f t="shared" si="0"/>
        <v>4975.891599999999</v>
      </c>
      <c r="AA16" s="20">
        <f t="shared" si="0"/>
        <v>2158.5316000000007</v>
      </c>
      <c r="AB16" s="21">
        <f t="shared" si="0"/>
        <v>1943.0463999999986</v>
      </c>
      <c r="AC16" s="22">
        <f>(T16-$D$18)^2</f>
        <v>16295.607543062511</v>
      </c>
      <c r="AD16" s="23">
        <f>8/(8+$U$19)</f>
        <v>0.93626375892673219</v>
      </c>
      <c r="AE16" s="137">
        <f>AD16*T16+(1-AD16)*$D$18</f>
        <v>224.38620205202722</v>
      </c>
    </row>
    <row r="17" spans="1:31" ht="20.100000000000001" customHeight="1" thickBot="1" x14ac:dyDescent="0.35">
      <c r="A17" s="42"/>
      <c r="B17" s="42"/>
      <c r="C17" s="70" t="s">
        <v>32</v>
      </c>
      <c r="D17" s="143">
        <f>AD13</f>
        <v>0.93626375892673219</v>
      </c>
      <c r="E17" s="128"/>
      <c r="F17" s="42"/>
      <c r="G17" s="42"/>
      <c r="H17" s="42"/>
      <c r="I17" s="42"/>
      <c r="K17" s="61">
        <v>5</v>
      </c>
      <c r="L17" s="58">
        <v>128.85</v>
      </c>
      <c r="M17" s="58">
        <v>119.92</v>
      </c>
      <c r="N17" s="58">
        <v>167.1</v>
      </c>
      <c r="O17" s="58">
        <v>273.08999999999997</v>
      </c>
      <c r="P17" s="58">
        <v>287.92</v>
      </c>
      <c r="Q17" s="58">
        <v>161.85</v>
      </c>
      <c r="R17" s="58">
        <v>164.44</v>
      </c>
      <c r="S17" s="59">
        <v>176.13</v>
      </c>
      <c r="T17" s="13">
        <f t="shared" si="1"/>
        <v>184.91250000000002</v>
      </c>
      <c r="U17" s="24">
        <f t="shared" si="0"/>
        <v>3143.0039062500032</v>
      </c>
      <c r="V17" s="25">
        <f t="shared" si="0"/>
        <v>4224.0250562500023</v>
      </c>
      <c r="W17" s="25">
        <f t="shared" si="0"/>
        <v>317.28515625000102</v>
      </c>
      <c r="X17" s="25">
        <f t="shared" si="0"/>
        <v>7775.2715062499919</v>
      </c>
      <c r="Y17" s="25">
        <f t="shared" si="0"/>
        <v>10610.545056249999</v>
      </c>
      <c r="Z17" s="25">
        <f t="shared" si="0"/>
        <v>531.87890625000136</v>
      </c>
      <c r="AA17" s="25">
        <f t="shared" si="0"/>
        <v>419.12325625000102</v>
      </c>
      <c r="AB17" s="26">
        <f t="shared" si="0"/>
        <v>77.132306250000482</v>
      </c>
      <c r="AC17" s="27">
        <f>(T17-$D$18)^2</f>
        <v>25278.376568062507</v>
      </c>
      <c r="AD17" s="28">
        <f>8/(8+$U$19)</f>
        <v>0.93626375892673219</v>
      </c>
      <c r="AE17" s="138">
        <f>AD17*T17+(1-AD17)*$D$18</f>
        <v>195.04603650666076</v>
      </c>
    </row>
    <row r="18" spans="1:31" ht="20.100000000000001" customHeight="1" x14ac:dyDescent="0.3">
      <c r="A18" s="42"/>
      <c r="B18" s="42"/>
      <c r="C18" s="71" t="s">
        <v>30</v>
      </c>
      <c r="D18" s="144">
        <f>AVERAGE(T13:T17)</f>
        <v>343.90425000000005</v>
      </c>
      <c r="E18" s="128"/>
      <c r="F18" s="42"/>
      <c r="G18" s="42"/>
      <c r="H18" s="42"/>
      <c r="I18" s="42"/>
      <c r="K18" s="10"/>
      <c r="L18" s="12"/>
      <c r="M18" s="12"/>
      <c r="N18" s="12"/>
      <c r="O18" s="12"/>
      <c r="P18" s="12"/>
      <c r="Q18" s="12"/>
      <c r="R18" s="12"/>
      <c r="S18" s="12"/>
      <c r="T18" s="13"/>
      <c r="U18" s="20"/>
      <c r="V18" s="20"/>
      <c r="W18" s="20"/>
      <c r="X18" s="20"/>
      <c r="Y18" s="20"/>
      <c r="Z18" s="20"/>
      <c r="AA18" s="20"/>
      <c r="AB18" s="20"/>
      <c r="AC18" s="20"/>
      <c r="AD18" s="29"/>
      <c r="AE18" s="30"/>
    </row>
    <row r="19" spans="1:31" ht="20.100000000000001" customHeight="1" x14ac:dyDescent="0.3">
      <c r="A19" s="42"/>
      <c r="B19" s="42"/>
      <c r="C19" s="42"/>
      <c r="D19" s="42"/>
      <c r="E19" s="42"/>
      <c r="F19" s="42"/>
      <c r="G19" s="42"/>
      <c r="H19" s="42"/>
      <c r="I19" s="42"/>
      <c r="K19" s="10"/>
      <c r="L19" s="12"/>
      <c r="M19" s="12"/>
      <c r="N19" s="12"/>
      <c r="O19" s="12"/>
      <c r="P19" s="12"/>
      <c r="Q19" s="12"/>
      <c r="R19" s="12"/>
      <c r="T19" s="9" t="s">
        <v>19</v>
      </c>
      <c r="U19" s="33">
        <f>D15/D16</f>
        <v>0.54460073213839422</v>
      </c>
      <c r="V19" s="9"/>
      <c r="X19" s="20"/>
      <c r="Y19" s="20"/>
      <c r="Z19" s="20"/>
      <c r="AA19" s="20"/>
      <c r="AB19" s="20"/>
      <c r="AC19" s="20"/>
      <c r="AD19" s="29"/>
      <c r="AE19" s="30"/>
    </row>
    <row r="20" spans="1:31" ht="20.100000000000001" customHeight="1" x14ac:dyDescent="0.3">
      <c r="A20" s="42"/>
      <c r="B20" s="66" t="s">
        <v>27</v>
      </c>
      <c r="C20" s="64" t="s">
        <v>28</v>
      </c>
      <c r="D20" s="64"/>
      <c r="E20" s="64"/>
      <c r="F20" s="64"/>
      <c r="G20" s="64"/>
      <c r="H20" s="64"/>
      <c r="I20" s="64"/>
      <c r="K20" s="10"/>
      <c r="L20" s="12"/>
      <c r="M20" s="12"/>
      <c r="N20" s="12"/>
      <c r="O20" s="12"/>
      <c r="P20" s="12"/>
      <c r="Q20" s="12"/>
      <c r="R20" s="12"/>
      <c r="T20" s="9"/>
      <c r="V20" s="32"/>
      <c r="X20" s="20"/>
      <c r="Y20" s="20"/>
      <c r="Z20" s="20"/>
      <c r="AA20" s="20"/>
      <c r="AB20" s="20"/>
      <c r="AC20" s="20"/>
      <c r="AD20" s="29"/>
      <c r="AE20" s="30"/>
    </row>
    <row r="21" spans="1:31" ht="20.100000000000001" customHeight="1" x14ac:dyDescent="0.3">
      <c r="A21" s="42"/>
      <c r="B21" s="44" t="s">
        <v>45</v>
      </c>
      <c r="C21" s="66" t="s">
        <v>46</v>
      </c>
      <c r="D21" s="145">
        <f>AE13</f>
        <v>554.19564410125656</v>
      </c>
      <c r="E21" s="129"/>
      <c r="F21" s="42"/>
      <c r="G21" s="42"/>
      <c r="H21" s="42"/>
      <c r="I21" s="42"/>
      <c r="K21" s="10"/>
      <c r="L21" s="12"/>
      <c r="M21" s="12"/>
      <c r="N21" s="12"/>
      <c r="O21" s="12"/>
      <c r="P21" s="12"/>
      <c r="Q21" s="12"/>
      <c r="R21" s="12"/>
      <c r="T21" s="9"/>
      <c r="V21" s="9"/>
      <c r="X21" s="20"/>
      <c r="Y21" s="20"/>
      <c r="Z21" s="20"/>
      <c r="AA21" s="20"/>
      <c r="AB21" s="20"/>
      <c r="AC21" s="20"/>
      <c r="AD21" s="29"/>
      <c r="AE21" s="30"/>
    </row>
    <row r="22" spans="1:31" ht="20.100000000000001" customHeight="1" x14ac:dyDescent="0.3">
      <c r="A22" s="42"/>
      <c r="B22" s="42"/>
      <c r="C22" s="66" t="s">
        <v>47</v>
      </c>
      <c r="D22" s="145">
        <f>AE14</f>
        <v>431.96524004367296</v>
      </c>
      <c r="E22" s="5"/>
      <c r="F22" s="42"/>
      <c r="G22" s="42"/>
      <c r="H22" s="42"/>
      <c r="I22" s="42"/>
      <c r="K22" s="10"/>
      <c r="L22" s="12"/>
      <c r="M22" s="12"/>
      <c r="N22" s="12"/>
      <c r="O22" s="12"/>
      <c r="P22" s="12"/>
      <c r="Q22" s="12"/>
      <c r="R22" s="12"/>
      <c r="V22" s="9"/>
      <c r="X22" s="20"/>
      <c r="Y22" s="20"/>
      <c r="Z22" s="20"/>
      <c r="AA22" s="20"/>
      <c r="AB22" s="20"/>
      <c r="AC22" s="20"/>
      <c r="AD22" s="29"/>
      <c r="AE22" s="30"/>
    </row>
    <row r="23" spans="1:31" ht="20.100000000000001" customHeight="1" x14ac:dyDescent="0.3">
      <c r="A23" s="42"/>
      <c r="B23" s="42"/>
      <c r="C23" s="66" t="s">
        <v>48</v>
      </c>
      <c r="D23" s="145">
        <f>AE15</f>
        <v>313.92812729638257</v>
      </c>
      <c r="E23" s="5"/>
      <c r="F23" s="42"/>
      <c r="G23" s="42"/>
      <c r="H23" s="42"/>
      <c r="I23" s="42"/>
      <c r="K23" s="42"/>
      <c r="L23" s="5"/>
      <c r="M23" s="10"/>
      <c r="N23" s="9"/>
      <c r="O23" s="9"/>
      <c r="P23" s="9"/>
      <c r="Q23" s="9"/>
      <c r="R23" s="9"/>
      <c r="S23" s="9"/>
      <c r="T23" s="9"/>
      <c r="U23" s="9"/>
      <c r="V23" s="9"/>
      <c r="W23" s="9"/>
      <c r="X23" s="9"/>
      <c r="Y23" s="9"/>
      <c r="Z23" s="9"/>
      <c r="AA23" s="9"/>
      <c r="AB23" s="9"/>
      <c r="AC23" s="9"/>
      <c r="AD23" s="9"/>
      <c r="AE23" s="9"/>
    </row>
    <row r="24" spans="1:31" ht="20.100000000000001" customHeight="1" x14ac:dyDescent="0.3">
      <c r="A24" s="42"/>
      <c r="B24" s="42"/>
      <c r="C24" s="66" t="s">
        <v>49</v>
      </c>
      <c r="D24" s="145">
        <f>AE16</f>
        <v>224.38620205202722</v>
      </c>
      <c r="E24" s="5"/>
      <c r="F24" s="42"/>
      <c r="G24" s="42"/>
      <c r="H24" s="42"/>
      <c r="I24" s="42"/>
      <c r="J24" s="42"/>
      <c r="K24" s="5"/>
      <c r="L24" s="10"/>
      <c r="M24" s="9"/>
      <c r="N24" s="9"/>
      <c r="O24" s="9"/>
      <c r="P24" s="9"/>
      <c r="Q24" s="9"/>
      <c r="R24" s="9"/>
      <c r="S24" s="9"/>
      <c r="T24" s="9"/>
      <c r="U24" s="9"/>
      <c r="V24" s="9"/>
      <c r="W24" s="9"/>
      <c r="X24" s="9"/>
      <c r="Y24" s="9"/>
      <c r="Z24" s="9"/>
      <c r="AA24" s="9"/>
      <c r="AB24" s="9"/>
      <c r="AC24" s="9"/>
      <c r="AD24" s="9"/>
      <c r="AE24" s="9"/>
    </row>
    <row r="25" spans="1:31" ht="20.100000000000001" customHeight="1" x14ac:dyDescent="0.3">
      <c r="A25" s="42"/>
      <c r="B25" s="42"/>
      <c r="C25" s="66" t="s">
        <v>50</v>
      </c>
      <c r="D25" s="145">
        <f>AE17</f>
        <v>195.04603650666076</v>
      </c>
      <c r="E25" s="5"/>
      <c r="F25" s="42"/>
      <c r="G25" s="42"/>
      <c r="H25" s="42"/>
      <c r="I25" s="42"/>
      <c r="J25" s="42"/>
      <c r="K25" s="5"/>
      <c r="L25" s="10"/>
      <c r="M25" s="9"/>
      <c r="N25" s="9"/>
      <c r="O25" s="9"/>
      <c r="P25" s="9"/>
      <c r="Q25" s="9"/>
      <c r="R25" s="9"/>
      <c r="S25" s="9"/>
      <c r="T25" s="9"/>
      <c r="U25" s="9"/>
      <c r="V25" s="9"/>
      <c r="W25" s="9"/>
      <c r="X25" s="9"/>
      <c r="Y25" s="9"/>
      <c r="Z25" s="9"/>
      <c r="AA25" s="9"/>
      <c r="AB25" s="9"/>
      <c r="AC25" s="9"/>
      <c r="AD25" s="9"/>
      <c r="AE25" s="9"/>
    </row>
    <row r="26" spans="1:31" ht="20.100000000000001" customHeight="1" x14ac:dyDescent="0.3">
      <c r="A26" s="42"/>
      <c r="B26" s="132"/>
      <c r="C26" s="132"/>
      <c r="D26" s="133"/>
      <c r="E26" s="132"/>
      <c r="F26" s="132"/>
      <c r="G26" s="132"/>
      <c r="H26" s="132"/>
      <c r="I26" s="132"/>
      <c r="J26" s="42"/>
      <c r="K26" s="5"/>
      <c r="L26" s="10"/>
      <c r="M26" s="9"/>
      <c r="N26" s="9"/>
      <c r="O26" s="9"/>
      <c r="P26" s="9"/>
      <c r="Q26" s="9"/>
      <c r="R26" s="9"/>
      <c r="S26" s="9"/>
      <c r="T26" s="9"/>
      <c r="U26" s="9"/>
      <c r="V26" s="9"/>
      <c r="W26" s="9"/>
      <c r="X26" s="9"/>
      <c r="Y26" s="9"/>
      <c r="Z26" s="9"/>
      <c r="AA26" s="9"/>
      <c r="AB26" s="9"/>
      <c r="AC26" s="9"/>
      <c r="AD26" s="9"/>
      <c r="AE26" s="9"/>
    </row>
    <row r="27" spans="1:31" ht="20.100000000000001" customHeight="1" x14ac:dyDescent="0.3">
      <c r="A27" s="66" t="s">
        <v>2</v>
      </c>
      <c r="B27" s="68"/>
      <c r="C27" s="73"/>
      <c r="D27" s="73"/>
      <c r="E27" s="73"/>
      <c r="F27" s="73"/>
      <c r="G27" s="73"/>
      <c r="H27" s="73"/>
      <c r="I27" s="73"/>
      <c r="J27" s="42"/>
      <c r="K27" s="5"/>
      <c r="L27" s="10"/>
      <c r="M27" s="9"/>
      <c r="N27" s="9"/>
      <c r="O27" s="9"/>
      <c r="P27" s="9"/>
      <c r="Q27" s="9"/>
      <c r="R27" s="9"/>
      <c r="S27" s="9"/>
      <c r="T27" s="9"/>
      <c r="U27" s="9"/>
      <c r="V27" s="9"/>
      <c r="W27" s="9"/>
      <c r="X27" s="9"/>
      <c r="Y27" s="9"/>
      <c r="Z27" s="9"/>
      <c r="AA27" s="9"/>
      <c r="AB27" s="9"/>
      <c r="AC27" s="9"/>
      <c r="AD27" s="9"/>
      <c r="AE27" s="9"/>
    </row>
    <row r="28" spans="1:31" ht="20.100000000000001" customHeight="1" x14ac:dyDescent="0.3">
      <c r="A28" s="40"/>
      <c r="B28" s="174" t="s">
        <v>51</v>
      </c>
      <c r="C28" s="174"/>
      <c r="D28" s="174"/>
      <c r="E28" s="174"/>
      <c r="F28" s="174"/>
      <c r="G28" s="174"/>
      <c r="H28" s="174"/>
      <c r="I28" s="174"/>
      <c r="J28" s="42"/>
      <c r="K28" s="5"/>
      <c r="L28" s="10"/>
      <c r="M28" s="9"/>
      <c r="N28" s="9"/>
      <c r="O28" s="9"/>
      <c r="P28" s="9"/>
      <c r="Q28" s="9"/>
      <c r="R28" s="9"/>
      <c r="S28" s="9"/>
      <c r="T28" s="9"/>
      <c r="U28" s="9"/>
      <c r="V28" s="9"/>
      <c r="W28" s="9"/>
      <c r="X28" s="9"/>
      <c r="Y28" s="9"/>
      <c r="Z28" s="9"/>
      <c r="AA28" s="9"/>
      <c r="AB28" s="9"/>
      <c r="AC28" s="9"/>
      <c r="AD28" s="9"/>
      <c r="AE28" s="9"/>
    </row>
    <row r="29" spans="1:31" ht="20.100000000000001" customHeight="1" thickBot="1" x14ac:dyDescent="0.35">
      <c r="A29" s="40"/>
      <c r="B29" s="174"/>
      <c r="C29" s="174"/>
      <c r="D29" s="174"/>
      <c r="E29" s="174"/>
      <c r="F29" s="174"/>
      <c r="G29" s="174"/>
      <c r="H29" s="174"/>
      <c r="I29" s="174"/>
      <c r="J29" s="42"/>
      <c r="K29" s="5"/>
      <c r="L29" s="10"/>
      <c r="M29" s="9"/>
      <c r="N29" s="9"/>
      <c r="O29" s="9"/>
      <c r="P29" s="9"/>
      <c r="Q29" s="9"/>
      <c r="R29" s="9"/>
      <c r="T29" s="9"/>
      <c r="U29" s="9"/>
      <c r="V29" s="9"/>
      <c r="W29" s="9"/>
      <c r="X29" s="9"/>
      <c r="Y29" s="9"/>
      <c r="Z29" s="9"/>
      <c r="AA29" s="9"/>
      <c r="AB29" s="9"/>
      <c r="AC29" s="9"/>
      <c r="AD29" s="9"/>
      <c r="AE29" s="9"/>
    </row>
    <row r="30" spans="1:31" ht="36" customHeight="1" x14ac:dyDescent="0.3">
      <c r="A30" s="42"/>
      <c r="B30" s="44" t="s">
        <v>45</v>
      </c>
      <c r="C30" s="197" t="s">
        <v>64</v>
      </c>
      <c r="D30" s="198"/>
      <c r="E30" s="198"/>
      <c r="F30" s="198"/>
      <c r="G30" s="198"/>
      <c r="H30" s="198"/>
      <c r="I30" s="199"/>
      <c r="J30" s="134"/>
      <c r="K30" s="5"/>
      <c r="L30" s="10"/>
      <c r="M30" s="10"/>
      <c r="N30" s="10"/>
      <c r="O30" s="10"/>
      <c r="P30" s="10"/>
      <c r="Q30" s="10"/>
      <c r="R30" s="10"/>
      <c r="S30" s="10"/>
      <c r="T30" s="10"/>
      <c r="U30" s="9"/>
      <c r="V30" s="9"/>
      <c r="W30" s="9"/>
      <c r="X30" s="9"/>
      <c r="Y30" s="9"/>
      <c r="Z30" s="9"/>
      <c r="AA30" s="9"/>
      <c r="AB30" s="9"/>
      <c r="AC30" s="9"/>
      <c r="AD30" s="9"/>
      <c r="AE30" s="9"/>
    </row>
    <row r="31" spans="1:31" ht="31.5" customHeight="1" x14ac:dyDescent="0.3">
      <c r="A31" s="42"/>
      <c r="B31" s="44"/>
      <c r="C31" s="203"/>
      <c r="D31" s="204"/>
      <c r="E31" s="204"/>
      <c r="F31" s="204"/>
      <c r="G31" s="204"/>
      <c r="H31" s="204"/>
      <c r="I31" s="205"/>
      <c r="J31" s="134"/>
      <c r="K31" s="5"/>
      <c r="L31" s="10"/>
      <c r="M31" s="9"/>
      <c r="N31" s="9"/>
      <c r="O31" s="9"/>
      <c r="P31" s="9"/>
      <c r="Q31" s="9"/>
      <c r="R31" s="9"/>
      <c r="S31" s="9"/>
      <c r="T31" s="9"/>
      <c r="U31" s="9"/>
      <c r="V31" s="9"/>
      <c r="W31" s="9"/>
      <c r="X31" s="9"/>
      <c r="Y31" s="9"/>
      <c r="Z31" s="9"/>
      <c r="AA31" s="9"/>
      <c r="AB31" s="9"/>
      <c r="AC31" s="9"/>
      <c r="AD31" s="9"/>
      <c r="AE31" s="9"/>
    </row>
    <row r="32" spans="1:31" ht="43.5" customHeight="1" x14ac:dyDescent="0.3">
      <c r="A32" s="42"/>
      <c r="B32" s="44"/>
      <c r="C32" s="203"/>
      <c r="D32" s="204"/>
      <c r="E32" s="204"/>
      <c r="F32" s="204"/>
      <c r="G32" s="204"/>
      <c r="H32" s="204"/>
      <c r="I32" s="205"/>
      <c r="J32" s="134"/>
      <c r="K32" s="5"/>
      <c r="L32" s="10"/>
      <c r="M32" s="9"/>
      <c r="N32" s="9"/>
      <c r="O32" s="9"/>
      <c r="P32" s="9"/>
      <c r="Q32" s="9"/>
      <c r="R32" s="9"/>
      <c r="S32" s="9"/>
      <c r="T32" s="9"/>
      <c r="U32" s="9"/>
      <c r="V32" s="9"/>
      <c r="W32" s="9"/>
      <c r="X32" s="9"/>
      <c r="Y32" s="9"/>
      <c r="Z32" s="9"/>
      <c r="AA32" s="9"/>
      <c r="AB32" s="9"/>
      <c r="AC32" s="9"/>
      <c r="AD32" s="9"/>
      <c r="AE32" s="9"/>
    </row>
    <row r="33" spans="1:32" ht="25.5" customHeight="1" x14ac:dyDescent="0.3">
      <c r="A33" s="42"/>
      <c r="B33" s="44"/>
      <c r="C33" s="203"/>
      <c r="D33" s="204"/>
      <c r="E33" s="204"/>
      <c r="F33" s="204"/>
      <c r="G33" s="204"/>
      <c r="H33" s="204"/>
      <c r="I33" s="205"/>
      <c r="J33" s="134"/>
      <c r="K33" s="5"/>
      <c r="L33" s="10"/>
      <c r="M33" s="9"/>
      <c r="N33" s="9"/>
      <c r="O33" s="9"/>
      <c r="P33" s="9"/>
      <c r="Q33" s="9"/>
      <c r="R33" s="9"/>
      <c r="S33" s="9"/>
      <c r="T33" s="9"/>
      <c r="U33" s="9"/>
      <c r="V33" s="9"/>
      <c r="W33" s="9"/>
      <c r="X33" s="9"/>
      <c r="Y33" s="9"/>
      <c r="Z33" s="9"/>
      <c r="AA33" s="9"/>
      <c r="AB33" s="9"/>
      <c r="AC33" s="9"/>
      <c r="AD33" s="9"/>
      <c r="AE33" s="9"/>
    </row>
    <row r="34" spans="1:32" ht="16.5" customHeight="1" thickBot="1" x14ac:dyDescent="0.35">
      <c r="A34" s="42"/>
      <c r="B34" s="44"/>
      <c r="C34" s="200"/>
      <c r="D34" s="201"/>
      <c r="E34" s="201"/>
      <c r="F34" s="201"/>
      <c r="G34" s="201"/>
      <c r="H34" s="201"/>
      <c r="I34" s="202"/>
      <c r="J34" s="72"/>
      <c r="K34" s="5"/>
      <c r="L34" s="10"/>
      <c r="M34" s="9"/>
      <c r="N34" s="9"/>
      <c r="O34" s="9"/>
      <c r="P34" s="9"/>
      <c r="Q34" s="9"/>
      <c r="R34" s="9"/>
      <c r="S34" s="9"/>
      <c r="T34" s="9"/>
      <c r="U34" s="9"/>
      <c r="V34" s="9"/>
      <c r="W34" s="9"/>
      <c r="X34" s="9"/>
      <c r="Y34" s="9"/>
      <c r="Z34" s="9"/>
      <c r="AA34" s="9"/>
      <c r="AB34" s="9"/>
      <c r="AC34" s="9"/>
      <c r="AD34" s="9"/>
      <c r="AE34" s="9"/>
    </row>
    <row r="35" spans="1:32" ht="20.100000000000001" customHeight="1" x14ac:dyDescent="0.3">
      <c r="A35" s="42"/>
      <c r="B35" s="44"/>
      <c r="C35" s="42"/>
      <c r="D35" s="42"/>
      <c r="E35" s="42"/>
      <c r="F35" s="42"/>
      <c r="G35" s="42"/>
      <c r="H35" s="42"/>
      <c r="I35" s="42"/>
      <c r="J35" s="37"/>
      <c r="K35" s="5"/>
      <c r="L35" s="10"/>
      <c r="M35" s="9"/>
      <c r="N35" s="9"/>
      <c r="O35" s="9"/>
      <c r="P35" s="9"/>
      <c r="Q35" s="9"/>
      <c r="R35" s="9"/>
      <c r="S35" s="9"/>
      <c r="T35" s="9"/>
      <c r="U35" s="9"/>
      <c r="V35" s="9"/>
      <c r="W35" s="9"/>
      <c r="X35" s="9"/>
      <c r="Y35" s="9"/>
      <c r="Z35" s="9"/>
      <c r="AA35" s="9"/>
      <c r="AB35" s="9"/>
      <c r="AC35" s="9"/>
      <c r="AD35" s="9"/>
      <c r="AE35" s="9"/>
    </row>
    <row r="36" spans="1:32" ht="20.100000000000001" customHeight="1" x14ac:dyDescent="0.3">
      <c r="A36" s="42"/>
      <c r="B36" s="44"/>
      <c r="C36" s="37"/>
      <c r="D36" s="37"/>
      <c r="E36" s="37"/>
      <c r="F36" s="37"/>
      <c r="G36" s="37"/>
      <c r="H36" s="37"/>
      <c r="I36" s="37"/>
      <c r="J36" s="37"/>
      <c r="K36" s="5"/>
      <c r="L36" s="10"/>
      <c r="M36" s="9"/>
      <c r="N36" s="9"/>
      <c r="O36" s="9"/>
      <c r="P36" s="9"/>
      <c r="Q36" s="9"/>
      <c r="R36" s="9"/>
      <c r="S36" s="9"/>
      <c r="T36" s="9"/>
      <c r="U36" s="9"/>
      <c r="V36" s="9"/>
      <c r="W36" s="9"/>
      <c r="X36" s="9"/>
      <c r="Y36" s="9"/>
      <c r="Z36" s="9"/>
      <c r="AA36" s="9"/>
      <c r="AB36" s="9"/>
      <c r="AC36" s="9"/>
      <c r="AD36" s="9"/>
      <c r="AE36" s="9"/>
    </row>
    <row r="37" spans="1:32" ht="20.100000000000001" customHeight="1" x14ac:dyDescent="0.3">
      <c r="A37" s="66" t="s">
        <v>3</v>
      </c>
      <c r="B37" s="68"/>
      <c r="C37" s="73"/>
      <c r="D37" s="73"/>
      <c r="E37" s="73"/>
      <c r="F37" s="73"/>
      <c r="G37" s="73"/>
      <c r="H37" s="73"/>
      <c r="I37" s="73"/>
      <c r="J37" s="42"/>
      <c r="K37" s="5"/>
      <c r="L37" s="10"/>
      <c r="M37" s="9"/>
      <c r="N37" s="9"/>
      <c r="O37" s="9"/>
      <c r="P37" s="9"/>
      <c r="Q37" s="9"/>
      <c r="R37" s="9"/>
      <c r="S37" s="9"/>
      <c r="T37" s="9"/>
      <c r="U37" s="9"/>
      <c r="V37" s="9"/>
      <c r="W37" s="9"/>
      <c r="X37" s="9"/>
      <c r="Y37" s="9"/>
      <c r="Z37" s="9"/>
      <c r="AA37" s="9"/>
      <c r="AB37" s="9"/>
      <c r="AC37" s="9"/>
      <c r="AD37" s="9"/>
      <c r="AE37" s="9"/>
    </row>
    <row r="38" spans="1:32" ht="20.100000000000001" customHeight="1" x14ac:dyDescent="0.3">
      <c r="A38" s="40"/>
      <c r="B38" s="174" t="s">
        <v>52</v>
      </c>
      <c r="C38" s="195"/>
      <c r="D38" s="195"/>
      <c r="E38" s="195"/>
      <c r="F38" s="195"/>
      <c r="G38" s="195"/>
      <c r="H38" s="195"/>
      <c r="I38" s="195"/>
      <c r="J38" s="42"/>
      <c r="K38" s="5"/>
      <c r="L38" s="10"/>
      <c r="M38" s="9"/>
      <c r="N38" s="9"/>
      <c r="O38" s="9"/>
      <c r="P38" s="9"/>
      <c r="Q38" s="9"/>
      <c r="R38" s="9"/>
      <c r="S38" s="9"/>
      <c r="T38" s="9"/>
      <c r="U38" s="9"/>
      <c r="V38" s="9"/>
      <c r="W38" s="9"/>
      <c r="X38" s="9"/>
      <c r="Y38" s="9"/>
      <c r="Z38" s="9"/>
      <c r="AA38" s="9"/>
      <c r="AB38" s="9"/>
      <c r="AC38" s="9"/>
      <c r="AD38" s="9"/>
      <c r="AE38" s="9"/>
    </row>
    <row r="39" spans="1:32" ht="20.100000000000001" customHeight="1" thickBot="1" x14ac:dyDescent="0.35">
      <c r="A39" s="40"/>
      <c r="B39" s="195"/>
      <c r="C39" s="195"/>
      <c r="D39" s="195"/>
      <c r="E39" s="195"/>
      <c r="F39" s="195"/>
      <c r="G39" s="195"/>
      <c r="H39" s="195"/>
      <c r="I39" s="195"/>
      <c r="J39" s="42"/>
      <c r="K39" s="5"/>
      <c r="L39" s="10"/>
      <c r="M39" s="9"/>
      <c r="N39" s="9"/>
      <c r="O39" s="9"/>
      <c r="P39" s="9"/>
      <c r="Q39" s="9"/>
      <c r="R39" s="9"/>
      <c r="S39" s="9"/>
      <c r="T39" s="9"/>
      <c r="U39" s="9"/>
      <c r="V39" s="9"/>
      <c r="W39" s="9"/>
      <c r="X39" s="9"/>
      <c r="Y39" s="9"/>
      <c r="Z39" s="9"/>
      <c r="AA39" s="9"/>
      <c r="AB39" s="9"/>
      <c r="AC39" s="9"/>
      <c r="AD39" s="9"/>
      <c r="AE39" s="9"/>
    </row>
    <row r="40" spans="1:32" ht="20.100000000000001" customHeight="1" x14ac:dyDescent="0.3">
      <c r="B40" s="44" t="s">
        <v>45</v>
      </c>
      <c r="C40" s="197" t="s">
        <v>65</v>
      </c>
      <c r="D40" s="198"/>
      <c r="E40" s="198"/>
      <c r="F40" s="198"/>
      <c r="G40" s="198"/>
      <c r="H40" s="198"/>
      <c r="I40" s="199"/>
      <c r="J40" s="134"/>
      <c r="K40" s="5"/>
      <c r="L40" s="10"/>
      <c r="M40" s="9"/>
      <c r="N40" s="9"/>
      <c r="O40" s="9"/>
      <c r="P40" s="9"/>
      <c r="Q40" s="9"/>
      <c r="R40" s="9"/>
      <c r="S40" s="9"/>
      <c r="T40" s="9"/>
      <c r="U40" s="9"/>
      <c r="V40" s="9"/>
      <c r="W40" s="9"/>
      <c r="X40" s="9"/>
      <c r="Y40" s="9"/>
      <c r="Z40" s="9"/>
      <c r="AA40" s="9"/>
      <c r="AB40" s="9"/>
      <c r="AC40" s="9"/>
      <c r="AD40" s="9"/>
      <c r="AE40" s="9"/>
    </row>
    <row r="41" spans="1:32" ht="34.5" customHeight="1" x14ac:dyDescent="0.3">
      <c r="A41" s="42"/>
      <c r="B41" s="44"/>
      <c r="C41" s="203"/>
      <c r="D41" s="204"/>
      <c r="E41" s="204"/>
      <c r="F41" s="204"/>
      <c r="G41" s="204"/>
      <c r="H41" s="204"/>
      <c r="I41" s="205"/>
      <c r="J41" s="134"/>
      <c r="K41" s="5"/>
      <c r="L41" s="10"/>
    </row>
    <row r="42" spans="1:32" ht="39.75" customHeight="1" x14ac:dyDescent="0.3">
      <c r="A42" s="42"/>
      <c r="B42" s="44"/>
      <c r="C42" s="203"/>
      <c r="D42" s="204"/>
      <c r="E42" s="204"/>
      <c r="F42" s="204"/>
      <c r="G42" s="204"/>
      <c r="H42" s="204"/>
      <c r="I42" s="205"/>
      <c r="J42" s="134"/>
      <c r="K42" s="5"/>
      <c r="L42" s="10"/>
    </row>
    <row r="43" spans="1:32" s="1" customFormat="1" ht="44.25" customHeight="1" thickBot="1" x14ac:dyDescent="0.35">
      <c r="A43" s="42"/>
      <c r="B43" s="44"/>
      <c r="C43" s="200"/>
      <c r="D43" s="201"/>
      <c r="E43" s="201"/>
      <c r="F43" s="201"/>
      <c r="G43" s="201"/>
      <c r="H43" s="201"/>
      <c r="I43" s="202"/>
      <c r="J43" s="134"/>
      <c r="K43" s="5"/>
      <c r="L43" s="10"/>
      <c r="AF43" s="4"/>
    </row>
    <row r="44" spans="1:32" ht="20.100000000000001" customHeight="1" thickBot="1" x14ac:dyDescent="0.35">
      <c r="A44" s="42"/>
      <c r="B44" s="42"/>
      <c r="C44" s="42"/>
      <c r="D44" s="37"/>
      <c r="E44" s="37"/>
      <c r="F44" s="37"/>
      <c r="G44" s="37"/>
      <c r="H44" s="37"/>
      <c r="I44" s="37"/>
      <c r="J44" s="37"/>
      <c r="K44" s="5"/>
      <c r="L44" s="35"/>
    </row>
    <row r="45" spans="1:32" ht="20.100000000000001" customHeight="1" x14ac:dyDescent="0.3">
      <c r="A45" s="66" t="s">
        <v>5</v>
      </c>
      <c r="B45" s="64"/>
      <c r="C45" s="73"/>
      <c r="D45" s="73"/>
      <c r="E45" s="73"/>
      <c r="F45" s="73"/>
      <c r="G45" s="73"/>
      <c r="H45" s="73"/>
      <c r="I45" s="73"/>
      <c r="K45" s="180" t="s">
        <v>8</v>
      </c>
      <c r="L45" s="181"/>
      <c r="M45" s="181"/>
      <c r="N45" s="181"/>
      <c r="O45" s="181"/>
      <c r="P45" s="181"/>
      <c r="Q45" s="181"/>
      <c r="R45" s="181"/>
      <c r="S45" s="182"/>
      <c r="T45" s="9"/>
      <c r="U45" s="9"/>
      <c r="V45" s="9"/>
      <c r="W45" s="9"/>
      <c r="X45" s="9"/>
      <c r="Y45" s="9"/>
      <c r="Z45" s="9"/>
      <c r="AA45" s="9"/>
      <c r="AB45" s="9"/>
      <c r="AC45" s="9"/>
    </row>
    <row r="46" spans="1:32" ht="20.100000000000001" customHeight="1" thickBot="1" x14ac:dyDescent="0.4">
      <c r="A46" s="40"/>
      <c r="B46" s="174" t="s">
        <v>55</v>
      </c>
      <c r="C46" s="174"/>
      <c r="D46" s="174"/>
      <c r="E46" s="174"/>
      <c r="F46" s="174"/>
      <c r="G46" s="174"/>
      <c r="H46" s="174"/>
      <c r="I46" s="174"/>
      <c r="K46" s="175" t="s">
        <v>38</v>
      </c>
      <c r="L46" s="176"/>
      <c r="M46" s="176"/>
      <c r="N46" s="176"/>
      <c r="O46" s="176"/>
      <c r="P46" s="176"/>
      <c r="Q46" s="176"/>
      <c r="R46" s="176"/>
      <c r="S46" s="177"/>
      <c r="T46" s="9"/>
      <c r="U46" s="9"/>
      <c r="V46" s="9"/>
      <c r="W46" s="9"/>
      <c r="X46" s="9"/>
      <c r="Y46" s="9"/>
      <c r="Z46" s="9"/>
      <c r="AA46" s="9"/>
      <c r="AB46" s="9"/>
      <c r="AC46" s="9"/>
    </row>
    <row r="47" spans="1:32" s="1" customFormat="1" ht="20.100000000000001" customHeight="1" x14ac:dyDescent="0.3">
      <c r="A47" s="40"/>
      <c r="B47" s="174"/>
      <c r="C47" s="174"/>
      <c r="D47" s="174"/>
      <c r="E47" s="174"/>
      <c r="F47" s="174"/>
      <c r="G47" s="174"/>
      <c r="H47" s="174"/>
      <c r="I47" s="174"/>
      <c r="K47" s="178" t="s">
        <v>44</v>
      </c>
      <c r="L47" s="180" t="s">
        <v>59</v>
      </c>
      <c r="M47" s="181"/>
      <c r="N47" s="181"/>
      <c r="O47" s="181"/>
      <c r="P47" s="181"/>
      <c r="Q47" s="181"/>
      <c r="R47" s="181"/>
      <c r="S47" s="182"/>
      <c r="T47" s="5"/>
      <c r="U47" s="5"/>
      <c r="V47" s="5"/>
      <c r="W47" s="5"/>
      <c r="X47" s="5"/>
      <c r="Y47" s="5"/>
      <c r="Z47" s="5"/>
      <c r="AA47" s="5"/>
      <c r="AB47" s="5"/>
      <c r="AC47" s="5"/>
      <c r="AF47" s="4"/>
    </row>
    <row r="48" spans="1:32" s="1" customFormat="1" ht="20.100000000000001" customHeight="1" thickBot="1" x14ac:dyDescent="0.35">
      <c r="A48" s="40"/>
      <c r="B48" s="174"/>
      <c r="C48" s="174"/>
      <c r="D48" s="174"/>
      <c r="E48" s="174"/>
      <c r="F48" s="174"/>
      <c r="G48" s="174"/>
      <c r="H48" s="174"/>
      <c r="I48" s="174"/>
      <c r="K48" s="179"/>
      <c r="L48" s="77">
        <v>1</v>
      </c>
      <c r="M48" s="77">
        <v>2</v>
      </c>
      <c r="N48" s="77">
        <v>3</v>
      </c>
      <c r="O48" s="77">
        <v>4</v>
      </c>
      <c r="P48" s="77">
        <v>5</v>
      </c>
      <c r="Q48" s="77">
        <v>6</v>
      </c>
      <c r="R48" s="77">
        <v>7</v>
      </c>
      <c r="S48" s="78">
        <v>8</v>
      </c>
      <c r="T48" s="9"/>
      <c r="U48" s="9"/>
      <c r="V48" s="9"/>
      <c r="W48" s="9"/>
      <c r="X48" s="9"/>
      <c r="Y48" s="9"/>
      <c r="Z48" s="9"/>
      <c r="AA48" s="9"/>
      <c r="AB48" s="9"/>
      <c r="AC48" s="9"/>
      <c r="AF48" s="4"/>
    </row>
    <row r="49" spans="1:33" ht="20.100000000000001" customHeight="1" x14ac:dyDescent="0.3">
      <c r="A49" s="40"/>
      <c r="B49" s="174"/>
      <c r="C49" s="174"/>
      <c r="D49" s="174"/>
      <c r="E49" s="174"/>
      <c r="F49" s="174"/>
      <c r="G49" s="174"/>
      <c r="H49" s="174"/>
      <c r="I49" s="174"/>
      <c r="K49" s="79">
        <v>1</v>
      </c>
      <c r="L49" s="80">
        <v>24.46</v>
      </c>
      <c r="M49" s="80">
        <v>23.82</v>
      </c>
      <c r="N49" s="80">
        <v>20.56</v>
      </c>
      <c r="O49" s="80">
        <v>22.11</v>
      </c>
      <c r="P49" s="80">
        <v>23.14</v>
      </c>
      <c r="Q49" s="80">
        <v>15.98</v>
      </c>
      <c r="R49" s="80">
        <v>16.88</v>
      </c>
      <c r="S49" s="81">
        <v>23.07</v>
      </c>
      <c r="T49" s="9"/>
      <c r="U49" s="9"/>
      <c r="V49" s="9"/>
      <c r="W49" s="9"/>
      <c r="X49" s="9"/>
      <c r="Y49" s="9"/>
      <c r="Z49" s="9"/>
      <c r="AA49" s="9"/>
      <c r="AB49" s="9"/>
      <c r="AC49" s="9"/>
    </row>
    <row r="50" spans="1:33" s="8" customFormat="1" ht="20.100000000000001" customHeight="1" x14ac:dyDescent="0.3">
      <c r="A50" s="42"/>
      <c r="B50" s="42"/>
      <c r="C50" s="42"/>
      <c r="D50" s="42"/>
      <c r="E50" s="42"/>
      <c r="F50" s="42"/>
      <c r="G50" s="42"/>
      <c r="H50" s="42"/>
      <c r="I50" s="42"/>
      <c r="K50" s="79">
        <v>2</v>
      </c>
      <c r="L50" s="80">
        <v>25.85</v>
      </c>
      <c r="M50" s="80">
        <v>19.239999999999998</v>
      </c>
      <c r="N50" s="80">
        <v>27.14</v>
      </c>
      <c r="O50" s="80">
        <v>26.4</v>
      </c>
      <c r="P50" s="80">
        <v>25.2</v>
      </c>
      <c r="Q50" s="80">
        <v>22.5</v>
      </c>
      <c r="R50" s="80">
        <v>25.36</v>
      </c>
      <c r="S50" s="81">
        <v>25.87</v>
      </c>
      <c r="T50" s="9"/>
      <c r="U50" s="9"/>
      <c r="V50" s="9"/>
      <c r="W50" s="9"/>
      <c r="X50" s="9"/>
      <c r="Y50" s="9"/>
      <c r="Z50" s="9"/>
      <c r="AA50" s="9"/>
      <c r="AB50" s="9"/>
      <c r="AC50" s="9"/>
      <c r="AF50" s="7"/>
    </row>
    <row r="51" spans="1:33" s="8" customFormat="1" ht="20.100000000000001" customHeight="1" x14ac:dyDescent="0.3">
      <c r="A51" s="42"/>
      <c r="B51" s="66" t="s">
        <v>7</v>
      </c>
      <c r="C51" s="174" t="s">
        <v>57</v>
      </c>
      <c r="D51" s="174"/>
      <c r="E51" s="174"/>
      <c r="F51" s="174"/>
      <c r="G51" s="174"/>
      <c r="H51" s="174"/>
      <c r="I51" s="174"/>
      <c r="K51" s="79">
        <v>3</v>
      </c>
      <c r="L51" s="80">
        <v>20.69</v>
      </c>
      <c r="M51" s="80">
        <v>21.32</v>
      </c>
      <c r="N51" s="80">
        <v>18.39</v>
      </c>
      <c r="O51" s="80">
        <v>23.13</v>
      </c>
      <c r="P51" s="80">
        <v>24.32</v>
      </c>
      <c r="Q51" s="80">
        <v>16.75</v>
      </c>
      <c r="R51" s="80">
        <v>19.43</v>
      </c>
      <c r="S51" s="81">
        <v>26.28</v>
      </c>
      <c r="T51" s="5"/>
      <c r="U51" s="5"/>
      <c r="V51" s="5"/>
      <c r="W51" s="5"/>
      <c r="X51" s="5"/>
      <c r="Y51" s="5"/>
      <c r="Z51" s="5"/>
      <c r="AA51" s="5"/>
      <c r="AB51" s="5"/>
      <c r="AC51" s="5"/>
      <c r="AF51" s="7"/>
    </row>
    <row r="52" spans="1:33" s="8" customFormat="1" ht="36.75" customHeight="1" thickBot="1" x14ac:dyDescent="0.35">
      <c r="A52" s="42"/>
      <c r="B52" s="64"/>
      <c r="C52" s="174"/>
      <c r="D52" s="174"/>
      <c r="E52" s="174"/>
      <c r="F52" s="174"/>
      <c r="G52" s="174"/>
      <c r="H52" s="174"/>
      <c r="I52" s="174"/>
      <c r="K52" s="79">
        <v>4</v>
      </c>
      <c r="L52" s="80">
        <v>19.37</v>
      </c>
      <c r="M52" s="80">
        <v>19.13</v>
      </c>
      <c r="N52" s="80">
        <v>16.309999999999999</v>
      </c>
      <c r="O52" s="80">
        <v>23.31</v>
      </c>
      <c r="P52" s="80">
        <v>18.29</v>
      </c>
      <c r="Q52" s="80">
        <v>11.81</v>
      </c>
      <c r="R52" s="80">
        <v>23.39</v>
      </c>
      <c r="S52" s="81">
        <v>21.55</v>
      </c>
      <c r="T52" s="5"/>
      <c r="U52" s="5"/>
      <c r="V52" s="5"/>
      <c r="W52" s="5"/>
      <c r="X52" s="5"/>
      <c r="Y52" s="5"/>
      <c r="Z52" s="5"/>
      <c r="AA52" s="5"/>
      <c r="AB52" s="5"/>
      <c r="AC52" s="5"/>
      <c r="AF52" s="7"/>
    </row>
    <row r="53" spans="1:33" s="8" customFormat="1" ht="20.100000000000001" customHeight="1" thickBot="1" x14ac:dyDescent="0.35">
      <c r="A53" s="42"/>
      <c r="B53" s="44" t="s">
        <v>45</v>
      </c>
      <c r="C53" s="69" t="s">
        <v>29</v>
      </c>
      <c r="D53" s="149">
        <f>SUMPRODUCT(U59:AB63,L59:S63)/(r_*(n_-1))</f>
        <v>148774.5804831564</v>
      </c>
      <c r="E53" s="128"/>
      <c r="F53" s="42"/>
      <c r="G53" s="42"/>
      <c r="H53" s="42"/>
      <c r="I53" s="42"/>
      <c r="K53" s="82">
        <v>5</v>
      </c>
      <c r="L53" s="83">
        <v>22.36</v>
      </c>
      <c r="M53" s="83">
        <v>21.09</v>
      </c>
      <c r="N53" s="83">
        <v>22.84</v>
      </c>
      <c r="O53" s="83">
        <v>26.05</v>
      </c>
      <c r="P53" s="83">
        <v>28.88</v>
      </c>
      <c r="Q53" s="83">
        <v>20.65</v>
      </c>
      <c r="R53" s="83">
        <v>28.22</v>
      </c>
      <c r="S53" s="84">
        <v>25.86</v>
      </c>
      <c r="T53" s="9"/>
      <c r="U53" s="9"/>
      <c r="V53" s="9"/>
      <c r="W53" s="9"/>
      <c r="X53" s="9"/>
      <c r="Y53" s="9"/>
      <c r="Z53" s="9"/>
      <c r="AA53" s="9"/>
      <c r="AB53" s="9"/>
      <c r="AC53" s="9"/>
      <c r="AF53" s="34"/>
      <c r="AG53" s="7"/>
    </row>
    <row r="54" spans="1:33" s="8" customFormat="1" ht="20.100000000000001" customHeight="1" thickBot="1" x14ac:dyDescent="0.35">
      <c r="A54" s="42"/>
      <c r="B54" s="42"/>
      <c r="C54" s="70" t="s">
        <v>13</v>
      </c>
      <c r="D54" s="150">
        <f>(SUMPRODUCT(AD59:AD63,AC59:AC63)-(r_-1)*D53)/AD66</f>
        <v>4.2134392759761248</v>
      </c>
      <c r="E54" s="128"/>
      <c r="F54" s="42"/>
      <c r="G54" s="42"/>
      <c r="H54" s="125"/>
      <c r="I54" s="42"/>
      <c r="K54" s="34"/>
      <c r="L54" s="34"/>
      <c r="M54" s="34"/>
      <c r="N54" s="34"/>
      <c r="O54" s="34"/>
      <c r="P54" s="34"/>
      <c r="Q54" s="34"/>
      <c r="R54" s="34"/>
      <c r="S54" s="34"/>
      <c r="T54" s="34"/>
      <c r="U54" s="34"/>
      <c r="V54" s="34"/>
      <c r="W54" s="34"/>
      <c r="X54" s="34"/>
      <c r="Y54" s="34"/>
      <c r="Z54" s="34"/>
      <c r="AA54" s="34"/>
      <c r="AB54" s="34"/>
      <c r="AC54" s="34"/>
      <c r="AF54" s="34"/>
      <c r="AG54" s="7"/>
    </row>
    <row r="55" spans="1:33" s="1" customFormat="1" ht="20.100000000000001" customHeight="1" x14ac:dyDescent="0.3">
      <c r="A55" s="42"/>
      <c r="B55" s="6"/>
      <c r="C55" s="70" t="s">
        <v>32</v>
      </c>
      <c r="D55" s="151">
        <f>AD59/(AD59+D53/D54)</f>
        <v>0.85649653529290681</v>
      </c>
      <c r="E55" s="128"/>
      <c r="F55" s="125"/>
      <c r="G55" s="42"/>
      <c r="H55" s="42"/>
      <c r="I55" s="42"/>
      <c r="K55" s="180" t="s">
        <v>9</v>
      </c>
      <c r="L55" s="181"/>
      <c r="M55" s="181"/>
      <c r="N55" s="181"/>
      <c r="O55" s="181"/>
      <c r="P55" s="181"/>
      <c r="Q55" s="181"/>
      <c r="R55" s="181"/>
      <c r="S55" s="182"/>
      <c r="T55" s="34"/>
      <c r="U55" s="34"/>
      <c r="V55" s="34"/>
      <c r="W55" s="34"/>
      <c r="X55" s="34"/>
      <c r="Y55" s="34"/>
      <c r="Z55" s="34"/>
      <c r="AA55" s="34"/>
      <c r="AB55" s="34"/>
      <c r="AC55" s="34"/>
      <c r="AF55" s="5"/>
      <c r="AG55" s="4"/>
    </row>
    <row r="56" spans="1:33" s="1" customFormat="1" ht="20.100000000000001" customHeight="1" thickBot="1" x14ac:dyDescent="0.4">
      <c r="A56" s="42"/>
      <c r="B56" s="42"/>
      <c r="C56" s="71" t="s">
        <v>30</v>
      </c>
      <c r="D56" s="152">
        <f>U67</f>
        <v>22.215726776197343</v>
      </c>
      <c r="E56" s="128"/>
      <c r="F56" s="42"/>
      <c r="G56" s="42"/>
      <c r="H56" s="42"/>
      <c r="I56" s="42"/>
      <c r="K56" s="175" t="s">
        <v>39</v>
      </c>
      <c r="L56" s="183"/>
      <c r="M56" s="183"/>
      <c r="N56" s="183"/>
      <c r="O56" s="183"/>
      <c r="P56" s="183"/>
      <c r="Q56" s="183"/>
      <c r="R56" s="183"/>
      <c r="S56" s="184"/>
      <c r="T56" s="8"/>
      <c r="AC56" s="34"/>
      <c r="AF56" s="5"/>
      <c r="AG56" s="4"/>
    </row>
    <row r="57" spans="1:33" s="1" customFormat="1" ht="20.100000000000001" customHeight="1" thickBot="1" x14ac:dyDescent="0.3">
      <c r="A57" s="42"/>
      <c r="B57" s="42"/>
      <c r="C57" s="42"/>
      <c r="D57" s="42"/>
      <c r="E57" s="42"/>
      <c r="F57" s="42"/>
      <c r="G57" s="42"/>
      <c r="H57" s="42"/>
      <c r="I57" s="42"/>
      <c r="K57" s="178" t="s">
        <v>44</v>
      </c>
      <c r="L57" s="185" t="s">
        <v>59</v>
      </c>
      <c r="M57" s="185"/>
      <c r="N57" s="185"/>
      <c r="O57" s="185"/>
      <c r="P57" s="185"/>
      <c r="Q57" s="185"/>
      <c r="R57" s="185"/>
      <c r="S57" s="186"/>
      <c r="T57" s="8"/>
      <c r="AC57" s="34"/>
      <c r="AF57" s="5"/>
      <c r="AG57" s="4"/>
    </row>
    <row r="58" spans="1:33" ht="20.100000000000001" customHeight="1" thickBot="1" x14ac:dyDescent="0.35">
      <c r="A58" s="42"/>
      <c r="B58" s="64" t="s">
        <v>4</v>
      </c>
      <c r="C58" s="174" t="s">
        <v>56</v>
      </c>
      <c r="D58" s="174"/>
      <c r="E58" s="174"/>
      <c r="F58" s="174"/>
      <c r="G58" s="174"/>
      <c r="H58" s="174"/>
      <c r="I58" s="174"/>
      <c r="K58" s="179"/>
      <c r="L58" s="77">
        <v>1</v>
      </c>
      <c r="M58" s="77">
        <v>2</v>
      </c>
      <c r="N58" s="77">
        <v>3</v>
      </c>
      <c r="O58" s="77">
        <v>4</v>
      </c>
      <c r="P58" s="77">
        <v>5</v>
      </c>
      <c r="Q58" s="77">
        <v>6</v>
      </c>
      <c r="R58" s="77">
        <v>7</v>
      </c>
      <c r="S58" s="78">
        <v>8</v>
      </c>
      <c r="T58" s="9" t="s">
        <v>11</v>
      </c>
      <c r="U58" s="209" t="s">
        <v>71</v>
      </c>
      <c r="V58" s="210"/>
      <c r="W58" s="210"/>
      <c r="X58" s="210"/>
      <c r="Y58" s="210"/>
      <c r="Z58" s="210"/>
      <c r="AA58" s="210"/>
      <c r="AB58" s="211"/>
      <c r="AC58" s="11" t="s">
        <v>72</v>
      </c>
      <c r="AD58" s="14" t="s">
        <v>10</v>
      </c>
      <c r="AE58" s="100" t="s">
        <v>15</v>
      </c>
      <c r="AF58" s="101" t="s">
        <v>17</v>
      </c>
      <c r="AG58" s="2"/>
    </row>
    <row r="59" spans="1:33" ht="20.100000000000001" customHeight="1" x14ac:dyDescent="0.3">
      <c r="A59" s="42"/>
      <c r="B59" s="64"/>
      <c r="C59" s="174"/>
      <c r="D59" s="174"/>
      <c r="E59" s="174"/>
      <c r="F59" s="174"/>
      <c r="G59" s="174"/>
      <c r="H59" s="174"/>
      <c r="I59" s="174"/>
      <c r="K59" s="79">
        <v>1</v>
      </c>
      <c r="L59" s="85">
        <v>25155</v>
      </c>
      <c r="M59" s="85">
        <v>30489</v>
      </c>
      <c r="N59" s="85">
        <v>28597</v>
      </c>
      <c r="O59" s="85">
        <v>38349</v>
      </c>
      <c r="P59" s="85">
        <v>28519</v>
      </c>
      <c r="Q59" s="85">
        <v>21562</v>
      </c>
      <c r="R59" s="85">
        <v>18122</v>
      </c>
      <c r="S59" s="86">
        <v>19951</v>
      </c>
      <c r="T59" s="20">
        <f>SUMPRODUCT(L49:S49,L59:S59)/AD59</f>
        <v>21.580919694036364</v>
      </c>
      <c r="U59" s="89">
        <f t="shared" ref="U59:AB63" si="2">(L49-$T59)^2</f>
        <v>8.2891034081876676</v>
      </c>
      <c r="V59" s="90">
        <f t="shared" si="2"/>
        <v>5.0134806165542107</v>
      </c>
      <c r="W59" s="90">
        <f t="shared" si="2"/>
        <v>1.042277021671306</v>
      </c>
      <c r="X59" s="90">
        <f t="shared" si="2"/>
        <v>0.27992597015857396</v>
      </c>
      <c r="Y59" s="90">
        <f t="shared" si="2"/>
        <v>2.4307314004436664</v>
      </c>
      <c r="Z59" s="90">
        <f t="shared" si="2"/>
        <v>31.370301419044395</v>
      </c>
      <c r="AA59" s="90">
        <f t="shared" si="2"/>
        <v>22.098645969778953</v>
      </c>
      <c r="AB59" s="91">
        <f t="shared" si="2"/>
        <v>2.2173601576087565</v>
      </c>
      <c r="AC59" s="17">
        <f>(T59-$U$65)^2</f>
        <v>0.34212012954538906</v>
      </c>
      <c r="AD59" s="98">
        <f>SUM(L59:S59)</f>
        <v>210744</v>
      </c>
      <c r="AE59" s="99">
        <f>AD59/(AD59+$U$66)</f>
        <v>0.85649653529290681</v>
      </c>
      <c r="AF59" s="21">
        <f>AE59*T59+(1-AE59)*$U$67</f>
        <v>21.672016709747062</v>
      </c>
      <c r="AG59" s="2"/>
    </row>
    <row r="60" spans="1:33" ht="20.100000000000001" customHeight="1" thickBot="1" x14ac:dyDescent="0.35">
      <c r="A60" s="42"/>
      <c r="B60" s="64"/>
      <c r="C60" s="174"/>
      <c r="D60" s="174"/>
      <c r="E60" s="174"/>
      <c r="F60" s="174"/>
      <c r="G60" s="174"/>
      <c r="H60" s="174"/>
      <c r="I60" s="174"/>
      <c r="K60" s="79">
        <v>2</v>
      </c>
      <c r="L60" s="85">
        <v>13368</v>
      </c>
      <c r="M60" s="85">
        <v>20116</v>
      </c>
      <c r="N60" s="85">
        <v>22667</v>
      </c>
      <c r="O60" s="85">
        <v>23681</v>
      </c>
      <c r="P60" s="85">
        <v>20236</v>
      </c>
      <c r="Q60" s="85">
        <v>11994</v>
      </c>
      <c r="R60" s="85">
        <v>12080</v>
      </c>
      <c r="S60" s="86">
        <v>17187</v>
      </c>
      <c r="T60" s="20">
        <f>SUMPRODUCT(L50:S50,L60:S60)/AD60</f>
        <v>24.791402401488725</v>
      </c>
      <c r="U60" s="92">
        <f t="shared" si="2"/>
        <v>1.1206288755738423</v>
      </c>
      <c r="V60" s="93">
        <f t="shared" si="2"/>
        <v>30.818068623254796</v>
      </c>
      <c r="W60" s="93">
        <f t="shared" si="2"/>
        <v>5.515910679732932</v>
      </c>
      <c r="X60" s="93">
        <f t="shared" si="2"/>
        <v>2.5875862339362374</v>
      </c>
      <c r="Y60" s="93">
        <f t="shared" si="2"/>
        <v>0.16695199750918077</v>
      </c>
      <c r="Z60" s="93">
        <f t="shared" si="2"/>
        <v>5.2505249655482942</v>
      </c>
      <c r="AA60" s="93">
        <f t="shared" si="2"/>
        <v>0.32330322903278885</v>
      </c>
      <c r="AB60" s="94">
        <f t="shared" si="2"/>
        <v>1.1633727795142925</v>
      </c>
      <c r="AC60" s="22">
        <f>(T60-$U$65)^2</f>
        <v>6.8936301503146895</v>
      </c>
      <c r="AD60" s="98">
        <f>SUM(L60:S60)</f>
        <v>141329</v>
      </c>
      <c r="AE60" s="99">
        <f>AD60/(AD60+$U$66)</f>
        <v>0.80010287794403745</v>
      </c>
      <c r="AF60" s="21">
        <f>AE60*T60+(1-AE60)*$U$67</f>
        <v>24.276532256643286</v>
      </c>
      <c r="AG60" s="2"/>
    </row>
    <row r="61" spans="1:33" ht="20.100000000000001" customHeight="1" x14ac:dyDescent="0.3">
      <c r="A61" s="36"/>
      <c r="B61" s="44" t="s">
        <v>45</v>
      </c>
      <c r="C61" s="66" t="s">
        <v>46</v>
      </c>
      <c r="D61" s="146">
        <f>AF59*S59/1000</f>
        <v>432.37840537616364</v>
      </c>
      <c r="E61" s="129"/>
      <c r="F61" s="36"/>
      <c r="G61" s="135"/>
      <c r="H61" s="141"/>
      <c r="I61" s="36"/>
      <c r="K61" s="79">
        <v>3</v>
      </c>
      <c r="L61" s="85">
        <v>12400</v>
      </c>
      <c r="M61" s="85">
        <v>13493</v>
      </c>
      <c r="N61" s="85">
        <v>17003</v>
      </c>
      <c r="O61" s="85">
        <v>19208</v>
      </c>
      <c r="P61" s="85">
        <v>13876</v>
      </c>
      <c r="Q61" s="85">
        <v>12696</v>
      </c>
      <c r="R61" s="85">
        <v>13054</v>
      </c>
      <c r="S61" s="86">
        <v>14846</v>
      </c>
      <c r="T61" s="20">
        <f>SUMPRODUCT(L51:S51,L61:S61)/AD61</f>
        <v>21.403268168405162</v>
      </c>
      <c r="U61" s="92">
        <f t="shared" si="2"/>
        <v>0.50875148006005333</v>
      </c>
      <c r="V61" s="93">
        <f t="shared" si="2"/>
        <v>6.9335878695504453E-3</v>
      </c>
      <c r="W61" s="93">
        <f t="shared" si="2"/>
        <v>9.0797850547237982</v>
      </c>
      <c r="X61" s="93">
        <f t="shared" si="2"/>
        <v>2.9816028182428589</v>
      </c>
      <c r="Y61" s="93">
        <f t="shared" si="2"/>
        <v>8.5073245774385775</v>
      </c>
      <c r="Z61" s="93">
        <f t="shared" si="2"/>
        <v>21.652904647092736</v>
      </c>
      <c r="AA61" s="93">
        <f t="shared" si="2"/>
        <v>3.8937872644410656</v>
      </c>
      <c r="AB61" s="94">
        <f t="shared" si="2"/>
        <v>23.782513357290352</v>
      </c>
      <c r="AC61" s="22">
        <f>(T61-$U$65)^2</f>
        <v>0.58150062982164596</v>
      </c>
      <c r="AD61" s="98">
        <f>SUM(L61:S61)</f>
        <v>116576</v>
      </c>
      <c r="AE61" s="99">
        <f>AD61/(AD61+$U$66)</f>
        <v>0.76752536178508268</v>
      </c>
      <c r="AF61" s="21">
        <f>AE61*T61+(1-AE61)*$U$67</f>
        <v>21.592144189316244</v>
      </c>
      <c r="AG61" s="2"/>
    </row>
    <row r="62" spans="1:33" ht="20.100000000000001" customHeight="1" x14ac:dyDescent="0.3">
      <c r="A62" s="36"/>
      <c r="B62" s="36"/>
      <c r="C62" s="66" t="s">
        <v>47</v>
      </c>
      <c r="D62" s="147">
        <f>AF60*S60/1000</f>
        <v>417.24075989492815</v>
      </c>
      <c r="E62" s="5"/>
      <c r="F62" s="36"/>
      <c r="G62" s="135"/>
      <c r="H62" s="141"/>
      <c r="I62" s="36"/>
      <c r="K62" s="79">
        <v>4</v>
      </c>
      <c r="L62" s="85">
        <v>9868</v>
      </c>
      <c r="M62" s="85">
        <v>11768</v>
      </c>
      <c r="N62" s="85">
        <v>13795</v>
      </c>
      <c r="O62" s="85">
        <v>10522</v>
      </c>
      <c r="P62" s="85">
        <v>14637</v>
      </c>
      <c r="Q62" s="85">
        <v>12334</v>
      </c>
      <c r="R62" s="85">
        <v>7258</v>
      </c>
      <c r="S62" s="86">
        <v>12080</v>
      </c>
      <c r="T62" s="20">
        <f>SUMPRODUCT(L52:S52,L62:S62)/AD62</f>
        <v>18.750874249420132</v>
      </c>
      <c r="U62" s="92">
        <f t="shared" si="2"/>
        <v>0.38331669503108595</v>
      </c>
      <c r="V62" s="93">
        <f t="shared" si="2"/>
        <v>0.14373633475274741</v>
      </c>
      <c r="W62" s="93">
        <f t="shared" si="2"/>
        <v>5.9578671014823001</v>
      </c>
      <c r="X62" s="93">
        <f t="shared" si="2"/>
        <v>20.785627609600432</v>
      </c>
      <c r="Y62" s="93">
        <f t="shared" si="2"/>
        <v>0.21240507377857096</v>
      </c>
      <c r="Z62" s="93">
        <f t="shared" si="2"/>
        <v>48.175735346263473</v>
      </c>
      <c r="AA62" s="93">
        <f t="shared" si="2"/>
        <v>21.521487729693227</v>
      </c>
      <c r="AB62" s="94">
        <f t="shared" si="2"/>
        <v>7.835104967559313</v>
      </c>
      <c r="AC62" s="22">
        <f>(T62-$U$65)^2</f>
        <v>11.661923149292356</v>
      </c>
      <c r="AD62" s="98">
        <f>SUM(L62:S62)</f>
        <v>92262</v>
      </c>
      <c r="AE62" s="99">
        <f>AD62/(AD62+$U$66)</f>
        <v>0.72321776318835007</v>
      </c>
      <c r="AF62" s="21">
        <f>AE62*T62+(1-AE62)*$U$67</f>
        <v>19.709883882004025</v>
      </c>
      <c r="AG62" s="2"/>
    </row>
    <row r="63" spans="1:33" ht="20.100000000000001" customHeight="1" thickBot="1" x14ac:dyDescent="0.35">
      <c r="A63" s="36"/>
      <c r="B63" s="36"/>
      <c r="C63" s="66" t="s">
        <v>48</v>
      </c>
      <c r="D63" s="147">
        <f>AF61*S61/1000</f>
        <v>320.55697263458893</v>
      </c>
      <c r="E63" s="5"/>
      <c r="F63" s="37"/>
      <c r="G63" s="135"/>
      <c r="H63" s="141"/>
      <c r="I63" s="36"/>
      <c r="K63" s="82">
        <v>5</v>
      </c>
      <c r="L63" s="87">
        <v>5763</v>
      </c>
      <c r="M63" s="87">
        <v>5687</v>
      </c>
      <c r="N63" s="87">
        <v>7315</v>
      </c>
      <c r="O63" s="87">
        <v>10485</v>
      </c>
      <c r="P63" s="87">
        <v>9970</v>
      </c>
      <c r="Q63" s="87">
        <v>7839</v>
      </c>
      <c r="R63" s="87">
        <v>5828</v>
      </c>
      <c r="S63" s="88">
        <v>6812</v>
      </c>
      <c r="T63" s="20">
        <f>SUMPRODUCT(L53:S53,L63:S63)/AD63</f>
        <v>24.781684617832795</v>
      </c>
      <c r="U63" s="95">
        <f t="shared" si="2"/>
        <v>5.8645563882479728</v>
      </c>
      <c r="V63" s="96">
        <f t="shared" si="2"/>
        <v>13.628535317543271</v>
      </c>
      <c r="W63" s="96">
        <f t="shared" si="2"/>
        <v>3.7701391551284877</v>
      </c>
      <c r="X63" s="96">
        <f t="shared" si="2"/>
        <v>1.6086239086419452</v>
      </c>
      <c r="Y63" s="96">
        <f t="shared" si="2"/>
        <v>16.796188971708315</v>
      </c>
      <c r="Z63" s="96">
        <f t="shared" si="2"/>
        <v>17.070817781236141</v>
      </c>
      <c r="AA63" s="96">
        <f t="shared" si="2"/>
        <v>11.822012667247606</v>
      </c>
      <c r="AB63" s="97">
        <f t="shared" si="2"/>
        <v>1.1627640634184042</v>
      </c>
      <c r="AC63" s="27">
        <f>(T63-$U$65)^2</f>
        <v>6.8426950975479581</v>
      </c>
      <c r="AD63" s="102">
        <f>SUM(L63:S63)</f>
        <v>59699</v>
      </c>
      <c r="AE63" s="103">
        <f>AD63/(AD63+$U$66)</f>
        <v>0.62835407539319066</v>
      </c>
      <c r="AF63" s="26">
        <f>AE63*T63+(1-AE63)*$U$67</f>
        <v>23.828056843276094</v>
      </c>
      <c r="AG63" s="2"/>
    </row>
    <row r="64" spans="1:33" ht="20.100000000000001" customHeight="1" x14ac:dyDescent="0.3">
      <c r="A64" s="36"/>
      <c r="B64" s="36"/>
      <c r="C64" s="66" t="s">
        <v>49</v>
      </c>
      <c r="D64" s="147">
        <f>AF62*S62/1000</f>
        <v>238.0953972946086</v>
      </c>
      <c r="E64" s="5"/>
      <c r="F64" s="50"/>
      <c r="G64" s="135"/>
      <c r="H64" s="141"/>
      <c r="I64" s="36"/>
      <c r="K64" s="2"/>
      <c r="L64" s="2"/>
      <c r="U64" s="20"/>
      <c r="V64" s="20"/>
      <c r="W64" s="20"/>
      <c r="X64" s="20"/>
      <c r="Y64" s="20"/>
      <c r="Z64" s="20"/>
      <c r="AA64" s="20"/>
      <c r="AB64" s="20"/>
      <c r="AC64" s="9" t="s">
        <v>30</v>
      </c>
      <c r="AD64" s="31">
        <f>SUM(AD59:AD63)</f>
        <v>620610</v>
      </c>
      <c r="AE64" s="9"/>
      <c r="AF64" s="9"/>
      <c r="AG64" s="2"/>
    </row>
    <row r="65" spans="1:33" ht="20.100000000000001" customHeight="1" thickBot="1" x14ac:dyDescent="0.35">
      <c r="A65" s="36"/>
      <c r="B65" s="36"/>
      <c r="C65" s="66" t="s">
        <v>50</v>
      </c>
      <c r="D65" s="148">
        <f>AF63*S63/1000</f>
        <v>162.31672321639675</v>
      </c>
      <c r="E65" s="5"/>
      <c r="F65" s="50"/>
      <c r="G65" s="135"/>
      <c r="H65" s="141"/>
      <c r="I65" s="36"/>
      <c r="K65" s="10"/>
      <c r="L65" s="9"/>
      <c r="M65" s="9"/>
      <c r="N65" s="9"/>
      <c r="O65" s="9"/>
      <c r="P65" s="9"/>
      <c r="Q65" s="9"/>
      <c r="R65" s="9"/>
      <c r="S65" s="9"/>
      <c r="T65" s="31" t="s">
        <v>12</v>
      </c>
      <c r="U65" s="20">
        <f>SUMPRODUCT(L49:S53,L59:S63)/AD64</f>
        <v>22.165830054301413</v>
      </c>
      <c r="AC65" s="2" t="s">
        <v>73</v>
      </c>
      <c r="AD65" s="31">
        <f>SUMPRODUCT(AD59:AD63,AD59:AD63)/AD64</f>
        <v>145104.22132740368</v>
      </c>
      <c r="AE65" s="9"/>
      <c r="AF65" s="9"/>
      <c r="AG65" s="2"/>
    </row>
    <row r="66" spans="1:33" ht="20.100000000000001" customHeight="1" x14ac:dyDescent="0.3">
      <c r="A66" s="36"/>
      <c r="B66" s="36"/>
      <c r="C66" s="42"/>
      <c r="D66" s="42"/>
      <c r="E66" s="42"/>
      <c r="F66" s="42"/>
      <c r="G66" s="42"/>
      <c r="H66" s="42"/>
      <c r="I66" s="36"/>
      <c r="K66" s="10"/>
      <c r="L66" s="9"/>
      <c r="M66" s="9"/>
      <c r="N66" s="9"/>
      <c r="O66" s="9"/>
      <c r="P66" s="9"/>
      <c r="Q66" s="9"/>
      <c r="R66" s="9"/>
      <c r="S66" s="9"/>
      <c r="T66" s="31" t="s">
        <v>14</v>
      </c>
      <c r="U66" s="31">
        <f>D53/D54</f>
        <v>35309.534738385402</v>
      </c>
      <c r="AC66" s="2" t="s">
        <v>67</v>
      </c>
      <c r="AD66" s="31">
        <f>AD64-AD65</f>
        <v>475505.77867259632</v>
      </c>
      <c r="AE66" s="9"/>
      <c r="AF66" s="9"/>
      <c r="AG66" s="2"/>
    </row>
    <row r="67" spans="1:33" ht="20.100000000000001" customHeight="1" x14ac:dyDescent="0.3">
      <c r="A67" s="42"/>
      <c r="B67" s="42"/>
      <c r="C67" s="42" t="s">
        <v>66</v>
      </c>
      <c r="D67" s="42"/>
      <c r="E67" s="42"/>
      <c r="F67" s="42"/>
      <c r="G67" s="42"/>
      <c r="H67" s="42"/>
      <c r="I67" s="42"/>
      <c r="K67" s="10"/>
      <c r="L67" s="9"/>
      <c r="M67" s="9"/>
      <c r="N67" s="9"/>
      <c r="O67" s="9"/>
      <c r="P67" s="9"/>
      <c r="Q67" s="9"/>
      <c r="R67" s="9"/>
      <c r="S67" s="9"/>
      <c r="T67" s="9" t="s">
        <v>16</v>
      </c>
      <c r="U67" s="104">
        <f>SUMPRODUCT(AE59:AE63,T59:T63)/SUM(AE59:AE63)</f>
        <v>22.215726776197343</v>
      </c>
      <c r="W67" s="9"/>
      <c r="AF67" s="9"/>
      <c r="AG67" s="2"/>
    </row>
    <row r="68" spans="1:33" ht="20.100000000000001" customHeight="1" x14ac:dyDescent="0.3">
      <c r="A68" s="66" t="s">
        <v>6</v>
      </c>
      <c r="B68" s="64"/>
      <c r="C68" s="73"/>
      <c r="D68" s="73"/>
      <c r="E68" s="73"/>
      <c r="F68" s="73"/>
      <c r="G68" s="73"/>
      <c r="H68" s="73"/>
      <c r="I68" s="73"/>
      <c r="K68" s="2"/>
      <c r="L68" s="2"/>
      <c r="T68" s="31"/>
      <c r="W68" s="9"/>
      <c r="AF68" s="9"/>
      <c r="AG68" s="2"/>
    </row>
    <row r="69" spans="1:33" ht="20.100000000000001" customHeight="1" x14ac:dyDescent="0.3">
      <c r="A69" s="64"/>
      <c r="B69" s="174" t="s">
        <v>43</v>
      </c>
      <c r="C69" s="174"/>
      <c r="D69" s="174"/>
      <c r="E69" s="174"/>
      <c r="F69" s="174"/>
      <c r="G69" s="174"/>
      <c r="H69" s="174"/>
      <c r="I69" s="174"/>
      <c r="K69" s="2"/>
      <c r="L69" s="2"/>
      <c r="W69" s="9"/>
      <c r="AF69" s="9"/>
      <c r="AG69" s="2"/>
    </row>
    <row r="70" spans="1:33" ht="20.100000000000001" customHeight="1" thickBot="1" x14ac:dyDescent="0.35">
      <c r="A70" s="74"/>
      <c r="B70" s="174"/>
      <c r="C70" s="174"/>
      <c r="D70" s="174"/>
      <c r="E70" s="174"/>
      <c r="F70" s="174"/>
      <c r="G70" s="174"/>
      <c r="H70" s="174"/>
      <c r="I70" s="174"/>
      <c r="K70" s="2"/>
      <c r="L70" s="2"/>
      <c r="W70" s="31"/>
      <c r="AF70" s="9"/>
      <c r="AG70" s="2"/>
    </row>
    <row r="71" spans="1:33" ht="20.100000000000001" customHeight="1" x14ac:dyDescent="0.3">
      <c r="A71" s="42"/>
      <c r="B71" s="44" t="s">
        <v>45</v>
      </c>
      <c r="C71" s="197" t="s">
        <v>70</v>
      </c>
      <c r="D71" s="198"/>
      <c r="E71" s="198"/>
      <c r="F71" s="198"/>
      <c r="G71" s="198"/>
      <c r="H71" s="198"/>
      <c r="I71" s="199"/>
      <c r="J71" s="153"/>
      <c r="K71" s="2"/>
      <c r="L71" s="2"/>
      <c r="W71" s="9"/>
      <c r="AF71" s="9"/>
      <c r="AG71" s="2"/>
    </row>
    <row r="72" spans="1:33" ht="52.5" customHeight="1" thickBot="1" x14ac:dyDescent="0.35">
      <c r="A72" s="42"/>
      <c r="B72" s="42"/>
      <c r="C72" s="200"/>
      <c r="D72" s="201"/>
      <c r="E72" s="201"/>
      <c r="F72" s="201"/>
      <c r="G72" s="201"/>
      <c r="H72" s="201"/>
      <c r="I72" s="202"/>
      <c r="K72" s="2"/>
      <c r="L72" s="2"/>
      <c r="U72" s="208" t="s">
        <v>74</v>
      </c>
      <c r="V72" s="208"/>
      <c r="W72" s="208"/>
      <c r="X72" s="208"/>
      <c r="Y72" s="208"/>
      <c r="Z72" s="208"/>
      <c r="AA72" s="208"/>
      <c r="AB72" s="208"/>
      <c r="AC72" s="20"/>
      <c r="AF72" s="9"/>
      <c r="AG72" s="2"/>
    </row>
    <row r="73" spans="1:33" x14ac:dyDescent="0.3">
      <c r="A73" s="42"/>
      <c r="B73" s="42"/>
      <c r="C73" s="197" t="s">
        <v>76</v>
      </c>
      <c r="D73" s="198"/>
      <c r="E73" s="198"/>
      <c r="F73" s="198"/>
      <c r="G73" s="198"/>
      <c r="H73" s="198"/>
      <c r="I73" s="199"/>
      <c r="J73" s="153"/>
      <c r="K73" s="2"/>
      <c r="L73" s="2"/>
      <c r="U73" s="120">
        <f t="shared" ref="U73:AB77" si="3">U59*L59</f>
        <v>208512.39623296077</v>
      </c>
      <c r="V73" s="121">
        <f t="shared" si="3"/>
        <v>152856.01051812133</v>
      </c>
      <c r="W73" s="121">
        <f t="shared" si="3"/>
        <v>29805.995988734336</v>
      </c>
      <c r="X73" s="121">
        <f t="shared" si="3"/>
        <v>10734.881029611153</v>
      </c>
      <c r="Y73" s="121">
        <f t="shared" si="3"/>
        <v>69322.028809252923</v>
      </c>
      <c r="Z73" s="121">
        <f t="shared" si="3"/>
        <v>676406.43919743528</v>
      </c>
      <c r="AA73" s="121">
        <f t="shared" si="3"/>
        <v>400471.66226433421</v>
      </c>
      <c r="AB73" s="122">
        <f t="shared" si="3"/>
        <v>44238.552504452302</v>
      </c>
      <c r="AC73" s="139">
        <f>SUM(U73:AB73)</f>
        <v>1592347.9665449027</v>
      </c>
      <c r="AD73" s="9"/>
      <c r="AE73" s="9"/>
      <c r="AF73" s="9"/>
      <c r="AG73" s="2"/>
    </row>
    <row r="74" spans="1:33" ht="46.5" customHeight="1" thickBot="1" x14ac:dyDescent="0.35">
      <c r="A74" s="42"/>
      <c r="B74" s="42"/>
      <c r="C74" s="200"/>
      <c r="D74" s="201"/>
      <c r="E74" s="201"/>
      <c r="F74" s="201"/>
      <c r="G74" s="201"/>
      <c r="H74" s="201"/>
      <c r="I74" s="202"/>
      <c r="K74" s="2"/>
      <c r="L74" s="2"/>
      <c r="U74" s="123">
        <f t="shared" si="3"/>
        <v>14980.566808671123</v>
      </c>
      <c r="V74" s="30">
        <f t="shared" si="3"/>
        <v>619936.2684253935</v>
      </c>
      <c r="W74" s="30">
        <f t="shared" si="3"/>
        <v>125029.14737750636</v>
      </c>
      <c r="X74" s="30">
        <f t="shared" si="3"/>
        <v>61276.629605844042</v>
      </c>
      <c r="Y74" s="30">
        <f t="shared" si="3"/>
        <v>3378.440621595782</v>
      </c>
      <c r="Z74" s="30">
        <f t="shared" si="3"/>
        <v>62974.796436786237</v>
      </c>
      <c r="AA74" s="30">
        <f t="shared" si="3"/>
        <v>3905.5030067160892</v>
      </c>
      <c r="AB74" s="124">
        <f t="shared" si="3"/>
        <v>19994.887961512144</v>
      </c>
      <c r="AC74" s="140">
        <f t="shared" ref="AC74:AC77" si="4">SUM(U74:AB74)</f>
        <v>911476.24024402536</v>
      </c>
      <c r="AD74" s="9"/>
      <c r="AE74" s="31"/>
    </row>
    <row r="75" spans="1:33" ht="21" customHeight="1" x14ac:dyDescent="0.3">
      <c r="A75" s="42"/>
      <c r="B75" s="42"/>
      <c r="C75" s="42"/>
      <c r="D75" s="42"/>
      <c r="E75" s="42"/>
      <c r="F75" s="42"/>
      <c r="G75" s="42"/>
      <c r="H75" s="42"/>
      <c r="I75" s="42"/>
      <c r="J75" s="212"/>
      <c r="K75" s="2"/>
      <c r="L75" s="2"/>
      <c r="U75" s="123">
        <f t="shared" si="3"/>
        <v>6308.5183527446616</v>
      </c>
      <c r="V75" s="30">
        <f t="shared" si="3"/>
        <v>93.554901123844161</v>
      </c>
      <c r="W75" s="30">
        <f t="shared" si="3"/>
        <v>154383.58528546873</v>
      </c>
      <c r="X75" s="30">
        <f t="shared" si="3"/>
        <v>57270.626932808831</v>
      </c>
      <c r="Y75" s="30">
        <f t="shared" si="3"/>
        <v>118047.63583653769</v>
      </c>
      <c r="Z75" s="30">
        <f t="shared" si="3"/>
        <v>274905.27739948937</v>
      </c>
      <c r="AA75" s="30">
        <f t="shared" si="3"/>
        <v>50829.498950013673</v>
      </c>
      <c r="AB75" s="124">
        <f t="shared" si="3"/>
        <v>353075.19330233254</v>
      </c>
      <c r="AC75" s="140">
        <f t="shared" si="4"/>
        <v>1014913.8909605193</v>
      </c>
      <c r="AD75" s="9"/>
      <c r="AE75" s="31"/>
    </row>
    <row r="76" spans="1:33" ht="19.5" thickBot="1" x14ac:dyDescent="0.35">
      <c r="A76" s="42"/>
      <c r="B76" s="42"/>
      <c r="C76" s="42"/>
      <c r="D76" s="42"/>
      <c r="E76" s="42"/>
      <c r="F76" s="42"/>
      <c r="G76" s="42"/>
      <c r="H76" s="42"/>
      <c r="I76" s="42"/>
      <c r="J76" s="213"/>
      <c r="U76" s="123">
        <f t="shared" si="3"/>
        <v>3782.569146566756</v>
      </c>
      <c r="V76" s="30">
        <f t="shared" si="3"/>
        <v>1691.4891873703316</v>
      </c>
      <c r="W76" s="30">
        <f t="shared" si="3"/>
        <v>82188.776664948324</v>
      </c>
      <c r="X76" s="30">
        <f t="shared" si="3"/>
        <v>218706.37370821575</v>
      </c>
      <c r="Y76" s="30">
        <f t="shared" si="3"/>
        <v>3108.973064896943</v>
      </c>
      <c r="Z76" s="30">
        <f t="shared" si="3"/>
        <v>594199.51976081368</v>
      </c>
      <c r="AA76" s="30">
        <f t="shared" si="3"/>
        <v>156202.95794211345</v>
      </c>
      <c r="AB76" s="124">
        <f t="shared" si="3"/>
        <v>94648.068008116505</v>
      </c>
      <c r="AC76" s="140">
        <f t="shared" si="4"/>
        <v>1154528.7274830418</v>
      </c>
      <c r="AD76" s="9"/>
      <c r="AE76" s="31"/>
    </row>
    <row r="77" spans="1:33" s="8" customFormat="1" ht="19.5" thickBot="1" x14ac:dyDescent="0.3">
      <c r="A77" s="158" t="s">
        <v>77</v>
      </c>
      <c r="B77" s="159"/>
      <c r="C77" s="159"/>
      <c r="D77" s="159"/>
      <c r="E77" s="159"/>
      <c r="F77" s="159"/>
      <c r="G77" s="159"/>
      <c r="H77" s="159"/>
      <c r="I77" s="159"/>
      <c r="J77" s="159"/>
      <c r="K77" s="160"/>
      <c r="L77" s="34"/>
      <c r="M77" s="34"/>
      <c r="N77" s="34"/>
      <c r="O77" s="34"/>
      <c r="P77" s="34"/>
      <c r="Q77" s="34"/>
      <c r="R77" s="34"/>
      <c r="S77" s="34"/>
      <c r="T77" s="7"/>
      <c r="U77" s="154">
        <f t="shared" si="3"/>
        <v>33797.438465473067</v>
      </c>
      <c r="V77" s="155">
        <f t="shared" si="3"/>
        <v>77505.480350868587</v>
      </c>
      <c r="W77" s="155">
        <f t="shared" si="3"/>
        <v>27578.567919764886</v>
      </c>
      <c r="X77" s="155">
        <f t="shared" si="3"/>
        <v>16866.421682110795</v>
      </c>
      <c r="Y77" s="155">
        <f t="shared" si="3"/>
        <v>167458.0040479319</v>
      </c>
      <c r="Z77" s="155">
        <f t="shared" si="3"/>
        <v>133818.1405871101</v>
      </c>
      <c r="AA77" s="155">
        <f t="shared" si="3"/>
        <v>68898.68982471904</v>
      </c>
      <c r="AB77" s="156">
        <f t="shared" si="3"/>
        <v>7920.7488000061694</v>
      </c>
      <c r="AC77" s="157">
        <f t="shared" si="4"/>
        <v>533843.49167798448</v>
      </c>
      <c r="AD77" s="34"/>
      <c r="AE77" s="34"/>
      <c r="AF77" s="7"/>
    </row>
    <row r="78" spans="1:33" s="8" customFormat="1" ht="82.5" customHeight="1" x14ac:dyDescent="0.25">
      <c r="A78" s="161">
        <v>1</v>
      </c>
      <c r="B78" s="214" t="s">
        <v>85</v>
      </c>
      <c r="C78" s="214"/>
      <c r="D78" s="214"/>
      <c r="E78" s="214"/>
      <c r="F78" s="214"/>
      <c r="G78" s="214"/>
      <c r="H78" s="214"/>
      <c r="I78" s="214"/>
      <c r="J78" s="214"/>
      <c r="K78" s="215"/>
      <c r="L78" s="34"/>
      <c r="M78" s="34"/>
      <c r="N78" s="34"/>
      <c r="O78" s="34"/>
      <c r="P78" s="7"/>
      <c r="Q78" s="7"/>
      <c r="R78" s="7"/>
      <c r="S78" s="7"/>
      <c r="T78" s="7"/>
      <c r="U78" s="7"/>
      <c r="V78" s="7"/>
      <c r="W78" s="7"/>
      <c r="X78" s="7"/>
      <c r="Y78" s="7"/>
      <c r="Z78" s="7"/>
      <c r="AA78" s="7"/>
      <c r="AB78" s="7"/>
      <c r="AC78" s="7"/>
      <c r="AD78" s="34"/>
      <c r="AE78" s="34"/>
      <c r="AF78" s="7"/>
    </row>
    <row r="79" spans="1:33" s="8" customFormat="1" x14ac:dyDescent="0.25">
      <c r="A79" s="161">
        <v>2</v>
      </c>
      <c r="B79" s="164" t="s">
        <v>78</v>
      </c>
      <c r="C79" s="164"/>
      <c r="D79" s="164"/>
      <c r="E79" s="164"/>
      <c r="F79" s="164"/>
      <c r="G79" s="164"/>
      <c r="H79" s="164"/>
      <c r="I79" s="164"/>
      <c r="J79" s="164"/>
      <c r="K79" s="165"/>
      <c r="L79" s="34"/>
      <c r="M79" s="34"/>
      <c r="N79" s="34"/>
      <c r="O79" s="34"/>
      <c r="P79" s="7"/>
      <c r="Q79" s="7"/>
      <c r="R79" s="7"/>
      <c r="S79" s="7"/>
      <c r="T79" s="7"/>
      <c r="U79" s="7"/>
      <c r="V79" s="7"/>
      <c r="W79" s="7"/>
      <c r="X79" s="7"/>
      <c r="Y79" s="7"/>
      <c r="Z79" s="7"/>
      <c r="AA79" s="7"/>
      <c r="AB79" s="7"/>
      <c r="AC79" s="7"/>
      <c r="AD79" s="34"/>
      <c r="AE79" s="34"/>
      <c r="AF79" s="7"/>
    </row>
    <row r="80" spans="1:33" s="8" customFormat="1" x14ac:dyDescent="0.25">
      <c r="A80" s="161"/>
      <c r="B80" s="166" t="s">
        <v>13</v>
      </c>
      <c r="C80" s="164" t="s">
        <v>79</v>
      </c>
      <c r="D80" s="164"/>
      <c r="E80" s="164"/>
      <c r="F80" s="164"/>
      <c r="G80" s="164"/>
      <c r="H80" s="164"/>
      <c r="I80" s="164"/>
      <c r="J80" s="164"/>
      <c r="K80" s="165"/>
      <c r="L80" s="34"/>
      <c r="M80" s="34"/>
      <c r="N80" s="34"/>
      <c r="O80" s="34"/>
      <c r="P80" s="7"/>
      <c r="Q80" s="7"/>
      <c r="R80" s="7"/>
      <c r="S80" s="7"/>
      <c r="T80" s="7"/>
      <c r="U80" s="7"/>
      <c r="V80" s="7"/>
      <c r="W80" s="7"/>
      <c r="X80" s="7"/>
      <c r="Y80" s="7"/>
      <c r="Z80" s="7"/>
      <c r="AA80" s="7"/>
      <c r="AB80" s="7"/>
      <c r="AC80" s="7"/>
      <c r="AD80" s="34"/>
      <c r="AE80" s="34"/>
      <c r="AF80" s="7"/>
    </row>
    <row r="81" spans="1:32" s="8" customFormat="1" ht="37.5" customHeight="1" x14ac:dyDescent="0.25">
      <c r="A81" s="161"/>
      <c r="B81" s="166" t="s">
        <v>80</v>
      </c>
      <c r="C81" s="214" t="s">
        <v>81</v>
      </c>
      <c r="D81" s="214"/>
      <c r="E81" s="214"/>
      <c r="F81" s="214"/>
      <c r="G81" s="214"/>
      <c r="H81" s="214"/>
      <c r="I81" s="214"/>
      <c r="J81" s="214"/>
      <c r="K81" s="215"/>
      <c r="L81" s="34"/>
      <c r="M81" s="34"/>
      <c r="N81" s="34"/>
      <c r="O81" s="34"/>
      <c r="P81" s="7"/>
      <c r="Q81" s="7"/>
      <c r="R81" s="7"/>
      <c r="S81" s="7"/>
      <c r="T81" s="7"/>
      <c r="U81" s="7"/>
      <c r="V81" s="7"/>
      <c r="W81" s="7"/>
      <c r="X81" s="7"/>
      <c r="Y81" s="7"/>
      <c r="Z81" s="7"/>
      <c r="AA81" s="7"/>
      <c r="AB81" s="7"/>
      <c r="AC81" s="7"/>
      <c r="AD81" s="34"/>
      <c r="AE81" s="34"/>
      <c r="AF81" s="7"/>
    </row>
    <row r="82" spans="1:32" s="8" customFormat="1" ht="28.5" customHeight="1" x14ac:dyDescent="0.25">
      <c r="A82" s="161">
        <v>3</v>
      </c>
      <c r="B82" s="164" t="s">
        <v>82</v>
      </c>
      <c r="C82" s="162"/>
      <c r="D82" s="162"/>
      <c r="E82" s="162"/>
      <c r="F82" s="162"/>
      <c r="G82" s="162"/>
      <c r="H82" s="162"/>
      <c r="I82" s="162"/>
      <c r="J82" s="162"/>
      <c r="K82" s="163"/>
      <c r="L82" s="34"/>
      <c r="M82" s="34"/>
      <c r="N82" s="34"/>
      <c r="O82" s="34"/>
      <c r="P82" s="7"/>
      <c r="Q82" s="7"/>
      <c r="R82" s="7"/>
      <c r="S82" s="7"/>
      <c r="T82" s="7"/>
      <c r="U82" s="7"/>
      <c r="V82" s="7"/>
      <c r="W82" s="7"/>
      <c r="X82" s="7"/>
      <c r="Y82" s="7"/>
      <c r="Z82" s="7"/>
      <c r="AA82" s="7"/>
      <c r="AB82" s="7"/>
      <c r="AC82" s="7"/>
      <c r="AD82" s="34"/>
      <c r="AE82" s="34"/>
      <c r="AF82" s="7"/>
    </row>
    <row r="83" spans="1:32" ht="141" customHeight="1" x14ac:dyDescent="0.3">
      <c r="A83" s="161">
        <v>4</v>
      </c>
      <c r="B83" s="216" t="s">
        <v>86</v>
      </c>
      <c r="C83" s="216"/>
      <c r="D83" s="216"/>
      <c r="E83" s="216"/>
      <c r="F83" s="216"/>
      <c r="G83" s="216"/>
      <c r="H83" s="216"/>
      <c r="I83" s="216"/>
      <c r="J83" s="216"/>
      <c r="K83" s="217"/>
      <c r="L83" s="36"/>
      <c r="M83" s="36"/>
      <c r="N83" s="36"/>
      <c r="O83" s="36"/>
      <c r="AE83" s="9"/>
    </row>
    <row r="84" spans="1:32" ht="86.25" customHeight="1" x14ac:dyDescent="0.3">
      <c r="A84" s="161">
        <v>5</v>
      </c>
      <c r="B84" s="216" t="s">
        <v>84</v>
      </c>
      <c r="C84" s="216"/>
      <c r="D84" s="216"/>
      <c r="E84" s="216"/>
      <c r="F84" s="216"/>
      <c r="G84" s="216"/>
      <c r="H84" s="216"/>
      <c r="I84" s="216"/>
      <c r="J84" s="216"/>
      <c r="K84" s="217"/>
      <c r="L84" s="36"/>
      <c r="M84" s="36"/>
      <c r="N84" s="36"/>
      <c r="O84" s="36"/>
    </row>
    <row r="85" spans="1:32" ht="102" customHeight="1" x14ac:dyDescent="0.3">
      <c r="A85" s="161">
        <v>6</v>
      </c>
      <c r="B85" s="216" t="s">
        <v>87</v>
      </c>
      <c r="C85" s="216"/>
      <c r="D85" s="216"/>
      <c r="E85" s="216"/>
      <c r="F85" s="216"/>
      <c r="G85" s="216"/>
      <c r="H85" s="216"/>
      <c r="I85" s="216"/>
      <c r="J85" s="216"/>
      <c r="K85" s="217"/>
      <c r="L85" s="36"/>
      <c r="M85" s="36"/>
      <c r="N85" s="36"/>
      <c r="O85" s="36"/>
    </row>
    <row r="86" spans="1:32" ht="38.25" customHeight="1" thickBot="1" x14ac:dyDescent="0.35">
      <c r="A86" s="167">
        <v>7</v>
      </c>
      <c r="B86" s="206" t="s">
        <v>83</v>
      </c>
      <c r="C86" s="206"/>
      <c r="D86" s="206"/>
      <c r="E86" s="206"/>
      <c r="F86" s="206"/>
      <c r="G86" s="206"/>
      <c r="H86" s="206"/>
      <c r="I86" s="206"/>
      <c r="J86" s="206"/>
      <c r="K86" s="207"/>
      <c r="L86" s="36"/>
      <c r="M86" s="36"/>
      <c r="N86" s="36"/>
      <c r="O86" s="36"/>
    </row>
    <row r="87" spans="1:32" x14ac:dyDescent="0.3">
      <c r="C87" s="36"/>
      <c r="D87" s="36"/>
      <c r="E87" s="36"/>
      <c r="F87" s="36"/>
      <c r="G87" s="36"/>
      <c r="H87" s="36"/>
      <c r="I87" s="36"/>
      <c r="J87" s="36"/>
      <c r="K87" s="36"/>
      <c r="L87" s="36"/>
      <c r="M87" s="36"/>
      <c r="N87" s="36"/>
      <c r="O87" s="36"/>
    </row>
    <row r="88" spans="1:32" x14ac:dyDescent="0.3">
      <c r="B88" s="36"/>
      <c r="C88" s="36"/>
      <c r="D88" s="36"/>
      <c r="E88" s="36"/>
      <c r="F88" s="36"/>
      <c r="G88" s="36"/>
      <c r="H88" s="36"/>
      <c r="I88" s="36"/>
      <c r="J88" s="36"/>
      <c r="K88" s="36"/>
      <c r="L88" s="36"/>
      <c r="M88" s="36"/>
      <c r="N88" s="36"/>
      <c r="O88" s="36"/>
    </row>
    <row r="89" spans="1:32" x14ac:dyDescent="0.3">
      <c r="B89" s="36"/>
      <c r="C89" s="36"/>
      <c r="D89" s="36"/>
      <c r="E89" s="36"/>
      <c r="F89" s="36"/>
      <c r="G89" s="36"/>
      <c r="H89" s="36"/>
      <c r="I89" s="36"/>
      <c r="J89" s="36"/>
      <c r="K89" s="36"/>
      <c r="L89" s="36"/>
      <c r="M89" s="36"/>
      <c r="N89" s="36"/>
      <c r="O89" s="36"/>
    </row>
    <row r="90" spans="1:32" x14ac:dyDescent="0.3">
      <c r="B90" s="36"/>
      <c r="C90" s="36"/>
      <c r="D90" s="36"/>
      <c r="E90" s="36"/>
      <c r="F90" s="36"/>
      <c r="G90" s="36"/>
      <c r="H90" s="36"/>
      <c r="I90" s="36"/>
      <c r="J90" s="36"/>
      <c r="K90" s="36"/>
      <c r="L90" s="36"/>
      <c r="M90" s="36"/>
      <c r="N90" s="36"/>
      <c r="O90" s="36"/>
    </row>
    <row r="91" spans="1:32" x14ac:dyDescent="0.3">
      <c r="B91" s="36"/>
      <c r="C91" s="36"/>
      <c r="D91" s="36"/>
      <c r="E91" s="36"/>
      <c r="F91" s="36"/>
      <c r="G91" s="36"/>
      <c r="H91" s="36"/>
      <c r="I91" s="36"/>
      <c r="J91" s="36"/>
      <c r="K91" s="36"/>
      <c r="L91" s="36"/>
      <c r="M91" s="36"/>
      <c r="N91" s="36"/>
      <c r="O91" s="36"/>
    </row>
    <row r="92" spans="1:32" x14ac:dyDescent="0.3">
      <c r="B92" s="36"/>
      <c r="C92" s="36"/>
      <c r="D92" s="36"/>
      <c r="E92" s="36"/>
      <c r="F92" s="36"/>
      <c r="G92" s="36"/>
      <c r="H92" s="36"/>
      <c r="I92" s="36"/>
      <c r="J92" s="36"/>
      <c r="K92" s="36"/>
      <c r="L92" s="36"/>
      <c r="M92" s="36"/>
      <c r="N92" s="36"/>
      <c r="O92" s="36"/>
    </row>
    <row r="93" spans="1:32" x14ac:dyDescent="0.3">
      <c r="B93" s="36"/>
      <c r="C93" s="36"/>
      <c r="D93" s="36"/>
      <c r="E93" s="36"/>
      <c r="F93" s="36"/>
      <c r="G93" s="36"/>
      <c r="H93" s="36"/>
      <c r="I93" s="36"/>
      <c r="J93" s="36"/>
      <c r="K93" s="36"/>
      <c r="L93" s="36"/>
      <c r="M93" s="36"/>
      <c r="N93" s="36"/>
      <c r="O93" s="36"/>
    </row>
    <row r="94" spans="1:32" x14ac:dyDescent="0.3">
      <c r="B94" s="36"/>
      <c r="C94" s="36"/>
      <c r="D94" s="36"/>
      <c r="E94" s="36"/>
      <c r="F94" s="36"/>
      <c r="G94" s="36"/>
      <c r="H94" s="36"/>
      <c r="I94" s="36"/>
      <c r="J94" s="36"/>
      <c r="K94" s="36"/>
      <c r="L94" s="36"/>
      <c r="M94" s="36"/>
      <c r="N94" s="36"/>
      <c r="O94" s="36"/>
    </row>
    <row r="95" spans="1:32" x14ac:dyDescent="0.3">
      <c r="B95" s="36"/>
      <c r="C95" s="36"/>
      <c r="D95" s="36"/>
      <c r="E95" s="36"/>
      <c r="F95" s="36"/>
      <c r="G95" s="36"/>
      <c r="H95" s="36"/>
      <c r="I95" s="36"/>
      <c r="J95" s="36"/>
      <c r="K95" s="36"/>
      <c r="L95" s="36"/>
      <c r="M95" s="36"/>
      <c r="N95" s="36"/>
      <c r="O95" s="36"/>
    </row>
    <row r="96" spans="1:32" x14ac:dyDescent="0.3">
      <c r="B96" s="36"/>
      <c r="C96" s="36"/>
      <c r="D96" s="36"/>
      <c r="E96" s="36"/>
      <c r="F96" s="36"/>
      <c r="G96" s="36"/>
      <c r="H96" s="36"/>
      <c r="I96" s="36"/>
      <c r="J96" s="36"/>
      <c r="K96" s="36"/>
      <c r="L96" s="36"/>
      <c r="M96" s="36"/>
      <c r="N96" s="36"/>
      <c r="O96" s="36"/>
    </row>
    <row r="97" spans="2:15" x14ac:dyDescent="0.3">
      <c r="B97" s="36"/>
      <c r="C97" s="36"/>
      <c r="D97" s="36"/>
      <c r="E97" s="36"/>
      <c r="F97" s="36"/>
      <c r="G97" s="36"/>
      <c r="H97" s="36"/>
      <c r="I97" s="36"/>
      <c r="J97" s="36"/>
      <c r="K97" s="36"/>
      <c r="L97" s="36"/>
      <c r="M97" s="36"/>
      <c r="N97" s="36"/>
      <c r="O97" s="36"/>
    </row>
    <row r="98" spans="2:15" x14ac:dyDescent="0.3">
      <c r="B98" s="36"/>
      <c r="C98" s="36"/>
      <c r="D98" s="36"/>
      <c r="E98" s="36"/>
      <c r="F98" s="36"/>
      <c r="G98" s="36"/>
      <c r="H98" s="36"/>
      <c r="I98" s="36"/>
      <c r="J98" s="36"/>
      <c r="K98" s="36"/>
      <c r="L98" s="36"/>
      <c r="M98" s="36"/>
      <c r="N98" s="36"/>
      <c r="O98" s="36"/>
    </row>
    <row r="99" spans="2:15" x14ac:dyDescent="0.3">
      <c r="B99" s="36"/>
      <c r="C99" s="36"/>
      <c r="D99" s="36"/>
      <c r="E99" s="36"/>
      <c r="F99" s="36"/>
      <c r="G99" s="36"/>
      <c r="H99" s="36"/>
      <c r="I99" s="36"/>
      <c r="J99" s="36"/>
      <c r="K99" s="36"/>
      <c r="L99" s="36"/>
      <c r="M99" s="36"/>
      <c r="N99" s="36"/>
      <c r="O99" s="36"/>
    </row>
    <row r="100" spans="2:15" x14ac:dyDescent="0.3">
      <c r="B100" s="36"/>
      <c r="C100" s="36"/>
      <c r="D100" s="36"/>
      <c r="E100" s="36"/>
      <c r="F100" s="36"/>
      <c r="G100" s="36"/>
      <c r="H100" s="36"/>
      <c r="I100" s="36"/>
      <c r="J100" s="36"/>
      <c r="K100" s="36"/>
      <c r="L100" s="36"/>
      <c r="M100" s="36"/>
      <c r="N100" s="36"/>
      <c r="O100" s="36"/>
    </row>
    <row r="101" spans="2:15" x14ac:dyDescent="0.3">
      <c r="B101" s="36"/>
      <c r="C101" s="36"/>
      <c r="D101" s="36"/>
      <c r="E101" s="36"/>
      <c r="F101" s="36"/>
      <c r="G101" s="36"/>
      <c r="H101" s="36"/>
      <c r="I101" s="36"/>
      <c r="J101" s="36"/>
      <c r="K101" s="36"/>
      <c r="L101" s="36"/>
      <c r="M101" s="36"/>
      <c r="N101" s="36"/>
      <c r="O101" s="36"/>
    </row>
    <row r="102" spans="2:15" x14ac:dyDescent="0.3">
      <c r="B102" s="36"/>
      <c r="C102" s="36"/>
      <c r="D102" s="36"/>
      <c r="E102" s="36"/>
      <c r="F102" s="36"/>
      <c r="G102" s="36"/>
      <c r="H102" s="36"/>
      <c r="I102" s="36"/>
      <c r="J102" s="36"/>
      <c r="K102" s="36"/>
      <c r="L102" s="36"/>
      <c r="M102" s="36"/>
      <c r="N102" s="36"/>
      <c r="O102" s="36"/>
    </row>
    <row r="103" spans="2:15" x14ac:dyDescent="0.3">
      <c r="B103" s="36"/>
      <c r="C103" s="36"/>
      <c r="D103" s="36"/>
      <c r="E103" s="36"/>
      <c r="F103" s="36"/>
      <c r="G103" s="36"/>
      <c r="H103" s="36"/>
      <c r="I103" s="36"/>
      <c r="J103" s="36"/>
      <c r="K103" s="36"/>
      <c r="L103" s="36"/>
      <c r="M103" s="36"/>
      <c r="N103" s="36"/>
      <c r="O103" s="36"/>
    </row>
    <row r="104" spans="2:15" x14ac:dyDescent="0.3">
      <c r="B104" s="36"/>
      <c r="C104" s="36"/>
      <c r="D104" s="36"/>
      <c r="E104" s="36"/>
      <c r="F104" s="36"/>
      <c r="G104" s="36"/>
      <c r="H104" s="36"/>
      <c r="I104" s="36"/>
      <c r="J104" s="36"/>
      <c r="K104" s="36"/>
      <c r="L104" s="36"/>
      <c r="M104" s="36"/>
      <c r="N104" s="36"/>
      <c r="O104" s="36"/>
    </row>
    <row r="105" spans="2:15" x14ac:dyDescent="0.3">
      <c r="B105" s="36"/>
      <c r="C105" s="36"/>
      <c r="D105" s="36"/>
      <c r="E105" s="36"/>
      <c r="F105" s="36"/>
      <c r="G105" s="36"/>
      <c r="H105" s="36"/>
      <c r="I105" s="36"/>
      <c r="J105" s="36"/>
      <c r="K105" s="36"/>
      <c r="L105" s="36"/>
      <c r="M105" s="36"/>
      <c r="N105" s="36"/>
      <c r="O105" s="36"/>
    </row>
    <row r="106" spans="2:15" x14ac:dyDescent="0.3">
      <c r="B106" s="36"/>
      <c r="C106" s="36"/>
      <c r="D106" s="36"/>
      <c r="E106" s="36"/>
      <c r="F106" s="36"/>
      <c r="G106" s="36"/>
      <c r="H106" s="36"/>
      <c r="I106" s="36"/>
      <c r="J106" s="36"/>
      <c r="K106" s="36"/>
      <c r="L106" s="36"/>
      <c r="M106" s="36"/>
      <c r="N106" s="36"/>
      <c r="O106" s="36"/>
    </row>
    <row r="107" spans="2:15" x14ac:dyDescent="0.3">
      <c r="B107" s="36"/>
      <c r="C107" s="36"/>
      <c r="D107" s="36"/>
      <c r="E107" s="36"/>
      <c r="F107" s="36"/>
      <c r="G107" s="36"/>
      <c r="H107" s="36"/>
      <c r="I107" s="36"/>
      <c r="J107" s="36"/>
      <c r="K107" s="36"/>
      <c r="L107" s="36"/>
      <c r="M107" s="36"/>
      <c r="N107" s="36"/>
      <c r="O107" s="36"/>
    </row>
    <row r="108" spans="2:15" x14ac:dyDescent="0.3">
      <c r="B108" s="36"/>
      <c r="C108" s="36"/>
      <c r="D108" s="36"/>
      <c r="E108" s="36"/>
      <c r="F108" s="36"/>
      <c r="G108" s="36"/>
      <c r="H108" s="36"/>
      <c r="I108" s="36"/>
      <c r="J108" s="36"/>
      <c r="K108" s="36"/>
      <c r="L108" s="36"/>
      <c r="M108" s="36"/>
      <c r="N108" s="36"/>
      <c r="O108" s="36"/>
    </row>
    <row r="109" spans="2:15" x14ac:dyDescent="0.3">
      <c r="B109" s="36"/>
      <c r="C109" s="36"/>
      <c r="D109" s="36"/>
      <c r="E109" s="36"/>
      <c r="F109" s="36"/>
      <c r="G109" s="36"/>
      <c r="H109" s="36"/>
      <c r="I109" s="36"/>
      <c r="J109" s="36"/>
      <c r="K109" s="36"/>
      <c r="L109" s="36"/>
      <c r="M109" s="36"/>
      <c r="N109" s="36"/>
      <c r="O109" s="36"/>
    </row>
    <row r="110" spans="2:15" x14ac:dyDescent="0.3">
      <c r="B110" s="36"/>
      <c r="C110" s="36"/>
      <c r="D110" s="36"/>
      <c r="E110" s="36"/>
      <c r="F110" s="36"/>
      <c r="G110" s="36"/>
      <c r="H110" s="36"/>
      <c r="I110" s="36"/>
      <c r="J110" s="36"/>
      <c r="K110" s="36"/>
      <c r="L110" s="36"/>
      <c r="M110" s="36"/>
      <c r="N110" s="36"/>
      <c r="O110" s="36"/>
    </row>
    <row r="111" spans="2:15" x14ac:dyDescent="0.3">
      <c r="B111" s="36"/>
      <c r="C111" s="36"/>
      <c r="D111" s="36"/>
      <c r="E111" s="36"/>
      <c r="F111" s="36"/>
      <c r="G111" s="36"/>
      <c r="H111" s="36"/>
      <c r="I111" s="36"/>
      <c r="J111" s="36"/>
      <c r="K111" s="36"/>
      <c r="L111" s="36"/>
      <c r="M111" s="36"/>
      <c r="N111" s="36"/>
      <c r="O111" s="36"/>
    </row>
    <row r="112" spans="2:15" x14ac:dyDescent="0.3">
      <c r="B112" s="36"/>
      <c r="C112" s="36"/>
      <c r="D112" s="36"/>
      <c r="E112" s="36"/>
      <c r="F112" s="36"/>
      <c r="G112" s="36"/>
      <c r="H112" s="36"/>
      <c r="I112" s="36"/>
      <c r="J112" s="36"/>
      <c r="K112" s="36"/>
      <c r="L112" s="36"/>
      <c r="M112" s="36"/>
      <c r="N112" s="36"/>
      <c r="O112" s="36"/>
    </row>
    <row r="113" spans="2:15" x14ac:dyDescent="0.3">
      <c r="B113" s="36"/>
      <c r="C113" s="36"/>
      <c r="D113" s="36"/>
      <c r="E113" s="36"/>
      <c r="F113" s="36"/>
      <c r="G113" s="36"/>
      <c r="H113" s="36"/>
      <c r="I113" s="36"/>
      <c r="J113" s="36"/>
      <c r="K113" s="36"/>
      <c r="L113" s="36"/>
      <c r="M113" s="36"/>
      <c r="N113" s="36"/>
      <c r="O113" s="36"/>
    </row>
    <row r="114" spans="2:15" x14ac:dyDescent="0.3">
      <c r="B114" s="36"/>
      <c r="C114" s="36"/>
      <c r="D114" s="36"/>
      <c r="E114" s="36"/>
      <c r="F114" s="36"/>
      <c r="G114" s="36"/>
      <c r="H114" s="36"/>
      <c r="I114" s="36"/>
      <c r="J114" s="36"/>
      <c r="K114" s="36"/>
      <c r="L114" s="36"/>
      <c r="M114" s="36"/>
      <c r="N114" s="36"/>
      <c r="O114" s="36"/>
    </row>
    <row r="115" spans="2:15" x14ac:dyDescent="0.3">
      <c r="B115" s="36"/>
      <c r="C115" s="36"/>
      <c r="D115" s="36"/>
      <c r="E115" s="36"/>
      <c r="F115" s="36"/>
      <c r="G115" s="36"/>
      <c r="H115" s="36"/>
      <c r="I115" s="36"/>
      <c r="J115" s="36"/>
      <c r="K115" s="36"/>
      <c r="L115" s="36"/>
      <c r="M115" s="36"/>
      <c r="N115" s="36"/>
      <c r="O115" s="36"/>
    </row>
    <row r="116" spans="2:15" x14ac:dyDescent="0.3">
      <c r="B116" s="36"/>
      <c r="C116" s="36"/>
      <c r="D116" s="36"/>
      <c r="E116" s="36"/>
      <c r="F116" s="36"/>
      <c r="G116" s="36"/>
      <c r="H116" s="36"/>
      <c r="I116" s="36"/>
      <c r="J116" s="36"/>
      <c r="K116" s="36"/>
      <c r="L116" s="36"/>
      <c r="M116" s="36"/>
      <c r="N116" s="36"/>
      <c r="O116" s="36"/>
    </row>
    <row r="117" spans="2:15" x14ac:dyDescent="0.3">
      <c r="B117" s="36"/>
      <c r="C117" s="36"/>
      <c r="D117" s="36"/>
      <c r="E117" s="36"/>
      <c r="F117" s="36"/>
      <c r="G117" s="36"/>
      <c r="H117" s="36"/>
      <c r="I117" s="36"/>
      <c r="J117" s="36"/>
      <c r="K117" s="36"/>
      <c r="L117" s="36"/>
      <c r="M117" s="36"/>
      <c r="N117" s="36"/>
      <c r="O117" s="36"/>
    </row>
    <row r="118" spans="2:15" x14ac:dyDescent="0.3">
      <c r="B118" s="36"/>
      <c r="C118" s="36"/>
      <c r="D118" s="36"/>
      <c r="E118" s="36"/>
      <c r="F118" s="36"/>
      <c r="G118" s="36"/>
      <c r="H118" s="36"/>
      <c r="I118" s="36"/>
      <c r="J118" s="36"/>
      <c r="K118" s="36"/>
      <c r="L118" s="36"/>
      <c r="M118" s="36"/>
      <c r="N118" s="36"/>
      <c r="O118" s="36"/>
    </row>
    <row r="119" spans="2:15" x14ac:dyDescent="0.3">
      <c r="B119" s="36"/>
      <c r="C119" s="36"/>
      <c r="D119" s="36"/>
      <c r="E119" s="36"/>
      <c r="F119" s="36"/>
      <c r="G119" s="36"/>
      <c r="H119" s="36"/>
      <c r="I119" s="36"/>
      <c r="J119" s="36"/>
      <c r="K119" s="36"/>
      <c r="L119" s="36"/>
      <c r="M119" s="36"/>
      <c r="N119" s="36"/>
      <c r="O119" s="36"/>
    </row>
    <row r="120" spans="2:15" x14ac:dyDescent="0.3">
      <c r="B120" s="36"/>
      <c r="C120" s="36"/>
      <c r="D120" s="36"/>
      <c r="E120" s="36"/>
      <c r="F120" s="36"/>
      <c r="G120" s="36"/>
      <c r="H120" s="36"/>
      <c r="I120" s="36"/>
      <c r="J120" s="36"/>
      <c r="K120" s="36"/>
      <c r="L120" s="36"/>
      <c r="M120" s="36"/>
      <c r="N120" s="36"/>
      <c r="O120" s="36"/>
    </row>
    <row r="121" spans="2:15" x14ac:dyDescent="0.3">
      <c r="B121" s="36"/>
      <c r="C121" s="36"/>
      <c r="D121" s="36"/>
      <c r="E121" s="36"/>
      <c r="F121" s="36"/>
      <c r="G121" s="36"/>
      <c r="H121" s="36"/>
      <c r="I121" s="36"/>
      <c r="J121" s="36"/>
      <c r="K121" s="36"/>
      <c r="L121" s="36"/>
      <c r="M121" s="36"/>
      <c r="N121" s="36"/>
      <c r="O121" s="36"/>
    </row>
    <row r="122" spans="2:15" x14ac:dyDescent="0.3">
      <c r="B122" s="36"/>
      <c r="C122" s="36"/>
      <c r="D122" s="36"/>
      <c r="E122" s="36"/>
      <c r="F122" s="36"/>
      <c r="G122" s="36"/>
      <c r="H122" s="36"/>
      <c r="I122" s="36"/>
      <c r="J122" s="36"/>
      <c r="K122" s="36"/>
      <c r="L122" s="36"/>
      <c r="M122" s="36"/>
      <c r="N122" s="36"/>
      <c r="O122" s="36"/>
    </row>
    <row r="123" spans="2:15" x14ac:dyDescent="0.3">
      <c r="B123" s="36"/>
      <c r="C123" s="36"/>
      <c r="D123" s="36"/>
      <c r="E123" s="36"/>
      <c r="F123" s="36"/>
      <c r="G123" s="36"/>
      <c r="H123" s="36"/>
      <c r="I123" s="36"/>
      <c r="J123" s="36"/>
      <c r="K123" s="36"/>
      <c r="L123" s="36"/>
      <c r="M123" s="36"/>
      <c r="N123" s="36"/>
      <c r="O123" s="36"/>
    </row>
    <row r="124" spans="2:15" x14ac:dyDescent="0.3">
      <c r="B124" s="36"/>
      <c r="C124" s="36"/>
      <c r="D124" s="36"/>
      <c r="E124" s="36"/>
      <c r="F124" s="36"/>
      <c r="G124" s="36"/>
      <c r="H124" s="36"/>
      <c r="I124" s="36"/>
      <c r="J124" s="36"/>
      <c r="K124" s="36"/>
      <c r="L124" s="36"/>
      <c r="M124" s="36"/>
      <c r="N124" s="36"/>
      <c r="O124" s="36"/>
    </row>
    <row r="125" spans="2:15" x14ac:dyDescent="0.3">
      <c r="B125" s="36"/>
      <c r="C125" s="36"/>
      <c r="D125" s="36"/>
      <c r="E125" s="36"/>
      <c r="F125" s="36"/>
      <c r="G125" s="36"/>
      <c r="H125" s="36"/>
      <c r="I125" s="36"/>
      <c r="J125" s="36"/>
      <c r="K125" s="36"/>
      <c r="L125" s="36"/>
      <c r="M125" s="36"/>
      <c r="N125" s="36"/>
      <c r="O125" s="36"/>
    </row>
    <row r="126" spans="2:15" x14ac:dyDescent="0.3">
      <c r="B126" s="36"/>
      <c r="C126" s="36"/>
      <c r="D126" s="36"/>
      <c r="E126" s="36"/>
      <c r="F126" s="36"/>
      <c r="G126" s="36"/>
      <c r="H126" s="36"/>
      <c r="I126" s="36"/>
      <c r="J126" s="36"/>
      <c r="K126" s="36"/>
      <c r="L126" s="36"/>
      <c r="M126" s="36"/>
      <c r="N126" s="36"/>
      <c r="O126" s="36"/>
    </row>
    <row r="127" spans="2:15" x14ac:dyDescent="0.3">
      <c r="B127" s="36"/>
      <c r="C127" s="36"/>
      <c r="D127" s="36"/>
      <c r="E127" s="36"/>
      <c r="F127" s="36"/>
      <c r="G127" s="36"/>
      <c r="H127" s="36"/>
      <c r="I127" s="36"/>
      <c r="J127" s="36"/>
      <c r="K127" s="36"/>
      <c r="L127" s="36"/>
      <c r="M127" s="36"/>
      <c r="N127" s="36"/>
      <c r="O127" s="36"/>
    </row>
    <row r="128" spans="2:15" x14ac:dyDescent="0.3">
      <c r="B128" s="36"/>
      <c r="C128" s="36"/>
      <c r="D128" s="36"/>
      <c r="E128" s="36"/>
      <c r="F128" s="36"/>
      <c r="G128" s="36"/>
      <c r="H128" s="36"/>
      <c r="I128" s="36"/>
      <c r="J128" s="36"/>
      <c r="K128" s="36"/>
      <c r="L128" s="36"/>
      <c r="M128" s="36"/>
      <c r="N128" s="36"/>
      <c r="O128" s="36"/>
    </row>
    <row r="129" spans="2:15" x14ac:dyDescent="0.3">
      <c r="B129" s="36"/>
      <c r="C129" s="36"/>
      <c r="D129" s="36"/>
      <c r="E129" s="36"/>
      <c r="F129" s="36"/>
      <c r="G129" s="36"/>
      <c r="H129" s="36"/>
      <c r="I129" s="36"/>
      <c r="J129" s="36"/>
      <c r="K129" s="36"/>
      <c r="L129" s="36"/>
      <c r="M129" s="36"/>
      <c r="N129" s="36"/>
      <c r="O129" s="36"/>
    </row>
    <row r="130" spans="2:15" x14ac:dyDescent="0.3">
      <c r="B130" s="36"/>
      <c r="C130" s="36"/>
      <c r="D130" s="36"/>
      <c r="E130" s="36"/>
      <c r="F130" s="36"/>
      <c r="G130" s="36"/>
      <c r="H130" s="36"/>
      <c r="I130" s="36"/>
      <c r="J130" s="36"/>
      <c r="K130" s="36"/>
      <c r="L130" s="36"/>
      <c r="M130" s="36"/>
      <c r="N130" s="36"/>
      <c r="O130" s="36"/>
    </row>
    <row r="131" spans="2:15" x14ac:dyDescent="0.3">
      <c r="B131" s="36"/>
      <c r="C131" s="36"/>
      <c r="D131" s="36"/>
      <c r="E131" s="36"/>
      <c r="F131" s="36"/>
      <c r="G131" s="36"/>
      <c r="H131" s="36"/>
      <c r="I131" s="36"/>
      <c r="J131" s="36"/>
      <c r="K131" s="36"/>
      <c r="L131" s="36"/>
      <c r="M131" s="36"/>
      <c r="N131" s="36"/>
      <c r="O131" s="36"/>
    </row>
    <row r="132" spans="2:15" x14ac:dyDescent="0.3">
      <c r="B132" s="36"/>
      <c r="C132" s="36"/>
      <c r="D132" s="36"/>
      <c r="E132" s="36"/>
      <c r="F132" s="36"/>
      <c r="G132" s="36"/>
      <c r="H132" s="36"/>
      <c r="I132" s="36"/>
      <c r="J132" s="36"/>
      <c r="K132" s="36"/>
      <c r="L132" s="36"/>
      <c r="M132" s="36"/>
      <c r="N132" s="36"/>
      <c r="O132" s="36"/>
    </row>
    <row r="133" spans="2:15" x14ac:dyDescent="0.3">
      <c r="B133" s="36"/>
      <c r="C133" s="36"/>
      <c r="D133" s="36"/>
      <c r="E133" s="36"/>
      <c r="F133" s="36"/>
      <c r="G133" s="36"/>
      <c r="H133" s="36"/>
      <c r="I133" s="36"/>
      <c r="J133" s="36"/>
      <c r="K133" s="36"/>
      <c r="L133" s="36"/>
      <c r="M133" s="36"/>
      <c r="N133" s="36"/>
      <c r="O133" s="36"/>
    </row>
    <row r="134" spans="2:15" x14ac:dyDescent="0.3">
      <c r="B134" s="36"/>
      <c r="C134" s="36"/>
      <c r="D134" s="36"/>
      <c r="E134" s="36"/>
      <c r="F134" s="36"/>
      <c r="G134" s="36"/>
      <c r="H134" s="36"/>
      <c r="I134" s="36"/>
      <c r="J134" s="36"/>
      <c r="K134" s="36"/>
      <c r="L134" s="36"/>
      <c r="M134" s="36"/>
      <c r="N134" s="36"/>
      <c r="O134" s="36"/>
    </row>
    <row r="135" spans="2:15" x14ac:dyDescent="0.3">
      <c r="B135" s="36"/>
      <c r="C135" s="36"/>
      <c r="D135" s="36"/>
      <c r="E135" s="36"/>
      <c r="F135" s="36"/>
      <c r="G135" s="36"/>
      <c r="H135" s="36"/>
      <c r="I135" s="36"/>
      <c r="J135" s="36"/>
      <c r="K135" s="36"/>
      <c r="L135" s="36"/>
      <c r="M135" s="36"/>
      <c r="N135" s="36"/>
      <c r="O135" s="36"/>
    </row>
    <row r="136" spans="2:15" x14ac:dyDescent="0.3">
      <c r="B136" s="36"/>
      <c r="C136" s="36"/>
      <c r="D136" s="36"/>
      <c r="E136" s="36"/>
      <c r="F136" s="36"/>
      <c r="G136" s="36"/>
      <c r="H136" s="36"/>
      <c r="I136" s="36"/>
      <c r="J136" s="36"/>
      <c r="K136" s="36"/>
      <c r="L136" s="36"/>
      <c r="M136" s="36"/>
      <c r="N136" s="36"/>
      <c r="O136" s="36"/>
    </row>
    <row r="137" spans="2:15" x14ac:dyDescent="0.3">
      <c r="B137" s="36"/>
      <c r="C137" s="36"/>
      <c r="D137" s="36"/>
      <c r="E137" s="36"/>
      <c r="F137" s="36"/>
      <c r="G137" s="36"/>
      <c r="H137" s="36"/>
      <c r="I137" s="36"/>
      <c r="J137" s="36"/>
      <c r="K137" s="36"/>
      <c r="L137" s="36"/>
      <c r="M137" s="36"/>
      <c r="N137" s="36"/>
      <c r="O137" s="36"/>
    </row>
    <row r="138" spans="2:15" x14ac:dyDescent="0.3">
      <c r="B138" s="36"/>
      <c r="C138" s="36"/>
      <c r="D138" s="36"/>
      <c r="E138" s="36"/>
      <c r="F138" s="36"/>
      <c r="G138" s="36"/>
      <c r="H138" s="36"/>
      <c r="I138" s="36"/>
      <c r="J138" s="36"/>
      <c r="K138" s="36"/>
      <c r="L138" s="36"/>
      <c r="M138" s="36"/>
      <c r="N138" s="36"/>
      <c r="O138" s="36"/>
    </row>
    <row r="139" spans="2:15" x14ac:dyDescent="0.3">
      <c r="B139" s="36"/>
      <c r="C139" s="36"/>
      <c r="D139" s="36"/>
      <c r="E139" s="36"/>
      <c r="F139" s="36"/>
      <c r="G139" s="36"/>
      <c r="H139" s="36"/>
      <c r="I139" s="36"/>
      <c r="J139" s="36"/>
      <c r="K139" s="36"/>
      <c r="L139" s="36"/>
      <c r="M139" s="36"/>
      <c r="N139" s="36"/>
      <c r="O139" s="36"/>
    </row>
    <row r="140" spans="2:15" x14ac:dyDescent="0.3">
      <c r="B140" s="36"/>
      <c r="C140" s="36"/>
      <c r="D140" s="36"/>
      <c r="E140" s="36"/>
      <c r="F140" s="36"/>
      <c r="G140" s="36"/>
      <c r="H140" s="36"/>
      <c r="I140" s="36"/>
      <c r="J140" s="36"/>
      <c r="K140" s="36"/>
      <c r="L140" s="36"/>
      <c r="M140" s="36"/>
      <c r="N140" s="36"/>
      <c r="O140" s="36"/>
    </row>
    <row r="141" spans="2:15" x14ac:dyDescent="0.3">
      <c r="B141" s="36"/>
      <c r="C141" s="36"/>
      <c r="D141" s="36"/>
      <c r="E141" s="36"/>
      <c r="F141" s="36"/>
      <c r="G141" s="36"/>
      <c r="H141" s="36"/>
      <c r="I141" s="36"/>
      <c r="J141" s="36"/>
      <c r="K141" s="36"/>
      <c r="L141" s="36"/>
      <c r="M141" s="36"/>
      <c r="N141" s="36"/>
      <c r="O141" s="36"/>
    </row>
    <row r="142" spans="2:15" x14ac:dyDescent="0.3">
      <c r="B142" s="36"/>
      <c r="C142" s="36"/>
      <c r="D142" s="36"/>
      <c r="E142" s="36"/>
      <c r="F142" s="36"/>
      <c r="G142" s="36"/>
      <c r="H142" s="36"/>
      <c r="I142" s="36"/>
      <c r="J142" s="36"/>
      <c r="K142" s="36"/>
      <c r="L142" s="36"/>
      <c r="M142" s="36"/>
      <c r="N142" s="36"/>
      <c r="O142" s="36"/>
    </row>
    <row r="143" spans="2:15" x14ac:dyDescent="0.3">
      <c r="B143" s="36"/>
      <c r="C143" s="36"/>
      <c r="D143" s="36"/>
      <c r="E143" s="36"/>
      <c r="F143" s="36"/>
      <c r="G143" s="36"/>
      <c r="H143" s="36"/>
      <c r="I143" s="36"/>
      <c r="J143" s="36"/>
      <c r="K143" s="36"/>
      <c r="L143" s="36"/>
      <c r="M143" s="36"/>
      <c r="N143" s="36"/>
      <c r="O143" s="36"/>
    </row>
    <row r="144" spans="2:15" x14ac:dyDescent="0.3">
      <c r="B144" s="36"/>
      <c r="C144" s="36"/>
      <c r="D144" s="36"/>
      <c r="E144" s="36"/>
      <c r="F144" s="36"/>
      <c r="G144" s="36"/>
      <c r="H144" s="36"/>
      <c r="I144" s="36"/>
      <c r="J144" s="36"/>
      <c r="K144" s="36"/>
      <c r="L144" s="36"/>
      <c r="M144" s="36"/>
      <c r="N144" s="36"/>
      <c r="O144" s="36"/>
    </row>
    <row r="145" spans="2:15" x14ac:dyDescent="0.3">
      <c r="B145" s="36"/>
      <c r="C145" s="36"/>
      <c r="D145" s="36"/>
      <c r="E145" s="36"/>
      <c r="F145" s="36"/>
      <c r="G145" s="36"/>
      <c r="H145" s="36"/>
      <c r="I145" s="36"/>
      <c r="J145" s="36"/>
      <c r="K145" s="36"/>
      <c r="L145" s="36"/>
      <c r="M145" s="36"/>
      <c r="N145" s="36"/>
      <c r="O145" s="36"/>
    </row>
    <row r="146" spans="2:15" x14ac:dyDescent="0.3">
      <c r="B146" s="36"/>
      <c r="C146" s="36"/>
      <c r="D146" s="36"/>
      <c r="E146" s="36"/>
      <c r="F146" s="36"/>
      <c r="G146" s="36"/>
      <c r="H146" s="36"/>
      <c r="I146" s="36"/>
      <c r="J146" s="36"/>
      <c r="K146" s="36"/>
      <c r="L146" s="36"/>
      <c r="M146" s="36"/>
      <c r="N146" s="36"/>
      <c r="O146" s="36"/>
    </row>
    <row r="147" spans="2:15" x14ac:dyDescent="0.3">
      <c r="B147" s="36"/>
      <c r="C147" s="36"/>
      <c r="D147" s="36"/>
      <c r="E147" s="36"/>
      <c r="F147" s="36"/>
      <c r="G147" s="36"/>
      <c r="H147" s="36"/>
      <c r="I147" s="36"/>
      <c r="J147" s="36"/>
      <c r="K147" s="36"/>
      <c r="L147" s="36"/>
      <c r="M147" s="36"/>
      <c r="N147" s="36"/>
      <c r="O147" s="36"/>
    </row>
    <row r="148" spans="2:15" x14ac:dyDescent="0.3">
      <c r="B148" s="36"/>
      <c r="C148" s="36"/>
      <c r="D148" s="36"/>
      <c r="E148" s="36"/>
      <c r="F148" s="36"/>
      <c r="G148" s="36"/>
      <c r="H148" s="36"/>
      <c r="I148" s="36"/>
      <c r="J148" s="36"/>
      <c r="K148" s="36"/>
      <c r="L148" s="36"/>
      <c r="M148" s="36"/>
      <c r="N148" s="36"/>
      <c r="O148" s="36"/>
    </row>
    <row r="149" spans="2:15" x14ac:dyDescent="0.3">
      <c r="B149" s="36"/>
      <c r="C149" s="36"/>
      <c r="D149" s="36"/>
      <c r="E149" s="36"/>
      <c r="F149" s="36"/>
      <c r="G149" s="36"/>
      <c r="H149" s="36"/>
      <c r="I149" s="36"/>
      <c r="J149" s="36"/>
      <c r="K149" s="36"/>
      <c r="L149" s="36"/>
      <c r="M149" s="36"/>
      <c r="N149" s="36"/>
      <c r="O149" s="36"/>
    </row>
    <row r="150" spans="2:15" x14ac:dyDescent="0.3">
      <c r="B150" s="36"/>
      <c r="C150" s="36"/>
      <c r="D150" s="36"/>
      <c r="E150" s="36"/>
      <c r="F150" s="36"/>
      <c r="G150" s="36"/>
      <c r="H150" s="36"/>
      <c r="I150" s="36"/>
      <c r="J150" s="36"/>
      <c r="K150" s="36"/>
      <c r="L150" s="36"/>
      <c r="M150" s="36"/>
      <c r="N150" s="36"/>
      <c r="O150" s="36"/>
    </row>
    <row r="151" spans="2:15" x14ac:dyDescent="0.3">
      <c r="B151" s="36"/>
      <c r="C151" s="36"/>
      <c r="D151" s="36"/>
      <c r="E151" s="36"/>
      <c r="F151" s="36"/>
      <c r="G151" s="36"/>
      <c r="H151" s="36"/>
      <c r="I151" s="36"/>
      <c r="J151" s="36"/>
      <c r="K151" s="36"/>
      <c r="L151" s="36"/>
      <c r="M151" s="36"/>
      <c r="N151" s="36"/>
      <c r="O151" s="36"/>
    </row>
    <row r="152" spans="2:15" x14ac:dyDescent="0.3">
      <c r="B152" s="36"/>
      <c r="C152" s="36"/>
      <c r="D152" s="36"/>
      <c r="E152" s="36"/>
      <c r="F152" s="36"/>
      <c r="G152" s="36"/>
      <c r="H152" s="36"/>
      <c r="I152" s="36"/>
      <c r="J152" s="36"/>
      <c r="K152" s="36"/>
      <c r="L152" s="36"/>
      <c r="M152" s="36"/>
      <c r="N152" s="36"/>
      <c r="O152" s="36"/>
    </row>
    <row r="153" spans="2:15" x14ac:dyDescent="0.3">
      <c r="B153" s="36"/>
      <c r="C153" s="36"/>
      <c r="D153" s="36"/>
      <c r="E153" s="36"/>
      <c r="F153" s="36"/>
      <c r="G153" s="36"/>
      <c r="H153" s="36"/>
      <c r="I153" s="36"/>
      <c r="J153" s="36"/>
      <c r="K153" s="36"/>
      <c r="L153" s="36"/>
      <c r="M153" s="36"/>
      <c r="N153" s="36"/>
      <c r="O153" s="36"/>
    </row>
    <row r="154" spans="2:15" x14ac:dyDescent="0.3">
      <c r="B154" s="36"/>
      <c r="C154" s="36"/>
      <c r="D154" s="36"/>
      <c r="E154" s="36"/>
      <c r="F154" s="36"/>
      <c r="G154" s="36"/>
      <c r="H154" s="36"/>
      <c r="I154" s="36"/>
      <c r="J154" s="36"/>
      <c r="K154" s="36"/>
      <c r="L154" s="36"/>
      <c r="M154" s="36"/>
      <c r="N154" s="36"/>
      <c r="O154" s="36"/>
    </row>
    <row r="155" spans="2:15" x14ac:dyDescent="0.3">
      <c r="B155" s="36"/>
      <c r="C155" s="36"/>
      <c r="D155" s="36"/>
      <c r="E155" s="36"/>
      <c r="F155" s="36"/>
      <c r="G155" s="36"/>
      <c r="H155" s="36"/>
      <c r="I155" s="36"/>
      <c r="J155" s="36"/>
      <c r="K155" s="36"/>
      <c r="L155" s="36"/>
      <c r="M155" s="36"/>
      <c r="N155" s="36"/>
      <c r="O155" s="36"/>
    </row>
    <row r="156" spans="2:15" x14ac:dyDescent="0.3">
      <c r="B156" s="36"/>
      <c r="C156" s="36"/>
      <c r="D156" s="36"/>
      <c r="E156" s="36"/>
      <c r="F156" s="36"/>
      <c r="G156" s="36"/>
      <c r="H156" s="36"/>
      <c r="I156" s="36"/>
      <c r="J156" s="36"/>
      <c r="K156" s="36"/>
      <c r="L156" s="36"/>
      <c r="M156" s="36"/>
      <c r="N156" s="36"/>
      <c r="O156" s="36"/>
    </row>
    <row r="157" spans="2:15" x14ac:dyDescent="0.3">
      <c r="B157" s="36"/>
      <c r="C157" s="36"/>
      <c r="D157" s="36"/>
      <c r="E157" s="36"/>
      <c r="F157" s="36"/>
      <c r="G157" s="36"/>
      <c r="H157" s="36"/>
      <c r="I157" s="36"/>
      <c r="J157" s="36"/>
      <c r="K157" s="36"/>
      <c r="L157" s="36"/>
      <c r="M157" s="36"/>
      <c r="N157" s="36"/>
      <c r="O157" s="36"/>
    </row>
    <row r="158" spans="2:15" x14ac:dyDescent="0.3">
      <c r="B158" s="36"/>
      <c r="C158" s="36"/>
      <c r="D158" s="36"/>
      <c r="E158" s="36"/>
      <c r="F158" s="36"/>
      <c r="G158" s="36"/>
      <c r="H158" s="36"/>
      <c r="I158" s="36"/>
      <c r="J158" s="36"/>
      <c r="K158" s="36"/>
      <c r="L158" s="36"/>
      <c r="M158" s="36"/>
      <c r="N158" s="36"/>
      <c r="O158" s="36"/>
    </row>
    <row r="159" spans="2:15" x14ac:dyDescent="0.3">
      <c r="B159" s="36"/>
      <c r="C159" s="36"/>
      <c r="D159" s="36"/>
      <c r="E159" s="36"/>
      <c r="F159" s="36"/>
      <c r="G159" s="36"/>
      <c r="H159" s="36"/>
      <c r="I159" s="36"/>
      <c r="J159" s="36"/>
      <c r="K159" s="36"/>
      <c r="L159" s="36"/>
      <c r="M159" s="36"/>
      <c r="N159" s="36"/>
      <c r="O159" s="36"/>
    </row>
    <row r="160" spans="2:15" x14ac:dyDescent="0.3">
      <c r="B160" s="36"/>
      <c r="C160" s="36"/>
      <c r="D160" s="36"/>
      <c r="E160" s="36"/>
      <c r="F160" s="36"/>
      <c r="G160" s="36"/>
      <c r="H160" s="36"/>
      <c r="I160" s="36"/>
      <c r="J160" s="36"/>
      <c r="K160" s="36"/>
      <c r="L160" s="36"/>
      <c r="M160" s="36"/>
      <c r="N160" s="36"/>
      <c r="O160" s="36"/>
    </row>
    <row r="161" spans="2:15" x14ac:dyDescent="0.3">
      <c r="B161" s="36"/>
      <c r="C161" s="36"/>
      <c r="D161" s="36"/>
      <c r="E161" s="36"/>
      <c r="F161" s="36"/>
      <c r="G161" s="36"/>
      <c r="H161" s="36"/>
      <c r="I161" s="36"/>
      <c r="J161" s="36"/>
      <c r="K161" s="36"/>
      <c r="L161" s="36"/>
      <c r="M161" s="36"/>
      <c r="N161" s="36"/>
      <c r="O161" s="36"/>
    </row>
    <row r="162" spans="2:15" x14ac:dyDescent="0.3">
      <c r="B162" s="36"/>
      <c r="C162" s="36"/>
      <c r="D162" s="36"/>
      <c r="E162" s="36"/>
      <c r="F162" s="36"/>
      <c r="G162" s="36"/>
      <c r="H162" s="36"/>
      <c r="I162" s="36"/>
      <c r="J162" s="36"/>
      <c r="K162" s="36"/>
      <c r="L162" s="36"/>
      <c r="M162" s="36"/>
      <c r="N162" s="36"/>
      <c r="O162" s="36"/>
    </row>
    <row r="163" spans="2:15" x14ac:dyDescent="0.3">
      <c r="B163" s="36"/>
      <c r="C163" s="36"/>
      <c r="D163" s="36"/>
      <c r="E163" s="36"/>
      <c r="F163" s="36"/>
      <c r="G163" s="36"/>
      <c r="H163" s="36"/>
      <c r="I163" s="36"/>
      <c r="J163" s="36"/>
      <c r="K163" s="36"/>
      <c r="L163" s="36"/>
      <c r="M163" s="36"/>
      <c r="N163" s="36"/>
      <c r="O163" s="36"/>
    </row>
    <row r="164" spans="2:15" x14ac:dyDescent="0.3">
      <c r="B164" s="36"/>
      <c r="C164" s="36"/>
      <c r="D164" s="36"/>
      <c r="E164" s="36"/>
      <c r="F164" s="36"/>
      <c r="G164" s="36"/>
      <c r="H164" s="36"/>
      <c r="I164" s="36"/>
      <c r="J164" s="36"/>
      <c r="K164" s="36"/>
      <c r="L164" s="36"/>
      <c r="M164" s="36"/>
      <c r="N164" s="36"/>
      <c r="O164" s="36"/>
    </row>
    <row r="165" spans="2:15" x14ac:dyDescent="0.3">
      <c r="B165" s="36"/>
      <c r="C165" s="36"/>
      <c r="D165" s="36"/>
      <c r="E165" s="36"/>
      <c r="F165" s="36"/>
      <c r="G165" s="36"/>
      <c r="H165" s="36"/>
      <c r="I165" s="36"/>
      <c r="J165" s="36"/>
      <c r="K165" s="36"/>
      <c r="L165" s="36"/>
      <c r="M165" s="36"/>
      <c r="N165" s="36"/>
      <c r="O165" s="36"/>
    </row>
  </sheetData>
  <mergeCells count="35">
    <mergeCell ref="B86:K86"/>
    <mergeCell ref="U72:AB72"/>
    <mergeCell ref="U58:AB58"/>
    <mergeCell ref="C13:I14"/>
    <mergeCell ref="K47:K48"/>
    <mergeCell ref="L47:S47"/>
    <mergeCell ref="C58:I60"/>
    <mergeCell ref="C51:I52"/>
    <mergeCell ref="C73:I74"/>
    <mergeCell ref="J75:J76"/>
    <mergeCell ref="B78:K78"/>
    <mergeCell ref="C81:K81"/>
    <mergeCell ref="B83:K83"/>
    <mergeCell ref="B84:K84"/>
    <mergeCell ref="B85:K85"/>
    <mergeCell ref="K9:S9"/>
    <mergeCell ref="K10:S10"/>
    <mergeCell ref="K11:K12"/>
    <mergeCell ref="L11:S11"/>
    <mergeCell ref="A5:I6"/>
    <mergeCell ref="B10:I11"/>
    <mergeCell ref="U12:AB12"/>
    <mergeCell ref="K46:S46"/>
    <mergeCell ref="K45:S45"/>
    <mergeCell ref="C71:I72"/>
    <mergeCell ref="K56:S56"/>
    <mergeCell ref="L57:S57"/>
    <mergeCell ref="K57:K58"/>
    <mergeCell ref="B69:I70"/>
    <mergeCell ref="K55:S55"/>
    <mergeCell ref="C30:I34"/>
    <mergeCell ref="B28:I29"/>
    <mergeCell ref="B38:I39"/>
    <mergeCell ref="B46:I49"/>
    <mergeCell ref="C40:I43"/>
  </mergeCells>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577984-4201-409F-9AE9-809D600DCAF2}"/>
</file>

<file path=customXml/itemProps2.xml><?xml version="1.0" encoding="utf-8"?>
<ds:datastoreItem xmlns:ds="http://schemas.openxmlformats.org/officeDocument/2006/customXml" ds:itemID="{247B552F-CBE8-47DB-9B2F-3A43E98F7576}"/>
</file>

<file path=customXml/itemProps3.xml><?xml version="1.0" encoding="utf-8"?>
<ds:datastoreItem xmlns:ds="http://schemas.openxmlformats.org/officeDocument/2006/customXml" ds:itemID="{CC2EFDF5-C2B3-4DF4-A874-3F6482DA1959}"/>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Question</vt:lpstr>
      <vt:lpstr>Solution</vt:lpstr>
      <vt:lpstr>Question!n_</vt:lpstr>
      <vt:lpstr>n_</vt:lpstr>
      <vt:lpstr>Question!r_</vt:lpstr>
      <vt:lpstr>r_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Hardy</dc:creator>
  <cp:lastModifiedBy>Aleshia Zionce</cp:lastModifiedBy>
  <dcterms:created xsi:type="dcterms:W3CDTF">2024-07-25T19:31:44Z</dcterms:created>
  <dcterms:modified xsi:type="dcterms:W3CDTF">2026-01-12T17:06:50Z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