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5\S25\"/>
    </mc:Choice>
  </mc:AlternateContent>
  <xr:revisionPtr revIDLastSave="0" documentId="13_ncr:1_{3A5B77C1-764A-4623-93DB-7B5C762E064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andidate #" sheetId="6" r:id="rId1"/>
    <sheet name="Q4" sheetId="4" r:id="rId2"/>
    <sheet name="Q5" sheetId="7" r:id="rId3"/>
    <sheet name="Q7" sheetId="8" r:id="rId4"/>
    <sheet name="Q9" sheetId="9" r:id="rId5"/>
    <sheet name="Q10" sheetId="10" r:id="rId6"/>
    <sheet name="Q12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3" i="8" l="1"/>
  <c r="D104" i="8"/>
  <c r="D105" i="8"/>
  <c r="D106" i="8"/>
  <c r="D102" i="8"/>
  <c r="H84" i="8"/>
  <c r="H77" i="8"/>
  <c r="H71" i="8"/>
  <c r="E63" i="8"/>
  <c r="E64" i="8"/>
  <c r="E62" i="8"/>
  <c r="D63" i="8"/>
  <c r="D64" i="8"/>
  <c r="D62" i="8"/>
  <c r="F54" i="8"/>
  <c r="F55" i="8"/>
  <c r="F56" i="8"/>
  <c r="F57" i="8"/>
  <c r="F53" i="8"/>
  <c r="E54" i="8"/>
  <c r="E55" i="8"/>
  <c r="E56" i="8"/>
  <c r="E57" i="8"/>
  <c r="E53" i="8"/>
  <c r="D54" i="8"/>
  <c r="D55" i="8"/>
  <c r="D56" i="8"/>
  <c r="D57" i="8"/>
  <c r="D53" i="8"/>
  <c r="I145" i="8" l="1"/>
  <c r="J148" i="8" s="1"/>
  <c r="J154" i="8" s="1"/>
  <c r="H145" i="8"/>
  <c r="J150" i="8" s="1"/>
  <c r="F145" i="8"/>
  <c r="G148" i="8" s="1"/>
  <c r="G154" i="8" s="1"/>
  <c r="E145" i="8"/>
  <c r="G156" i="8" s="1"/>
  <c r="G144" i="8"/>
  <c r="D144" i="8"/>
  <c r="G143" i="8"/>
  <c r="D143" i="8"/>
  <c r="G142" i="8"/>
  <c r="D142" i="8"/>
  <c r="G141" i="8"/>
  <c r="D141" i="8"/>
  <c r="G140" i="8"/>
  <c r="D140" i="8"/>
  <c r="H126" i="8"/>
  <c r="H124" i="8"/>
  <c r="H117" i="8"/>
  <c r="G155" i="8" s="1"/>
  <c r="H111" i="8"/>
  <c r="F107" i="8"/>
  <c r="H110" i="8" s="1"/>
  <c r="H116" i="8" s="1"/>
  <c r="H123" i="8" s="1"/>
  <c r="E107" i="8"/>
  <c r="H119" i="8"/>
  <c r="G157" i="8" s="1"/>
  <c r="J157" i="8" s="1"/>
  <c r="H113" i="8"/>
  <c r="G151" i="8" s="1"/>
  <c r="J151" i="8" s="1"/>
  <c r="H58" i="8"/>
  <c r="H68" i="8" s="1"/>
  <c r="H74" i="8" s="1"/>
  <c r="H81" i="8" s="1"/>
  <c r="G58" i="8"/>
  <c r="E58" i="8"/>
  <c r="E28" i="8"/>
  <c r="J26" i="8"/>
  <c r="H118" i="8" l="1"/>
  <c r="H112" i="8"/>
  <c r="G161" i="8"/>
  <c r="J158" i="8"/>
  <c r="J161" i="8" s="1"/>
  <c r="J156" i="8"/>
  <c r="G150" i="8"/>
</calcChain>
</file>

<file path=xl/sharedStrings.xml><?xml version="1.0" encoding="utf-8"?>
<sst xmlns="http://schemas.openxmlformats.org/spreadsheetml/2006/main" count="314" uniqueCount="205">
  <si>
    <t>Coupon Rate</t>
  </si>
  <si>
    <t>1 Mo</t>
  </si>
  <si>
    <t>2 Mo</t>
  </si>
  <si>
    <t>3 Mo</t>
  </si>
  <si>
    <t>4 Mo</t>
  </si>
  <si>
    <t>6 Mo</t>
  </si>
  <si>
    <t>1 Yr</t>
  </si>
  <si>
    <t>2 Yr</t>
  </si>
  <si>
    <t>3 Yr</t>
  </si>
  <si>
    <t>04/01/2024</t>
  </si>
  <si>
    <t>c)</t>
  </si>
  <si>
    <t>Fill in your final answers here:</t>
  </si>
  <si>
    <t>Show your work here:</t>
  </si>
  <si>
    <r>
      <t>(2 points)</t>
    </r>
    <r>
      <rPr>
        <sz val="11"/>
        <color theme="1"/>
        <rFont val="Times New Roman"/>
        <family val="1"/>
      </rPr>
      <t xml:space="preserve"> Calculate the market price range at which it is optimal for the bond issuer to call Bond 2 on April 1, 2024. </t>
    </r>
  </si>
  <si>
    <t>Candidate No.</t>
  </si>
  <si>
    <t>(c)</t>
  </si>
  <si>
    <t>Your CIO is interested in investing in SVS Co., a new hedge fund.</t>
  </si>
  <si>
    <t>On June 30, 2023:</t>
  </si>
  <si>
    <t>·         An initial investment of $1 million was made into SVS Co.</t>
  </si>
  <si>
    <t>·         SVS also sold 20% OTM strangles on the S&amp;P500 index with 6-month maturities.</t>
  </si>
  <si>
    <t>·         SVS applied both its initial investment and the proceeds from the strangles into U.S. 6-month T-bills.</t>
  </si>
  <si>
    <t>·         Each 20% OTM strangle on the S&amp;P500 index with a 6-month maturity was selling for $57.50.</t>
  </si>
  <si>
    <t>·         U.S. 6-month T-bill rates were yielding 6%, compounded annually.</t>
  </si>
  <si>
    <t>·         The S&amp;P500 index level was 5,000.</t>
  </si>
  <si>
    <t>On December 31, 2023:</t>
  </si>
  <si>
    <t>·         SVS Co’s Sharpe ratio was 7.14 and its standard deviation was 0.42% over the last 6 months.</t>
  </si>
  <si>
    <t>·         S&amp;P 500 index level is 5,000 as markets have been stable over the 6-month period ending December 31, 2023.</t>
  </si>
  <si>
    <t>(3 points) Calculate the S&amp;P500 index levels on December 31, 2023, that would have reduced SVS Co.’s Sharpe ratio to 0.</t>
  </si>
  <si>
    <t>S&amp;P Index level (lower):</t>
  </si>
  <si>
    <t>S&amp;P Index level (higher):</t>
  </si>
  <si>
    <t xml:space="preserve">(6 points)  </t>
  </si>
  <si>
    <t>You are given the following information about a CLO company (Collaterized Loan Obligation)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</si>
  <si>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The company's assets consist of five groups of loans (Group 1 through Group 5), all purchased at par value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</si>
  <si>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The company's liabilities consist of three classes /tranches of debt (Class A, B and C), all issued at par value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</si>
  <si>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The maturity of each group of loans and each class of debt exceeds 10 years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</si>
  <si>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The company's equity owner contributed $70 million and is entitled to any residual cash flows after all liability payments are satisfied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</si>
  <si>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No asset reinvestment is to be made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</si>
  <si>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All asset and liability cash flows (coupon payments) are assumed to occur at the end of the year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</si>
  <si>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All fees and transaction costs (such as trustee fee, asset manager fees...) are assumed to be $0</t>
    </r>
  </si>
  <si>
    <r>
      <t>·</t>
    </r>
    <r>
      <rPr>
        <sz val="7"/>
        <color rgb="FF000000"/>
        <rFont val="Calibri"/>
        <family val="2"/>
        <scheme val="minor"/>
      </rPr>
      <t xml:space="preserve">         </t>
    </r>
    <r>
      <rPr>
        <sz val="12"/>
        <color rgb="FF000000"/>
        <rFont val="Calibri"/>
        <family val="2"/>
        <scheme val="minor"/>
      </rPr>
      <t>The minimum values to pass the par coverage test are shown below</t>
    </r>
  </si>
  <si>
    <t>Class A</t>
  </si>
  <si>
    <t>Class B</t>
  </si>
  <si>
    <t xml:space="preserve">         Class C</t>
  </si>
  <si>
    <r>
      <t>·</t>
    </r>
    <r>
      <rPr>
        <sz val="7"/>
        <color theme="1"/>
        <rFont val="Calibri Light"/>
        <family val="2"/>
        <scheme val="major"/>
      </rPr>
      <t xml:space="preserve">         </t>
    </r>
    <r>
      <rPr>
        <sz val="12"/>
        <color rgb="FF000000"/>
        <rFont val="Calibri Light"/>
        <family val="2"/>
        <scheme val="major"/>
      </rPr>
      <t>Defaulted assets are to be excluded from the par coverage tests</t>
    </r>
  </si>
  <si>
    <r>
      <t>·</t>
    </r>
    <r>
      <rPr>
        <sz val="7"/>
        <color rgb="FF000000"/>
        <rFont val="Calibri Light"/>
        <family val="2"/>
        <scheme val="major"/>
      </rPr>
      <t xml:space="preserve">         </t>
    </r>
    <r>
      <rPr>
        <sz val="12"/>
        <color rgb="FF000000"/>
        <rFont val="Calibri Light"/>
        <family val="2"/>
        <scheme val="major"/>
      </rPr>
      <t>The recovery rate for any defaulted assets is 0%</t>
    </r>
  </si>
  <si>
    <t>The company's asset and liability data is shown below ($millions)</t>
  </si>
  <si>
    <t>Assets (Loans)</t>
  </si>
  <si>
    <t>Par Amount</t>
  </si>
  <si>
    <r>
      <rPr>
        <sz val="11"/>
        <color theme="1"/>
        <rFont val="Calibri"/>
        <family val="2"/>
        <scheme val="minor"/>
      </rPr>
      <t xml:space="preserve">             </t>
    </r>
    <r>
      <rPr>
        <u/>
        <sz val="11"/>
        <color theme="1"/>
        <rFont val="Calibri"/>
        <family val="2"/>
        <scheme val="minor"/>
      </rPr>
      <t>Liability</t>
    </r>
  </si>
  <si>
    <t>Group 1</t>
  </si>
  <si>
    <t xml:space="preserve">             Class A (most senior)</t>
  </si>
  <si>
    <t>Group 2</t>
  </si>
  <si>
    <t xml:space="preserve">             Class B (middle class)</t>
  </si>
  <si>
    <t>Group 3</t>
  </si>
  <si>
    <t xml:space="preserve">             Class C (most junior)</t>
  </si>
  <si>
    <t>Group 4</t>
  </si>
  <si>
    <t xml:space="preserve">             Total</t>
  </si>
  <si>
    <t>Group 5</t>
  </si>
  <si>
    <t>Capital Amount</t>
  </si>
  <si>
    <t>Total</t>
  </si>
  <si>
    <t xml:space="preserve">             Class E (Equity)</t>
  </si>
  <si>
    <t>You are also provided the following asset default rate assumptions:</t>
  </si>
  <si>
    <t>Annual Default Rates</t>
  </si>
  <si>
    <r>
      <t>Year 1 Default</t>
    </r>
    <r>
      <rPr>
        <u/>
        <sz val="11"/>
        <color theme="1"/>
        <rFont val="Calibri"/>
        <family val="2"/>
        <scheme val="minor"/>
      </rPr>
      <t xml:space="preserve"> Rate</t>
    </r>
  </si>
  <si>
    <r>
      <t>Year 2 Default</t>
    </r>
    <r>
      <rPr>
        <u/>
        <sz val="11"/>
        <color theme="1"/>
        <rFont val="Calibri"/>
        <family val="2"/>
        <scheme val="minor"/>
      </rPr>
      <t xml:space="preserve"> Rate</t>
    </r>
  </si>
  <si>
    <r>
      <t>Year 3 Default</t>
    </r>
    <r>
      <rPr>
        <u/>
        <sz val="11"/>
        <color theme="1"/>
        <rFont val="Calibri"/>
        <family val="2"/>
        <scheme val="minor"/>
      </rPr>
      <t xml:space="preserve"> Rate</t>
    </r>
  </si>
  <si>
    <r>
      <t>Year 4 Default</t>
    </r>
    <r>
      <rPr>
        <u/>
        <sz val="11"/>
        <color theme="1"/>
        <rFont val="Calibri"/>
        <family val="2"/>
        <scheme val="minor"/>
      </rPr>
      <t xml:space="preserve"> Rate</t>
    </r>
  </si>
  <si>
    <t>(a)</t>
  </si>
  <si>
    <t>(2 points)  Calculate total cash flows to Class A, B, C and E, respectively, at the end of year 1</t>
  </si>
  <si>
    <t>Total asset cash flow to Class A</t>
  </si>
  <si>
    <t>Total asset cash flow to Class B</t>
  </si>
  <si>
    <t>Total asset cash flow to Class C</t>
  </si>
  <si>
    <t>Total asset cash flow to Class E</t>
  </si>
  <si>
    <t>Asset</t>
  </si>
  <si>
    <t>Loan Group</t>
  </si>
  <si>
    <t>Par amount at inception</t>
  </si>
  <si>
    <t>Year 1 Default Rate</t>
  </si>
  <si>
    <t>Year 1 Par amount after default</t>
  </si>
  <si>
    <t>Year 1 Asset cash flow</t>
  </si>
  <si>
    <t>Liability</t>
  </si>
  <si>
    <t>Tranche Class</t>
  </si>
  <si>
    <t>Tranche Par Amount</t>
  </si>
  <si>
    <t>Scheduled Interest Payment</t>
  </si>
  <si>
    <t>Class C</t>
  </si>
  <si>
    <t>Total Debt</t>
  </si>
  <si>
    <t>Liability Cash Flows</t>
  </si>
  <si>
    <t>Year 1</t>
  </si>
  <si>
    <t>Total asset cash flow available for Class A</t>
  </si>
  <si>
    <t>To Class A interest payment</t>
  </si>
  <si>
    <t>Class A coverage test before principal payment</t>
  </si>
  <si>
    <t>Class A coverage test threshold</t>
  </si>
  <si>
    <t>To Class A principal payment</t>
  </si>
  <si>
    <t>Total asset cash flow available for Class B</t>
  </si>
  <si>
    <t>To Class B interest payment</t>
  </si>
  <si>
    <t>Class B coverage test before principal payment</t>
  </si>
  <si>
    <t>Class B coverage test threshold</t>
  </si>
  <si>
    <t>To Class A's principal payment (required)</t>
  </si>
  <si>
    <t>To Class A's principal payment (actual)</t>
  </si>
  <si>
    <t>Total asset cash flow available for Class C</t>
  </si>
  <si>
    <t>To Class C interest payment</t>
  </si>
  <si>
    <t>Class C coverage test before principal payment</t>
  </si>
  <si>
    <t>Class C coverage test threshold</t>
  </si>
  <si>
    <t>Total asset cash flow available for Class E</t>
  </si>
  <si>
    <t>(b)</t>
  </si>
  <si>
    <t>(1.5 point)  Calculate principal payment to Class A at the end of year 2</t>
  </si>
  <si>
    <t>Year 2 Default Rate</t>
  </si>
  <si>
    <t>Year 2 Par amount after default</t>
  </si>
  <si>
    <t>Year 2 Asset cash flow</t>
  </si>
  <si>
    <t>Year 2</t>
  </si>
  <si>
    <t>(1.5 point)  Calculate interest payment to Class B at the end of year 4</t>
  </si>
  <si>
    <t>To Class B interest payment (Year 4)</t>
  </si>
  <si>
    <t>Year 3 Default Rate</t>
  </si>
  <si>
    <t>Year 3 Par amount after default</t>
  </si>
  <si>
    <t>Year 3 Asset cash flow</t>
  </si>
  <si>
    <t>Year 4 Default Rate</t>
  </si>
  <si>
    <t>Year 4 Par amount after default</t>
  </si>
  <si>
    <t>Year 4 Asset cash flow</t>
  </si>
  <si>
    <t>Year 3</t>
  </si>
  <si>
    <t>Year 4</t>
  </si>
  <si>
    <t>The company elects to move forward with a plan to immunize a selection of its liabilities. Later, the company requests your support in evaluating the immunizing portfolio.</t>
  </si>
  <si>
    <t>Portfolio Information (at t=0)</t>
  </si>
  <si>
    <t>Market Value</t>
  </si>
  <si>
    <t>Duration</t>
  </si>
  <si>
    <t>Bond A</t>
  </si>
  <si>
    <t>Bond B</t>
  </si>
  <si>
    <t>Bond C</t>
  </si>
  <si>
    <t>Portfolio Information prior to rebalancing (at t =1)</t>
  </si>
  <si>
    <t xml:space="preserve"> (b)</t>
  </si>
  <si>
    <t>(2 points) Calculate the new market value of each bond required to reestablish the dollar duration of the portfolio</t>
  </si>
  <si>
    <t>Rebalancing ratio</t>
  </si>
  <si>
    <t>New Value</t>
  </si>
  <si>
    <t>In this market, all loans are perpetual and the prevailing interest rate on mortgages is 5%. In addition, there is a market for tax-exempt debt, where the prevailing market interest rate is 3.5%.</t>
  </si>
  <si>
    <t xml:space="preserve">There are three investors interested in the same property. 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</si>
  <si>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 xml:space="preserve">Investor A is a marginal investor. 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</si>
  <si>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Investor B has the same expected pre-tax cash flows as Investor A with a lower marginal income tax rate of 20%.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</si>
  <si>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Investor C is a chain store owner. She estimates that she can generate $60,000 total annual cash flows with this property due to synergy from her other stores. Her marginal tax rate on investment is 35%.</t>
    </r>
  </si>
  <si>
    <t xml:space="preserve">All three investors would plan to borrow $1 million to help finance this real estate investment. </t>
  </si>
  <si>
    <t>(i)</t>
  </si>
  <si>
    <t>(0.5 point) Calculate the effective tax rate on mortgage interest income faced by marginal investors in the debt market.</t>
  </si>
  <si>
    <t>(ii)</t>
  </si>
  <si>
    <t>(1 point) Calculate the investment value for investor A.</t>
  </si>
  <si>
    <t>(iii)</t>
  </si>
  <si>
    <t>(2 points) Calculate the pre-tax market interest rate that would produce the same investment value for investors B and C.</t>
  </si>
  <si>
    <t>(i) Effective tax rate:</t>
  </si>
  <si>
    <t>(ii) Investment Value:</t>
  </si>
  <si>
    <t>(iii) Pre-tax market interest rate:</t>
  </si>
  <si>
    <t>Reviewing the historical data of the permissible asset classes (over 10 years) included in the IPS:</t>
  </si>
  <si>
    <t>Asset Class</t>
  </si>
  <si>
    <t>Mean Return</t>
  </si>
  <si>
    <t>Standard Deviation</t>
  </si>
  <si>
    <t>Min Return</t>
  </si>
  <si>
    <t>Max Return</t>
  </si>
  <si>
    <t>Cash Equivalents</t>
  </si>
  <si>
    <t>U.S. Medium-Term Bonds</t>
  </si>
  <si>
    <t>U.S. Long-Term Bonds</t>
  </si>
  <si>
    <t>U.S. Equities</t>
  </si>
  <si>
    <t>International Equities</t>
  </si>
  <si>
    <t>Your colleague has been researching additional asset classes to bolster portfolio performance. They have created 3 corner portfolios under a Mean-Variance Optimization, where each corner portfolio is a combination of the current portfolio selected and only one new asset class.</t>
  </si>
  <si>
    <t>Additional Asset</t>
  </si>
  <si>
    <t>New Portfolio Expected Return</t>
  </si>
  <si>
    <t>New Portfolio Standard Deviation</t>
  </si>
  <si>
    <t>Correlation with Current Portfolio</t>
  </si>
  <si>
    <t>A</t>
  </si>
  <si>
    <t>B</t>
  </si>
  <si>
    <t>C</t>
  </si>
  <si>
    <t>If Asset A is added to the portfolio, the Sharpe Ratio is unchanged.</t>
  </si>
  <si>
    <r>
      <t xml:space="preserve"> (b) (</t>
    </r>
    <r>
      <rPr>
        <i/>
        <sz val="12"/>
        <color theme="1"/>
        <rFont val="Times New Roman"/>
        <family val="1"/>
      </rPr>
      <t>1.5 points)</t>
    </r>
    <r>
      <rPr>
        <sz val="12"/>
        <color theme="1"/>
        <rFont val="Times New Roman"/>
        <family val="1"/>
      </rPr>
      <t xml:space="preserve"> Identify the optimal Asset among A through C to add to the portfolio if the key metric is:</t>
    </r>
  </si>
  <si>
    <t>(i) Maximizing Sharpe Ratio</t>
  </si>
  <si>
    <t xml:space="preserve">(ii) Maximizing Utility Function </t>
  </si>
  <si>
    <t>Sharpe Ratio</t>
  </si>
  <si>
    <t>Utility Function</t>
  </si>
  <si>
    <t xml:space="preserve">Which asset to add? </t>
  </si>
  <si>
    <r>
      <t xml:space="preserve"> (c) (</t>
    </r>
    <r>
      <rPr>
        <i/>
        <sz val="12"/>
        <color theme="1"/>
        <rFont val="Times New Roman"/>
        <family val="1"/>
      </rPr>
      <t>2 points)</t>
    </r>
    <r>
      <rPr>
        <sz val="12"/>
        <color theme="1"/>
        <rFont val="Times New Roman"/>
        <family val="1"/>
      </rPr>
      <t xml:space="preserve"> </t>
    </r>
  </si>
  <si>
    <t xml:space="preserve">(i) (0.5 points)  Define the capital allocation line. </t>
  </si>
  <si>
    <t>(ii) (1.5 points)  Calculate the maximum risk aversion parameter for which the optimal corner portfolio would lie on the capital allocation line.</t>
  </si>
  <si>
    <t xml:space="preserve">Risk Aversion Parameter </t>
  </si>
  <si>
    <t xml:space="preserve">&lt;candidate to fill in&gt; </t>
  </si>
  <si>
    <t>Maximum</t>
  </si>
  <si>
    <t>Q4</t>
  </si>
  <si>
    <t>Q5</t>
  </si>
  <si>
    <t>Q7</t>
  </si>
  <si>
    <t>Q9</t>
  </si>
  <si>
    <t>Q10</t>
  </si>
  <si>
    <t>Q12</t>
  </si>
  <si>
    <t>Bond 2</t>
  </si>
  <si>
    <t>18 months</t>
  </si>
  <si>
    <t xml:space="preserve">5 million </t>
  </si>
  <si>
    <t>Not applicable</t>
  </si>
  <si>
    <t xml:space="preserve">Term to maturity </t>
  </si>
  <si>
    <t>Face amount</t>
  </si>
  <si>
    <t xml:space="preserve">Coupon rate </t>
  </si>
  <si>
    <t xml:space="preserve">Call schedule </t>
  </si>
  <si>
    <t>Make-whole call premium</t>
  </si>
  <si>
    <t>Available inputs</t>
  </si>
  <si>
    <t>Prevailing Interest Rate on Mortgages</t>
  </si>
  <si>
    <t>Prevailing market rate on tax-exempt debt</t>
  </si>
  <si>
    <t>Marginal Tax Rates</t>
  </si>
  <si>
    <t>Investor B</t>
  </si>
  <si>
    <t>Investor C</t>
  </si>
  <si>
    <t>Investor C, chain store cashflows</t>
  </si>
  <si>
    <t>Amount each investor plans to borrow</t>
  </si>
  <si>
    <t>Expected Return</t>
  </si>
  <si>
    <t>Utility</t>
  </si>
  <si>
    <t>The current portfolio allocation yields: an expected return of 7.5%, with a standard deviation of 10.0%, and a utility of 0.055.</t>
  </si>
  <si>
    <t>Number of Strangles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</si>
</sst>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0.0%"/>
    <numFmt numFmtId="168" formatCode="_(* #,##0_);_(* \(#,##0\);_(* &quot;-&quot;??_);_(@_)"/>
    <numFmt numFmtId="169" formatCode="_-&quot;$&quot;* #,##0_-;\-&quot;$&quot;* #,##0_-;_-&quot;$&quot;* &quot;-&quot;??_-;_-@_-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1B1B1B"/>
      <name val="Times New Roman"/>
      <family val="1"/>
    </font>
    <font>
      <sz val="10"/>
      <color rgb="FF1B1B1B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12"/>
      <color theme="1"/>
      <name val="Calibri Light"/>
      <family val="2"/>
      <scheme val="major"/>
    </font>
    <font>
      <sz val="7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7"/>
      <color rgb="FF000000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rgb="FF1B1B1B"/>
      </left>
      <right style="medium">
        <color rgb="FF1B1B1B"/>
      </right>
      <top style="medium">
        <color rgb="FF1B1B1B"/>
      </top>
      <bottom style="medium">
        <color rgb="FF1B1B1B"/>
      </bottom>
      <diagonal/>
    </border>
    <border>
      <left/>
      <right style="medium">
        <color rgb="FF1B1B1B"/>
      </right>
      <top style="medium">
        <color rgb="FF1B1B1B"/>
      </top>
      <bottom style="medium">
        <color rgb="FF1B1B1B"/>
      </bottom>
      <diagonal/>
    </border>
    <border>
      <left style="medium">
        <color rgb="FF1B1B1B"/>
      </left>
      <right style="medium">
        <color rgb="FF1B1B1B"/>
      </right>
      <top/>
      <bottom style="medium">
        <color rgb="FF1B1B1B"/>
      </bottom>
      <diagonal/>
    </border>
    <border>
      <left/>
      <right style="medium">
        <color rgb="FF1B1B1B"/>
      </right>
      <top/>
      <bottom style="medium">
        <color rgb="FF1B1B1B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1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/>
    <xf numFmtId="10" fontId="0" fillId="0" borderId="0" xfId="0" applyNumberFormat="1"/>
    <xf numFmtId="0" fontId="9" fillId="3" borderId="5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9" fillId="3" borderId="5" xfId="0" applyFont="1" applyFill="1" applyBorder="1" applyAlignment="1">
      <alignment horizontal="left" wrapText="1"/>
    </xf>
    <xf numFmtId="0" fontId="2" fillId="0" borderId="0" xfId="34"/>
    <xf numFmtId="0" fontId="2" fillId="4" borderId="0" xfId="34" applyFill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43" fontId="0" fillId="4" borderId="9" xfId="1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indent="8"/>
    </xf>
    <xf numFmtId="0" fontId="12" fillId="0" borderId="0" xfId="0" applyFont="1" applyAlignment="1">
      <alignment horizontal="left" vertical="center" indent="8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 indent="8"/>
    </xf>
    <xf numFmtId="0" fontId="17" fillId="0" borderId="0" xfId="0" applyFont="1"/>
    <xf numFmtId="0" fontId="16" fillId="0" borderId="0" xfId="0" applyFont="1" applyAlignment="1">
      <alignment horizontal="left" vertical="center" indent="8"/>
    </xf>
    <xf numFmtId="0" fontId="19" fillId="0" borderId="10" xfId="0" applyFont="1" applyBorder="1"/>
    <xf numFmtId="0" fontId="19" fillId="0" borderId="16" xfId="0" applyFont="1" applyBorder="1" applyAlignment="1">
      <alignment horizontal="center"/>
    </xf>
    <xf numFmtId="0" fontId="19" fillId="0" borderId="12" xfId="0" applyFont="1" applyBorder="1" applyAlignment="1">
      <alignment horizontal="right"/>
    </xf>
    <xf numFmtId="0" fontId="0" fillId="0" borderId="16" xfId="0" applyBorder="1"/>
    <xf numFmtId="0" fontId="0" fillId="0" borderId="17" xfId="0" applyBorder="1"/>
    <xf numFmtId="10" fontId="0" fillId="0" borderId="0" xfId="0" applyNumberFormat="1" applyAlignment="1">
      <alignment horizontal="center"/>
    </xf>
    <xf numFmtId="0" fontId="0" fillId="0" borderId="18" xfId="0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0" fillId="0" borderId="13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10" xfId="0" applyBorder="1"/>
    <xf numFmtId="0" fontId="19" fillId="0" borderId="12" xfId="0" applyFont="1" applyBorder="1"/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9" fillId="0" borderId="0" xfId="0" applyFont="1"/>
    <xf numFmtId="167" fontId="20" fillId="0" borderId="20" xfId="0" applyNumberFormat="1" applyFont="1" applyBorder="1" applyAlignment="1">
      <alignment horizontal="center"/>
    </xf>
    <xf numFmtId="167" fontId="20" fillId="0" borderId="0" xfId="0" applyNumberFormat="1" applyFont="1" applyAlignment="1">
      <alignment horizontal="center"/>
    </xf>
    <xf numFmtId="167" fontId="20" fillId="0" borderId="18" xfId="0" applyNumberFormat="1" applyFont="1" applyBorder="1" applyAlignment="1">
      <alignment horizontal="center"/>
    </xf>
    <xf numFmtId="167" fontId="0" fillId="0" borderId="0" xfId="0" applyNumberFormat="1"/>
    <xf numFmtId="167" fontId="20" fillId="0" borderId="14" xfId="0" applyNumberFormat="1" applyFont="1" applyBorder="1" applyAlignment="1">
      <alignment horizontal="center"/>
    </xf>
    <xf numFmtId="167" fontId="20" fillId="0" borderId="19" xfId="0" applyNumberFormat="1" applyFont="1" applyBorder="1" applyAlignment="1">
      <alignment horizontal="center"/>
    </xf>
    <xf numFmtId="167" fontId="20" fillId="0" borderId="15" xfId="0" applyNumberFormat="1" applyFont="1" applyBorder="1" applyAlignment="1">
      <alignment horizontal="center"/>
    </xf>
    <xf numFmtId="0" fontId="0" fillId="4" borderId="9" xfId="0" applyFill="1" applyBorder="1"/>
    <xf numFmtId="0" fontId="9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20" fillId="0" borderId="0" xfId="0" applyNumberFormat="1" applyFont="1"/>
    <xf numFmtId="2" fontId="0" fillId="0" borderId="0" xfId="0" applyNumberFormat="1"/>
    <xf numFmtId="2" fontId="10" fillId="0" borderId="0" xfId="0" applyNumberFormat="1" applyFont="1"/>
    <xf numFmtId="0" fontId="10" fillId="0" borderId="0" xfId="0" applyFont="1"/>
    <xf numFmtId="2" fontId="21" fillId="0" borderId="9" xfId="0" applyNumberFormat="1" applyFont="1" applyBorder="1"/>
    <xf numFmtId="2" fontId="21" fillId="0" borderId="27" xfId="0" applyNumberFormat="1" applyFont="1" applyBorder="1"/>
    <xf numFmtId="2" fontId="21" fillId="0" borderId="29" xfId="0" applyNumberFormat="1" applyFont="1" applyBorder="1"/>
    <xf numFmtId="2" fontId="23" fillId="0" borderId="0" xfId="0" applyNumberFormat="1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4"/>
    </xf>
    <xf numFmtId="0" fontId="24" fillId="0" borderId="31" xfId="0" applyFont="1" applyBorder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3" fontId="24" fillId="0" borderId="34" xfId="0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9" fontId="0" fillId="4" borderId="9" xfId="1" quotePrefix="1" applyFont="1" applyFill="1" applyBorder="1" applyAlignment="1">
      <alignment horizontal="center"/>
    </xf>
    <xf numFmtId="168" fontId="0" fillId="4" borderId="9" xfId="1" quotePrefix="1" applyNumberFormat="1" applyFont="1" applyFill="1" applyBorder="1" applyAlignment="1">
      <alignment horizontal="center"/>
    </xf>
    <xf numFmtId="10" fontId="0" fillId="4" borderId="9" xfId="1" quotePrefix="1" applyNumberFormat="1" applyFont="1" applyFill="1" applyBorder="1" applyAlignment="1">
      <alignment horizontal="center"/>
    </xf>
    <xf numFmtId="0" fontId="26" fillId="0" borderId="0" xfId="0" applyFont="1"/>
    <xf numFmtId="0" fontId="24" fillId="0" borderId="0" xfId="0" applyFont="1" applyAlignment="1">
      <alignment horizontal="left" vertical="center" indent="4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7" fontId="8" fillId="0" borderId="34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10" fontId="8" fillId="0" borderId="34" xfId="0" applyNumberFormat="1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0" fontId="8" fillId="0" borderId="0" xfId="0" applyNumberFormat="1" applyFont="1" applyAlignment="1">
      <alignment vertical="center" wrapText="1"/>
    </xf>
    <xf numFmtId="0" fontId="8" fillId="0" borderId="0" xfId="0" applyFont="1"/>
    <xf numFmtId="0" fontId="24" fillId="0" borderId="0" xfId="0" applyFont="1"/>
    <xf numFmtId="0" fontId="8" fillId="0" borderId="0" xfId="0" applyFont="1" applyAlignment="1">
      <alignment wrapText="1"/>
    </xf>
    <xf numFmtId="0" fontId="24" fillId="0" borderId="0" xfId="0" quotePrefix="1" applyFont="1" applyAlignment="1">
      <alignment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/>
    </xf>
    <xf numFmtId="0" fontId="28" fillId="4" borderId="35" xfId="0" applyFont="1" applyFill="1" applyBorder="1" applyAlignment="1">
      <alignment horizontal="center" vertical="center" wrapText="1"/>
    </xf>
    <xf numFmtId="10" fontId="28" fillId="4" borderId="35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4" fillId="0" borderId="0" xfId="0" quotePrefix="1" applyFont="1"/>
    <xf numFmtId="0" fontId="28" fillId="0" borderId="36" xfId="0" applyFont="1" applyBorder="1" applyAlignment="1">
      <alignment horizontal="center" vertical="center" wrapText="1"/>
    </xf>
    <xf numFmtId="0" fontId="30" fillId="0" borderId="0" xfId="34" applyFont="1"/>
    <xf numFmtId="10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4" borderId="21" xfId="0" applyFill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0" fontId="19" fillId="4" borderId="25" xfId="0" applyFont="1" applyFill="1" applyBorder="1" applyAlignment="1">
      <alignment horizontal="center"/>
    </xf>
    <xf numFmtId="2" fontId="19" fillId="4" borderId="26" xfId="0" applyNumberFormat="1" applyFont="1" applyFill="1" applyBorder="1" applyAlignment="1">
      <alignment horizontal="center"/>
    </xf>
    <xf numFmtId="2" fontId="0" fillId="4" borderId="27" xfId="0" applyNumberFormat="1" applyFill="1" applyBorder="1" applyAlignment="1">
      <alignment horizontal="center"/>
    </xf>
    <xf numFmtId="2" fontId="0" fillId="4" borderId="28" xfId="0" applyNumberFormat="1" applyFill="1" applyBorder="1" applyAlignment="1">
      <alignment horizontal="center"/>
    </xf>
    <xf numFmtId="2" fontId="0" fillId="4" borderId="29" xfId="0" applyNumberFormat="1" applyFill="1" applyBorder="1" applyAlignment="1">
      <alignment horizontal="center"/>
    </xf>
    <xf numFmtId="0" fontId="20" fillId="0" borderId="0" xfId="0" applyFont="1"/>
    <xf numFmtId="0" fontId="10" fillId="4" borderId="27" xfId="0" applyFont="1" applyFill="1" applyBorder="1"/>
    <xf numFmtId="2" fontId="10" fillId="4" borderId="30" xfId="0" applyNumberFormat="1" applyFont="1" applyFill="1" applyBorder="1"/>
    <xf numFmtId="2" fontId="10" fillId="4" borderId="27" xfId="0" applyNumberFormat="1" applyFont="1" applyFill="1" applyBorder="1"/>
    <xf numFmtId="2" fontId="10" fillId="4" borderId="29" xfId="0" applyNumberFormat="1" applyFont="1" applyFill="1" applyBorder="1"/>
    <xf numFmtId="2" fontId="10" fillId="4" borderId="9" xfId="0" applyNumberFormat="1" applyFont="1" applyFill="1" applyBorder="1" applyAlignment="1">
      <alignment horizontal="right"/>
    </xf>
    <xf numFmtId="2" fontId="22" fillId="4" borderId="9" xfId="0" applyNumberFormat="1" applyFont="1" applyFill="1" applyBorder="1"/>
    <xf numFmtId="2" fontId="23" fillId="4" borderId="27" xfId="0" applyNumberFormat="1" applyFont="1" applyFill="1" applyBorder="1"/>
    <xf numFmtId="2" fontId="23" fillId="4" borderId="29" xfId="0" applyNumberFormat="1" applyFont="1" applyFill="1" applyBorder="1"/>
    <xf numFmtId="2" fontId="23" fillId="4" borderId="9" xfId="0" applyNumberFormat="1" applyFont="1" applyFill="1" applyBorder="1"/>
    <xf numFmtId="0" fontId="31" fillId="0" borderId="31" xfId="0" applyFont="1" applyBorder="1" applyAlignment="1">
      <alignment vertical="top" wrapText="1"/>
    </xf>
    <xf numFmtId="0" fontId="31" fillId="0" borderId="33" xfId="0" applyFont="1" applyBorder="1" applyAlignment="1">
      <alignment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10" fontId="31" fillId="0" borderId="33" xfId="0" applyNumberFormat="1" applyFont="1" applyBorder="1" applyAlignment="1">
      <alignment horizontal="center" vertical="center" wrapText="1"/>
    </xf>
    <xf numFmtId="0" fontId="1" fillId="0" borderId="37" xfId="0" applyFont="1" applyBorder="1"/>
    <xf numFmtId="9" fontId="1" fillId="0" borderId="23" xfId="0" applyNumberFormat="1" applyFont="1" applyBorder="1"/>
    <xf numFmtId="0" fontId="1" fillId="0" borderId="23" xfId="0" applyFont="1" applyBorder="1"/>
    <xf numFmtId="165" fontId="1" fillId="0" borderId="23" xfId="0" applyNumberFormat="1" applyFont="1" applyBorder="1"/>
    <xf numFmtId="0" fontId="1" fillId="0" borderId="36" xfId="0" applyFont="1" applyBorder="1"/>
    <xf numFmtId="0" fontId="0" fillId="0" borderId="36" xfId="0" applyBorder="1"/>
    <xf numFmtId="0" fontId="0" fillId="0" borderId="25" xfId="0" applyBorder="1"/>
    <xf numFmtId="10" fontId="1" fillId="0" borderId="26" xfId="0" applyNumberFormat="1" applyFont="1" applyBorder="1"/>
    <xf numFmtId="0" fontId="1" fillId="0" borderId="6" xfId="0" applyFont="1" applyBorder="1"/>
    <xf numFmtId="0" fontId="0" fillId="0" borderId="8" xfId="0" applyBorder="1"/>
    <xf numFmtId="169" fontId="1" fillId="0" borderId="38" xfId="35" applyNumberFormat="1" applyFont="1" applyBorder="1"/>
    <xf numFmtId="3" fontId="24" fillId="4" borderId="34" xfId="0" applyNumberFormat="1" applyFont="1" applyFill="1" applyBorder="1" applyAlignment="1">
      <alignment horizontal="center" vertical="center" wrapText="1"/>
    </xf>
    <xf numFmtId="9" fontId="25" fillId="0" borderId="0" xfId="0" applyNumberFormat="1" applyFont="1"/>
    <xf numFmtId="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4" fillId="0" borderId="0" xfId="0" applyFont="1" applyAlignment="1">
      <alignment horizontal="center" vertical="center"/>
    </xf>
    <xf numFmtId="10" fontId="24" fillId="0" borderId="0" xfId="0" applyNumberFormat="1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4" borderId="16" xfId="0" applyFont="1" applyFill="1" applyBorder="1"/>
    <xf numFmtId="0" fontId="0" fillId="4" borderId="16" xfId="0" applyFill="1" applyBorder="1"/>
  </cellXfs>
  <cellStyles count="36">
    <cellStyle name="Currency" xfId="35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  <cellStyle name="Normal 2" xfId="34" xr:uid="{88C35DED-C360-EF4C-90FE-920B5A25EC0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7712-0D78-574A-A920-D3B834A562FF}">
  <dimension ref="A1:C1"/>
  <sheetViews>
    <sheetView tabSelected="1" workbookViewId="0"/>
  </sheetViews>
  <sheetFormatPr defaultColWidth="10.85546875" defaultRowHeight="15" x14ac:dyDescent="0.25"/>
  <sheetData>
    <row r="1" spans="1:3" ht="15.75" x14ac:dyDescent="0.25">
      <c r="A1" s="109" t="s">
        <v>14</v>
      </c>
      <c r="B1" s="10"/>
      <c r="C1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F14B-6638-1844-A6A3-E29D13A1C3FC}">
  <dimension ref="A1:M19"/>
  <sheetViews>
    <sheetView workbookViewId="0"/>
  </sheetViews>
  <sheetFormatPr defaultColWidth="10.85546875" defaultRowHeight="15" x14ac:dyDescent="0.25"/>
  <cols>
    <col min="2" max="2" width="14.85546875" customWidth="1"/>
    <col min="3" max="3" width="16.28515625" customWidth="1"/>
  </cols>
  <sheetData>
    <row r="1" spans="1:13" x14ac:dyDescent="0.25">
      <c r="A1" s="55" t="s">
        <v>178</v>
      </c>
    </row>
    <row r="2" spans="1:13" x14ac:dyDescent="0.25">
      <c r="A2" t="s">
        <v>10</v>
      </c>
      <c r="B2" s="5" t="s">
        <v>13</v>
      </c>
    </row>
    <row r="4" spans="1:13" x14ac:dyDescent="0.25">
      <c r="A4" s="8"/>
      <c r="B4" s="7" t="s">
        <v>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.75" thickBot="1" x14ac:dyDescent="0.3">
      <c r="A5" s="8"/>
    </row>
    <row r="6" spans="1:13" ht="15.75" thickBot="1" x14ac:dyDescent="0.3">
      <c r="A6" s="8"/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157"/>
    </row>
    <row r="7" spans="1:13" x14ac:dyDescent="0.25">
      <c r="A7" s="8"/>
    </row>
    <row r="8" spans="1:13" x14ac:dyDescent="0.25">
      <c r="A8" s="8"/>
      <c r="B8" s="7" t="s">
        <v>12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10" spans="1:13" ht="15.75" thickBot="1" x14ac:dyDescent="0.3"/>
    <row r="11" spans="1:13" ht="15.75" thickBot="1" x14ac:dyDescent="0.3">
      <c r="B11" s="1"/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</row>
    <row r="12" spans="1:13" ht="15.75" thickBot="1" x14ac:dyDescent="0.3">
      <c r="B12" s="3" t="s">
        <v>9</v>
      </c>
      <c r="C12" s="4">
        <v>5.49</v>
      </c>
      <c r="D12" s="4">
        <v>5.47</v>
      </c>
      <c r="E12" s="4">
        <v>5.44</v>
      </c>
      <c r="F12" s="4">
        <v>5.41</v>
      </c>
      <c r="G12" s="4">
        <v>5.36</v>
      </c>
      <c r="H12" s="4">
        <v>5.0599999999999996</v>
      </c>
      <c r="I12" s="4">
        <v>4.72</v>
      </c>
      <c r="J12" s="4">
        <v>4.51</v>
      </c>
    </row>
    <row r="13" spans="1:13" ht="15.75" thickBot="1" x14ac:dyDescent="0.3"/>
    <row r="14" spans="1:13" ht="15.75" thickBot="1" x14ac:dyDescent="0.3">
      <c r="B14" s="131"/>
      <c r="C14" s="133" t="s">
        <v>184</v>
      </c>
    </row>
    <row r="15" spans="1:13" ht="15.75" thickBot="1" x14ac:dyDescent="0.3">
      <c r="B15" s="132" t="s">
        <v>188</v>
      </c>
      <c r="C15" s="134" t="s">
        <v>185</v>
      </c>
    </row>
    <row r="16" spans="1:13" ht="15.75" thickBot="1" x14ac:dyDescent="0.3">
      <c r="B16" s="132" t="s">
        <v>189</v>
      </c>
      <c r="C16" s="134" t="s">
        <v>186</v>
      </c>
    </row>
    <row r="17" spans="2:3" ht="15.75" thickBot="1" x14ac:dyDescent="0.3">
      <c r="B17" s="132" t="s">
        <v>190</v>
      </c>
      <c r="C17" s="135">
        <v>4.4999999999999998E-2</v>
      </c>
    </row>
    <row r="18" spans="2:3" ht="15.75" thickBot="1" x14ac:dyDescent="0.3">
      <c r="B18" s="132" t="s">
        <v>191</v>
      </c>
      <c r="C18" s="134" t="s">
        <v>187</v>
      </c>
    </row>
    <row r="19" spans="2:3" ht="26.25" thickBot="1" x14ac:dyDescent="0.3">
      <c r="B19" s="132" t="s">
        <v>192</v>
      </c>
      <c r="C19" s="135">
        <v>5.0000000000000001E-3</v>
      </c>
    </row>
  </sheetData>
  <mergeCells count="1">
    <mergeCell ref="B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2729-614C-47E4-A1D6-28ABBB01AD0E}">
  <dimension ref="A1:P31"/>
  <sheetViews>
    <sheetView workbookViewId="0"/>
  </sheetViews>
  <sheetFormatPr defaultRowHeight="15" x14ac:dyDescent="0.25"/>
  <cols>
    <col min="3" max="3" width="14.5703125" bestFit="1" customWidth="1"/>
    <col min="5" max="5" width="16.7109375" customWidth="1"/>
    <col min="15" max="15" width="14.7109375" customWidth="1"/>
  </cols>
  <sheetData>
    <row r="1" spans="1:16" x14ac:dyDescent="0.25">
      <c r="A1" s="55" t="s">
        <v>179</v>
      </c>
    </row>
    <row r="3" spans="1:16" ht="15.75" x14ac:dyDescent="0.25">
      <c r="B3" s="12"/>
      <c r="C3" s="12" t="s">
        <v>15</v>
      </c>
      <c r="D3" s="13" t="s">
        <v>16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6.5" thickBot="1" x14ac:dyDescent="0.3">
      <c r="B4" s="12"/>
      <c r="C4" s="12"/>
      <c r="D4" s="1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6" ht="16.5" thickBot="1" x14ac:dyDescent="0.3">
      <c r="B5" s="12"/>
      <c r="C5" s="12"/>
      <c r="D5" s="13" t="s">
        <v>17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44" t="s">
        <v>193</v>
      </c>
      <c r="P5" s="145"/>
    </row>
    <row r="6" spans="1:16" ht="15.75" x14ac:dyDescent="0.25">
      <c r="D6" s="14" t="s">
        <v>18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46">
        <v>1000000</v>
      </c>
      <c r="P6" s="136"/>
    </row>
    <row r="7" spans="1:16" ht="15.75" x14ac:dyDescent="0.25">
      <c r="C7" s="12"/>
      <c r="D7" s="14" t="s">
        <v>19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37">
        <v>0.2</v>
      </c>
      <c r="P7" s="136"/>
    </row>
    <row r="8" spans="1:16" ht="15.75" x14ac:dyDescent="0.25">
      <c r="C8" s="12"/>
      <c r="D8" s="14" t="s">
        <v>21</v>
      </c>
      <c r="E8" s="14"/>
      <c r="F8" s="14"/>
      <c r="G8" s="14"/>
      <c r="H8" s="14"/>
      <c r="I8" s="12"/>
      <c r="J8" s="12"/>
      <c r="K8" s="12"/>
      <c r="L8" s="12"/>
      <c r="M8" s="12"/>
      <c r="N8" s="12"/>
      <c r="O8" s="138"/>
      <c r="P8" s="136"/>
    </row>
    <row r="9" spans="1:16" ht="15.75" x14ac:dyDescent="0.25">
      <c r="C9" s="12"/>
      <c r="D9" s="14" t="s">
        <v>20</v>
      </c>
      <c r="E9" s="14"/>
      <c r="F9" s="14"/>
      <c r="G9" s="14"/>
      <c r="H9" s="14"/>
      <c r="I9" s="12"/>
      <c r="J9" s="12"/>
      <c r="K9" s="12"/>
      <c r="L9" s="12"/>
      <c r="M9" s="12"/>
      <c r="N9" s="12"/>
      <c r="O9" s="139">
        <v>57.5</v>
      </c>
      <c r="P9" s="136"/>
    </row>
    <row r="10" spans="1:16" ht="15.75" x14ac:dyDescent="0.25">
      <c r="C10" s="12"/>
      <c r="D10" s="14" t="s">
        <v>22</v>
      </c>
      <c r="E10" s="14"/>
      <c r="F10" s="14"/>
      <c r="G10" s="14"/>
      <c r="H10" s="14"/>
      <c r="I10" s="12"/>
      <c r="J10" s="12"/>
      <c r="K10" s="12"/>
      <c r="L10" s="12"/>
      <c r="M10" s="12"/>
      <c r="N10" s="12"/>
      <c r="O10" s="137">
        <v>0.06</v>
      </c>
      <c r="P10" s="136"/>
    </row>
    <row r="11" spans="1:16" ht="15.75" x14ac:dyDescent="0.25">
      <c r="C11" s="12"/>
      <c r="D11" s="14" t="s">
        <v>23</v>
      </c>
      <c r="E11" s="14"/>
      <c r="F11" s="14"/>
      <c r="G11" s="14"/>
      <c r="H11" s="14"/>
      <c r="I11" s="12"/>
      <c r="J11" s="12"/>
      <c r="K11" s="12"/>
      <c r="L11" s="12"/>
      <c r="M11" s="12"/>
      <c r="N11" s="12"/>
      <c r="O11" s="140"/>
      <c r="P11" s="136"/>
    </row>
    <row r="12" spans="1:16" ht="15.75" x14ac:dyDescent="0.25">
      <c r="C12" s="12"/>
      <c r="D12" s="13"/>
      <c r="E12" s="14"/>
      <c r="F12" s="14"/>
      <c r="G12" s="14"/>
      <c r="H12" s="14"/>
      <c r="I12" s="12"/>
      <c r="J12" s="12"/>
      <c r="K12" s="12"/>
      <c r="L12" s="12"/>
      <c r="M12" s="12"/>
      <c r="N12" s="12"/>
      <c r="O12" s="141"/>
      <c r="P12" s="136"/>
    </row>
    <row r="13" spans="1:16" ht="15.75" x14ac:dyDescent="0.25">
      <c r="C13" s="12"/>
      <c r="D13" s="13" t="s">
        <v>24</v>
      </c>
      <c r="E13" s="14"/>
      <c r="F13" s="14"/>
      <c r="G13" s="14"/>
      <c r="H13" s="14"/>
      <c r="I13" s="12"/>
      <c r="J13" s="12"/>
      <c r="K13" s="12"/>
      <c r="L13" s="12"/>
      <c r="M13" s="12"/>
      <c r="N13" s="12"/>
      <c r="O13" s="141"/>
      <c r="P13" s="136"/>
    </row>
    <row r="14" spans="1:16" ht="16.5" thickBot="1" x14ac:dyDescent="0.3">
      <c r="C14" s="12"/>
      <c r="D14" s="14" t="s">
        <v>25</v>
      </c>
      <c r="E14" s="14"/>
      <c r="F14" s="14"/>
      <c r="G14" s="14"/>
      <c r="H14" s="14"/>
      <c r="I14" s="12"/>
      <c r="J14" s="12"/>
      <c r="K14" s="12"/>
      <c r="L14" s="12"/>
      <c r="M14" s="12"/>
      <c r="N14" s="12"/>
      <c r="O14" s="142">
        <v>7.14</v>
      </c>
      <c r="P14" s="143">
        <v>4.1999999999999997E-3</v>
      </c>
    </row>
    <row r="15" spans="1:16" ht="15.75" x14ac:dyDescent="0.25">
      <c r="B15" s="12"/>
      <c r="C15" s="12"/>
      <c r="D15" s="14" t="s">
        <v>26</v>
      </c>
      <c r="E15" s="14"/>
      <c r="F15" s="14"/>
      <c r="G15" s="14"/>
      <c r="H15" s="14"/>
      <c r="I15" s="12"/>
      <c r="J15" s="12"/>
      <c r="K15" s="12"/>
      <c r="L15" s="12"/>
      <c r="M15" s="12"/>
      <c r="N15" s="12"/>
      <c r="O15" s="12"/>
    </row>
    <row r="16" spans="1:16" ht="15.75" x14ac:dyDescent="0.25">
      <c r="B16" s="12"/>
      <c r="C16" s="12"/>
      <c r="D16" s="14"/>
      <c r="E16" s="14"/>
      <c r="F16" s="14"/>
      <c r="G16" s="14"/>
      <c r="H16" s="14"/>
      <c r="I16" s="12"/>
      <c r="J16" s="12"/>
      <c r="K16" s="12"/>
      <c r="L16" s="12"/>
      <c r="M16" s="12"/>
      <c r="N16" s="12"/>
      <c r="O16" s="12"/>
    </row>
    <row r="17" spans="2:15" ht="15.75" x14ac:dyDescent="0.25">
      <c r="B17" s="12"/>
      <c r="C17" s="12"/>
      <c r="D17" s="12" t="s">
        <v>27</v>
      </c>
      <c r="E17" s="14"/>
      <c r="F17" s="14"/>
      <c r="G17" s="14"/>
      <c r="H17" s="14"/>
      <c r="I17" s="12"/>
      <c r="J17" s="12"/>
      <c r="K17" s="12"/>
      <c r="L17" s="12"/>
      <c r="M17" s="12"/>
      <c r="N17" s="12"/>
      <c r="O17" s="12"/>
    </row>
    <row r="18" spans="2:15" ht="15.75" x14ac:dyDescent="0.25">
      <c r="B18" s="12"/>
      <c r="C18" s="12"/>
      <c r="D18" s="13"/>
      <c r="E18" s="14"/>
      <c r="F18" s="14"/>
      <c r="G18" s="14"/>
      <c r="H18" s="14"/>
      <c r="I18" s="12"/>
      <c r="J18" s="12"/>
      <c r="K18" s="12"/>
      <c r="L18" s="12"/>
      <c r="M18" s="12"/>
      <c r="N18" s="12"/>
      <c r="O18" s="12"/>
    </row>
    <row r="19" spans="2:15" ht="15.7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D20" s="7" t="s">
        <v>11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5.75" thickBot="1" x14ac:dyDescent="0.3"/>
    <row r="22" spans="2:15" ht="15.75" thickBot="1" x14ac:dyDescent="0.3">
      <c r="D22" t="s">
        <v>28</v>
      </c>
      <c r="F22" s="15"/>
    </row>
    <row r="23" spans="2:15" ht="15.75" thickBot="1" x14ac:dyDescent="0.3">
      <c r="D23" t="s">
        <v>29</v>
      </c>
      <c r="F23" s="15"/>
    </row>
    <row r="25" spans="2:15" x14ac:dyDescent="0.25">
      <c r="D25" s="7" t="s">
        <v>12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8" spans="2:15" ht="15.75" thickBot="1" x14ac:dyDescent="0.3"/>
    <row r="29" spans="2:15" ht="15.75" thickBot="1" x14ac:dyDescent="0.3">
      <c r="D29" t="s">
        <v>204</v>
      </c>
      <c r="F29" s="15"/>
    </row>
    <row r="31" spans="2:15" ht="15.75" x14ac:dyDescent="0.25">
      <c r="D31" s="14"/>
      <c r="E31" s="14"/>
      <c r="F31" s="14"/>
      <c r="G31" s="14"/>
      <c r="H31" s="14"/>
      <c r="I31" s="12"/>
      <c r="J31" s="12"/>
      <c r="K31" s="12"/>
      <c r="L31" s="12"/>
      <c r="M31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86A7-2B54-4A90-8EFD-B321EB973A8E}">
  <dimension ref="A1:N167"/>
  <sheetViews>
    <sheetView workbookViewId="0"/>
  </sheetViews>
  <sheetFormatPr defaultRowHeight="15" x14ac:dyDescent="0.25"/>
  <cols>
    <col min="4" max="4" width="14" customWidth="1"/>
    <col min="5" max="10" width="12.5703125" customWidth="1"/>
  </cols>
  <sheetData>
    <row r="1" spans="1:6" x14ac:dyDescent="0.25">
      <c r="A1" s="55" t="s">
        <v>180</v>
      </c>
    </row>
    <row r="2" spans="1:6" x14ac:dyDescent="0.25">
      <c r="B2" t="s">
        <v>30</v>
      </c>
      <c r="E2" s="16"/>
    </row>
    <row r="3" spans="1:6" x14ac:dyDescent="0.25">
      <c r="E3" s="16"/>
    </row>
    <row r="4" spans="1:6" x14ac:dyDescent="0.25">
      <c r="B4" t="s">
        <v>31</v>
      </c>
      <c r="E4" s="16"/>
    </row>
    <row r="5" spans="1:6" ht="15.75" x14ac:dyDescent="0.25">
      <c r="C5" s="17" t="s">
        <v>32</v>
      </c>
      <c r="E5" s="16"/>
    </row>
    <row r="6" spans="1:6" ht="15.75" x14ac:dyDescent="0.25">
      <c r="C6" s="17" t="s">
        <v>33</v>
      </c>
      <c r="E6" s="16"/>
    </row>
    <row r="7" spans="1:6" ht="15.75" x14ac:dyDescent="0.25">
      <c r="C7" s="17" t="s">
        <v>34</v>
      </c>
      <c r="E7" s="16"/>
    </row>
    <row r="8" spans="1:6" ht="15.75" x14ac:dyDescent="0.25">
      <c r="C8" s="17" t="s">
        <v>35</v>
      </c>
      <c r="E8" s="16"/>
    </row>
    <row r="9" spans="1:6" ht="15.75" x14ac:dyDescent="0.25">
      <c r="C9" s="17" t="s">
        <v>36</v>
      </c>
      <c r="E9" s="16"/>
    </row>
    <row r="10" spans="1:6" ht="15.75" x14ac:dyDescent="0.25">
      <c r="C10" s="17" t="s">
        <v>37</v>
      </c>
      <c r="E10" s="16"/>
    </row>
    <row r="11" spans="1:6" ht="15.75" x14ac:dyDescent="0.25">
      <c r="C11" s="17" t="s">
        <v>38</v>
      </c>
      <c r="E11" s="16"/>
    </row>
    <row r="12" spans="1:6" ht="15.75" x14ac:dyDescent="0.25">
      <c r="C12" s="18" t="s">
        <v>39</v>
      </c>
      <c r="E12" s="16"/>
    </row>
    <row r="13" spans="1:6" x14ac:dyDescent="0.25">
      <c r="E13" s="16"/>
    </row>
    <row r="14" spans="1:6" x14ac:dyDescent="0.25">
      <c r="D14" s="19" t="s">
        <v>40</v>
      </c>
      <c r="E14" s="20" t="s">
        <v>41</v>
      </c>
      <c r="F14" s="21" t="s">
        <v>42</v>
      </c>
    </row>
    <row r="15" spans="1:6" x14ac:dyDescent="0.25">
      <c r="D15" s="22">
        <v>1.25</v>
      </c>
      <c r="E15" s="23">
        <v>1.1000000000000001</v>
      </c>
      <c r="F15" s="24">
        <v>1.05</v>
      </c>
    </row>
    <row r="16" spans="1:6" x14ac:dyDescent="0.25">
      <c r="D16" s="16"/>
      <c r="E16" s="25"/>
      <c r="F16" s="16"/>
    </row>
    <row r="17" spans="3:10" ht="15.75" x14ac:dyDescent="0.25">
      <c r="C17" s="26" t="s">
        <v>43</v>
      </c>
      <c r="D17" s="27"/>
      <c r="E17" s="16"/>
    </row>
    <row r="18" spans="3:10" ht="15.75" x14ac:dyDescent="0.25">
      <c r="C18" s="28" t="s">
        <v>44</v>
      </c>
      <c r="D18" s="27"/>
      <c r="E18" s="16"/>
    </row>
    <row r="19" spans="3:10" x14ac:dyDescent="0.25">
      <c r="E19" s="16"/>
    </row>
    <row r="20" spans="3:10" x14ac:dyDescent="0.25">
      <c r="C20" t="s">
        <v>45</v>
      </c>
      <c r="E20" s="16"/>
    </row>
    <row r="21" spans="3:10" x14ac:dyDescent="0.25">
      <c r="E21" s="16"/>
    </row>
    <row r="22" spans="3:10" x14ac:dyDescent="0.25">
      <c r="C22" s="29" t="s">
        <v>46</v>
      </c>
      <c r="D22" s="30" t="s">
        <v>0</v>
      </c>
      <c r="E22" s="31" t="s">
        <v>47</v>
      </c>
      <c r="G22" s="29" t="s">
        <v>48</v>
      </c>
      <c r="H22" s="32"/>
      <c r="I22" s="30" t="s">
        <v>0</v>
      </c>
      <c r="J22" s="31" t="s">
        <v>47</v>
      </c>
    </row>
    <row r="23" spans="3:10" x14ac:dyDescent="0.25">
      <c r="C23" s="33" t="s">
        <v>49</v>
      </c>
      <c r="D23" s="34">
        <v>5.2499999999999998E-2</v>
      </c>
      <c r="E23" s="35">
        <v>100</v>
      </c>
      <c r="G23" s="33" t="s">
        <v>50</v>
      </c>
      <c r="I23" s="34">
        <v>5.5E-2</v>
      </c>
      <c r="J23" s="35">
        <v>250</v>
      </c>
    </row>
    <row r="24" spans="3:10" x14ac:dyDescent="0.25">
      <c r="C24" s="33" t="s">
        <v>51</v>
      </c>
      <c r="D24" s="34">
        <v>5.7000000000000002E-2</v>
      </c>
      <c r="E24" s="35">
        <v>110</v>
      </c>
      <c r="G24" s="33" t="s">
        <v>52</v>
      </c>
      <c r="I24" s="34">
        <v>0.06</v>
      </c>
      <c r="J24" s="35">
        <v>300</v>
      </c>
    </row>
    <row r="25" spans="3:10" x14ac:dyDescent="0.25">
      <c r="C25" s="33" t="s">
        <v>53</v>
      </c>
      <c r="D25" s="34">
        <v>6.3E-2</v>
      </c>
      <c r="E25" s="35">
        <v>150</v>
      </c>
      <c r="G25" s="33" t="s">
        <v>54</v>
      </c>
      <c r="I25" s="34">
        <v>7.0000000000000007E-2</v>
      </c>
      <c r="J25" s="36">
        <v>100</v>
      </c>
    </row>
    <row r="26" spans="3:10" x14ac:dyDescent="0.25">
      <c r="C26" s="33" t="s">
        <v>55</v>
      </c>
      <c r="D26" s="34">
        <v>7.0000000000000007E-2</v>
      </c>
      <c r="E26" s="35">
        <v>160</v>
      </c>
      <c r="G26" s="37" t="s">
        <v>56</v>
      </c>
      <c r="H26" s="38"/>
      <c r="I26" s="39"/>
      <c r="J26" s="40">
        <f>SUM(J23:J25)</f>
        <v>650</v>
      </c>
    </row>
    <row r="27" spans="3:10" x14ac:dyDescent="0.25">
      <c r="C27" s="33" t="s">
        <v>57</v>
      </c>
      <c r="D27" s="34">
        <v>7.2999999999999995E-2</v>
      </c>
      <c r="E27" s="36">
        <v>200</v>
      </c>
      <c r="G27" s="41"/>
      <c r="H27" s="32"/>
      <c r="I27" s="42" t="s">
        <v>58</v>
      </c>
      <c r="J27" s="16"/>
    </row>
    <row r="28" spans="3:10" x14ac:dyDescent="0.25">
      <c r="C28" s="37" t="s">
        <v>59</v>
      </c>
      <c r="D28" s="38"/>
      <c r="E28" s="40">
        <f>SUM(E23:E27)</f>
        <v>720</v>
      </c>
      <c r="G28" s="37" t="s">
        <v>60</v>
      </c>
      <c r="H28" s="38"/>
      <c r="I28" s="24">
        <v>70</v>
      </c>
      <c r="J28" s="16"/>
    </row>
    <row r="29" spans="3:10" x14ac:dyDescent="0.25">
      <c r="E29" s="16"/>
    </row>
    <row r="30" spans="3:10" x14ac:dyDescent="0.25">
      <c r="C30" t="s">
        <v>61</v>
      </c>
      <c r="E30" s="16"/>
      <c r="H30" s="16"/>
    </row>
    <row r="31" spans="3:10" x14ac:dyDescent="0.25">
      <c r="E31" s="16"/>
      <c r="H31" s="16"/>
    </row>
    <row r="32" spans="3:10" x14ac:dyDescent="0.25">
      <c r="C32" t="s">
        <v>62</v>
      </c>
      <c r="E32" s="16"/>
    </row>
    <row r="33" spans="2:14" ht="30" x14ac:dyDescent="0.25">
      <c r="C33" s="29" t="s">
        <v>46</v>
      </c>
      <c r="D33" s="43" t="s">
        <v>63</v>
      </c>
      <c r="E33" s="44" t="s">
        <v>64</v>
      </c>
      <c r="F33" s="43" t="s">
        <v>65</v>
      </c>
      <c r="G33" s="45" t="s">
        <v>66</v>
      </c>
      <c r="H33" s="46"/>
    </row>
    <row r="34" spans="2:14" x14ac:dyDescent="0.25">
      <c r="C34" s="33" t="s">
        <v>49</v>
      </c>
      <c r="D34" s="47">
        <v>0</v>
      </c>
      <c r="E34" s="48">
        <v>0.03</v>
      </c>
      <c r="F34" s="47">
        <v>0.08</v>
      </c>
      <c r="G34" s="49">
        <v>0.1</v>
      </c>
      <c r="H34" s="50"/>
    </row>
    <row r="35" spans="2:14" x14ac:dyDescent="0.25">
      <c r="C35" s="33" t="s">
        <v>51</v>
      </c>
      <c r="D35" s="47">
        <v>0.01</v>
      </c>
      <c r="E35" s="48">
        <v>0.04</v>
      </c>
      <c r="F35" s="47">
        <v>0.09</v>
      </c>
      <c r="G35" s="49">
        <v>0.12</v>
      </c>
      <c r="H35" s="50"/>
    </row>
    <row r="36" spans="2:14" x14ac:dyDescent="0.25">
      <c r="C36" s="33" t="s">
        <v>53</v>
      </c>
      <c r="D36" s="47">
        <v>1.4999999999999999E-2</v>
      </c>
      <c r="E36" s="48">
        <v>0.05</v>
      </c>
      <c r="F36" s="47">
        <v>0.1</v>
      </c>
      <c r="G36" s="49">
        <v>0.15</v>
      </c>
      <c r="H36" s="50"/>
    </row>
    <row r="37" spans="2:14" x14ac:dyDescent="0.25">
      <c r="C37" s="33" t="s">
        <v>55</v>
      </c>
      <c r="D37" s="47">
        <v>0.02</v>
      </c>
      <c r="E37" s="48">
        <v>7.0000000000000007E-2</v>
      </c>
      <c r="F37" s="47">
        <v>0.15</v>
      </c>
      <c r="G37" s="49">
        <v>0.2</v>
      </c>
      <c r="H37" s="50"/>
    </row>
    <row r="38" spans="2:14" x14ac:dyDescent="0.25">
      <c r="C38" s="37" t="s">
        <v>57</v>
      </c>
      <c r="D38" s="51">
        <v>2.5000000000000001E-2</v>
      </c>
      <c r="E38" s="52">
        <v>0.08</v>
      </c>
      <c r="F38" s="51">
        <v>0.2</v>
      </c>
      <c r="G38" s="53">
        <v>0.3</v>
      </c>
      <c r="H38" s="50"/>
    </row>
    <row r="39" spans="2:14" x14ac:dyDescent="0.25">
      <c r="E39" s="16"/>
    </row>
    <row r="40" spans="2:14" x14ac:dyDescent="0.25">
      <c r="B40" s="8" t="s">
        <v>67</v>
      </c>
      <c r="C40" t="s">
        <v>68</v>
      </c>
      <c r="E40" s="16"/>
    </row>
    <row r="41" spans="2:14" x14ac:dyDescent="0.25">
      <c r="B41" s="8"/>
      <c r="E41" s="16"/>
    </row>
    <row r="42" spans="2:14" x14ac:dyDescent="0.25">
      <c r="B42" s="8"/>
      <c r="C42" s="7" t="s">
        <v>11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ht="15.75" thickBot="1" x14ac:dyDescent="0.3">
      <c r="B43" s="8"/>
    </row>
    <row r="44" spans="2:14" ht="15.75" thickBot="1" x14ac:dyDescent="0.3">
      <c r="B44" s="8"/>
      <c r="C44" t="s">
        <v>69</v>
      </c>
      <c r="E44" s="16"/>
      <c r="F44" s="54"/>
    </row>
    <row r="45" spans="2:14" ht="15.75" thickBot="1" x14ac:dyDescent="0.3">
      <c r="B45" s="8"/>
      <c r="C45" t="s">
        <v>70</v>
      </c>
      <c r="E45" s="16"/>
      <c r="F45" s="54"/>
    </row>
    <row r="46" spans="2:14" ht="15.75" thickBot="1" x14ac:dyDescent="0.3">
      <c r="B46" s="8"/>
      <c r="C46" t="s">
        <v>71</v>
      </c>
      <c r="E46" s="16"/>
      <c r="F46" s="54"/>
    </row>
    <row r="47" spans="2:14" ht="15.75" thickBot="1" x14ac:dyDescent="0.3">
      <c r="B47" s="8"/>
      <c r="C47" t="s">
        <v>72</v>
      </c>
      <c r="E47" s="16"/>
      <c r="F47" s="54"/>
    </row>
    <row r="48" spans="2:14" x14ac:dyDescent="0.25">
      <c r="B48" s="8"/>
    </row>
    <row r="49" spans="2:14" x14ac:dyDescent="0.25">
      <c r="B49" s="8"/>
      <c r="C49" s="7" t="s">
        <v>12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25">
      <c r="B50" s="8"/>
      <c r="E50" s="16"/>
    </row>
    <row r="51" spans="2:14" x14ac:dyDescent="0.25">
      <c r="B51" s="8"/>
      <c r="C51" s="55" t="s">
        <v>73</v>
      </c>
    </row>
    <row r="52" spans="2:14" ht="45.75" thickBot="1" x14ac:dyDescent="0.3">
      <c r="B52" s="8"/>
      <c r="C52" s="56" t="s">
        <v>74</v>
      </c>
      <c r="D52" s="56" t="s">
        <v>0</v>
      </c>
      <c r="E52" s="56" t="s">
        <v>75</v>
      </c>
      <c r="F52" s="56" t="s">
        <v>76</v>
      </c>
      <c r="G52" s="56" t="s">
        <v>77</v>
      </c>
      <c r="H52" s="56" t="s">
        <v>78</v>
      </c>
    </row>
    <row r="53" spans="2:14" x14ac:dyDescent="0.25">
      <c r="B53" s="8"/>
      <c r="C53" t="s">
        <v>49</v>
      </c>
      <c r="D53" s="110">
        <f>D23</f>
        <v>5.2499999999999998E-2</v>
      </c>
      <c r="E53" s="111">
        <f>E23</f>
        <v>100</v>
      </c>
      <c r="F53" s="48">
        <f>D34</f>
        <v>0</v>
      </c>
      <c r="G53" s="112"/>
      <c r="H53" s="113"/>
    </row>
    <row r="54" spans="2:14" x14ac:dyDescent="0.25">
      <c r="B54" s="8"/>
      <c r="C54" t="s">
        <v>51</v>
      </c>
      <c r="D54" s="110">
        <f t="shared" ref="D54:E57" si="0">D24</f>
        <v>5.7000000000000002E-2</v>
      </c>
      <c r="E54" s="111">
        <f t="shared" si="0"/>
        <v>110</v>
      </c>
      <c r="F54" s="48">
        <f t="shared" ref="F54:F57" si="1">D35</f>
        <v>0.01</v>
      </c>
      <c r="G54" s="114"/>
      <c r="H54" s="115"/>
    </row>
    <row r="55" spans="2:14" x14ac:dyDescent="0.25">
      <c r="B55" s="8"/>
      <c r="C55" t="s">
        <v>53</v>
      </c>
      <c r="D55" s="110">
        <f t="shared" si="0"/>
        <v>6.3E-2</v>
      </c>
      <c r="E55" s="111">
        <f t="shared" si="0"/>
        <v>150</v>
      </c>
      <c r="F55" s="48">
        <f t="shared" si="1"/>
        <v>1.4999999999999999E-2</v>
      </c>
      <c r="G55" s="114"/>
      <c r="H55" s="115"/>
    </row>
    <row r="56" spans="2:14" x14ac:dyDescent="0.25">
      <c r="B56" s="8"/>
      <c r="C56" t="s">
        <v>55</v>
      </c>
      <c r="D56" s="110">
        <f t="shared" si="0"/>
        <v>7.0000000000000007E-2</v>
      </c>
      <c r="E56" s="111">
        <f t="shared" si="0"/>
        <v>160</v>
      </c>
      <c r="F56" s="48">
        <f t="shared" si="1"/>
        <v>0.02</v>
      </c>
      <c r="G56" s="114"/>
      <c r="H56" s="115"/>
    </row>
    <row r="57" spans="2:14" ht="15.75" thickBot="1" x14ac:dyDescent="0.3">
      <c r="B57" s="8"/>
      <c r="C57" t="s">
        <v>57</v>
      </c>
      <c r="D57" s="110">
        <f t="shared" si="0"/>
        <v>7.2999999999999995E-2</v>
      </c>
      <c r="E57" s="111">
        <f t="shared" si="0"/>
        <v>200</v>
      </c>
      <c r="F57" s="48">
        <f t="shared" si="1"/>
        <v>2.5000000000000001E-2</v>
      </c>
      <c r="G57" s="116"/>
      <c r="H57" s="117"/>
    </row>
    <row r="58" spans="2:14" x14ac:dyDescent="0.25">
      <c r="B58" s="8"/>
      <c r="C58" t="s">
        <v>59</v>
      </c>
      <c r="E58" s="16">
        <f>SUM(E53:E57)</f>
        <v>720</v>
      </c>
      <c r="F58" s="16"/>
      <c r="G58" s="25">
        <f>SUM(G53:G57)</f>
        <v>0</v>
      </c>
      <c r="H58" s="25">
        <f>SUM(H53:H57)</f>
        <v>0</v>
      </c>
    </row>
    <row r="59" spans="2:14" x14ac:dyDescent="0.25">
      <c r="B59" s="8"/>
      <c r="E59" s="16"/>
    </row>
    <row r="60" spans="2:14" x14ac:dyDescent="0.25">
      <c r="B60" s="8"/>
      <c r="C60" s="55" t="s">
        <v>79</v>
      </c>
    </row>
    <row r="61" spans="2:14" ht="45.75" thickBot="1" x14ac:dyDescent="0.3">
      <c r="B61" s="8"/>
      <c r="C61" s="57" t="s">
        <v>80</v>
      </c>
      <c r="D61" s="56" t="s">
        <v>0</v>
      </c>
      <c r="E61" s="56" t="s">
        <v>81</v>
      </c>
      <c r="F61" s="56" t="s">
        <v>82</v>
      </c>
    </row>
    <row r="62" spans="2:14" x14ac:dyDescent="0.25">
      <c r="B62" s="8"/>
      <c r="C62" t="s">
        <v>40</v>
      </c>
      <c r="D62" s="110">
        <f>I23</f>
        <v>5.5E-2</v>
      </c>
      <c r="E62" s="111">
        <f>J23</f>
        <v>250</v>
      </c>
      <c r="F62" s="118"/>
    </row>
    <row r="63" spans="2:14" x14ac:dyDescent="0.25">
      <c r="B63" s="8"/>
      <c r="C63" t="s">
        <v>41</v>
      </c>
      <c r="D63" s="110">
        <f t="shared" ref="D63:D64" si="2">I24</f>
        <v>0.06</v>
      </c>
      <c r="E63" s="111">
        <f t="shared" ref="E63:E64" si="3">J24</f>
        <v>300</v>
      </c>
      <c r="F63" s="119"/>
    </row>
    <row r="64" spans="2:14" ht="15.75" thickBot="1" x14ac:dyDescent="0.3">
      <c r="B64" s="8"/>
      <c r="C64" t="s">
        <v>83</v>
      </c>
      <c r="D64" s="110">
        <f t="shared" si="2"/>
        <v>7.0000000000000007E-2</v>
      </c>
      <c r="E64" s="111">
        <f t="shared" si="3"/>
        <v>100</v>
      </c>
      <c r="F64" s="120"/>
    </row>
    <row r="65" spans="2:8" x14ac:dyDescent="0.25">
      <c r="B65" s="8"/>
      <c r="C65" t="s">
        <v>84</v>
      </c>
      <c r="D65" s="58"/>
      <c r="E65" s="16"/>
    </row>
    <row r="66" spans="2:8" x14ac:dyDescent="0.25">
      <c r="B66" s="8"/>
      <c r="E66" s="16"/>
    </row>
    <row r="67" spans="2:8" x14ac:dyDescent="0.25">
      <c r="B67" s="8"/>
      <c r="C67" s="55" t="s">
        <v>85</v>
      </c>
      <c r="H67" s="8" t="s">
        <v>86</v>
      </c>
    </row>
    <row r="68" spans="2:8" ht="15.75" thickBot="1" x14ac:dyDescent="0.3">
      <c r="B68" s="8"/>
      <c r="D68" t="s">
        <v>87</v>
      </c>
      <c r="H68" s="59">
        <f>H58</f>
        <v>0</v>
      </c>
    </row>
    <row r="69" spans="2:8" x14ac:dyDescent="0.25">
      <c r="B69" s="8"/>
      <c r="D69" t="s">
        <v>88</v>
      </c>
      <c r="H69" s="122"/>
    </row>
    <row r="70" spans="2:8" ht="15.75" thickBot="1" x14ac:dyDescent="0.3">
      <c r="B70" s="8"/>
      <c r="D70" t="s">
        <v>89</v>
      </c>
      <c r="H70" s="123"/>
    </row>
    <row r="71" spans="2:8" x14ac:dyDescent="0.25">
      <c r="B71" s="8"/>
      <c r="D71" t="s">
        <v>90</v>
      </c>
      <c r="H71" s="121">
        <f>D15</f>
        <v>1.25</v>
      </c>
    </row>
    <row r="72" spans="2:8" x14ac:dyDescent="0.25">
      <c r="B72" s="8"/>
      <c r="D72" t="s">
        <v>91</v>
      </c>
      <c r="H72" s="60">
        <v>0</v>
      </c>
    </row>
    <row r="73" spans="2:8" x14ac:dyDescent="0.25">
      <c r="B73" s="8"/>
      <c r="H73" s="61"/>
    </row>
    <row r="74" spans="2:8" ht="15.75" thickBot="1" x14ac:dyDescent="0.3">
      <c r="B74" s="8"/>
      <c r="D74" t="s">
        <v>92</v>
      </c>
      <c r="H74" s="59">
        <f>H68-H69-H72</f>
        <v>0</v>
      </c>
    </row>
    <row r="75" spans="2:8" x14ac:dyDescent="0.25">
      <c r="B75" s="8"/>
      <c r="D75" t="s">
        <v>93</v>
      </c>
      <c r="H75" s="124"/>
    </row>
    <row r="76" spans="2:8" ht="15.75" thickBot="1" x14ac:dyDescent="0.3">
      <c r="B76" s="8"/>
      <c r="D76" t="s">
        <v>94</v>
      </c>
      <c r="H76" s="125"/>
    </row>
    <row r="77" spans="2:8" x14ac:dyDescent="0.25">
      <c r="B77" s="8"/>
      <c r="D77" t="s">
        <v>95</v>
      </c>
      <c r="H77" s="60">
        <f>E15</f>
        <v>1.1000000000000001</v>
      </c>
    </row>
    <row r="78" spans="2:8" x14ac:dyDescent="0.25">
      <c r="B78" s="8"/>
      <c r="D78" t="s">
        <v>96</v>
      </c>
      <c r="H78" s="60">
        <v>0</v>
      </c>
    </row>
    <row r="79" spans="2:8" x14ac:dyDescent="0.25">
      <c r="B79" s="8"/>
      <c r="D79" t="s">
        <v>97</v>
      </c>
      <c r="H79" s="60">
        <v>0</v>
      </c>
    </row>
    <row r="80" spans="2:8" x14ac:dyDescent="0.25">
      <c r="B80" s="8"/>
      <c r="H80" s="62"/>
    </row>
    <row r="81" spans="2:14" ht="15.75" thickBot="1" x14ac:dyDescent="0.3">
      <c r="B81" s="8"/>
      <c r="D81" t="s">
        <v>98</v>
      </c>
      <c r="H81" s="59">
        <f>H74-H75-H78</f>
        <v>0</v>
      </c>
    </row>
    <row r="82" spans="2:14" x14ac:dyDescent="0.25">
      <c r="B82" s="8"/>
      <c r="D82" t="s">
        <v>99</v>
      </c>
      <c r="H82" s="124"/>
    </row>
    <row r="83" spans="2:14" ht="15.75" thickBot="1" x14ac:dyDescent="0.3">
      <c r="B83" s="8"/>
      <c r="D83" t="s">
        <v>100</v>
      </c>
      <c r="H83" s="125"/>
    </row>
    <row r="84" spans="2:14" x14ac:dyDescent="0.25">
      <c r="B84" s="8"/>
      <c r="D84" t="s">
        <v>101</v>
      </c>
      <c r="H84" s="121">
        <f>F15</f>
        <v>1.05</v>
      </c>
    </row>
    <row r="85" spans="2:14" x14ac:dyDescent="0.25">
      <c r="B85" s="8"/>
      <c r="D85" t="s">
        <v>96</v>
      </c>
      <c r="H85" s="60">
        <v>0</v>
      </c>
    </row>
    <row r="86" spans="2:14" x14ac:dyDescent="0.25">
      <c r="B86" s="8"/>
      <c r="D86" t="s">
        <v>97</v>
      </c>
      <c r="H86" s="60">
        <v>0</v>
      </c>
    </row>
    <row r="87" spans="2:14" ht="15.75" thickBot="1" x14ac:dyDescent="0.3">
      <c r="B87" s="8"/>
      <c r="H87" s="63"/>
    </row>
    <row r="88" spans="2:14" ht="15.75" thickBot="1" x14ac:dyDescent="0.3">
      <c r="B88" s="8"/>
      <c r="D88" t="s">
        <v>102</v>
      </c>
      <c r="H88" s="126"/>
    </row>
    <row r="89" spans="2:14" x14ac:dyDescent="0.25">
      <c r="B89" s="8"/>
      <c r="E89" s="16"/>
    </row>
    <row r="90" spans="2:14" x14ac:dyDescent="0.25">
      <c r="B90" s="8"/>
      <c r="E90" s="16"/>
    </row>
    <row r="91" spans="2:14" x14ac:dyDescent="0.25">
      <c r="B91" s="8"/>
      <c r="E91" s="16"/>
    </row>
    <row r="92" spans="2:14" x14ac:dyDescent="0.25">
      <c r="B92" s="8" t="s">
        <v>103</v>
      </c>
      <c r="C92" t="s">
        <v>104</v>
      </c>
      <c r="E92" s="16"/>
    </row>
    <row r="93" spans="2:14" x14ac:dyDescent="0.25">
      <c r="B93" s="8"/>
      <c r="E93" s="16"/>
    </row>
    <row r="94" spans="2:14" x14ac:dyDescent="0.25">
      <c r="B94" s="8"/>
      <c r="C94" s="7" t="s">
        <v>11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ht="15.75" thickBot="1" x14ac:dyDescent="0.3">
      <c r="B95" s="8"/>
    </row>
    <row r="96" spans="2:14" ht="15.75" thickBot="1" x14ac:dyDescent="0.3">
      <c r="B96" s="8"/>
      <c r="C96" t="s">
        <v>97</v>
      </c>
      <c r="E96" s="16"/>
      <c r="F96" s="54"/>
    </row>
    <row r="97" spans="2:14" x14ac:dyDescent="0.25">
      <c r="B97" s="8"/>
    </row>
    <row r="98" spans="2:14" x14ac:dyDescent="0.25">
      <c r="B98" s="8"/>
      <c r="C98" s="7" t="s">
        <v>12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25">
      <c r="B99" s="8"/>
      <c r="E99" s="16"/>
    </row>
    <row r="100" spans="2:14" x14ac:dyDescent="0.25">
      <c r="B100" s="8"/>
      <c r="C100" s="55" t="s">
        <v>73</v>
      </c>
      <c r="E100" s="16"/>
    </row>
    <row r="101" spans="2:14" ht="45.75" thickBot="1" x14ac:dyDescent="0.3">
      <c r="B101" s="8"/>
      <c r="C101" s="56" t="s">
        <v>74</v>
      </c>
      <c r="D101" s="56" t="s">
        <v>105</v>
      </c>
      <c r="E101" s="56" t="s">
        <v>106</v>
      </c>
      <c r="F101" s="56" t="s">
        <v>107</v>
      </c>
    </row>
    <row r="102" spans="2:14" x14ac:dyDescent="0.25">
      <c r="B102" s="8"/>
      <c r="C102" t="s">
        <v>49</v>
      </c>
      <c r="D102" s="48">
        <f>E34</f>
        <v>0.03</v>
      </c>
      <c r="E102" s="112"/>
      <c r="F102" s="113"/>
    </row>
    <row r="103" spans="2:14" x14ac:dyDescent="0.25">
      <c r="B103" s="8"/>
      <c r="C103" t="s">
        <v>51</v>
      </c>
      <c r="D103" s="48">
        <f t="shared" ref="D103:D106" si="4">E35</f>
        <v>0.04</v>
      </c>
      <c r="E103" s="114"/>
      <c r="F103" s="115"/>
    </row>
    <row r="104" spans="2:14" x14ac:dyDescent="0.25">
      <c r="B104" s="8"/>
      <c r="C104" t="s">
        <v>53</v>
      </c>
      <c r="D104" s="48">
        <f t="shared" si="4"/>
        <v>0.05</v>
      </c>
      <c r="E104" s="114"/>
      <c r="F104" s="115"/>
    </row>
    <row r="105" spans="2:14" x14ac:dyDescent="0.25">
      <c r="B105" s="8"/>
      <c r="C105" t="s">
        <v>55</v>
      </c>
      <c r="D105" s="48">
        <f t="shared" si="4"/>
        <v>7.0000000000000007E-2</v>
      </c>
      <c r="E105" s="114"/>
      <c r="F105" s="115"/>
    </row>
    <row r="106" spans="2:14" ht="15.75" thickBot="1" x14ac:dyDescent="0.3">
      <c r="B106" s="8"/>
      <c r="C106" t="s">
        <v>57</v>
      </c>
      <c r="D106" s="48">
        <f t="shared" si="4"/>
        <v>0.08</v>
      </c>
      <c r="E106" s="116"/>
      <c r="F106" s="117"/>
    </row>
    <row r="107" spans="2:14" x14ac:dyDescent="0.25">
      <c r="B107" s="8"/>
      <c r="C107" t="s">
        <v>59</v>
      </c>
      <c r="D107" s="16"/>
      <c r="E107" s="25">
        <f>SUM(E102:E106)</f>
        <v>0</v>
      </c>
      <c r="F107" s="25">
        <f>SUM(F102:F106)</f>
        <v>0</v>
      </c>
    </row>
    <row r="108" spans="2:14" x14ac:dyDescent="0.25">
      <c r="B108" s="8"/>
      <c r="E108" s="16"/>
    </row>
    <row r="109" spans="2:14" x14ac:dyDescent="0.25">
      <c r="B109" s="8"/>
      <c r="C109" s="55" t="s">
        <v>85</v>
      </c>
      <c r="E109" s="16"/>
      <c r="H109" s="8" t="s">
        <v>108</v>
      </c>
    </row>
    <row r="110" spans="2:14" x14ac:dyDescent="0.25">
      <c r="B110" s="8"/>
      <c r="D110" t="s">
        <v>87</v>
      </c>
      <c r="E110" s="16"/>
      <c r="H110" s="59">
        <f>F107</f>
        <v>0</v>
      </c>
    </row>
    <row r="111" spans="2:14" x14ac:dyDescent="0.25">
      <c r="B111" s="8"/>
      <c r="D111" t="s">
        <v>88</v>
      </c>
      <c r="E111" s="16"/>
      <c r="H111">
        <f>H69</f>
        <v>0</v>
      </c>
    </row>
    <row r="112" spans="2:14" x14ac:dyDescent="0.25">
      <c r="B112" s="8"/>
      <c r="D112" t="s">
        <v>89</v>
      </c>
      <c r="E112" s="16"/>
      <c r="H112" s="60">
        <f>E107/D62</f>
        <v>0</v>
      </c>
    </row>
    <row r="113" spans="2:8" x14ac:dyDescent="0.25">
      <c r="B113" s="8"/>
      <c r="D113" t="s">
        <v>90</v>
      </c>
      <c r="E113" s="16"/>
      <c r="H113">
        <f>H71</f>
        <v>1.25</v>
      </c>
    </row>
    <row r="114" spans="2:8" x14ac:dyDescent="0.25">
      <c r="B114" s="8"/>
      <c r="D114" t="s">
        <v>91</v>
      </c>
      <c r="E114" s="16"/>
      <c r="H114">
        <v>0</v>
      </c>
    </row>
    <row r="115" spans="2:8" x14ac:dyDescent="0.25">
      <c r="B115" s="8"/>
      <c r="E115" s="16"/>
      <c r="H115" s="61"/>
    </row>
    <row r="116" spans="2:8" x14ac:dyDescent="0.25">
      <c r="B116" s="8"/>
      <c r="D116" t="s">
        <v>92</v>
      </c>
      <c r="E116" s="16"/>
      <c r="H116" s="59">
        <f>H110-H111-H114</f>
        <v>0</v>
      </c>
    </row>
    <row r="117" spans="2:8" x14ac:dyDescent="0.25">
      <c r="B117" s="8"/>
      <c r="D117" t="s">
        <v>93</v>
      </c>
      <c r="E117" s="16"/>
      <c r="H117" s="61">
        <f>H75</f>
        <v>0</v>
      </c>
    </row>
    <row r="118" spans="2:8" x14ac:dyDescent="0.25">
      <c r="B118" s="8"/>
      <c r="D118" t="s">
        <v>94</v>
      </c>
      <c r="E118" s="16"/>
      <c r="H118" s="60">
        <f>E107/(E62+E63)</f>
        <v>0</v>
      </c>
    </row>
    <row r="119" spans="2:8" x14ac:dyDescent="0.25">
      <c r="B119" s="8"/>
      <c r="D119" t="s">
        <v>95</v>
      </c>
      <c r="E119" s="16"/>
      <c r="H119">
        <f>H77</f>
        <v>1.1000000000000001</v>
      </c>
    </row>
    <row r="120" spans="2:8" x14ac:dyDescent="0.25">
      <c r="B120" s="8"/>
      <c r="D120" t="s">
        <v>96</v>
      </c>
      <c r="E120" s="16"/>
      <c r="H120">
        <v>0</v>
      </c>
    </row>
    <row r="121" spans="2:8" x14ac:dyDescent="0.25">
      <c r="B121" s="8"/>
      <c r="D121" t="s">
        <v>97</v>
      </c>
      <c r="E121" s="16"/>
      <c r="H121">
        <v>0</v>
      </c>
    </row>
    <row r="122" spans="2:8" x14ac:dyDescent="0.25">
      <c r="B122" s="8"/>
      <c r="E122" s="16"/>
    </row>
    <row r="123" spans="2:8" x14ac:dyDescent="0.25">
      <c r="B123" s="8"/>
      <c r="D123" t="s">
        <v>98</v>
      </c>
      <c r="E123" s="16"/>
      <c r="H123" s="59">
        <f>H116-H117-H120</f>
        <v>0</v>
      </c>
    </row>
    <row r="124" spans="2:8" ht="15.75" thickBot="1" x14ac:dyDescent="0.3">
      <c r="B124" s="8"/>
      <c r="D124" t="s">
        <v>99</v>
      </c>
      <c r="E124" s="16"/>
      <c r="H124" s="61">
        <f>H82</f>
        <v>0</v>
      </c>
    </row>
    <row r="125" spans="2:8" ht="15.75" thickBot="1" x14ac:dyDescent="0.3">
      <c r="B125" s="8"/>
      <c r="D125" t="s">
        <v>100</v>
      </c>
      <c r="E125" s="16"/>
      <c r="H125" s="64"/>
    </row>
    <row r="126" spans="2:8" ht="15.75" thickBot="1" x14ac:dyDescent="0.3">
      <c r="B126" s="8"/>
      <c r="D126" t="s">
        <v>101</v>
      </c>
      <c r="E126" s="16"/>
      <c r="H126" s="61">
        <f>H84</f>
        <v>1.05</v>
      </c>
    </row>
    <row r="127" spans="2:8" x14ac:dyDescent="0.25">
      <c r="B127" s="8"/>
      <c r="D127" t="s">
        <v>96</v>
      </c>
      <c r="E127" s="16"/>
      <c r="H127" s="65"/>
    </row>
    <row r="128" spans="2:8" ht="15.75" thickBot="1" x14ac:dyDescent="0.3">
      <c r="B128" s="8"/>
      <c r="D128" t="s">
        <v>97</v>
      </c>
      <c r="E128" s="16"/>
      <c r="H128" s="66"/>
    </row>
    <row r="129" spans="2:14" x14ac:dyDescent="0.25">
      <c r="B129" s="8"/>
      <c r="E129" s="16"/>
    </row>
    <row r="130" spans="2:14" x14ac:dyDescent="0.25">
      <c r="B130" s="8" t="s">
        <v>15</v>
      </c>
      <c r="C130" t="s">
        <v>109</v>
      </c>
      <c r="E130" s="16"/>
    </row>
    <row r="131" spans="2:14" x14ac:dyDescent="0.25">
      <c r="E131" s="16"/>
    </row>
    <row r="132" spans="2:14" x14ac:dyDescent="0.25">
      <c r="B132" s="8"/>
      <c r="C132" s="7" t="s">
        <v>11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2:14" ht="15.75" thickBot="1" x14ac:dyDescent="0.3"/>
    <row r="134" spans="2:14" ht="15.75" thickBot="1" x14ac:dyDescent="0.3">
      <c r="C134" t="s">
        <v>110</v>
      </c>
      <c r="E134" s="16"/>
      <c r="F134" s="54"/>
    </row>
    <row r="136" spans="2:14" x14ac:dyDescent="0.25">
      <c r="C136" s="7" t="s">
        <v>12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2:14" x14ac:dyDescent="0.25">
      <c r="D137" s="50"/>
      <c r="E137" s="16"/>
    </row>
    <row r="138" spans="2:14" x14ac:dyDescent="0.25">
      <c r="C138" s="55" t="s">
        <v>73</v>
      </c>
      <c r="D138" s="50"/>
      <c r="E138" s="16"/>
    </row>
    <row r="139" spans="2:14" ht="45.75" thickBot="1" x14ac:dyDescent="0.3">
      <c r="C139" s="56" t="s">
        <v>74</v>
      </c>
      <c r="D139" s="56" t="s">
        <v>111</v>
      </c>
      <c r="E139" s="56" t="s">
        <v>112</v>
      </c>
      <c r="F139" s="56" t="s">
        <v>113</v>
      </c>
      <c r="G139" s="56" t="s">
        <v>114</v>
      </c>
      <c r="H139" s="56" t="s">
        <v>115</v>
      </c>
      <c r="I139" s="56" t="s">
        <v>116</v>
      </c>
    </row>
    <row r="140" spans="2:14" x14ac:dyDescent="0.25">
      <c r="C140" t="s">
        <v>49</v>
      </c>
      <c r="D140" s="48">
        <f>F34</f>
        <v>0.08</v>
      </c>
      <c r="E140" s="112"/>
      <c r="F140" s="113"/>
      <c r="G140" s="48">
        <f>G34</f>
        <v>0.1</v>
      </c>
      <c r="H140" s="112"/>
      <c r="I140" s="113"/>
    </row>
    <row r="141" spans="2:14" x14ac:dyDescent="0.25">
      <c r="C141" t="s">
        <v>51</v>
      </c>
      <c r="D141" s="48">
        <f t="shared" ref="D141:D144" si="5">F35</f>
        <v>0.09</v>
      </c>
      <c r="E141" s="114"/>
      <c r="F141" s="115"/>
      <c r="G141" s="48">
        <f t="shared" ref="G141:G144" si="6">G35</f>
        <v>0.12</v>
      </c>
      <c r="H141" s="114"/>
      <c r="I141" s="115"/>
    </row>
    <row r="142" spans="2:14" x14ac:dyDescent="0.25">
      <c r="C142" t="s">
        <v>53</v>
      </c>
      <c r="D142" s="48">
        <f t="shared" si="5"/>
        <v>0.1</v>
      </c>
      <c r="E142" s="114"/>
      <c r="F142" s="115"/>
      <c r="G142" s="48">
        <f t="shared" si="6"/>
        <v>0.15</v>
      </c>
      <c r="H142" s="114"/>
      <c r="I142" s="115"/>
    </row>
    <row r="143" spans="2:14" x14ac:dyDescent="0.25">
      <c r="B143" s="8"/>
      <c r="C143" t="s">
        <v>55</v>
      </c>
      <c r="D143" s="48">
        <f t="shared" si="5"/>
        <v>0.15</v>
      </c>
      <c r="E143" s="114"/>
      <c r="F143" s="115"/>
      <c r="G143" s="48">
        <f t="shared" si="6"/>
        <v>0.2</v>
      </c>
      <c r="H143" s="114"/>
      <c r="I143" s="115"/>
    </row>
    <row r="144" spans="2:14" ht="15.75" thickBot="1" x14ac:dyDescent="0.3">
      <c r="C144" t="s">
        <v>57</v>
      </c>
      <c r="D144" s="48">
        <f t="shared" si="5"/>
        <v>0.2</v>
      </c>
      <c r="E144" s="116"/>
      <c r="F144" s="117"/>
      <c r="G144" s="48">
        <f t="shared" si="6"/>
        <v>0.3</v>
      </c>
      <c r="H144" s="116"/>
      <c r="I144" s="117"/>
    </row>
    <row r="145" spans="3:10" x14ac:dyDescent="0.25">
      <c r="C145" t="s">
        <v>59</v>
      </c>
      <c r="D145" s="16"/>
      <c r="E145" s="25">
        <f>SUM(E140:E144)</f>
        <v>0</v>
      </c>
      <c r="F145" s="25">
        <f>SUM(F140:F144)</f>
        <v>0</v>
      </c>
      <c r="G145" s="16"/>
      <c r="H145" s="25">
        <f>SUM(H140:H144)</f>
        <v>0</v>
      </c>
      <c r="I145" s="25">
        <f>SUM(I140:I144)</f>
        <v>0</v>
      </c>
    </row>
    <row r="146" spans="3:10" x14ac:dyDescent="0.25">
      <c r="E146" s="16"/>
    </row>
    <row r="147" spans="3:10" x14ac:dyDescent="0.25">
      <c r="C147" s="55" t="s">
        <v>85</v>
      </c>
      <c r="E147" s="16"/>
      <c r="G147" s="8" t="s">
        <v>117</v>
      </c>
      <c r="J147" s="8" t="s">
        <v>118</v>
      </c>
    </row>
    <row r="148" spans="3:10" ht="15.75" thickBot="1" x14ac:dyDescent="0.3">
      <c r="D148" t="s">
        <v>87</v>
      </c>
      <c r="E148" s="16"/>
      <c r="G148" s="61">
        <f>F145</f>
        <v>0</v>
      </c>
      <c r="J148" s="61">
        <f>I145</f>
        <v>0</v>
      </c>
    </row>
    <row r="149" spans="3:10" ht="15.75" thickBot="1" x14ac:dyDescent="0.3">
      <c r="D149" t="s">
        <v>88</v>
      </c>
      <c r="E149" s="16"/>
      <c r="G149" s="127"/>
      <c r="J149" s="127"/>
    </row>
    <row r="150" spans="3:10" x14ac:dyDescent="0.25">
      <c r="D150" t="s">
        <v>89</v>
      </c>
      <c r="E150" s="16"/>
      <c r="G150" s="61">
        <f>E145/(E62-H128)</f>
        <v>0</v>
      </c>
      <c r="J150" s="61">
        <f>H145/E62</f>
        <v>0</v>
      </c>
    </row>
    <row r="151" spans="3:10" x14ac:dyDescent="0.25">
      <c r="D151" t="s">
        <v>90</v>
      </c>
      <c r="E151" s="16"/>
      <c r="G151">
        <f>H113</f>
        <v>1.25</v>
      </c>
      <c r="J151">
        <f>G151</f>
        <v>1.25</v>
      </c>
    </row>
    <row r="152" spans="3:10" x14ac:dyDescent="0.25">
      <c r="D152" t="s">
        <v>91</v>
      </c>
      <c r="E152" s="16"/>
      <c r="G152">
        <v>0</v>
      </c>
      <c r="J152">
        <v>0</v>
      </c>
    </row>
    <row r="153" spans="3:10" x14ac:dyDescent="0.25">
      <c r="E153" s="16"/>
    </row>
    <row r="154" spans="3:10" ht="15.75" thickBot="1" x14ac:dyDescent="0.3">
      <c r="D154" t="s">
        <v>92</v>
      </c>
      <c r="E154" s="16"/>
      <c r="G154" s="59">
        <f>G148-G149-G152</f>
        <v>0</v>
      </c>
      <c r="H154" s="50"/>
      <c r="I154" s="50"/>
      <c r="J154" s="59">
        <f>J148-J149-J152</f>
        <v>0</v>
      </c>
    </row>
    <row r="155" spans="3:10" ht="15.75" thickBot="1" x14ac:dyDescent="0.3">
      <c r="D155" t="s">
        <v>93</v>
      </c>
      <c r="E155" s="16"/>
      <c r="G155" s="61">
        <f>H117</f>
        <v>0</v>
      </c>
      <c r="H155" s="50"/>
      <c r="J155" s="130"/>
    </row>
    <row r="156" spans="3:10" x14ac:dyDescent="0.25">
      <c r="D156" t="s">
        <v>94</v>
      </c>
      <c r="E156" s="16"/>
      <c r="G156" s="61">
        <f>E145/(E62+E63-H128)</f>
        <v>0</v>
      </c>
      <c r="H156" s="50"/>
      <c r="I156" s="50"/>
      <c r="J156" s="61">
        <f>H145/(E62+E63-H128-G159)</f>
        <v>0</v>
      </c>
    </row>
    <row r="157" spans="3:10" ht="15.75" thickBot="1" x14ac:dyDescent="0.3">
      <c r="D157" t="s">
        <v>95</v>
      </c>
      <c r="E157" s="16"/>
      <c r="G157" s="61">
        <f>H119</f>
        <v>1.1000000000000001</v>
      </c>
      <c r="H157" s="50"/>
      <c r="I157" s="50"/>
      <c r="J157" s="61">
        <f>G157</f>
        <v>1.1000000000000001</v>
      </c>
    </row>
    <row r="158" spans="3:10" x14ac:dyDescent="0.25">
      <c r="D158" t="s">
        <v>96</v>
      </c>
      <c r="E158" s="16"/>
      <c r="G158" s="128"/>
      <c r="H158" s="50"/>
      <c r="I158" s="50"/>
      <c r="J158" s="61">
        <f>J154-J155</f>
        <v>0</v>
      </c>
    </row>
    <row r="159" spans="3:10" ht="15.75" thickBot="1" x14ac:dyDescent="0.3">
      <c r="D159" t="s">
        <v>97</v>
      </c>
      <c r="E159" s="16"/>
      <c r="G159" s="129"/>
      <c r="H159" s="50"/>
      <c r="I159" s="50"/>
      <c r="J159" s="61"/>
    </row>
    <row r="160" spans="3:10" x14ac:dyDescent="0.25">
      <c r="E160" s="16"/>
      <c r="G160" s="67"/>
      <c r="H160" s="50"/>
      <c r="I160" s="50"/>
      <c r="J160" s="61"/>
    </row>
    <row r="161" spans="4:10" x14ac:dyDescent="0.25">
      <c r="D161" t="s">
        <v>98</v>
      </c>
      <c r="E161" s="16"/>
      <c r="G161" s="59">
        <f>G154-G155-G159</f>
        <v>0</v>
      </c>
      <c r="J161" s="59">
        <f>J154-J155-J158</f>
        <v>0</v>
      </c>
    </row>
    <row r="162" spans="4:10" x14ac:dyDescent="0.25">
      <c r="D162" t="s">
        <v>99</v>
      </c>
      <c r="E162" s="16"/>
      <c r="G162">
        <v>0</v>
      </c>
      <c r="J162">
        <v>0</v>
      </c>
    </row>
    <row r="163" spans="4:10" x14ac:dyDescent="0.25">
      <c r="D163" t="s">
        <v>100</v>
      </c>
      <c r="E163" s="16"/>
    </row>
    <row r="164" spans="4:10" x14ac:dyDescent="0.25">
      <c r="D164" t="s">
        <v>101</v>
      </c>
      <c r="E164" s="16"/>
    </row>
    <row r="165" spans="4:10" x14ac:dyDescent="0.25">
      <c r="D165" t="s">
        <v>96</v>
      </c>
      <c r="E165" s="16"/>
      <c r="G165">
        <v>0</v>
      </c>
      <c r="J165">
        <v>0</v>
      </c>
    </row>
    <row r="166" spans="4:10" x14ac:dyDescent="0.25">
      <c r="D166" t="s">
        <v>97</v>
      </c>
      <c r="E166" s="16"/>
    </row>
    <row r="167" spans="4:10" x14ac:dyDescent="0.25">
      <c r="E167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772B-7668-43A5-8E48-70B2D0F19696}">
  <dimension ref="A1:N29"/>
  <sheetViews>
    <sheetView workbookViewId="0"/>
  </sheetViews>
  <sheetFormatPr defaultRowHeight="15" x14ac:dyDescent="0.25"/>
  <cols>
    <col min="4" max="4" width="12" customWidth="1"/>
  </cols>
  <sheetData>
    <row r="1" spans="1:5" x14ac:dyDescent="0.25">
      <c r="A1" s="55" t="s">
        <v>181</v>
      </c>
    </row>
    <row r="3" spans="1:5" ht="15.75" x14ac:dyDescent="0.25">
      <c r="C3" s="68" t="s">
        <v>119</v>
      </c>
    </row>
    <row r="4" spans="1:5" ht="15.75" x14ac:dyDescent="0.25">
      <c r="C4" s="69"/>
    </row>
    <row r="5" spans="1:5" ht="15.75" thickBot="1" x14ac:dyDescent="0.3">
      <c r="C5" s="70" t="s">
        <v>120</v>
      </c>
    </row>
    <row r="6" spans="1:5" ht="32.25" thickBot="1" x14ac:dyDescent="0.3">
      <c r="C6" s="71" t="s">
        <v>73</v>
      </c>
      <c r="D6" s="72" t="s">
        <v>121</v>
      </c>
      <c r="E6" s="72" t="s">
        <v>122</v>
      </c>
    </row>
    <row r="7" spans="1:5" ht="16.5" thickBot="1" x14ac:dyDescent="0.3">
      <c r="C7" s="73" t="s">
        <v>123</v>
      </c>
      <c r="D7" s="74">
        <v>1086962</v>
      </c>
      <c r="E7" s="75">
        <v>6.1849999999999996</v>
      </c>
    </row>
    <row r="8" spans="1:5" ht="16.5" thickBot="1" x14ac:dyDescent="0.3">
      <c r="C8" s="73" t="s">
        <v>124</v>
      </c>
      <c r="D8" s="74">
        <v>984157</v>
      </c>
      <c r="E8" s="75">
        <v>2.343</v>
      </c>
    </row>
    <row r="9" spans="1:5" ht="16.5" thickBot="1" x14ac:dyDescent="0.3">
      <c r="C9" s="73" t="s">
        <v>125</v>
      </c>
      <c r="D9" s="74">
        <v>1032565</v>
      </c>
      <c r="E9" s="75">
        <v>5.6740000000000004</v>
      </c>
    </row>
    <row r="10" spans="1:5" ht="15.75" x14ac:dyDescent="0.25">
      <c r="C10" s="69"/>
    </row>
    <row r="11" spans="1:5" ht="15.75" x14ac:dyDescent="0.25">
      <c r="C11" s="76"/>
    </row>
    <row r="12" spans="1:5" ht="15.75" thickBot="1" x14ac:dyDescent="0.3">
      <c r="C12" s="70" t="s">
        <v>126</v>
      </c>
    </row>
    <row r="13" spans="1:5" ht="32.25" thickBot="1" x14ac:dyDescent="0.3">
      <c r="C13" s="71" t="s">
        <v>73</v>
      </c>
      <c r="D13" s="72" t="s">
        <v>121</v>
      </c>
      <c r="E13" s="72" t="s">
        <v>122</v>
      </c>
    </row>
    <row r="14" spans="1:5" ht="16.5" thickBot="1" x14ac:dyDescent="0.3">
      <c r="C14" s="73" t="s">
        <v>123</v>
      </c>
      <c r="D14" s="74">
        <v>1042390</v>
      </c>
      <c r="E14" s="75">
        <v>5.298</v>
      </c>
    </row>
    <row r="15" spans="1:5" ht="16.5" thickBot="1" x14ac:dyDescent="0.3">
      <c r="C15" s="73" t="s">
        <v>124</v>
      </c>
      <c r="D15" s="74">
        <v>1011682</v>
      </c>
      <c r="E15" s="75">
        <v>1.4059999999999999</v>
      </c>
    </row>
    <row r="16" spans="1:5" ht="16.5" thickBot="1" x14ac:dyDescent="0.3">
      <c r="C16" s="73" t="s">
        <v>125</v>
      </c>
      <c r="D16" s="74">
        <v>1002693</v>
      </c>
      <c r="E16" s="75">
        <v>4.8170000000000002</v>
      </c>
    </row>
    <row r="17" spans="2:14" ht="15.75" x14ac:dyDescent="0.25">
      <c r="C17" s="69"/>
    </row>
    <row r="18" spans="2:14" x14ac:dyDescent="0.25">
      <c r="B18" s="77" t="s">
        <v>127</v>
      </c>
      <c r="C18" s="78" t="s">
        <v>128</v>
      </c>
    </row>
    <row r="20" spans="2:14" x14ac:dyDescent="0.25">
      <c r="C20" s="7" t="s">
        <v>11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ht="15.75" thickBot="1" x14ac:dyDescent="0.3"/>
    <row r="22" spans="2:14" ht="15.75" thickBot="1" x14ac:dyDescent="0.3">
      <c r="C22" t="s">
        <v>129</v>
      </c>
      <c r="E22" s="15"/>
    </row>
    <row r="23" spans="2:14" ht="15.75" thickBot="1" x14ac:dyDescent="0.3"/>
    <row r="24" spans="2:14" ht="16.5" thickBot="1" x14ac:dyDescent="0.3">
      <c r="C24" s="71"/>
      <c r="D24" s="72" t="s">
        <v>130</v>
      </c>
    </row>
    <row r="25" spans="2:14" ht="16.5" thickBot="1" x14ac:dyDescent="0.3">
      <c r="C25" s="73" t="s">
        <v>123</v>
      </c>
      <c r="D25" s="147"/>
      <c r="G25" s="79"/>
    </row>
    <row r="26" spans="2:14" ht="16.5" thickBot="1" x14ac:dyDescent="0.3">
      <c r="C26" s="73" t="s">
        <v>124</v>
      </c>
      <c r="D26" s="147"/>
      <c r="G26" s="79"/>
    </row>
    <row r="27" spans="2:14" ht="16.5" thickBot="1" x14ac:dyDescent="0.3">
      <c r="C27" s="73" t="s">
        <v>125</v>
      </c>
      <c r="D27" s="147"/>
      <c r="G27" s="79"/>
    </row>
    <row r="29" spans="2:14" x14ac:dyDescent="0.25">
      <c r="C29" s="7" t="s">
        <v>12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</sheetData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4281-6916-431D-9725-1A95EB1C93C5}">
  <dimension ref="A1:R33"/>
  <sheetViews>
    <sheetView workbookViewId="0"/>
  </sheetViews>
  <sheetFormatPr defaultRowHeight="15" x14ac:dyDescent="0.25"/>
  <cols>
    <col min="4" max="5" width="17.42578125" customWidth="1"/>
    <col min="6" max="6" width="14.7109375" customWidth="1"/>
  </cols>
  <sheetData>
    <row r="1" spans="1:18" x14ac:dyDescent="0.25">
      <c r="A1" s="55" t="s">
        <v>182</v>
      </c>
    </row>
    <row r="3" spans="1:18" ht="15.75" x14ac:dyDescent="0.25">
      <c r="B3" s="12"/>
      <c r="C3" s="12" t="s">
        <v>103</v>
      </c>
      <c r="D3" t="s">
        <v>131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5.75" x14ac:dyDescent="0.25">
      <c r="B4" s="12"/>
      <c r="C4" s="12"/>
      <c r="D4" t="s">
        <v>132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5.75" x14ac:dyDescent="0.25">
      <c r="B5" s="12"/>
      <c r="C5" s="12"/>
      <c r="D5" t="s">
        <v>133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5.75" x14ac:dyDescent="0.25">
      <c r="B6" s="12"/>
      <c r="C6" s="12"/>
      <c r="D6" t="s">
        <v>134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5.75" x14ac:dyDescent="0.25">
      <c r="B7" s="12"/>
      <c r="C7" s="12"/>
      <c r="D7" t="s">
        <v>135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5.75" x14ac:dyDescent="0.25">
      <c r="B8" s="12"/>
      <c r="C8" s="12"/>
      <c r="H8" s="14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5.75" x14ac:dyDescent="0.25">
      <c r="B9" s="12"/>
      <c r="C9" s="12"/>
      <c r="D9" t="s">
        <v>136</v>
      </c>
      <c r="H9" s="14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5.75" x14ac:dyDescent="0.25">
      <c r="B10" s="12"/>
      <c r="C10" s="12"/>
      <c r="H10" s="14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15.75" x14ac:dyDescent="0.25">
      <c r="B11" s="12"/>
      <c r="C11" s="12" t="s">
        <v>137</v>
      </c>
      <c r="D11" t="s">
        <v>138</v>
      </c>
      <c r="H11" s="14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15.75" x14ac:dyDescent="0.25">
      <c r="B12" s="12"/>
      <c r="C12" s="12"/>
      <c r="D12" s="13"/>
      <c r="E12" s="14"/>
      <c r="F12" s="14"/>
      <c r="G12" s="14"/>
      <c r="H12" s="14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15.75" x14ac:dyDescent="0.25">
      <c r="B13" s="12"/>
      <c r="C13" s="12" t="s">
        <v>139</v>
      </c>
      <c r="D13" s="13" t="s">
        <v>140</v>
      </c>
      <c r="E13" s="14"/>
      <c r="F13" s="14"/>
      <c r="G13" s="14"/>
      <c r="H13" s="14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15.75" x14ac:dyDescent="0.25">
      <c r="B14" s="12"/>
      <c r="C14" s="12"/>
      <c r="D14" s="14"/>
      <c r="E14" s="14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15.75" x14ac:dyDescent="0.25">
      <c r="B15" s="12"/>
      <c r="C15" s="12" t="s">
        <v>141</v>
      </c>
      <c r="D15" s="13" t="s">
        <v>142</v>
      </c>
      <c r="E15" s="14"/>
      <c r="F15" s="14"/>
      <c r="G15" s="14"/>
      <c r="H15" s="14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5.75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4:15" x14ac:dyDescent="0.25">
      <c r="D17" s="7" t="s">
        <v>11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4:15" ht="15.75" thickBot="1" x14ac:dyDescent="0.3"/>
    <row r="19" spans="4:15" ht="15.75" thickBot="1" x14ac:dyDescent="0.3">
      <c r="D19" t="s">
        <v>143</v>
      </c>
      <c r="F19" s="80"/>
    </row>
    <row r="20" spans="4:15" ht="15.75" thickBot="1" x14ac:dyDescent="0.3"/>
    <row r="21" spans="4:15" ht="15.75" thickBot="1" x14ac:dyDescent="0.3">
      <c r="D21" t="s">
        <v>144</v>
      </c>
      <c r="F21" s="81"/>
    </row>
    <row r="22" spans="4:15" ht="15.75" thickBot="1" x14ac:dyDescent="0.3"/>
    <row r="23" spans="4:15" ht="15.75" thickBot="1" x14ac:dyDescent="0.3">
      <c r="D23" t="s">
        <v>145</v>
      </c>
      <c r="F23" s="82"/>
    </row>
    <row r="26" spans="4:15" x14ac:dyDescent="0.25">
      <c r="D26" s="7" t="s">
        <v>12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9" spans="4:15" x14ac:dyDescent="0.25">
      <c r="D29" s="8" t="s">
        <v>194</v>
      </c>
      <c r="E29" s="148">
        <v>0.05</v>
      </c>
      <c r="G29" s="150" t="s">
        <v>196</v>
      </c>
      <c r="H29" s="149"/>
    </row>
    <row r="30" spans="4:15" x14ac:dyDescent="0.25">
      <c r="D30" s="8" t="s">
        <v>195</v>
      </c>
      <c r="E30" s="6">
        <v>3.5000000000000003E-2</v>
      </c>
      <c r="G30" s="8" t="s">
        <v>197</v>
      </c>
      <c r="H30" s="149">
        <v>0.2</v>
      </c>
    </row>
    <row r="31" spans="4:15" x14ac:dyDescent="0.25">
      <c r="D31" s="8" t="s">
        <v>199</v>
      </c>
      <c r="E31" s="151">
        <v>60000</v>
      </c>
      <c r="G31" s="8" t="s">
        <v>198</v>
      </c>
      <c r="H31" s="149">
        <v>0.35</v>
      </c>
    </row>
    <row r="33" spans="4:5" x14ac:dyDescent="0.25">
      <c r="D33" s="8" t="s">
        <v>200</v>
      </c>
      <c r="E33" s="151">
        <v>1000000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4E64-C0E1-480D-9D2E-ED17A717D82C}">
  <dimension ref="A1:O95"/>
  <sheetViews>
    <sheetView workbookViewId="0"/>
  </sheetViews>
  <sheetFormatPr defaultRowHeight="15" x14ac:dyDescent="0.25"/>
  <cols>
    <col min="4" max="4" width="40.5703125" customWidth="1"/>
    <col min="5" max="5" width="15.7109375" customWidth="1"/>
    <col min="6" max="6" width="21.28515625" customWidth="1"/>
    <col min="7" max="8" width="15.7109375" customWidth="1"/>
  </cols>
  <sheetData>
    <row r="1" spans="1:8" x14ac:dyDescent="0.25">
      <c r="A1" s="55" t="s">
        <v>183</v>
      </c>
    </row>
    <row r="2" spans="1:8" ht="23.25" x14ac:dyDescent="0.35">
      <c r="B2" s="83"/>
    </row>
    <row r="3" spans="1:8" ht="15.75" x14ac:dyDescent="0.25">
      <c r="C3" s="76" t="s">
        <v>146</v>
      </c>
      <c r="D3" s="12"/>
    </row>
    <row r="4" spans="1:8" ht="16.5" thickBot="1" x14ac:dyDescent="0.3">
      <c r="C4" s="76"/>
    </row>
    <row r="5" spans="1:8" ht="23.25" customHeight="1" thickBot="1" x14ac:dyDescent="0.3">
      <c r="C5" s="84"/>
      <c r="D5" s="85" t="s">
        <v>147</v>
      </c>
      <c r="E5" s="86" t="s">
        <v>148</v>
      </c>
      <c r="F5" s="86" t="s">
        <v>149</v>
      </c>
      <c r="G5" s="86" t="s">
        <v>150</v>
      </c>
      <c r="H5" s="86" t="s">
        <v>151</v>
      </c>
    </row>
    <row r="6" spans="1:8" ht="24.75" customHeight="1" thickBot="1" x14ac:dyDescent="0.3">
      <c r="C6" s="84"/>
      <c r="D6" s="87" t="s">
        <v>152</v>
      </c>
      <c r="E6" s="88">
        <v>0.02</v>
      </c>
      <c r="F6" s="88">
        <v>4.0000000000000001E-3</v>
      </c>
      <c r="G6" s="88">
        <v>1.2999999999999999E-2</v>
      </c>
      <c r="H6" s="88">
        <v>0.03</v>
      </c>
    </row>
    <row r="7" spans="1:8" ht="29.25" customHeight="1" thickBot="1" x14ac:dyDescent="0.3">
      <c r="D7" s="87" t="s">
        <v>153</v>
      </c>
      <c r="E7" s="88">
        <v>0.05</v>
      </c>
      <c r="F7" s="88">
        <v>1.4999999999999999E-2</v>
      </c>
      <c r="G7" s="88">
        <v>-0.01</v>
      </c>
      <c r="H7" s="88">
        <v>7.0000000000000007E-2</v>
      </c>
    </row>
    <row r="8" spans="1:8" ht="17.25" customHeight="1" thickBot="1" x14ac:dyDescent="0.3">
      <c r="D8" s="87" t="s">
        <v>154</v>
      </c>
      <c r="E8" s="88">
        <v>7.0000000000000007E-2</v>
      </c>
      <c r="F8" s="88">
        <v>0.02</v>
      </c>
      <c r="G8" s="88">
        <v>0.01</v>
      </c>
      <c r="H8" s="88">
        <v>9.5000000000000001E-2</v>
      </c>
    </row>
    <row r="9" spans="1:8" ht="20.25" customHeight="1" thickBot="1" x14ac:dyDescent="0.3">
      <c r="D9" s="87" t="s">
        <v>155</v>
      </c>
      <c r="E9" s="88">
        <v>0.14499999999999999</v>
      </c>
      <c r="F9" s="88">
        <v>0.2</v>
      </c>
      <c r="G9" s="88">
        <v>-0.10199999999999999</v>
      </c>
      <c r="H9" s="88">
        <v>0.42799999999999999</v>
      </c>
    </row>
    <row r="10" spans="1:8" ht="23.25" customHeight="1" thickBot="1" x14ac:dyDescent="0.3">
      <c r="D10" s="87" t="s">
        <v>156</v>
      </c>
      <c r="E10" s="88">
        <v>0.155</v>
      </c>
      <c r="F10" s="88">
        <v>0.35</v>
      </c>
      <c r="G10" s="88">
        <v>-0.15</v>
      </c>
      <c r="H10" s="88">
        <v>0.37</v>
      </c>
    </row>
    <row r="11" spans="1:8" ht="15.75" x14ac:dyDescent="0.25">
      <c r="D11" s="89"/>
      <c r="E11" s="89"/>
      <c r="F11" s="89"/>
    </row>
    <row r="12" spans="1:8" ht="15.75" x14ac:dyDescent="0.25">
      <c r="C12" s="158" t="s">
        <v>203</v>
      </c>
      <c r="D12" s="158"/>
      <c r="E12" s="158"/>
      <c r="F12" s="158"/>
      <c r="G12" s="158"/>
      <c r="H12" s="158"/>
    </row>
    <row r="13" spans="1:8" ht="15.75" x14ac:dyDescent="0.25">
      <c r="C13" s="68"/>
      <c r="D13" s="152" t="s">
        <v>201</v>
      </c>
      <c r="E13" s="153">
        <v>7.4999999999999997E-2</v>
      </c>
      <c r="F13" s="68"/>
      <c r="G13" s="68"/>
      <c r="H13" s="68"/>
    </row>
    <row r="14" spans="1:8" ht="15.75" x14ac:dyDescent="0.25">
      <c r="C14" s="68"/>
      <c r="D14" s="152" t="s">
        <v>149</v>
      </c>
      <c r="E14" s="154">
        <v>0.1</v>
      </c>
      <c r="F14" s="68"/>
      <c r="G14" s="68"/>
      <c r="H14" s="68"/>
    </row>
    <row r="15" spans="1:8" ht="15.75" x14ac:dyDescent="0.25">
      <c r="D15" s="89" t="s">
        <v>202</v>
      </c>
      <c r="E15" s="89">
        <v>5.5E-2</v>
      </c>
      <c r="F15" s="89"/>
    </row>
    <row r="16" spans="1:8" ht="15.75" x14ac:dyDescent="0.25">
      <c r="D16" s="89"/>
      <c r="E16" s="89"/>
      <c r="F16" s="89"/>
    </row>
    <row r="17" spans="2:15" ht="51" customHeight="1" x14ac:dyDescent="0.25">
      <c r="C17" s="159" t="s">
        <v>157</v>
      </c>
      <c r="D17" s="159"/>
      <c r="E17" s="159"/>
      <c r="F17" s="159"/>
      <c r="G17" s="159"/>
      <c r="H17" s="159"/>
    </row>
    <row r="18" spans="2:15" ht="17.25" customHeight="1" thickBot="1" x14ac:dyDescent="0.3">
      <c r="D18" s="89"/>
      <c r="E18" s="89"/>
      <c r="F18" s="89"/>
    </row>
    <row r="19" spans="2:15" ht="28.5" customHeight="1" thickBot="1" x14ac:dyDescent="0.3">
      <c r="D19" s="90" t="s">
        <v>158</v>
      </c>
      <c r="E19" s="91" t="s">
        <v>159</v>
      </c>
      <c r="F19" s="91" t="s">
        <v>160</v>
      </c>
      <c r="G19" s="91" t="s">
        <v>161</v>
      </c>
    </row>
    <row r="20" spans="2:15" ht="15.75" thickBot="1" x14ac:dyDescent="0.3">
      <c r="D20" s="92" t="s">
        <v>162</v>
      </c>
      <c r="E20" s="93">
        <v>0.06</v>
      </c>
      <c r="F20" s="93">
        <v>6.6699999999999995E-2</v>
      </c>
      <c r="G20" s="94">
        <v>0.88</v>
      </c>
    </row>
    <row r="21" spans="2:15" ht="15.75" thickBot="1" x14ac:dyDescent="0.3">
      <c r="D21" s="92" t="s">
        <v>163</v>
      </c>
      <c r="E21" s="93">
        <v>9.2999999999999999E-2</v>
      </c>
      <c r="F21" s="93">
        <v>0.12</v>
      </c>
      <c r="G21" s="94">
        <v>0.75</v>
      </c>
    </row>
    <row r="22" spans="2:15" ht="15.75" thickBot="1" x14ac:dyDescent="0.3">
      <c r="D22" s="92" t="s">
        <v>164</v>
      </c>
      <c r="E22" s="93">
        <v>8.5000000000000006E-2</v>
      </c>
      <c r="F22" s="93">
        <v>0.11</v>
      </c>
      <c r="G22" s="94">
        <v>0.65</v>
      </c>
    </row>
    <row r="23" spans="2:15" x14ac:dyDescent="0.25">
      <c r="D23" s="95"/>
      <c r="E23" s="96"/>
      <c r="F23" s="96"/>
      <c r="G23" s="95"/>
    </row>
    <row r="24" spans="2:15" ht="15.75" x14ac:dyDescent="0.25">
      <c r="C24" s="76" t="s">
        <v>165</v>
      </c>
      <c r="D24" s="89"/>
      <c r="E24" s="89"/>
      <c r="F24" s="89"/>
    </row>
    <row r="25" spans="2:15" ht="15.75" x14ac:dyDescent="0.25">
      <c r="D25" s="89"/>
      <c r="E25" s="89"/>
      <c r="F25" s="89"/>
    </row>
    <row r="26" spans="2:15" ht="15.75" x14ac:dyDescent="0.25">
      <c r="B26" s="97"/>
      <c r="C26" s="98" t="s">
        <v>166</v>
      </c>
      <c r="D26" s="99"/>
      <c r="E26" s="99"/>
      <c r="F26" s="99"/>
      <c r="G26" s="99"/>
      <c r="H26" s="99"/>
      <c r="I26" s="99"/>
      <c r="J26" s="99"/>
      <c r="K26" s="97"/>
      <c r="L26" s="97"/>
      <c r="M26" s="97"/>
      <c r="N26" s="97"/>
      <c r="O26" s="97"/>
    </row>
    <row r="27" spans="2:15" ht="22.5" customHeight="1" x14ac:dyDescent="0.25">
      <c r="B27" s="97"/>
      <c r="C27" s="98"/>
      <c r="D27" s="100" t="s">
        <v>167</v>
      </c>
      <c r="E27" s="99"/>
      <c r="F27" s="99"/>
      <c r="G27" s="99"/>
      <c r="H27" s="99"/>
      <c r="I27" s="99"/>
      <c r="J27" s="99"/>
      <c r="K27" s="97"/>
      <c r="L27" s="97"/>
      <c r="M27" s="97"/>
      <c r="N27" s="97"/>
      <c r="O27" s="97"/>
    </row>
    <row r="28" spans="2:15" ht="17.25" customHeight="1" x14ac:dyDescent="0.25">
      <c r="B28" s="97"/>
      <c r="C28" s="98"/>
      <c r="D28" s="100" t="s">
        <v>168</v>
      </c>
      <c r="E28" s="99"/>
      <c r="F28" s="99"/>
      <c r="G28" s="99"/>
      <c r="H28" s="99"/>
      <c r="I28" s="99"/>
      <c r="J28" s="99"/>
      <c r="K28" s="97"/>
      <c r="L28" s="97"/>
      <c r="M28" s="97"/>
      <c r="N28" s="97"/>
      <c r="O28" s="97"/>
    </row>
    <row r="30" spans="2:15" x14ac:dyDescent="0.25">
      <c r="C30" s="7" t="s">
        <v>11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5" ht="15.75" thickBot="1" x14ac:dyDescent="0.3"/>
    <row r="32" spans="2:15" ht="16.5" thickBot="1" x14ac:dyDescent="0.3">
      <c r="D32" s="101" t="s">
        <v>73</v>
      </c>
      <c r="E32" s="102" t="s">
        <v>169</v>
      </c>
      <c r="F32" s="102" t="s">
        <v>170</v>
      </c>
    </row>
    <row r="33" spans="3:14" ht="16.5" thickBot="1" x14ac:dyDescent="0.3">
      <c r="D33" s="103" t="s">
        <v>162</v>
      </c>
      <c r="E33" s="104"/>
      <c r="F33" s="104"/>
    </row>
    <row r="34" spans="3:14" ht="16.5" thickBot="1" x14ac:dyDescent="0.3">
      <c r="D34" s="103" t="s">
        <v>163</v>
      </c>
      <c r="E34" s="104"/>
      <c r="F34" s="104"/>
    </row>
    <row r="35" spans="3:14" ht="16.5" thickBot="1" x14ac:dyDescent="0.3">
      <c r="D35" s="103" t="s">
        <v>164</v>
      </c>
      <c r="E35" s="105"/>
      <c r="F35" s="105"/>
    </row>
    <row r="36" spans="3:14" ht="16.5" thickBot="1" x14ac:dyDescent="0.3">
      <c r="D36" s="103" t="s">
        <v>171</v>
      </c>
      <c r="E36" s="105"/>
      <c r="F36" s="105"/>
    </row>
    <row r="38" spans="3:14" x14ac:dyDescent="0.25">
      <c r="C38" s="7" t="s">
        <v>12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3:14" x14ac:dyDescent="0.25"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</row>
    <row r="40" spans="3:14" x14ac:dyDescent="0.25"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</row>
    <row r="41" spans="3:14" x14ac:dyDescent="0.25"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</row>
    <row r="42" spans="3:14" x14ac:dyDescent="0.25"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</row>
    <row r="43" spans="3:14" x14ac:dyDescent="0.25"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</row>
    <row r="44" spans="3:14" x14ac:dyDescent="0.25"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</row>
    <row r="45" spans="3:14" x14ac:dyDescent="0.25"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</row>
    <row r="46" spans="3:14" x14ac:dyDescent="0.25"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</row>
    <row r="47" spans="3:14" x14ac:dyDescent="0.25"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</row>
    <row r="48" spans="3:14" x14ac:dyDescent="0.25"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</row>
    <row r="49" spans="3:14" x14ac:dyDescent="0.25"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3:14" x14ac:dyDescent="0.25"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3:14" x14ac:dyDescent="0.25"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</row>
    <row r="52" spans="3:14" x14ac:dyDescent="0.25"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3:14" x14ac:dyDescent="0.25"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</row>
    <row r="54" spans="3:14" x14ac:dyDescent="0.25"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</row>
    <row r="55" spans="3:14" x14ac:dyDescent="0.25"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3:14" x14ac:dyDescent="0.25"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</row>
    <row r="57" spans="3:14" x14ac:dyDescent="0.25"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</row>
    <row r="59" spans="3:14" ht="15.75" x14ac:dyDescent="0.25">
      <c r="D59" s="89"/>
      <c r="E59" s="89"/>
      <c r="F59" s="89"/>
    </row>
    <row r="60" spans="3:14" ht="15.75" x14ac:dyDescent="0.25">
      <c r="C60" s="98" t="s">
        <v>172</v>
      </c>
      <c r="D60" s="99"/>
      <c r="E60" s="99"/>
      <c r="F60" s="99"/>
      <c r="G60" s="99"/>
      <c r="H60" s="99"/>
      <c r="I60" s="99"/>
      <c r="J60" s="99"/>
      <c r="K60" s="97"/>
      <c r="L60" s="97"/>
      <c r="M60" s="97"/>
      <c r="N60" s="97"/>
    </row>
    <row r="61" spans="3:14" ht="15.75" x14ac:dyDescent="0.25">
      <c r="C61" s="98"/>
      <c r="D61" s="107" t="s">
        <v>173</v>
      </c>
      <c r="E61" s="99"/>
      <c r="F61" s="99"/>
      <c r="G61" s="99"/>
      <c r="H61" s="99"/>
      <c r="I61" s="99"/>
      <c r="J61" s="99"/>
      <c r="K61" s="97"/>
      <c r="L61" s="97"/>
      <c r="M61" s="97"/>
      <c r="N61" s="97"/>
    </row>
    <row r="62" spans="3:14" ht="15.75" x14ac:dyDescent="0.25">
      <c r="C62" s="98"/>
      <c r="D62" s="107"/>
      <c r="E62" s="99"/>
      <c r="F62" s="99"/>
      <c r="G62" s="99"/>
      <c r="H62" s="99"/>
      <c r="I62" s="99"/>
      <c r="J62" s="99"/>
      <c r="K62" s="97"/>
      <c r="L62" s="97"/>
      <c r="M62" s="97"/>
      <c r="N62" s="97"/>
    </row>
    <row r="63" spans="3:14" x14ac:dyDescent="0.25">
      <c r="C63" s="7" t="s">
        <v>11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3:14" ht="15.75" x14ac:dyDescent="0.25">
      <c r="C64" s="160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</row>
    <row r="65" spans="3:14" ht="15.75" x14ac:dyDescent="0.25">
      <c r="C65" s="98"/>
      <c r="D65" s="107"/>
      <c r="E65" s="99"/>
      <c r="F65" s="99"/>
      <c r="G65" s="99"/>
      <c r="H65" s="99"/>
      <c r="I65" s="99"/>
      <c r="J65" s="99"/>
      <c r="K65" s="97"/>
      <c r="L65" s="97"/>
      <c r="M65" s="97"/>
      <c r="N65" s="97"/>
    </row>
    <row r="66" spans="3:14" ht="15.75" x14ac:dyDescent="0.25">
      <c r="C66" s="98"/>
      <c r="D66" s="107" t="s">
        <v>174</v>
      </c>
      <c r="E66" s="99"/>
      <c r="F66" s="99"/>
      <c r="G66" s="99"/>
      <c r="H66" s="99"/>
      <c r="I66" s="99"/>
      <c r="J66" s="99"/>
      <c r="K66" s="97"/>
      <c r="L66" s="97"/>
      <c r="M66" s="97"/>
      <c r="N66" s="97"/>
    </row>
    <row r="68" spans="3:14" x14ac:dyDescent="0.25">
      <c r="C68" s="7" t="s">
        <v>11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3:14" ht="15.75" thickBot="1" x14ac:dyDescent="0.3"/>
    <row r="70" spans="3:14" ht="29.25" customHeight="1" thickBot="1" x14ac:dyDescent="0.3">
      <c r="D70" s="101" t="s">
        <v>73</v>
      </c>
      <c r="E70" s="102" t="s">
        <v>175</v>
      </c>
      <c r="F70" s="108"/>
    </row>
    <row r="71" spans="3:14" ht="16.5" thickBot="1" x14ac:dyDescent="0.3">
      <c r="D71" s="103" t="s">
        <v>176</v>
      </c>
      <c r="E71" s="104"/>
      <c r="F71" s="108"/>
    </row>
    <row r="72" spans="3:14" ht="16.5" thickBot="1" x14ac:dyDescent="0.3">
      <c r="D72" s="103" t="s">
        <v>176</v>
      </c>
      <c r="E72" s="104"/>
      <c r="F72" s="108"/>
    </row>
    <row r="73" spans="3:14" ht="16.5" thickBot="1" x14ac:dyDescent="0.3">
      <c r="D73" s="103" t="s">
        <v>177</v>
      </c>
      <c r="E73" s="104"/>
      <c r="F73" s="108"/>
    </row>
    <row r="75" spans="3:14" x14ac:dyDescent="0.25">
      <c r="C75" s="7" t="s">
        <v>12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3:14" x14ac:dyDescent="0.25"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</row>
    <row r="77" spans="3:14" x14ac:dyDescent="0.25"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</row>
    <row r="78" spans="3:14" x14ac:dyDescent="0.25"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</row>
    <row r="79" spans="3:14" x14ac:dyDescent="0.25"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</row>
    <row r="80" spans="3:14" x14ac:dyDescent="0.25"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</row>
    <row r="81" spans="3:14" x14ac:dyDescent="0.25"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</row>
    <row r="82" spans="3:14" x14ac:dyDescent="0.25"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</row>
    <row r="83" spans="3:14" x14ac:dyDescent="0.25"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</row>
    <row r="84" spans="3:14" x14ac:dyDescent="0.25"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</row>
    <row r="85" spans="3:14" x14ac:dyDescent="0.25"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</row>
    <row r="86" spans="3:14" x14ac:dyDescent="0.25"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</row>
    <row r="87" spans="3:14" x14ac:dyDescent="0.25"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</row>
    <row r="88" spans="3:14" x14ac:dyDescent="0.25"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</row>
    <row r="89" spans="3:14" x14ac:dyDescent="0.25"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</row>
    <row r="90" spans="3:14" x14ac:dyDescent="0.25"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</row>
    <row r="91" spans="3:14" x14ac:dyDescent="0.25"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</row>
    <row r="92" spans="3:14" x14ac:dyDescent="0.25"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</row>
    <row r="93" spans="3:14" x14ac:dyDescent="0.25"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</row>
    <row r="94" spans="3:14" x14ac:dyDescent="0.25"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</row>
    <row r="95" spans="3:14" x14ac:dyDescent="0.25"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</row>
  </sheetData>
  <mergeCells count="3">
    <mergeCell ref="C12:H12"/>
    <mergeCell ref="C17:H17"/>
    <mergeCell ref="C64:N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Candidate #</vt:lpstr>
      <vt:lpstr>Q4</vt:lpstr>
      <vt:lpstr>Q5</vt:lpstr>
      <vt:lpstr>Q7</vt:lpstr>
      <vt:lpstr>Q9</vt:lpstr>
      <vt:lpstr>Q10</vt:lpstr>
      <vt:lpstr>Q12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2024-04-07T19:10:42Z</dcterms:created>
  <dcterms:modified xsi:type="dcterms:W3CDTF">2025-03-31T03:59:24Z</dcterms:modified>
</cp:coreProperties>
</file>