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5\S25\CFESDM S25\"/>
    </mc:Choice>
  </mc:AlternateContent>
  <xr:revisionPtr revIDLastSave="0" documentId="13_ncr:8001_{8D130C06-971A-4CE4-AC28-E8B9AB7BD3A1}" xr6:coauthVersionLast="47" xr6:coauthVersionMax="47" xr10:uidLastSave="{00000000-0000-0000-0000-000000000000}"/>
  <bookViews>
    <workbookView xWindow="2340" yWindow="2340" windowWidth="21600" windowHeight="11385" xr2:uid="{99414017-AB90-4A0A-A707-0D6716DF517B}"/>
  </bookViews>
  <sheets>
    <sheet name="Instructions" sheetId="5" r:id="rId1"/>
    <sheet name="Q1 (b) decision tree &amp; RESPONSE" sheetId="4" r:id="rId2"/>
    <sheet name="Q2 (b) strategy map" sheetId="2" r:id="rId3"/>
    <sheet name="Q2 (d) ZBB budget ranking" sheetId="1" r:id="rId4"/>
    <sheet name="Q5 (b) for RESPONSE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C21" i="4"/>
  <c r="D21" i="4" s="1"/>
  <c r="E20" i="4"/>
  <c r="C20" i="4"/>
  <c r="D20" i="4" s="1"/>
  <c r="E19" i="4"/>
  <c r="C19" i="4"/>
  <c r="D19" i="4" s="1"/>
  <c r="E18" i="4"/>
  <c r="C18" i="4"/>
  <c r="D18" i="4" s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H5" i="1"/>
  <c r="F18" i="4" l="1"/>
  <c r="F20" i="4"/>
  <c r="F19" i="4"/>
  <c r="F21" i="4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</calcChain>
</file>

<file path=xl/sharedStrings.xml><?xml version="1.0" encoding="utf-8"?>
<sst xmlns="http://schemas.openxmlformats.org/spreadsheetml/2006/main" count="142" uniqueCount="113">
  <si>
    <t>IT</t>
  </si>
  <si>
    <t>Fintech</t>
  </si>
  <si>
    <t>PRT</t>
  </si>
  <si>
    <t xml:space="preserve">Actuarial </t>
  </si>
  <si>
    <t>Legal</t>
  </si>
  <si>
    <t>Marketing</t>
  </si>
  <si>
    <t>Current run of business above required</t>
  </si>
  <si>
    <t>Stronger ALM capabilities to increase yield</t>
  </si>
  <si>
    <t>Acquisition</t>
  </si>
  <si>
    <t xml:space="preserve">Corp Fin </t>
  </si>
  <si>
    <t>Financial perspective</t>
  </si>
  <si>
    <t>Customer perspective</t>
  </si>
  <si>
    <t>Who are the customers</t>
  </si>
  <si>
    <t>What do customers value from Darwin</t>
  </si>
  <si>
    <t>What do shareholders expect from Darwin</t>
  </si>
  <si>
    <t>End Customers</t>
  </si>
  <si>
    <t>Intermediate Customers</t>
  </si>
  <si>
    <t>API (IT) build to better link to distribution partners</t>
  </si>
  <si>
    <t>IT inforce service capabilities</t>
  </si>
  <si>
    <t xml:space="preserve">exceed market growth rate </t>
  </si>
  <si>
    <t>Internal perspective</t>
  </si>
  <si>
    <t>What must Darwin do internally to deliver
 value to customers</t>
  </si>
  <si>
    <t>Customer service excellence</t>
  </si>
  <si>
    <t>Product Build Capability</t>
  </si>
  <si>
    <t>Inforce Management</t>
  </si>
  <si>
    <t>Agency and its agents</t>
  </si>
  <si>
    <t>financial institutions and their representatives</t>
  </si>
  <si>
    <t xml:space="preserve"> - via distribution expansion and extension</t>
  </si>
  <si>
    <t>S1 Achieve Growth Targets</t>
  </si>
  <si>
    <t>S2 Revenue Growth Strategy</t>
  </si>
  <si>
    <t>C2 High level of service and support to sell and issue policies</t>
  </si>
  <si>
    <t xml:space="preserve">C1 Fast follower delivery of market established product solutions for their clients </t>
  </si>
  <si>
    <t>I1 Advanced Market and wealth management tools</t>
  </si>
  <si>
    <t xml:space="preserve">I2 Smooth processing from start of client connection to sale. </t>
  </si>
  <si>
    <t>I3 Direct and quick access to service and assistance</t>
  </si>
  <si>
    <t>I4 Straight through processing from sale to issue of policy</t>
  </si>
  <si>
    <t>S3 Profitability strategy</t>
  </si>
  <si>
    <t>maintain profit margin</t>
  </si>
  <si>
    <t>C2 High level of service to get products they need</t>
  </si>
  <si>
    <t>Policyholders - target middle to upper income customers</t>
  </si>
  <si>
    <t>I5 Fast product development to
 launch quickly once market trends indicate success</t>
  </si>
  <si>
    <t>I6 Competitive products</t>
  </si>
  <si>
    <t>I7 keep company profitability and ratings</t>
  </si>
  <si>
    <t>I8 limit surprises</t>
  </si>
  <si>
    <t>Part of Darwin's Strategy Map - Core</t>
  </si>
  <si>
    <t>C1 individual product solutions that meet their needs</t>
  </si>
  <si>
    <t>Frenz Multiples as of YE 2024</t>
  </si>
  <si>
    <t>Assumptions</t>
  </si>
  <si>
    <t>ROIC</t>
  </si>
  <si>
    <t>WACC</t>
  </si>
  <si>
    <t>From case study:</t>
  </si>
  <si>
    <t># of shares outstanding</t>
  </si>
  <si>
    <t>Projected net income (in 000)</t>
  </si>
  <si>
    <t>EBITA</t>
  </si>
  <si>
    <t xml:space="preserve">NOPAT </t>
  </si>
  <si>
    <t>Allocated Cost of Capital</t>
  </si>
  <si>
    <t>Profitability State</t>
  </si>
  <si>
    <t>Build in-house</t>
  </si>
  <si>
    <t>High</t>
  </si>
  <si>
    <t>Medium</t>
  </si>
  <si>
    <t>Low</t>
  </si>
  <si>
    <t xml:space="preserve">Entry Strategy </t>
  </si>
  <si>
    <t>Admin Strategy</t>
  </si>
  <si>
    <t>Probability</t>
  </si>
  <si>
    <t>Outsource</t>
  </si>
  <si>
    <t>Probability of Regulatory Approval</t>
  </si>
  <si>
    <t>Entry</t>
  </si>
  <si>
    <t>Admin</t>
  </si>
  <si>
    <t>Expected Profitability</t>
  </si>
  <si>
    <t>Adjusted for Reg Approval</t>
  </si>
  <si>
    <t>Cost of Capital</t>
  </si>
  <si>
    <t>EMV</t>
  </si>
  <si>
    <t>C3 Strong and reputable insurance company with strong claims paying ability</t>
  </si>
  <si>
    <t xml:space="preserve">Instructions: For the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</si>
  <si>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</si>
  <si>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</si>
  <si>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</si>
  <si>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Sheet contains area for response and potentially additional information</t>
  </si>
  <si>
    <t>Sheet contains additional information needed to answer question</t>
  </si>
  <si>
    <t xml:space="preserve">P/E Ratio (one year forward earnings) </t>
  </si>
  <si>
    <t>Operating tax</t>
  </si>
  <si>
    <t>Rank</t>
  </si>
  <si>
    <t>($) millions</t>
  </si>
  <si>
    <t>Darwin Life Core Projects</t>
  </si>
  <si>
    <t>Market Entry Strategy</t>
  </si>
  <si>
    <t>Administrative Strategy</t>
  </si>
  <si>
    <t>Response to (b)</t>
  </si>
  <si>
    <t>Question 1(b)</t>
  </si>
  <si>
    <t>Decision Tree and EMV Calculation</t>
  </si>
  <si>
    <t>Question 2(b)</t>
  </si>
  <si>
    <t>Strategy Map</t>
  </si>
  <si>
    <t>Question 2(d)</t>
  </si>
  <si>
    <t>ZBB Budget Ranking</t>
  </si>
  <si>
    <t>Total</t>
  </si>
  <si>
    <t>Cumulative total</t>
  </si>
  <si>
    <t xml:space="preserve">Regulatorily required </t>
  </si>
  <si>
    <t xml:space="preserve">Strengthen IT product infrastructure </t>
  </si>
  <si>
    <t>Inforce management to increase profit margins</t>
  </si>
  <si>
    <t>Develop pro-active market scanning</t>
  </si>
  <si>
    <t>Develop balanced scorecard capability</t>
  </si>
  <si>
    <t>Develop pro-active regulatory relationships with regulatory bodies</t>
  </si>
  <si>
    <t>Inforce management enhancements to strengthen  portfolio (e.g. predictive analytics)</t>
  </si>
  <si>
    <t>Strengthen IT infrastructure environment</t>
  </si>
  <si>
    <t>Growth</t>
  </si>
  <si>
    <t>Tax rate</t>
  </si>
  <si>
    <t>Question 5(b)</t>
  </si>
  <si>
    <t>(5)(b)(i)</t>
  </si>
  <si>
    <t>(5)(b)(ii)</t>
  </si>
  <si>
    <t>EV</t>
  </si>
  <si>
    <t>EV / EBITA Ratio</t>
  </si>
  <si>
    <t>Solution</t>
  </si>
  <si>
    <t xml:space="preserve">Stock price </t>
  </si>
  <si>
    <t xml:space="preserve">                  (3) The cells highlighted in yellow should contain formulas that include links to other cells within the Excel file.  Minimize the use of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</si>
</sst>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/>
    <xf numFmtId="0" fontId="0" fillId="0" borderId="0" xfId="2" applyNumberFormat="1" applyFont="1"/>
    <xf numFmtId="9" fontId="0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indent="1"/>
    </xf>
    <xf numFmtId="0" fontId="4" fillId="0" borderId="21" xfId="0" applyFont="1" applyBorder="1" applyAlignment="1">
      <alignment horizontal="left" indent="1"/>
    </xf>
    <xf numFmtId="0" fontId="4" fillId="0" borderId="22" xfId="0" applyFont="1" applyBorder="1" applyAlignment="1">
      <alignment horizontal="left" indent="1"/>
    </xf>
    <xf numFmtId="10" fontId="0" fillId="0" borderId="0" xfId="2" applyNumberFormat="1" applyFont="1" applyFill="1"/>
    <xf numFmtId="164" fontId="0" fillId="0" borderId="0" xfId="1" applyNumberFormat="1" applyFont="1" applyFill="1"/>
    <xf numFmtId="43" fontId="0" fillId="0" borderId="0" xfId="1" applyFont="1" applyFill="1"/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165" fontId="0" fillId="0" borderId="0" xfId="2" applyNumberFormat="1" applyFont="1" applyAlignment="1">
      <alignment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5" fontId="0" fillId="0" borderId="0" xfId="0" applyNumberFormat="1"/>
    <xf numFmtId="3" fontId="0" fillId="0" borderId="0" xfId="0" applyNumberFormat="1"/>
    <xf numFmtId="2" fontId="0" fillId="5" borderId="1" xfId="0" applyNumberFormat="1" applyFill="1" applyBorder="1"/>
    <xf numFmtId="43" fontId="0" fillId="2" borderId="1" xfId="0" applyNumberFormat="1" applyFill="1" applyBorder="1"/>
    <xf numFmtId="0" fontId="0" fillId="5" borderId="1" xfId="0" applyFill="1" applyBorder="1"/>
    <xf numFmtId="164" fontId="0" fillId="5" borderId="1" xfId="0" applyNumberFormat="1" applyFill="1" applyBorder="1"/>
    <xf numFmtId="43" fontId="0" fillId="5" borderId="1" xfId="0" applyNumberFormat="1" applyFill="1" applyBorder="1"/>
    <xf numFmtId="43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1" xfId="0" applyBorder="1"/>
    <xf numFmtId="0" fontId="0" fillId="0" borderId="9" xfId="0" applyBorder="1"/>
    <xf numFmtId="0" fontId="0" fillId="0" borderId="6" xfId="0" applyBorder="1"/>
    <xf numFmtId="0" fontId="0" fillId="0" borderId="25" xfId="0" applyBorder="1"/>
    <xf numFmtId="0" fontId="0" fillId="0" borderId="27" xfId="0" applyBorder="1"/>
    <xf numFmtId="0" fontId="0" fillId="0" borderId="10" xfId="0" applyBorder="1"/>
    <xf numFmtId="0" fontId="0" fillId="0" borderId="7" xfId="0" applyBorder="1"/>
    <xf numFmtId="0" fontId="0" fillId="0" borderId="26" xfId="0" applyBorder="1"/>
    <xf numFmtId="0" fontId="0" fillId="0" borderId="28" xfId="0" applyBorder="1"/>
    <xf numFmtId="0" fontId="0" fillId="0" borderId="9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17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1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7" fillId="0" borderId="0" xfId="0" applyFont="1"/>
    <xf numFmtId="0" fontId="0" fillId="0" borderId="16" xfId="0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9" fontId="0" fillId="0" borderId="16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5" fontId="0" fillId="0" borderId="12" xfId="2" applyNumberFormat="1" applyFont="1" applyFill="1" applyBorder="1" applyAlignment="1">
      <alignment wrapText="1"/>
    </xf>
    <xf numFmtId="0" fontId="1" fillId="0" borderId="0" xfId="0" applyFont="1"/>
    <xf numFmtId="0" fontId="2" fillId="4" borderId="8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31" xfId="0" applyFill="1" applyBorder="1" applyAlignment="1">
      <alignment horizontal="left" vertical="top" wrapText="1"/>
    </xf>
    <xf numFmtId="0" fontId="0" fillId="2" borderId="3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33" xfId="0" applyFill="1" applyBorder="1" applyAlignment="1">
      <alignment horizontal="left" vertical="top" wrapText="1"/>
    </xf>
    <xf numFmtId="0" fontId="0" fillId="2" borderId="34" xfId="0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FFFF"/>
      <color rgb="FFCCFFCC"/>
      <color rgb="FF00FF00"/>
      <color rgb="FFFFFF99"/>
      <color rgb="FFA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4206240</xdr:colOff>
      <xdr:row>14</xdr:row>
      <xdr:rowOff>121920</xdr:rowOff>
    </xdr:from>
    <xdr:to>
      <xdr:col>2</xdr:col>
      <xdr:colOff>4267200</xdr:colOff>
      <xdr:row>18</xdr:row>
      <xdr:rowOff>144780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45495FC2-2CB1-C919-B186-4F1507371253}"/>
            </a:ext>
          </a:extLst>
        </xdr:cNvPr>
        <xdr:cNvCxnSpPr/>
      </xdr:nvCxnSpPr>
      <xdr:spPr>
        <a:xfrm flipH="1" flipV="1">
          <a:off x="10408920" y="2697480"/>
          <a:ext cx="60960" cy="754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2834640</xdr:colOff>
      <xdr:row>15</xdr:row>
      <xdr:rowOff>91440</xdr:rowOff>
    </xdr:from>
    <xdr:to>
      <xdr:col>1</xdr:col>
      <xdr:colOff>3688080</xdr:colOff>
      <xdr:row>18</xdr:row>
      <xdr:rowOff>76200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4DCC77F2-F7DA-4AEF-8911-544698D9ADB3}"/>
            </a:ext>
          </a:extLst>
        </xdr:cNvPr>
        <xdr:cNvCxnSpPr/>
      </xdr:nvCxnSpPr>
      <xdr:spPr>
        <a:xfrm flipV="1">
          <a:off x="5318760" y="2849880"/>
          <a:ext cx="85344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4427220</xdr:colOff>
      <xdr:row>16</xdr:row>
      <xdr:rowOff>53340</xdr:rowOff>
    </xdr:from>
    <xdr:to>
      <xdr:col>3</xdr:col>
      <xdr:colOff>1325880</xdr:colOff>
      <xdr:row>18</xdr:row>
      <xdr:rowOff>114300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A641F895-FCFB-4E7A-9C2B-FB8B34A8BE77}"/>
            </a:ext>
          </a:extLst>
        </xdr:cNvPr>
        <xdr:cNvCxnSpPr/>
      </xdr:nvCxnSpPr>
      <xdr:spPr>
        <a:xfrm flipH="1" flipV="1">
          <a:off x="10629900" y="2811780"/>
          <a:ext cx="1562100" cy="4267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906780</xdr:colOff>
      <xdr:row>9</xdr:row>
      <xdr:rowOff>7620</xdr:rowOff>
    </xdr:from>
    <xdr:to>
      <xdr:col>1</xdr:col>
      <xdr:colOff>1546860</xdr:colOff>
      <xdr:row>12</xdr:row>
      <xdr:rowOff>118110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C30544AC-FCC3-486B-84EF-F71AA52FE68C}"/>
            </a:ext>
          </a:extLst>
        </xdr:cNvPr>
        <xdr:cNvCxnSpPr>
          <a:cxnSpLocks/>
        </xdr:cNvCxnSpPr>
      </xdr:nvCxnSpPr>
      <xdr:spPr>
        <a:xfrm flipH="1" flipV="1">
          <a:off x="3390900" y="1668780"/>
          <a:ext cx="640080" cy="6591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3322320</xdr:colOff>
      <xdr:row>8</xdr:row>
      <xdr:rowOff>68580</xdr:rowOff>
    </xdr:from>
    <xdr:to>
      <xdr:col>3</xdr:col>
      <xdr:colOff>1386840</xdr:colOff>
      <xdr:row>18</xdr:row>
      <xdr:rowOff>91440</xdr:rowOff>
    </xdr:to>
    <xdr:cxnSp macro="">
      <xdr:nvCxnSpPr>
        <xdr:cNvPr id="64" name="Straight Arrow Connector 63">
          <a:extLst>
            <a:ext uri="{FF2B5EF4-FFF2-40B4-BE49-F238E27FC236}">
              <a16:creationId xmlns:a16="http://schemas.microsoft.com/office/drawing/2014/main" id="{5F0495EF-88E9-4AFA-82CA-BD68A3F4030D}"/>
            </a:ext>
          </a:extLst>
        </xdr:cNvPr>
        <xdr:cNvCxnSpPr/>
      </xdr:nvCxnSpPr>
      <xdr:spPr>
        <a:xfrm flipH="1" flipV="1">
          <a:off x="9525000" y="1546860"/>
          <a:ext cx="2727960" cy="16687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3444240</xdr:colOff>
      <xdr:row>6</xdr:row>
      <xdr:rowOff>68580</xdr:rowOff>
    </xdr:from>
    <xdr:to>
      <xdr:col>3</xdr:col>
      <xdr:colOff>45720</xdr:colOff>
      <xdr:row>8</xdr:row>
      <xdr:rowOff>106680</xdr:rowOff>
    </xdr:to>
    <xdr:cxnSp macro="">
      <xdr:nvCxnSpPr>
        <xdr:cNvPr id="66" name="Straight Arrow Connector 65">
          <a:extLst>
            <a:ext uri="{FF2B5EF4-FFF2-40B4-BE49-F238E27FC236}">
              <a16:creationId xmlns:a16="http://schemas.microsoft.com/office/drawing/2014/main" id="{9D66C7B4-2DFA-42D3-893B-9DE7C95703BB}"/>
            </a:ext>
          </a:extLst>
        </xdr:cNvPr>
        <xdr:cNvCxnSpPr/>
      </xdr:nvCxnSpPr>
      <xdr:spPr>
        <a:xfrm flipV="1">
          <a:off x="9646920" y="1181100"/>
          <a:ext cx="1264920" cy="4038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1028700</xdr:colOff>
      <xdr:row>6</xdr:row>
      <xdr:rowOff>30480</xdr:rowOff>
    </xdr:from>
    <xdr:to>
      <xdr:col>1</xdr:col>
      <xdr:colOff>3672840</xdr:colOff>
      <xdr:row>8</xdr:row>
      <xdr:rowOff>68580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8829FC15-F93B-4A18-AEBC-AA1DDDD7F646}"/>
            </a:ext>
          </a:extLst>
        </xdr:cNvPr>
        <xdr:cNvCxnSpPr/>
      </xdr:nvCxnSpPr>
      <xdr:spPr>
        <a:xfrm flipV="1">
          <a:off x="3512820" y="1143000"/>
          <a:ext cx="2644140" cy="403860"/>
        </a:xfrm>
        <a:prstGeom prst="straightConnector1">
          <a:avLst/>
        </a:prstGeom>
        <a:noFill/>
        <a:ln w="6350" cap="flat" cmpd="sng" algn="ctr">
          <a:solidFill>
            <a:srgbClr val="4472C4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94D50-DC00-44E5-8D3F-3ED26120AF9F}">
  <sheetPr>
    <tabColor rgb="FFFFFF00"/>
  </sheetPr>
  <dimension ref="A1:I8"/>
  <sheetViews>
    <sheetView tabSelected="1" zoomScaleNormal="100" workbookViewId="0"/>
  </sheetViews>
  <sheetFormatPr defaultColWidth="8.85546875" defaultRowHeight="15.75" x14ac:dyDescent="0.25"/>
  <cols>
    <col min="1" max="16384" width="8.85546875" style="9"/>
  </cols>
  <sheetData>
    <row r="1" spans="1:9" x14ac:dyDescent="0.25">
      <c r="A1" s="8" t="s">
        <v>73</v>
      </c>
    </row>
    <row r="2" spans="1:9" x14ac:dyDescent="0.25">
      <c r="A2" s="8" t="s">
        <v>74</v>
      </c>
    </row>
    <row r="3" spans="1:9" x14ac:dyDescent="0.25">
      <c r="A3" s="8" t="s">
        <v>112</v>
      </c>
    </row>
    <row r="4" spans="1:9" x14ac:dyDescent="0.25">
      <c r="A4" s="8" t="s">
        <v>75</v>
      </c>
    </row>
    <row r="5" spans="1:9" x14ac:dyDescent="0.25">
      <c r="A5" s="8" t="s">
        <v>76</v>
      </c>
    </row>
    <row r="7" spans="1:9" x14ac:dyDescent="0.25">
      <c r="B7" s="67" t="s">
        <v>78</v>
      </c>
      <c r="C7" s="68"/>
      <c r="D7" s="68"/>
      <c r="E7" s="68"/>
      <c r="F7" s="68"/>
      <c r="G7" s="68"/>
      <c r="H7" s="68"/>
      <c r="I7" s="69"/>
    </row>
    <row r="8" spans="1:9" x14ac:dyDescent="0.25">
      <c r="B8" s="64" t="s">
        <v>77</v>
      </c>
      <c r="C8" s="65"/>
      <c r="D8" s="65"/>
      <c r="E8" s="65"/>
      <c r="F8" s="65"/>
      <c r="G8" s="65"/>
      <c r="H8" s="65"/>
      <c r="I8" s="66"/>
    </row>
  </sheetData>
  <mergeCells count="2">
    <mergeCell ref="B8:I8"/>
    <mergeCell ref="B7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5C6C6-14AE-4BAD-8DFA-EAE8F5306B5C}">
  <sheetPr>
    <tabColor rgb="FF00FFFF"/>
  </sheetPr>
  <dimension ref="A1:J39"/>
  <sheetViews>
    <sheetView workbookViewId="0"/>
  </sheetViews>
  <sheetFormatPr defaultColWidth="8.7109375" defaultRowHeight="15" x14ac:dyDescent="0.25"/>
  <cols>
    <col min="1" max="1" width="14.140625" bestFit="1" customWidth="1"/>
    <col min="2" max="2" width="15.42578125" style="21" customWidth="1"/>
    <col min="3" max="3" width="25.28515625" style="21" bestFit="1" customWidth="1"/>
    <col min="4" max="4" width="24.5703125" style="21" customWidth="1"/>
    <col min="5" max="5" width="16.85546875" style="21" customWidth="1"/>
    <col min="6" max="6" width="20.42578125" style="21" bestFit="1" customWidth="1"/>
    <col min="7" max="7" width="26.140625" style="21" customWidth="1"/>
  </cols>
  <sheetData>
    <row r="1" spans="1:10" ht="15.75" x14ac:dyDescent="0.25">
      <c r="A1" s="55" t="s">
        <v>87</v>
      </c>
      <c r="B1" s="6" t="s">
        <v>88</v>
      </c>
    </row>
    <row r="2" spans="1:10" ht="15.75" thickBot="1" x14ac:dyDescent="0.3"/>
    <row r="3" spans="1:10" ht="30.75" thickBot="1" x14ac:dyDescent="0.3">
      <c r="B3" s="18" t="s">
        <v>84</v>
      </c>
      <c r="C3" s="11" t="s">
        <v>55</v>
      </c>
    </row>
    <row r="4" spans="1:10" ht="15.75" thickBot="1" x14ac:dyDescent="0.3">
      <c r="B4" s="56" t="s">
        <v>57</v>
      </c>
      <c r="C4" s="57">
        <v>0.04</v>
      </c>
    </row>
    <row r="5" spans="1:10" ht="15.75" thickBot="1" x14ac:dyDescent="0.3">
      <c r="B5" s="56" t="s">
        <v>8</v>
      </c>
      <c r="C5" s="57">
        <v>0.06</v>
      </c>
    </row>
    <row r="6" spans="1:10" ht="15.75" thickBot="1" x14ac:dyDescent="0.3"/>
    <row r="7" spans="1:10" ht="30.75" thickBot="1" x14ac:dyDescent="0.3">
      <c r="B7" s="18" t="s">
        <v>85</v>
      </c>
      <c r="C7" s="11" t="s">
        <v>55</v>
      </c>
      <c r="F7"/>
      <c r="G7"/>
      <c r="H7" s="70" t="s">
        <v>56</v>
      </c>
      <c r="I7" s="71"/>
      <c r="J7" s="72"/>
    </row>
    <row r="8" spans="1:10" ht="15.75" thickBot="1" x14ac:dyDescent="0.3">
      <c r="B8" s="56" t="s">
        <v>57</v>
      </c>
      <c r="C8" s="57">
        <v>0.04</v>
      </c>
      <c r="F8"/>
      <c r="G8"/>
      <c r="H8" s="58" t="s">
        <v>58</v>
      </c>
      <c r="I8" s="59" t="s">
        <v>59</v>
      </c>
      <c r="J8" s="59" t="s">
        <v>60</v>
      </c>
    </row>
    <row r="9" spans="1:10" ht="15.75" thickBot="1" x14ac:dyDescent="0.3">
      <c r="B9" s="56" t="s">
        <v>64</v>
      </c>
      <c r="C9" s="57">
        <v>0.03</v>
      </c>
      <c r="F9"/>
      <c r="G9"/>
      <c r="H9" s="60">
        <v>0.2</v>
      </c>
      <c r="I9" s="57">
        <v>0.15</v>
      </c>
      <c r="J9" s="57">
        <v>0.1</v>
      </c>
    </row>
    <row r="10" spans="1:10" ht="15.75" thickBot="1" x14ac:dyDescent="0.3">
      <c r="F10"/>
      <c r="G10"/>
    </row>
    <row r="11" spans="1:10" ht="30.75" thickBot="1" x14ac:dyDescent="0.3">
      <c r="B11" s="18" t="s">
        <v>61</v>
      </c>
      <c r="C11" s="11" t="s">
        <v>62</v>
      </c>
      <c r="D11" s="11" t="s">
        <v>65</v>
      </c>
      <c r="F11" s="18" t="s">
        <v>61</v>
      </c>
      <c r="G11" s="11" t="s">
        <v>62</v>
      </c>
      <c r="H11" s="70" t="s">
        <v>63</v>
      </c>
      <c r="I11" s="71"/>
      <c r="J11" s="72"/>
    </row>
    <row r="12" spans="1:10" ht="15.75" thickBot="1" x14ac:dyDescent="0.3">
      <c r="B12" s="56" t="s">
        <v>57</v>
      </c>
      <c r="C12" s="61" t="s">
        <v>57</v>
      </c>
      <c r="D12" s="57">
        <v>0.8</v>
      </c>
      <c r="F12" s="56" t="s">
        <v>57</v>
      </c>
      <c r="G12" s="61" t="s">
        <v>57</v>
      </c>
      <c r="H12" s="57">
        <v>0.75</v>
      </c>
      <c r="I12" s="57">
        <v>0</v>
      </c>
      <c r="J12" s="57">
        <v>0.25</v>
      </c>
    </row>
    <row r="13" spans="1:10" ht="15.75" thickBot="1" x14ac:dyDescent="0.3">
      <c r="B13" s="56" t="s">
        <v>57</v>
      </c>
      <c r="C13" s="61" t="s">
        <v>64</v>
      </c>
      <c r="D13" s="57">
        <v>0.85</v>
      </c>
      <c r="F13" s="56" t="s">
        <v>57</v>
      </c>
      <c r="G13" s="61" t="s">
        <v>64</v>
      </c>
      <c r="H13" s="57">
        <v>0.15</v>
      </c>
      <c r="I13" s="57">
        <v>0.8</v>
      </c>
      <c r="J13" s="57">
        <v>0.05</v>
      </c>
    </row>
    <row r="14" spans="1:10" ht="15.75" thickBot="1" x14ac:dyDescent="0.3">
      <c r="B14" s="56" t="s">
        <v>8</v>
      </c>
      <c r="C14" s="61" t="s">
        <v>57</v>
      </c>
      <c r="D14" s="57">
        <v>0.85</v>
      </c>
      <c r="F14" s="56" t="s">
        <v>8</v>
      </c>
      <c r="G14" s="61" t="s">
        <v>57</v>
      </c>
      <c r="H14" s="57">
        <v>0.15</v>
      </c>
      <c r="I14" s="57">
        <v>0.8</v>
      </c>
      <c r="J14" s="57">
        <v>0.05</v>
      </c>
    </row>
    <row r="15" spans="1:10" ht="15.75" thickBot="1" x14ac:dyDescent="0.3">
      <c r="B15" s="56" t="s">
        <v>8</v>
      </c>
      <c r="C15" s="61" t="s">
        <v>64</v>
      </c>
      <c r="D15" s="57">
        <v>0.9</v>
      </c>
      <c r="F15" s="56" t="s">
        <v>8</v>
      </c>
      <c r="G15" s="61" t="s">
        <v>64</v>
      </c>
      <c r="H15" s="57">
        <v>0.05</v>
      </c>
      <c r="I15" s="57">
        <v>0.2</v>
      </c>
      <c r="J15" s="57">
        <v>0.75</v>
      </c>
    </row>
    <row r="17" spans="1:10" ht="15.75" thickBot="1" x14ac:dyDescent="0.3">
      <c r="A17" s="6" t="s">
        <v>66</v>
      </c>
      <c r="B17" s="7" t="s">
        <v>67</v>
      </c>
      <c r="C17" s="7" t="s">
        <v>68</v>
      </c>
      <c r="D17" s="7" t="s">
        <v>69</v>
      </c>
      <c r="E17" s="7" t="s">
        <v>70</v>
      </c>
      <c r="F17" s="7" t="s">
        <v>71</v>
      </c>
    </row>
    <row r="18" spans="1:10" ht="15.75" thickBot="1" x14ac:dyDescent="0.3">
      <c r="A18" t="s">
        <v>57</v>
      </c>
      <c r="B18" t="s">
        <v>57</v>
      </c>
      <c r="C18" s="20">
        <f>SUMPRODUCT($H$9:$J$9,H12:J12)</f>
        <v>0.17500000000000002</v>
      </c>
      <c r="D18" s="22">
        <f>C18*D12</f>
        <v>0.14000000000000001</v>
      </c>
      <c r="E18" s="20">
        <f>VLOOKUP($A18,$B$4:$C$5,2,0)+VLOOKUP($B18,$B$8:$C$9,2,0)</f>
        <v>0.08</v>
      </c>
      <c r="F18" s="62">
        <f>D18/(1+E18)</f>
        <v>0.12962962962962962</v>
      </c>
    </row>
    <row r="19" spans="1:10" x14ac:dyDescent="0.25">
      <c r="A19" t="s">
        <v>57</v>
      </c>
      <c r="B19" s="21" t="s">
        <v>64</v>
      </c>
      <c r="C19" s="20">
        <f>SUMPRODUCT($H$9:$J$9,H13:J13)</f>
        <v>0.155</v>
      </c>
      <c r="D19" s="22">
        <f>C19*D13</f>
        <v>0.13175000000000001</v>
      </c>
      <c r="E19" s="20">
        <f t="shared" ref="E19:E21" si="0">VLOOKUP($A19,$B$4:$C$5,2,0)+VLOOKUP($B19,$B$8:$C$9,2,0)</f>
        <v>7.0000000000000007E-2</v>
      </c>
      <c r="F19" s="20">
        <f t="shared" ref="F19:F21" si="1">D19/(1+E19)</f>
        <v>0.12313084112149533</v>
      </c>
    </row>
    <row r="20" spans="1:10" x14ac:dyDescent="0.25">
      <c r="A20" t="s">
        <v>8</v>
      </c>
      <c r="B20" t="s">
        <v>57</v>
      </c>
      <c r="C20" s="20">
        <f>SUMPRODUCT($H$9:$J$9,H14:J14)</f>
        <v>0.155</v>
      </c>
      <c r="D20" s="22">
        <f>C20*D14</f>
        <v>0.13175000000000001</v>
      </c>
      <c r="E20" s="20">
        <f t="shared" si="0"/>
        <v>0.1</v>
      </c>
      <c r="F20" s="20">
        <f t="shared" si="1"/>
        <v>0.11977272727272727</v>
      </c>
    </row>
    <row r="21" spans="1:10" x14ac:dyDescent="0.25">
      <c r="A21" t="s">
        <v>8</v>
      </c>
      <c r="B21" s="21" t="s">
        <v>64</v>
      </c>
      <c r="C21" s="20">
        <f>SUMPRODUCT($H$9:$J$9,H15:J15)</f>
        <v>0.11500000000000002</v>
      </c>
      <c r="D21" s="22">
        <f>C21*D15</f>
        <v>0.10350000000000002</v>
      </c>
      <c r="E21" s="20">
        <f t="shared" si="0"/>
        <v>0.09</v>
      </c>
      <c r="F21" s="20">
        <f t="shared" si="1"/>
        <v>9.4954128440366992E-2</v>
      </c>
    </row>
    <row r="23" spans="1:10" ht="15.75" thickBot="1" x14ac:dyDescent="0.3">
      <c r="A23" t="s">
        <v>86</v>
      </c>
    </row>
    <row r="24" spans="1:10" x14ac:dyDescent="0.25">
      <c r="A24" s="73"/>
      <c r="B24" s="74"/>
      <c r="C24" s="74"/>
      <c r="D24" s="74"/>
      <c r="E24" s="74"/>
      <c r="F24" s="74"/>
      <c r="G24" s="74"/>
      <c r="H24" s="74"/>
      <c r="I24" s="74"/>
      <c r="J24" s="75"/>
    </row>
    <row r="25" spans="1:10" x14ac:dyDescent="0.25">
      <c r="A25" s="76"/>
      <c r="B25" s="77"/>
      <c r="C25" s="77"/>
      <c r="D25" s="77"/>
      <c r="E25" s="77"/>
      <c r="F25" s="77"/>
      <c r="G25" s="77"/>
      <c r="H25" s="77"/>
      <c r="I25" s="77"/>
      <c r="J25" s="78"/>
    </row>
    <row r="26" spans="1:10" x14ac:dyDescent="0.25">
      <c r="A26" s="76"/>
      <c r="B26" s="77"/>
      <c r="C26" s="77"/>
      <c r="D26" s="77"/>
      <c r="E26" s="77"/>
      <c r="F26" s="77"/>
      <c r="G26" s="77"/>
      <c r="H26" s="77"/>
      <c r="I26" s="77"/>
      <c r="J26" s="78"/>
    </row>
    <row r="27" spans="1:10" x14ac:dyDescent="0.25">
      <c r="A27" s="76"/>
      <c r="B27" s="77"/>
      <c r="C27" s="77"/>
      <c r="D27" s="77"/>
      <c r="E27" s="77"/>
      <c r="F27" s="77"/>
      <c r="G27" s="77"/>
      <c r="H27" s="77"/>
      <c r="I27" s="77"/>
      <c r="J27" s="78"/>
    </row>
    <row r="28" spans="1:10" x14ac:dyDescent="0.25">
      <c r="A28" s="76"/>
      <c r="B28" s="77"/>
      <c r="C28" s="77"/>
      <c r="D28" s="77"/>
      <c r="E28" s="77"/>
      <c r="F28" s="77"/>
      <c r="G28" s="77"/>
      <c r="H28" s="77"/>
      <c r="I28" s="77"/>
      <c r="J28" s="78"/>
    </row>
    <row r="29" spans="1:10" x14ac:dyDescent="0.25">
      <c r="A29" s="76"/>
      <c r="B29" s="77"/>
      <c r="C29" s="77"/>
      <c r="D29" s="77"/>
      <c r="E29" s="77"/>
      <c r="F29" s="77"/>
      <c r="G29" s="77"/>
      <c r="H29" s="77"/>
      <c r="I29" s="77"/>
      <c r="J29" s="78"/>
    </row>
    <row r="30" spans="1:10" x14ac:dyDescent="0.25">
      <c r="A30" s="76"/>
      <c r="B30" s="77"/>
      <c r="C30" s="77"/>
      <c r="D30" s="77"/>
      <c r="E30" s="77"/>
      <c r="F30" s="77"/>
      <c r="G30" s="77"/>
      <c r="H30" s="77"/>
      <c r="I30" s="77"/>
      <c r="J30" s="78"/>
    </row>
    <row r="31" spans="1:10" x14ac:dyDescent="0.25">
      <c r="A31" s="76"/>
      <c r="B31" s="77"/>
      <c r="C31" s="77"/>
      <c r="D31" s="77"/>
      <c r="E31" s="77"/>
      <c r="F31" s="77"/>
      <c r="G31" s="77"/>
      <c r="H31" s="77"/>
      <c r="I31" s="77"/>
      <c r="J31" s="78"/>
    </row>
    <row r="32" spans="1:10" x14ac:dyDescent="0.25">
      <c r="A32" s="76"/>
      <c r="B32" s="77"/>
      <c r="C32" s="77"/>
      <c r="D32" s="77"/>
      <c r="E32" s="77"/>
      <c r="F32" s="77"/>
      <c r="G32" s="77"/>
      <c r="H32" s="77"/>
      <c r="I32" s="77"/>
      <c r="J32" s="78"/>
    </row>
    <row r="33" spans="1:10" x14ac:dyDescent="0.25">
      <c r="A33" s="76"/>
      <c r="B33" s="77"/>
      <c r="C33" s="77"/>
      <c r="D33" s="77"/>
      <c r="E33" s="77"/>
      <c r="F33" s="77"/>
      <c r="G33" s="77"/>
      <c r="H33" s="77"/>
      <c r="I33" s="77"/>
      <c r="J33" s="78"/>
    </row>
    <row r="34" spans="1:10" x14ac:dyDescent="0.25">
      <c r="A34" s="76"/>
      <c r="B34" s="77"/>
      <c r="C34" s="77"/>
      <c r="D34" s="77"/>
      <c r="E34" s="77"/>
      <c r="F34" s="77"/>
      <c r="G34" s="77"/>
      <c r="H34" s="77"/>
      <c r="I34" s="77"/>
      <c r="J34" s="78"/>
    </row>
    <row r="35" spans="1:10" x14ac:dyDescent="0.25">
      <c r="A35" s="76"/>
      <c r="B35" s="77"/>
      <c r="C35" s="77"/>
      <c r="D35" s="77"/>
      <c r="E35" s="77"/>
      <c r="F35" s="77"/>
      <c r="G35" s="77"/>
      <c r="H35" s="77"/>
      <c r="I35" s="77"/>
      <c r="J35" s="78"/>
    </row>
    <row r="36" spans="1:10" x14ac:dyDescent="0.25">
      <c r="A36" s="76"/>
      <c r="B36" s="77"/>
      <c r="C36" s="77"/>
      <c r="D36" s="77"/>
      <c r="E36" s="77"/>
      <c r="F36" s="77"/>
      <c r="G36" s="77"/>
      <c r="H36" s="77"/>
      <c r="I36" s="77"/>
      <c r="J36" s="78"/>
    </row>
    <row r="37" spans="1:10" x14ac:dyDescent="0.25">
      <c r="A37" s="76"/>
      <c r="B37" s="77"/>
      <c r="C37" s="77"/>
      <c r="D37" s="77"/>
      <c r="E37" s="77"/>
      <c r="F37" s="77"/>
      <c r="G37" s="77"/>
      <c r="H37" s="77"/>
      <c r="I37" s="77"/>
      <c r="J37" s="78"/>
    </row>
    <row r="38" spans="1:10" x14ac:dyDescent="0.25">
      <c r="A38" s="76"/>
      <c r="B38" s="77"/>
      <c r="C38" s="77"/>
      <c r="D38" s="77"/>
      <c r="E38" s="77"/>
      <c r="F38" s="77"/>
      <c r="G38" s="77"/>
      <c r="H38" s="77"/>
      <c r="I38" s="77"/>
      <c r="J38" s="78"/>
    </row>
    <row r="39" spans="1:10" ht="15.75" thickBot="1" x14ac:dyDescent="0.3">
      <c r="A39" s="79"/>
      <c r="B39" s="80"/>
      <c r="C39" s="80"/>
      <c r="D39" s="80"/>
      <c r="E39" s="80"/>
      <c r="F39" s="80"/>
      <c r="G39" s="80"/>
      <c r="H39" s="80"/>
      <c r="I39" s="80"/>
      <c r="J39" s="81"/>
    </row>
  </sheetData>
  <mergeCells count="3">
    <mergeCell ref="H7:J7"/>
    <mergeCell ref="H11:J11"/>
    <mergeCell ref="A24:J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A678-70C1-40E9-9212-654CF726978D}">
  <sheetPr>
    <tabColor rgb="FFCCFFCC"/>
  </sheetPr>
  <dimension ref="A1:D23"/>
  <sheetViews>
    <sheetView zoomScaleNormal="100" workbookViewId="0"/>
  </sheetViews>
  <sheetFormatPr defaultColWidth="8.7109375" defaultRowHeight="15" x14ac:dyDescent="0.25"/>
  <cols>
    <col min="1" max="1" width="40.42578125" customWidth="1"/>
    <col min="2" max="2" width="54.140625" customWidth="1"/>
    <col min="3" max="3" width="76" customWidth="1"/>
    <col min="4" max="4" width="25.5703125" customWidth="1"/>
    <col min="5" max="11" width="20.85546875" customWidth="1"/>
  </cols>
  <sheetData>
    <row r="1" spans="1:4" ht="15.75" x14ac:dyDescent="0.25">
      <c r="A1" s="55" t="s">
        <v>89</v>
      </c>
      <c r="B1" s="6" t="s">
        <v>90</v>
      </c>
    </row>
    <row r="2" spans="1:4" ht="15.75" x14ac:dyDescent="0.25">
      <c r="A2" t="s">
        <v>44</v>
      </c>
      <c r="B2" s="1"/>
    </row>
    <row r="4" spans="1:4" x14ac:dyDescent="0.25">
      <c r="A4" s="47" t="s">
        <v>10</v>
      </c>
      <c r="B4" s="47" t="s">
        <v>28</v>
      </c>
      <c r="C4" s="48"/>
      <c r="D4" s="47"/>
    </row>
    <row r="5" spans="1:4" x14ac:dyDescent="0.25">
      <c r="A5" s="3" t="s">
        <v>14</v>
      </c>
      <c r="B5" s="35"/>
      <c r="C5" s="49" t="s">
        <v>29</v>
      </c>
      <c r="D5" s="35" t="s">
        <v>36</v>
      </c>
    </row>
    <row r="6" spans="1:4" x14ac:dyDescent="0.25">
      <c r="B6" s="35"/>
      <c r="C6" s="49" t="s">
        <v>19</v>
      </c>
      <c r="D6" s="35" t="s">
        <v>37</v>
      </c>
    </row>
    <row r="7" spans="1:4" x14ac:dyDescent="0.25">
      <c r="A7" s="39"/>
      <c r="B7" s="39"/>
      <c r="C7" s="50" t="s">
        <v>27</v>
      </c>
      <c r="D7" s="39"/>
    </row>
    <row r="8" spans="1:4" x14ac:dyDescent="0.25">
      <c r="A8" s="47" t="s">
        <v>11</v>
      </c>
      <c r="B8" s="51"/>
      <c r="C8" s="47"/>
      <c r="D8" s="47"/>
    </row>
    <row r="9" spans="1:4" x14ac:dyDescent="0.25">
      <c r="A9" s="3" t="s">
        <v>12</v>
      </c>
      <c r="B9" s="34" t="s">
        <v>15</v>
      </c>
      <c r="C9" s="35" t="s">
        <v>39</v>
      </c>
      <c r="D9" s="35"/>
    </row>
    <row r="10" spans="1:4" x14ac:dyDescent="0.25">
      <c r="A10" s="3" t="s">
        <v>13</v>
      </c>
      <c r="B10" s="34"/>
      <c r="C10" s="35" t="s">
        <v>45</v>
      </c>
      <c r="D10" s="35"/>
    </row>
    <row r="11" spans="1:4" x14ac:dyDescent="0.25">
      <c r="A11" s="35"/>
      <c r="B11" s="34"/>
      <c r="C11" s="35" t="s">
        <v>38</v>
      </c>
      <c r="D11" s="35"/>
    </row>
    <row r="12" spans="1:4" x14ac:dyDescent="0.25">
      <c r="A12" s="35"/>
      <c r="B12" s="34"/>
      <c r="C12" s="35"/>
      <c r="D12" s="35"/>
    </row>
    <row r="13" spans="1:4" x14ac:dyDescent="0.25">
      <c r="A13" s="35"/>
      <c r="B13" s="34" t="s">
        <v>16</v>
      </c>
      <c r="C13" s="35" t="s">
        <v>25</v>
      </c>
      <c r="D13" s="35"/>
    </row>
    <row r="14" spans="1:4" x14ac:dyDescent="0.25">
      <c r="A14" s="35"/>
      <c r="B14" s="34"/>
      <c r="C14" s="35" t="s">
        <v>26</v>
      </c>
      <c r="D14" s="35"/>
    </row>
    <row r="15" spans="1:4" x14ac:dyDescent="0.25">
      <c r="A15" s="35"/>
      <c r="B15" s="34"/>
      <c r="C15" s="35" t="s">
        <v>31</v>
      </c>
      <c r="D15" s="35"/>
    </row>
    <row r="16" spans="1:4" x14ac:dyDescent="0.25">
      <c r="A16" s="35"/>
      <c r="B16" s="34"/>
      <c r="C16" s="35" t="s">
        <v>30</v>
      </c>
      <c r="D16" s="35"/>
    </row>
    <row r="17" spans="1:4" x14ac:dyDescent="0.25">
      <c r="A17" s="39"/>
      <c r="B17" s="38"/>
      <c r="C17" s="35" t="s">
        <v>72</v>
      </c>
      <c r="D17" s="39"/>
    </row>
    <row r="18" spans="1:4" x14ac:dyDescent="0.25">
      <c r="A18" s="35"/>
      <c r="B18" s="38"/>
      <c r="C18" s="33"/>
      <c r="D18" s="39"/>
    </row>
    <row r="19" spans="1:4" x14ac:dyDescent="0.25">
      <c r="A19" s="47" t="s">
        <v>20</v>
      </c>
      <c r="B19" s="33" t="s">
        <v>22</v>
      </c>
      <c r="C19" s="33" t="s">
        <v>23</v>
      </c>
      <c r="D19" s="33" t="s">
        <v>24</v>
      </c>
    </row>
    <row r="20" spans="1:4" ht="30" x14ac:dyDescent="0.25">
      <c r="A20" s="2" t="s">
        <v>21</v>
      </c>
      <c r="B20" s="52" t="s">
        <v>32</v>
      </c>
      <c r="C20" s="52" t="s">
        <v>40</v>
      </c>
      <c r="D20" s="52" t="s">
        <v>42</v>
      </c>
    </row>
    <row r="21" spans="1:4" ht="30" x14ac:dyDescent="0.25">
      <c r="A21" s="35"/>
      <c r="B21" s="53" t="s">
        <v>33</v>
      </c>
      <c r="C21" s="35" t="s">
        <v>41</v>
      </c>
      <c r="D21" s="35" t="s">
        <v>43</v>
      </c>
    </row>
    <row r="22" spans="1:4" x14ac:dyDescent="0.25">
      <c r="A22" s="35"/>
      <c r="B22" s="53" t="s">
        <v>34</v>
      </c>
      <c r="C22" s="35"/>
      <c r="D22" s="35"/>
    </row>
    <row r="23" spans="1:4" x14ac:dyDescent="0.25">
      <c r="A23" s="39"/>
      <c r="B23" s="54" t="s">
        <v>35</v>
      </c>
      <c r="C23" s="39"/>
      <c r="D23" s="3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DD3D-8880-4923-A967-070560E7C58D}">
  <sheetPr>
    <tabColor rgb="FFCCFFCC"/>
  </sheetPr>
  <dimension ref="A1:I19"/>
  <sheetViews>
    <sheetView zoomScaleNormal="100" workbookViewId="0"/>
  </sheetViews>
  <sheetFormatPr defaultColWidth="8.7109375" defaultRowHeight="15" x14ac:dyDescent="0.25"/>
  <cols>
    <col min="1" max="1" width="13.140625" customWidth="1"/>
    <col min="2" max="2" width="66" bestFit="1" customWidth="1"/>
    <col min="3" max="9" width="11.140625" customWidth="1"/>
  </cols>
  <sheetData>
    <row r="1" spans="1:9" ht="15.75" x14ac:dyDescent="0.25">
      <c r="A1" s="55" t="s">
        <v>91</v>
      </c>
      <c r="B1" s="6" t="s">
        <v>92</v>
      </c>
    </row>
    <row r="2" spans="1:9" ht="15.75" thickBot="1" x14ac:dyDescent="0.3">
      <c r="B2" s="6"/>
    </row>
    <row r="3" spans="1:9" ht="15.75" thickBot="1" x14ac:dyDescent="0.3">
      <c r="C3" s="82" t="s">
        <v>82</v>
      </c>
      <c r="D3" s="83"/>
      <c r="E3" s="83"/>
      <c r="F3" s="83"/>
      <c r="G3" s="83"/>
      <c r="H3" s="83"/>
      <c r="I3" s="84"/>
    </row>
    <row r="4" spans="1:9" ht="30.75" thickBot="1" x14ac:dyDescent="0.3">
      <c r="A4" s="19" t="s">
        <v>81</v>
      </c>
      <c r="B4" s="19" t="s">
        <v>83</v>
      </c>
      <c r="C4" s="10" t="s">
        <v>9</v>
      </c>
      <c r="D4" s="10" t="s">
        <v>4</v>
      </c>
      <c r="E4" s="10" t="s">
        <v>3</v>
      </c>
      <c r="F4" s="10" t="s">
        <v>5</v>
      </c>
      <c r="G4" s="10" t="s">
        <v>0</v>
      </c>
      <c r="H4" s="18" t="s">
        <v>93</v>
      </c>
      <c r="I4" s="11" t="s">
        <v>94</v>
      </c>
    </row>
    <row r="5" spans="1:9" x14ac:dyDescent="0.25">
      <c r="A5" s="12">
        <v>1</v>
      </c>
      <c r="B5" s="34" t="s">
        <v>95</v>
      </c>
      <c r="C5" s="35"/>
      <c r="D5" s="35">
        <v>1</v>
      </c>
      <c r="E5" s="35">
        <v>5</v>
      </c>
      <c r="F5" s="35">
        <v>1</v>
      </c>
      <c r="G5" s="34">
        <v>15</v>
      </c>
      <c r="H5" s="36">
        <f t="shared" ref="H5:H19" si="0">SUM(C5:G5)</f>
        <v>22</v>
      </c>
      <c r="I5" s="37">
        <f>+H5</f>
        <v>22</v>
      </c>
    </row>
    <row r="6" spans="1:9" x14ac:dyDescent="0.25">
      <c r="A6" s="12">
        <f>1+A5</f>
        <v>2</v>
      </c>
      <c r="B6" s="34" t="s">
        <v>6</v>
      </c>
      <c r="C6" s="35">
        <v>5</v>
      </c>
      <c r="D6" s="35">
        <v>6</v>
      </c>
      <c r="E6" s="35">
        <v>5</v>
      </c>
      <c r="F6" s="35">
        <v>7</v>
      </c>
      <c r="G6" s="34">
        <v>5</v>
      </c>
      <c r="H6" s="36">
        <f t="shared" si="0"/>
        <v>28</v>
      </c>
      <c r="I6" s="37">
        <f t="shared" ref="I6:I19" si="1">+I5+H6</f>
        <v>50</v>
      </c>
    </row>
    <row r="7" spans="1:9" x14ac:dyDescent="0.25">
      <c r="A7" s="12">
        <f t="shared" ref="A7:A19" si="2">1+A6</f>
        <v>3</v>
      </c>
      <c r="B7" s="34" t="s">
        <v>17</v>
      </c>
      <c r="C7" s="35"/>
      <c r="D7" s="35"/>
      <c r="E7" s="35"/>
      <c r="F7" s="35"/>
      <c r="G7" s="34">
        <v>2</v>
      </c>
      <c r="H7" s="36">
        <f t="shared" si="0"/>
        <v>2</v>
      </c>
      <c r="I7" s="37">
        <f t="shared" si="1"/>
        <v>52</v>
      </c>
    </row>
    <row r="8" spans="1:9" x14ac:dyDescent="0.25">
      <c r="A8" s="12">
        <f t="shared" si="2"/>
        <v>4</v>
      </c>
      <c r="B8" s="34" t="s">
        <v>7</v>
      </c>
      <c r="C8" s="35"/>
      <c r="D8" s="35"/>
      <c r="E8" s="35">
        <v>2</v>
      </c>
      <c r="F8" s="35"/>
      <c r="G8" s="34"/>
      <c r="H8" s="36">
        <f t="shared" si="0"/>
        <v>2</v>
      </c>
      <c r="I8" s="37">
        <f t="shared" si="1"/>
        <v>54</v>
      </c>
    </row>
    <row r="9" spans="1:9" x14ac:dyDescent="0.25">
      <c r="A9" s="12">
        <f t="shared" si="2"/>
        <v>5</v>
      </c>
      <c r="B9" s="34" t="s">
        <v>2</v>
      </c>
      <c r="C9" s="35"/>
      <c r="D9" s="35">
        <v>2</v>
      </c>
      <c r="E9" s="35">
        <v>3</v>
      </c>
      <c r="F9" s="35">
        <v>5</v>
      </c>
      <c r="G9" s="34">
        <v>5</v>
      </c>
      <c r="H9" s="36">
        <f t="shared" si="0"/>
        <v>15</v>
      </c>
      <c r="I9" s="37">
        <f t="shared" si="1"/>
        <v>69</v>
      </c>
    </row>
    <row r="10" spans="1:9" x14ac:dyDescent="0.25">
      <c r="A10" s="12">
        <f t="shared" si="2"/>
        <v>6</v>
      </c>
      <c r="B10" s="34" t="s">
        <v>1</v>
      </c>
      <c r="C10" s="35">
        <v>3</v>
      </c>
      <c r="D10" s="35">
        <v>3</v>
      </c>
      <c r="E10" s="35">
        <v>1</v>
      </c>
      <c r="F10" s="35"/>
      <c r="G10" s="34">
        <v>5</v>
      </c>
      <c r="H10" s="36">
        <f t="shared" si="0"/>
        <v>12</v>
      </c>
      <c r="I10" s="37">
        <f t="shared" si="1"/>
        <v>81</v>
      </c>
    </row>
    <row r="11" spans="1:9" x14ac:dyDescent="0.25">
      <c r="A11" s="12">
        <f t="shared" si="2"/>
        <v>7</v>
      </c>
      <c r="B11" s="34" t="s">
        <v>8</v>
      </c>
      <c r="C11" s="35">
        <v>5</v>
      </c>
      <c r="D11" s="35">
        <v>2</v>
      </c>
      <c r="E11" s="35"/>
      <c r="F11" s="35"/>
      <c r="G11" s="34">
        <v>5</v>
      </c>
      <c r="H11" s="36">
        <f t="shared" si="0"/>
        <v>12</v>
      </c>
      <c r="I11" s="37">
        <f t="shared" si="1"/>
        <v>93</v>
      </c>
    </row>
    <row r="12" spans="1:9" x14ac:dyDescent="0.25">
      <c r="A12" s="13">
        <f t="shared" si="2"/>
        <v>8</v>
      </c>
      <c r="B12" s="38" t="s">
        <v>96</v>
      </c>
      <c r="C12" s="39"/>
      <c r="D12" s="39"/>
      <c r="E12" s="39">
        <v>2</v>
      </c>
      <c r="F12" s="39"/>
      <c r="G12" s="38">
        <v>4</v>
      </c>
      <c r="H12" s="40">
        <f t="shared" si="0"/>
        <v>6</v>
      </c>
      <c r="I12" s="41">
        <f t="shared" si="1"/>
        <v>99</v>
      </c>
    </row>
    <row r="13" spans="1:9" x14ac:dyDescent="0.25">
      <c r="A13" s="12">
        <f t="shared" si="2"/>
        <v>9</v>
      </c>
      <c r="B13" s="42" t="s">
        <v>97</v>
      </c>
      <c r="C13" s="35"/>
      <c r="D13" s="35"/>
      <c r="E13" s="35">
        <v>2</v>
      </c>
      <c r="F13" s="35"/>
      <c r="G13" s="34">
        <v>2</v>
      </c>
      <c r="H13" s="36">
        <f t="shared" si="0"/>
        <v>4</v>
      </c>
      <c r="I13" s="37">
        <f t="shared" si="1"/>
        <v>103</v>
      </c>
    </row>
    <row r="14" spans="1:9" x14ac:dyDescent="0.25">
      <c r="A14" s="12">
        <f t="shared" si="2"/>
        <v>10</v>
      </c>
      <c r="B14" s="42" t="s">
        <v>98</v>
      </c>
      <c r="C14" s="35"/>
      <c r="D14" s="35"/>
      <c r="E14" s="35"/>
      <c r="F14" s="35">
        <v>2</v>
      </c>
      <c r="G14" s="34"/>
      <c r="H14" s="36">
        <f t="shared" si="0"/>
        <v>2</v>
      </c>
      <c r="I14" s="37">
        <f t="shared" si="1"/>
        <v>105</v>
      </c>
    </row>
    <row r="15" spans="1:9" x14ac:dyDescent="0.25">
      <c r="A15" s="12">
        <f t="shared" si="2"/>
        <v>11</v>
      </c>
      <c r="B15" s="42" t="s">
        <v>18</v>
      </c>
      <c r="C15" s="35"/>
      <c r="D15" s="35"/>
      <c r="E15" s="35">
        <v>2</v>
      </c>
      <c r="F15" s="35"/>
      <c r="G15" s="34">
        <v>2</v>
      </c>
      <c r="H15" s="36">
        <f t="shared" si="0"/>
        <v>4</v>
      </c>
      <c r="I15" s="37">
        <f t="shared" si="1"/>
        <v>109</v>
      </c>
    </row>
    <row r="16" spans="1:9" x14ac:dyDescent="0.25">
      <c r="A16" s="12">
        <f t="shared" si="2"/>
        <v>12</v>
      </c>
      <c r="B16" s="42" t="s">
        <v>99</v>
      </c>
      <c r="C16" s="35">
        <v>2</v>
      </c>
      <c r="D16" s="35"/>
      <c r="E16" s="35"/>
      <c r="F16" s="35"/>
      <c r="G16" s="34"/>
      <c r="H16" s="36">
        <f t="shared" si="0"/>
        <v>2</v>
      </c>
      <c r="I16" s="37">
        <f t="shared" si="1"/>
        <v>111</v>
      </c>
    </row>
    <row r="17" spans="1:9" x14ac:dyDescent="0.25">
      <c r="A17" s="12">
        <f t="shared" si="2"/>
        <v>13</v>
      </c>
      <c r="B17" s="42" t="s">
        <v>100</v>
      </c>
      <c r="C17" s="35"/>
      <c r="D17" s="35">
        <v>2</v>
      </c>
      <c r="E17" s="35">
        <v>1</v>
      </c>
      <c r="F17" s="35"/>
      <c r="G17" s="34"/>
      <c r="H17" s="36">
        <f t="shared" si="0"/>
        <v>3</v>
      </c>
      <c r="I17" s="37">
        <f t="shared" si="1"/>
        <v>114</v>
      </c>
    </row>
    <row r="18" spans="1:9" ht="30" x14ac:dyDescent="0.25">
      <c r="A18" s="12">
        <f t="shared" si="2"/>
        <v>14</v>
      </c>
      <c r="B18" s="42" t="s">
        <v>101</v>
      </c>
      <c r="C18" s="35"/>
      <c r="D18" s="35">
        <v>1</v>
      </c>
      <c r="E18" s="35">
        <v>2</v>
      </c>
      <c r="F18" s="35">
        <v>1</v>
      </c>
      <c r="G18" s="34">
        <v>2</v>
      </c>
      <c r="H18" s="36">
        <f t="shared" si="0"/>
        <v>6</v>
      </c>
      <c r="I18" s="37">
        <f t="shared" si="1"/>
        <v>120</v>
      </c>
    </row>
    <row r="19" spans="1:9" ht="15.75" thickBot="1" x14ac:dyDescent="0.3">
      <c r="A19" s="14">
        <f t="shared" si="2"/>
        <v>15</v>
      </c>
      <c r="B19" s="43" t="s">
        <v>102</v>
      </c>
      <c r="C19" s="44"/>
      <c r="D19" s="44"/>
      <c r="E19" s="44"/>
      <c r="F19" s="44"/>
      <c r="G19" s="43">
        <v>7</v>
      </c>
      <c r="H19" s="45">
        <f t="shared" si="0"/>
        <v>7</v>
      </c>
      <c r="I19" s="46">
        <f t="shared" si="1"/>
        <v>127</v>
      </c>
    </row>
  </sheetData>
  <mergeCells count="1">
    <mergeCell ref="C3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2254-3C91-4D11-9BEE-BDB19A7892AA}">
  <sheetPr>
    <tabColor rgb="FF00FFFF"/>
  </sheetPr>
  <dimension ref="A1:D30"/>
  <sheetViews>
    <sheetView zoomScaleNormal="100" workbookViewId="0"/>
  </sheetViews>
  <sheetFormatPr defaultColWidth="8.7109375" defaultRowHeight="15" x14ac:dyDescent="0.25"/>
  <cols>
    <col min="1" max="1" width="33.5703125" bestFit="1" customWidth="1"/>
    <col min="2" max="2" width="6.85546875" customWidth="1"/>
    <col min="3" max="3" width="17.140625" bestFit="1" customWidth="1"/>
    <col min="4" max="4" width="9.85546875" bestFit="1" customWidth="1"/>
  </cols>
  <sheetData>
    <row r="1" spans="1:4" ht="15.75" x14ac:dyDescent="0.25">
      <c r="A1" s="55" t="s">
        <v>105</v>
      </c>
      <c r="B1" s="6"/>
    </row>
    <row r="3" spans="1:4" x14ac:dyDescent="0.25">
      <c r="A3" t="s">
        <v>46</v>
      </c>
    </row>
    <row r="5" spans="1:4" x14ac:dyDescent="0.25">
      <c r="A5" s="63" t="s">
        <v>47</v>
      </c>
    </row>
    <row r="6" spans="1:4" x14ac:dyDescent="0.25">
      <c r="A6" t="s">
        <v>103</v>
      </c>
      <c r="C6" s="15">
        <v>8.1201515272820712E-2</v>
      </c>
      <c r="D6" s="23"/>
    </row>
    <row r="7" spans="1:4" x14ac:dyDescent="0.25">
      <c r="A7" t="s">
        <v>48</v>
      </c>
      <c r="C7" s="15">
        <v>0.24436877504741386</v>
      </c>
    </row>
    <row r="8" spans="1:4" x14ac:dyDescent="0.25">
      <c r="A8" t="s">
        <v>49</v>
      </c>
      <c r="C8" s="15">
        <v>0.1</v>
      </c>
      <c r="D8" s="24"/>
    </row>
    <row r="9" spans="1:4" x14ac:dyDescent="0.25">
      <c r="A9" t="s">
        <v>104</v>
      </c>
      <c r="C9" s="15">
        <v>0.25</v>
      </c>
      <c r="D9" s="24"/>
    </row>
    <row r="10" spans="1:4" x14ac:dyDescent="0.25">
      <c r="C10" s="15"/>
      <c r="D10" s="24"/>
    </row>
    <row r="11" spans="1:4" x14ac:dyDescent="0.25">
      <c r="A11" s="63" t="s">
        <v>110</v>
      </c>
    </row>
    <row r="12" spans="1:4" x14ac:dyDescent="0.25">
      <c r="A12" t="s">
        <v>50</v>
      </c>
    </row>
    <row r="13" spans="1:4" x14ac:dyDescent="0.25">
      <c r="A13" t="s">
        <v>111</v>
      </c>
      <c r="C13" s="17">
        <v>57.38</v>
      </c>
    </row>
    <row r="14" spans="1:4" x14ac:dyDescent="0.25">
      <c r="A14" t="s">
        <v>51</v>
      </c>
      <c r="C14" s="16">
        <v>25000000</v>
      </c>
    </row>
    <row r="15" spans="1:4" x14ac:dyDescent="0.25">
      <c r="A15" t="s">
        <v>52</v>
      </c>
      <c r="C15" s="25"/>
    </row>
    <row r="16" spans="1:4" x14ac:dyDescent="0.25">
      <c r="A16" s="6" t="s">
        <v>79</v>
      </c>
      <c r="C16" s="26"/>
      <c r="D16" t="s">
        <v>106</v>
      </c>
    </row>
    <row r="18" spans="1:4" x14ac:dyDescent="0.25">
      <c r="A18" t="s">
        <v>53</v>
      </c>
      <c r="C18" s="27"/>
      <c r="D18" s="4"/>
    </row>
    <row r="19" spans="1:4" x14ac:dyDescent="0.25">
      <c r="A19" t="s">
        <v>80</v>
      </c>
      <c r="C19" s="27"/>
      <c r="D19" s="4"/>
    </row>
    <row r="20" spans="1:4" x14ac:dyDescent="0.25">
      <c r="A20" t="s">
        <v>54</v>
      </c>
      <c r="C20" s="28"/>
      <c r="D20" s="4"/>
    </row>
    <row r="21" spans="1:4" x14ac:dyDescent="0.25">
      <c r="A21" t="s">
        <v>108</v>
      </c>
      <c r="C21" s="29"/>
      <c r="D21" s="4"/>
    </row>
    <row r="22" spans="1:4" x14ac:dyDescent="0.25">
      <c r="A22" s="6" t="s">
        <v>109</v>
      </c>
      <c r="C22" s="26"/>
      <c r="D22" t="s">
        <v>107</v>
      </c>
    </row>
    <row r="23" spans="1:4" x14ac:dyDescent="0.25">
      <c r="C23" s="30"/>
      <c r="D23" s="4"/>
    </row>
    <row r="24" spans="1:4" x14ac:dyDescent="0.25">
      <c r="C24" s="30"/>
      <c r="D24" s="4"/>
    </row>
    <row r="28" spans="1:4" x14ac:dyDescent="0.25">
      <c r="C28" s="31"/>
    </row>
    <row r="29" spans="1:4" x14ac:dyDescent="0.25">
      <c r="C29" s="5"/>
    </row>
    <row r="30" spans="1:4" x14ac:dyDescent="0.25">
      <c r="C3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Q1 (b) decision tree &amp; RESPONSE</vt:lpstr>
      <vt:lpstr>Q2 (b) strategy map</vt:lpstr>
      <vt:lpstr>Q2 (d) ZBB budget ranking</vt:lpstr>
      <vt:lpstr>Q5 (b) for RESPONSE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2024-09-18T00:40:18Z</dcterms:created>
  <dcterms:modified xsi:type="dcterms:W3CDTF">2025-02-05T23:22:19Z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