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10.xml" ContentType="application/vnd.openxmlformats-officedocument.drawing+xml"/>
  <Override PartName="/xl/drawings/drawing11.xml" ContentType="application/vnd.openxmlformats-officedocument.drawing+xml"/>
  <Override PartName="/xl/embeddings/oleObject5.bin" ContentType="application/vnd.openxmlformats-officedocument.oleObject"/>
  <Override PartName="/xl/drawings/drawing1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13.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GI301/"/>
    </mc:Choice>
  </mc:AlternateContent>
  <xr:revisionPtr revIDLastSave="33" documentId="11_F25DC773A252ABDACC1048E089DE79AE5ADE58ED" xr6:coauthVersionLast="47" xr6:coauthVersionMax="47" xr10:uidLastSave="{B13D96DA-D342-4B65-BCCB-2532B3EF933E}"/>
  <bookViews>
    <workbookView xWindow="28680" yWindow="-120" windowWidth="38640" windowHeight="21120" xr2:uid="{00000000-000D-0000-FFFF-FFFF00000000}"/>
  </bookViews>
  <sheets>
    <sheet name="Cover " sheetId="100" r:id="rId1"/>
    <sheet name="GI 301 LO 1" sheetId="1" r:id="rId2"/>
    <sheet name="F20ADVQ3" sheetId="9" r:id="rId3"/>
    <sheet name="F20ADVQ4" sheetId="10" r:id="rId4"/>
    <sheet name="S21ADVQ3" sheetId="11" r:id="rId5"/>
    <sheet name="F21ADVQ3" sheetId="12" r:id="rId6"/>
    <sheet name="F21ADVQ4" sheetId="13" r:id="rId7"/>
    <sheet name="S22ADVQ3" sheetId="14" r:id="rId8"/>
    <sheet name="F22ADVQ3" sheetId="15" r:id="rId9"/>
    <sheet name="F22ADVQ4" sheetId="16" r:id="rId10"/>
    <sheet name="S23ADVQ3" sheetId="17" r:id="rId11"/>
    <sheet name="S23ADVQ4" sheetId="18" r:id="rId12"/>
    <sheet name="F23ADVQ3" sheetId="19" r:id="rId13"/>
    <sheet name="S24ADVQ3" sheetId="20" r:id="rId14"/>
    <sheet name="S24ADVQ4" sheetId="21" r:id="rId15"/>
    <sheet name="F24ADVQ3" sheetId="22" r:id="rId16"/>
    <sheet name="F24ADVQ4" sheetId="23" r:id="rId17"/>
    <sheet name="GI 301 LO 2" sheetId="2" r:id="rId18"/>
    <sheet name="S23ADVQ10" sheetId="24" r:id="rId19"/>
    <sheet name="F23ADVQ10" sheetId="25" r:id="rId20"/>
    <sheet name="S24ADVQ10" sheetId="26" r:id="rId21"/>
    <sheet name="F24ADVQ10" sheetId="27" r:id="rId22"/>
    <sheet name="GI 301 LO 3" sheetId="3" r:id="rId23"/>
    <sheet name="F20RRQ8" sheetId="28" r:id="rId24"/>
    <sheet name="S21RRQ7" sheetId="29" r:id="rId25"/>
    <sheet name="F21RRQ8" sheetId="30" r:id="rId26"/>
    <sheet name="S22RRQ14" sheetId="31" r:id="rId27"/>
    <sheet name="F22RRQ9" sheetId="32" r:id="rId28"/>
    <sheet name="GI 301 LO 4" sheetId="4" r:id="rId29"/>
    <sheet name="F20ADVQ6" sheetId="33" r:id="rId30"/>
    <sheet name="S21ADVQ6" sheetId="34" r:id="rId31"/>
    <sheet name="F21ADVQ6" sheetId="35" r:id="rId32"/>
    <sheet name="F22ADVQ6" sheetId="36" r:id="rId33"/>
    <sheet name="S23ADVQ8" sheetId="37" r:id="rId34"/>
    <sheet name="F23ADVQ8" sheetId="38" r:id="rId35"/>
    <sheet name="S24ADVQ08" sheetId="39" r:id="rId36"/>
    <sheet name="GI 301 LO 5" sheetId="5" r:id="rId37"/>
    <sheet name="F20RRQ14" sheetId="40" r:id="rId38"/>
    <sheet name="F21RRQ9" sheetId="41" r:id="rId39"/>
    <sheet name="S22RRQ5" sheetId="42" r:id="rId40"/>
    <sheet name="GI 301 LO 6" sheetId="6" r:id="rId41"/>
    <sheet name="F20RRQ3" sheetId="43" r:id="rId42"/>
    <sheet name="F20RRQ10" sheetId="44" r:id="rId43"/>
    <sheet name="F20RRQ11" sheetId="45" r:id="rId44"/>
    <sheet name="S21RRQ10" sheetId="46" r:id="rId45"/>
    <sheet name="S21RRQ13" sheetId="47" r:id="rId46"/>
    <sheet name="F21RRQ3" sheetId="48" r:id="rId47"/>
    <sheet name="F21RRQ10" sheetId="49" r:id="rId48"/>
    <sheet name="S22RRQ7" sheetId="50" r:id="rId49"/>
    <sheet name="S22RRQ19" sheetId="51" r:id="rId50"/>
    <sheet name="F22RRQ1" sheetId="52" r:id="rId51"/>
    <sheet name="F22RRQ8" sheetId="53" r:id="rId52"/>
    <sheet name="F22RRQ19" sheetId="54" r:id="rId53"/>
    <sheet name="F20FREUQ15" sheetId="55" r:id="rId54"/>
    <sheet name="F21FREUQ5" sheetId="56" r:id="rId55"/>
    <sheet name="S23ADVQ7" sheetId="57" r:id="rId56"/>
    <sheet name="S23ADVQ11" sheetId="58" r:id="rId57"/>
    <sheet name="S23ADVQ12" sheetId="59" r:id="rId58"/>
    <sheet name="F23ADVQ7" sheetId="60" r:id="rId59"/>
    <sheet name="F23ADVQ11" sheetId="61" r:id="rId60"/>
    <sheet name="F23ADVQ12" sheetId="62" r:id="rId61"/>
    <sheet name="S24ADVQ07" sheetId="63" r:id="rId62"/>
    <sheet name="S24ADVQ12" sheetId="64" r:id="rId63"/>
    <sheet name="F24ADVQ07" sheetId="65" r:id="rId64"/>
    <sheet name="F24ADVQ011" sheetId="66" r:id="rId65"/>
    <sheet name="GI 301 LO 7" sheetId="7" r:id="rId66"/>
    <sheet name="F20ADVQ1" sheetId="67" r:id="rId67"/>
    <sheet name="F20ADVQ8" sheetId="68" r:id="rId68"/>
    <sheet name="S21ADVQ1" sheetId="69" r:id="rId69"/>
    <sheet name="S21ADVQ8" sheetId="70" r:id="rId70"/>
    <sheet name="F21ADVQ1" sheetId="71" r:id="rId71"/>
    <sheet name="F21ADVQ8" sheetId="72" r:id="rId72"/>
    <sheet name="S22ADVQ1" sheetId="73" r:id="rId73"/>
    <sheet name="S22ADVQ8" sheetId="74" r:id="rId74"/>
    <sheet name="F22ADVQ1" sheetId="75" r:id="rId75"/>
    <sheet name="F22ADVQ8" sheetId="76" r:id="rId76"/>
    <sheet name="S23ADVQ1" sheetId="77" r:id="rId77"/>
    <sheet name="S23ADVQ9" sheetId="78" r:id="rId78"/>
    <sheet name="S23ADVQ13" sheetId="79" r:id="rId79"/>
    <sheet name="F23ADVQ1" sheetId="80" r:id="rId80"/>
    <sheet name="F23ADVQ9" sheetId="81" r:id="rId81"/>
    <sheet name="F23ADVQ13" sheetId="82" r:id="rId82"/>
    <sheet name="S24ADVQ01" sheetId="83" r:id="rId83"/>
    <sheet name="S24ADVQ09" sheetId="84" r:id="rId84"/>
    <sheet name="S24ADVQ13" sheetId="85" r:id="rId85"/>
    <sheet name="F24ADVQ01" sheetId="86" r:id="rId86"/>
    <sheet name="F24ADVQ13" sheetId="87" r:id="rId87"/>
    <sheet name="GI 301 LO 8" sheetId="8" r:id="rId88"/>
    <sheet name="F20RRQ12" sheetId="88" r:id="rId89"/>
    <sheet name="S21RRQ8" sheetId="89" r:id="rId90"/>
    <sheet name="F21RRQ17" sheetId="90" r:id="rId91"/>
    <sheet name="F22RRQ20" sheetId="91" r:id="rId92"/>
    <sheet name="F20ADVQ5" sheetId="92" r:id="rId93"/>
    <sheet name="S21ADVQ5" sheetId="93" r:id="rId94"/>
    <sheet name="F21ADVQ5" sheetId="94" r:id="rId95"/>
    <sheet name="S22ADVQ5" sheetId="95" r:id="rId96"/>
    <sheet name="S23ADVQ5" sheetId="96" r:id="rId97"/>
    <sheet name="F23ADVQ5" sheetId="97" r:id="rId98"/>
    <sheet name="S24ADVQ05" sheetId="98" r:id="rId99"/>
    <sheet name="F24ADVQ05" sheetId="99" r:id="rId100"/>
  </sheets>
  <externalReferences>
    <externalReference r:id="rId101"/>
    <externalReference r:id="rId102"/>
    <externalReference r:id="rId103"/>
    <externalReference r:id="rId104"/>
    <externalReference r:id="rId105"/>
    <externalReference r:id="rId106"/>
  </externalReferences>
  <definedNames>
    <definedName name="_Hlk111033648" localSheetId="52">F22RRQ19!#REF!</definedName>
    <definedName name="_Hlk156296063" localSheetId="83">S24ADVQ09!$A$17</definedName>
    <definedName name="_Hlk172539484" localSheetId="16">F24ADVQ4!#REF!</definedName>
    <definedName name="AAD" localSheetId="79">[1]Q13!#REF!</definedName>
    <definedName name="AAD" localSheetId="19">[2]Q13!#REF!</definedName>
    <definedName name="AAD" localSheetId="59">[1]Q13!#REF!</definedName>
    <definedName name="AAD" localSheetId="60">[1]Q13!#REF!</definedName>
    <definedName name="AAD" localSheetId="81">F23ADVQ13!#REF!</definedName>
    <definedName name="AAD" localSheetId="12">[3]Q13!#REF!</definedName>
    <definedName name="AAD" localSheetId="97">[1]Q13!#REF!</definedName>
    <definedName name="AAD" localSheetId="58">[1]Q13!#REF!</definedName>
    <definedName name="AAD" localSheetId="34">[1]Q13!#REF!</definedName>
    <definedName name="AAD" localSheetId="80">[1]Q13!#REF!</definedName>
    <definedName name="AAD" localSheetId="10">[4]Q13!#REF!</definedName>
    <definedName name="AAD" localSheetId="11">[4]Q13!#REF!</definedName>
    <definedName name="AAD">[5]Q13!#REF!</definedName>
    <definedName name="Allocations">#REF!</definedName>
    <definedName name="Attach" localSheetId="79">[1]Q13!#REF!</definedName>
    <definedName name="Attach" localSheetId="19">[2]Q13!#REF!</definedName>
    <definedName name="Attach" localSheetId="59">[1]Q13!#REF!</definedName>
    <definedName name="Attach" localSheetId="60">[1]Q13!#REF!</definedName>
    <definedName name="Attach" localSheetId="81">F23ADVQ13!#REF!</definedName>
    <definedName name="Attach" localSheetId="12">[3]Q13!#REF!</definedName>
    <definedName name="Attach" localSheetId="97">[1]Q13!#REF!</definedName>
    <definedName name="Attach" localSheetId="58">[1]Q13!#REF!</definedName>
    <definedName name="Attach" localSheetId="34">[1]Q13!#REF!</definedName>
    <definedName name="Attach" localSheetId="80">[1]Q13!#REF!</definedName>
    <definedName name="Attach" localSheetId="10">[4]Q13!#REF!</definedName>
    <definedName name="Attach" localSheetId="11">[4]Q13!#REF!</definedName>
    <definedName name="Attach">[5]Q13!#REF!</definedName>
    <definedName name="attach2" localSheetId="79">F23ADVQ1!$L$4</definedName>
    <definedName name="attach2">S23ADVQ1!$L$4</definedName>
    <definedName name="CognitiveLevels">#REF!</definedName>
    <definedName name="CommonGuidance">#REF!</definedName>
    <definedName name="Cover" localSheetId="79">[1]Q13!#REF!</definedName>
    <definedName name="Cover" localSheetId="19">[2]Q13!#REF!</definedName>
    <definedName name="Cover" localSheetId="59">[1]Q13!#REF!</definedName>
    <definedName name="Cover" localSheetId="60">[1]Q13!#REF!</definedName>
    <definedName name="Cover" localSheetId="81">F23ADVQ13!#REF!</definedName>
    <definedName name="Cover" localSheetId="12">[3]Q13!#REF!</definedName>
    <definedName name="Cover" localSheetId="97">[1]Q13!#REF!</definedName>
    <definedName name="Cover" localSheetId="58">[1]Q13!#REF!</definedName>
    <definedName name="Cover" localSheetId="34">[1]Q13!#REF!</definedName>
    <definedName name="Cover" localSheetId="80">[1]Q13!#REF!</definedName>
    <definedName name="Cover" localSheetId="10">[4]Q13!#REF!</definedName>
    <definedName name="Cover" localSheetId="11">[4]Q13!#REF!</definedName>
    <definedName name="Cover">[5]Q13!#REF!</definedName>
    <definedName name="ILF_Tab" localSheetId="79">F23ADVQ1!$B$16:$C$32</definedName>
    <definedName name="ILF_Tab">S23ADVQ1!$B$12:$C$22</definedName>
    <definedName name="lambda" localSheetId="70">#REF!</definedName>
    <definedName name="lambda" localSheetId="5">#REF!</definedName>
    <definedName name="lambda" localSheetId="6">#REF!</definedName>
    <definedName name="lambda" localSheetId="94">#REF!</definedName>
    <definedName name="lambda" localSheetId="31">#REF!</definedName>
    <definedName name="lambda" localSheetId="71">#REF!</definedName>
    <definedName name="lambda" localSheetId="74">#REF!</definedName>
    <definedName name="lambda" localSheetId="8">#REF!</definedName>
    <definedName name="lambda" localSheetId="9">#REF!</definedName>
    <definedName name="lambda" localSheetId="32">#REF!</definedName>
    <definedName name="lambda" localSheetId="75">#REF!</definedName>
    <definedName name="lambda" localSheetId="68">#REF!</definedName>
    <definedName name="lambda" localSheetId="69">#REF!</definedName>
    <definedName name="lambda" localSheetId="72">#REF!</definedName>
    <definedName name="lambda" localSheetId="7">#REF!</definedName>
    <definedName name="lambda" localSheetId="95">#REF!</definedName>
    <definedName name="lambda" localSheetId="73">#REF!</definedName>
    <definedName name="lambda">#REF!</definedName>
    <definedName name="layer" localSheetId="79">F23ADVQ1!$J$4</definedName>
    <definedName name="layer">S23ADVQ1!$J$4</definedName>
    <definedName name="LO_1">#REF!</definedName>
    <definedName name="LO_2">#REF!</definedName>
    <definedName name="LOList">#REF!</definedName>
    <definedName name="OLE_LINK9" localSheetId="60">F23ADVQ12!#REF!</definedName>
    <definedName name="OLE_LINK9" localSheetId="97">F23ADVQ5!#REF!</definedName>
    <definedName name="OLE_LINK9" localSheetId="58">F23ADVQ7!#REF!</definedName>
    <definedName name="OLE_LINK9" localSheetId="57">S23ADVQ12!#REF!</definedName>
    <definedName name="OLE_LINK9" localSheetId="96">S23ADVQ5!#REF!</definedName>
    <definedName name="OLE_LINK9" localSheetId="55">S23ADVQ7!#REF!</definedName>
    <definedName name="P_1" localSheetId="67">F20ADVQ8!$C$9</definedName>
    <definedName name="P_2" localSheetId="67">F20ADVQ8!$C$10</definedName>
    <definedName name="P_3" localSheetId="67">F20ADVQ8!$C$11</definedName>
    <definedName name="_xlnm.Print_Area" localSheetId="42">F20RRQ10!$A$3:$L$69</definedName>
    <definedName name="_xlnm.Print_Area" localSheetId="43">F20RRQ11!$A$3:$L$50</definedName>
    <definedName name="_xlnm.Print_Area" localSheetId="88">F20RRQ12!$A$3:$L$41</definedName>
    <definedName name="_xlnm.Print_Area" localSheetId="37">F20RRQ14!$A$3:$L$99</definedName>
    <definedName name="_xlnm.Print_Area" localSheetId="41">F20RRQ3!$A$3:$L$52</definedName>
    <definedName name="_xlnm.Print_Area" localSheetId="23">F20RRQ8!$A$3:$L$29</definedName>
    <definedName name="_xlnm.Print_Area" localSheetId="47">F21RRQ10!$A$1:$L$51</definedName>
    <definedName name="_xlnm.Print_Area" localSheetId="90">F21RRQ17!$A$1:$L$95</definedName>
    <definedName name="_xlnm.Print_Area" localSheetId="46">F21RRQ3!$A$1:$L$45</definedName>
    <definedName name="_xlnm.Print_Area" localSheetId="25">F21RRQ8!$A$1:$L$83</definedName>
    <definedName name="_xlnm.Print_Area" localSheetId="38">F21RRQ9!$A$1:$L$102</definedName>
    <definedName name="_xlnm.Print_Titles" localSheetId="42">F20RRQ10!$1:$2</definedName>
    <definedName name="_xlnm.Print_Titles" localSheetId="43">F20RRQ11!$1:$2</definedName>
    <definedName name="_xlnm.Print_Titles" localSheetId="88">F20RRQ12!$1:$2</definedName>
    <definedName name="_xlnm.Print_Titles" localSheetId="37">F20RRQ14!$1:$2</definedName>
    <definedName name="_xlnm.Print_Titles" localSheetId="41">F20RRQ3!$1:$2</definedName>
    <definedName name="_xlnm.Print_Titles" localSheetId="23">F20RRQ8!$1:$2</definedName>
    <definedName name="Q_sources">#REF!</definedName>
    <definedName name="SyllabusListing">#REF!</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84" l="1"/>
  <c r="K30" i="73"/>
  <c r="B7" i="71"/>
  <c r="D28" i="65"/>
  <c r="B30" i="59"/>
  <c r="B31" i="59"/>
  <c r="B32" i="59"/>
  <c r="B33" i="59"/>
  <c r="B34" i="59"/>
  <c r="B41" i="59"/>
  <c r="C41" i="59"/>
  <c r="B42" i="59"/>
  <c r="C42" i="59"/>
  <c r="B43" i="59"/>
  <c r="C43" i="59"/>
  <c r="B44" i="59"/>
  <c r="B55" i="59" s="1"/>
  <c r="C44" i="59"/>
  <c r="B45" i="59"/>
  <c r="C45" i="59"/>
  <c r="B51" i="59"/>
  <c r="C51" i="59"/>
  <c r="B52" i="59"/>
  <c r="C52" i="59"/>
  <c r="B54" i="59"/>
  <c r="C54" i="59"/>
  <c r="C55" i="59"/>
  <c r="B56" i="59"/>
  <c r="C56" i="59"/>
  <c r="E10" i="51"/>
  <c r="F10" i="51"/>
  <c r="L75" i="36"/>
  <c r="B16" i="26"/>
  <c r="C16" i="26" s="1"/>
  <c r="D16" i="26" s="1"/>
  <c r="E16" i="26" s="1"/>
  <c r="F16" i="26" s="1"/>
  <c r="G16" i="26" s="1"/>
  <c r="B17" i="26"/>
  <c r="C17" i="26"/>
  <c r="D17" i="26" s="1"/>
  <c r="E17" i="26" s="1"/>
  <c r="F17" i="26" s="1"/>
  <c r="B18" i="26"/>
  <c r="C18" i="26" s="1"/>
  <c r="D18" i="26" s="1"/>
  <c r="E18" i="26" s="1"/>
  <c r="B19" i="26"/>
  <c r="C19" i="26"/>
  <c r="D19" i="26"/>
  <c r="B20" i="26"/>
  <c r="C20" i="26"/>
  <c r="B21" i="26"/>
  <c r="C25" i="26"/>
  <c r="D25" i="26"/>
  <c r="E25" i="26"/>
  <c r="F25" i="26"/>
  <c r="G25" i="26"/>
  <c r="C26" i="26"/>
  <c r="D26" i="26"/>
  <c r="F26" i="26"/>
  <c r="C27" i="26"/>
  <c r="D27" i="26"/>
  <c r="E27" i="26"/>
  <c r="C28" i="26"/>
  <c r="D28" i="26"/>
  <c r="C29" i="26"/>
  <c r="AB42" i="22"/>
  <c r="AJ42" i="22"/>
  <c r="AR42" i="22"/>
  <c r="B56" i="21"/>
  <c r="D99" i="21" a="1"/>
  <c r="D100" i="21" s="1"/>
  <c r="F106" i="21" s="1"/>
  <c r="K99" i="21" a="1"/>
  <c r="K100" i="21" s="1"/>
  <c r="M106" i="21" s="1"/>
  <c r="R99" i="21" a="1"/>
  <c r="S99" i="21" s="1"/>
  <c r="S105" i="21" s="1"/>
  <c r="L100" i="21"/>
  <c r="D101" i="21"/>
  <c r="L101" i="21"/>
  <c r="L102" i="21"/>
  <c r="D103" i="21"/>
  <c r="L103" i="21"/>
  <c r="M105" i="21"/>
  <c r="G7" i="20"/>
  <c r="H7" i="20"/>
  <c r="I7" i="20"/>
  <c r="J7" i="20" s="1"/>
  <c r="G8" i="20"/>
  <c r="H8" i="20"/>
  <c r="I8" i="20"/>
  <c r="J8" i="20" s="1"/>
  <c r="G9" i="20"/>
  <c r="H9" i="20"/>
  <c r="I9" i="20"/>
  <c r="J9" i="20" s="1"/>
  <c r="G10" i="20"/>
  <c r="H10" i="20"/>
  <c r="I10" i="20"/>
  <c r="J10" i="20" s="1"/>
  <c r="G11" i="20"/>
  <c r="H11" i="20"/>
  <c r="I11" i="20"/>
  <c r="J11" i="20" s="1"/>
  <c r="G12" i="20"/>
  <c r="J12" i="20" s="1"/>
  <c r="H12" i="20"/>
  <c r="I12" i="20"/>
  <c r="G13" i="20"/>
  <c r="H13" i="20"/>
  <c r="I13" i="20"/>
  <c r="J13" i="20" s="1"/>
  <c r="G14" i="20"/>
  <c r="H14" i="20"/>
  <c r="I14" i="20"/>
  <c r="J14" i="20" s="1"/>
  <c r="G15" i="20"/>
  <c r="H15" i="20"/>
  <c r="I15" i="20"/>
  <c r="J15" i="20" s="1"/>
  <c r="G16" i="20"/>
  <c r="H16" i="20"/>
  <c r="I16" i="20"/>
  <c r="J16" i="20" s="1"/>
  <c r="G17" i="20"/>
  <c r="H17" i="20"/>
  <c r="I17" i="20"/>
  <c r="J17" i="20" s="1"/>
  <c r="G18" i="20"/>
  <c r="H18" i="20"/>
  <c r="J18" i="20" s="1"/>
  <c r="I18" i="20"/>
  <c r="G19" i="20"/>
  <c r="J19" i="20" s="1"/>
  <c r="H19" i="20"/>
  <c r="I19" i="20"/>
  <c r="G20" i="20"/>
  <c r="H20" i="20"/>
  <c r="I20" i="20"/>
  <c r="J20" i="20"/>
  <c r="K20" i="20"/>
  <c r="M20" i="20"/>
  <c r="G21" i="20"/>
  <c r="H21" i="20"/>
  <c r="I21" i="20"/>
  <c r="J21" i="20"/>
  <c r="M21" i="20" s="1"/>
  <c r="K21" i="20"/>
  <c r="G22" i="20"/>
  <c r="H22" i="20"/>
  <c r="I22" i="20"/>
  <c r="J22" i="20"/>
  <c r="K22" i="20" s="1"/>
  <c r="G23" i="20"/>
  <c r="H23" i="20"/>
  <c r="I23" i="20"/>
  <c r="J23" i="20" s="1"/>
  <c r="G24" i="20"/>
  <c r="H24" i="20"/>
  <c r="J24" i="20" s="1"/>
  <c r="I24" i="20"/>
  <c r="G25" i="20"/>
  <c r="H25" i="20"/>
  <c r="I25" i="20"/>
  <c r="J25" i="20" s="1"/>
  <c r="G26" i="20"/>
  <c r="H26" i="20"/>
  <c r="I26" i="20"/>
  <c r="J26" i="20" s="1"/>
  <c r="G27" i="20"/>
  <c r="H27" i="20"/>
  <c r="I27" i="20"/>
  <c r="J27" i="20"/>
  <c r="M27" i="20" s="1"/>
  <c r="K27" i="20"/>
  <c r="G28" i="20"/>
  <c r="H28" i="20"/>
  <c r="I28" i="20"/>
  <c r="J28" i="20"/>
  <c r="K28" i="20" s="1"/>
  <c r="G29" i="20"/>
  <c r="H29" i="20"/>
  <c r="I29" i="20"/>
  <c r="J29" i="20" s="1"/>
  <c r="G30" i="20"/>
  <c r="H30" i="20"/>
  <c r="J30" i="20" s="1"/>
  <c r="I30" i="20"/>
  <c r="G31" i="20"/>
  <c r="J31" i="20" s="1"/>
  <c r="H31" i="20"/>
  <c r="I31" i="20"/>
  <c r="G32" i="20"/>
  <c r="H32" i="20"/>
  <c r="I32" i="20"/>
  <c r="J32" i="20"/>
  <c r="K32" i="20"/>
  <c r="M32" i="20"/>
  <c r="G33" i="20"/>
  <c r="H33" i="20"/>
  <c r="I33" i="20"/>
  <c r="J33" i="20"/>
  <c r="M33" i="20" s="1"/>
  <c r="K33" i="20"/>
  <c r="G34" i="20"/>
  <c r="H34" i="20"/>
  <c r="I34" i="20"/>
  <c r="J34" i="20"/>
  <c r="K34" i="20" s="1"/>
  <c r="G35" i="20"/>
  <c r="H35" i="20"/>
  <c r="I35" i="20"/>
  <c r="J35" i="20" s="1"/>
  <c r="G36" i="20"/>
  <c r="H36" i="20"/>
  <c r="J36" i="20" s="1"/>
  <c r="I36" i="20"/>
  <c r="G37" i="20"/>
  <c r="H37" i="20"/>
  <c r="I37" i="20"/>
  <c r="J37" i="20" s="1"/>
  <c r="G38" i="20"/>
  <c r="H38" i="20"/>
  <c r="I38" i="20"/>
  <c r="J38" i="20" s="1"/>
  <c r="G39" i="20"/>
  <c r="H39" i="20"/>
  <c r="I39" i="20"/>
  <c r="J39" i="20"/>
  <c r="M39" i="20" s="1"/>
  <c r="K39" i="20"/>
  <c r="G40" i="20"/>
  <c r="H40" i="20"/>
  <c r="I40" i="20"/>
  <c r="J40" i="20"/>
  <c r="K40" i="20" s="1"/>
  <c r="G41" i="20"/>
  <c r="H41" i="20"/>
  <c r="I41" i="20"/>
  <c r="J41" i="20" s="1"/>
  <c r="G42" i="20"/>
  <c r="H42" i="20"/>
  <c r="J42" i="20" s="1"/>
  <c r="I42" i="20"/>
  <c r="F58" i="20"/>
  <c r="F59" i="20"/>
  <c r="F60" i="20"/>
  <c r="J8" i="12"/>
  <c r="K8" i="12"/>
  <c r="L8" i="12"/>
  <c r="I9" i="12"/>
  <c r="J9" i="12"/>
  <c r="K9" i="12"/>
  <c r="L9" i="12"/>
  <c r="I10" i="12"/>
  <c r="J10" i="12"/>
  <c r="K10" i="12"/>
  <c r="L10" i="12"/>
  <c r="I11" i="12"/>
  <c r="J11" i="12"/>
  <c r="K11" i="12"/>
  <c r="L11" i="12"/>
  <c r="J12" i="12"/>
  <c r="K12" i="12"/>
  <c r="L12" i="12"/>
  <c r="I13" i="12"/>
  <c r="J13" i="12"/>
  <c r="K13" i="12"/>
  <c r="L13" i="12"/>
  <c r="I14" i="12"/>
  <c r="J14" i="12"/>
  <c r="K14" i="12"/>
  <c r="L14" i="12"/>
  <c r="J15" i="12"/>
  <c r="K15" i="12"/>
  <c r="L15" i="12"/>
  <c r="I16" i="12"/>
  <c r="J16" i="12"/>
  <c r="K16" i="12"/>
  <c r="L16" i="12"/>
  <c r="J17" i="12"/>
  <c r="K17" i="12"/>
  <c r="L17" i="12"/>
  <c r="K8" i="11"/>
  <c r="J9" i="11"/>
  <c r="K9" i="11"/>
  <c r="J10" i="11"/>
  <c r="K10" i="11"/>
  <c r="J11" i="11"/>
  <c r="K11" i="11"/>
  <c r="K12" i="11"/>
  <c r="J13" i="11"/>
  <c r="K13" i="11"/>
  <c r="J14" i="11"/>
  <c r="K14" i="11"/>
  <c r="K15" i="11"/>
  <c r="J16" i="11"/>
  <c r="K16" i="11"/>
  <c r="K17" i="11"/>
  <c r="K29" i="20" l="1"/>
  <c r="M29" i="20"/>
  <c r="K31" i="20"/>
  <c r="M31" i="20"/>
  <c r="M13" i="20"/>
  <c r="K13" i="20"/>
  <c r="K26" i="20"/>
  <c r="M26" i="20"/>
  <c r="K17" i="20"/>
  <c r="M17" i="20"/>
  <c r="K15" i="20"/>
  <c r="M15" i="20"/>
  <c r="K7" i="20"/>
  <c r="M7" i="20"/>
  <c r="K23" i="20"/>
  <c r="M23" i="20"/>
  <c r="K36" i="20"/>
  <c r="M36" i="20"/>
  <c r="K35" i="20"/>
  <c r="M35" i="20"/>
  <c r="K16" i="20"/>
  <c r="M16" i="20"/>
  <c r="K12" i="20"/>
  <c r="M12" i="20"/>
  <c r="M25" i="20"/>
  <c r="K25" i="20"/>
  <c r="K11" i="20"/>
  <c r="M11" i="20"/>
  <c r="K10" i="20"/>
  <c r="M10" i="20"/>
  <c r="K9" i="20"/>
  <c r="M9" i="20"/>
  <c r="K30" i="20"/>
  <c r="M30" i="20"/>
  <c r="K8" i="20"/>
  <c r="M8" i="20"/>
  <c r="K42" i="20"/>
  <c r="M42" i="20"/>
  <c r="K41" i="20"/>
  <c r="M41" i="20"/>
  <c r="K38" i="20"/>
  <c r="M38" i="20"/>
  <c r="M19" i="20"/>
  <c r="K19" i="20"/>
  <c r="M37" i="20"/>
  <c r="K37" i="20"/>
  <c r="M14" i="20"/>
  <c r="K14" i="20"/>
  <c r="K24" i="20"/>
  <c r="M24" i="20"/>
  <c r="K18" i="20"/>
  <c r="M18" i="20"/>
  <c r="R103" i="21"/>
  <c r="R101" i="21"/>
  <c r="R99" i="21"/>
  <c r="S106" i="21" s="1"/>
  <c r="K103" i="21"/>
  <c r="K101" i="21"/>
  <c r="L99" i="21"/>
  <c r="L105" i="21" s="1"/>
  <c r="M40" i="20"/>
  <c r="M28" i="20"/>
  <c r="E103" i="21"/>
  <c r="E101" i="21"/>
  <c r="K99" i="21"/>
  <c r="L106" i="21" s="1"/>
  <c r="S102" i="21"/>
  <c r="S100" i="21"/>
  <c r="T105" i="21" s="1"/>
  <c r="E99" i="21"/>
  <c r="E105" i="21" s="1"/>
  <c r="R102" i="21"/>
  <c r="R100" i="21"/>
  <c r="T106" i="21" s="1"/>
  <c r="D99" i="21"/>
  <c r="E106" i="21" s="1"/>
  <c r="M34" i="20"/>
  <c r="M22" i="20"/>
  <c r="K102" i="21"/>
  <c r="E102" i="21"/>
  <c r="E100" i="21"/>
  <c r="F105" i="21" s="1"/>
  <c r="D102" i="21"/>
  <c r="S103" i="21"/>
  <c r="S101" i="21"/>
  <c r="M43" i="20" l="1"/>
  <c r="M44" i="20" s="1"/>
  <c r="K43" i="20"/>
  <c r="F61" i="20" l="1"/>
  <c r="F62" i="20" s="1"/>
  <c r="O20" i="20"/>
  <c r="O26" i="20"/>
  <c r="O23" i="20"/>
  <c r="O12" i="20"/>
  <c r="O28" i="20"/>
  <c r="O37" i="20"/>
  <c r="O36" i="20"/>
  <c r="O25" i="20"/>
  <c r="O9" i="20"/>
  <c r="O41" i="20"/>
  <c r="O14" i="20"/>
  <c r="O29" i="20"/>
  <c r="O17" i="20"/>
  <c r="O30" i="20"/>
  <c r="O38" i="20"/>
  <c r="O31" i="20"/>
  <c r="O18" i="20"/>
  <c r="O15" i="20"/>
  <c r="O19" i="20"/>
  <c r="O21" i="20"/>
  <c r="O42" i="20"/>
  <c r="O16" i="20"/>
  <c r="O32" i="20"/>
  <c r="O24" i="20"/>
  <c r="O33" i="20"/>
  <c r="O13" i="20"/>
  <c r="O10" i="20"/>
  <c r="O40" i="20"/>
  <c r="O34" i="20"/>
  <c r="O35" i="20"/>
  <c r="O11" i="20"/>
  <c r="O22" i="20"/>
  <c r="O8" i="20"/>
  <c r="O39" i="20"/>
  <c r="O7" i="20"/>
  <c r="O27" i="20"/>
</calcChain>
</file>

<file path=xl/sharedStrings.xml><?xml version="1.0" encoding="utf-8"?>
<sst xmlns="http://schemas.openxmlformats.org/spreadsheetml/2006/main" count="3239" uniqueCount="1810">
  <si>
    <t>G</t>
  </si>
  <si>
    <t>Response for part (e) is to be provided in the Word document</t>
  </si>
  <si>
    <t>This graph for part (d) will be created based on values calculated in columns H and K</t>
  </si>
  <si>
    <r>
      <t>(</t>
    </r>
    <r>
      <rPr>
        <i/>
        <sz val="12"/>
        <color theme="8" tint="-0.499984740745262"/>
        <rFont val="Times New Roman"/>
        <family val="1"/>
      </rPr>
      <t>1 point</t>
    </r>
    <r>
      <rPr>
        <sz val="12"/>
        <color theme="8" tint="-0.499984740745262"/>
        <rFont val="Times New Roman"/>
        <family val="1"/>
      </rPr>
      <t xml:space="preserve">)  Create a scatter plot in which the </t>
    </r>
    <r>
      <rPr>
        <i/>
        <sz val="12"/>
        <color theme="8" tint="-0.499984740745262"/>
        <rFont val="Times New Roman"/>
        <family val="1"/>
      </rPr>
      <t>x</t>
    </r>
    <r>
      <rPr>
        <sz val="12"/>
        <color theme="8" tint="-0.499984740745262"/>
        <rFont val="Times New Roman"/>
        <family val="1"/>
      </rPr>
      <t xml:space="preserve"> values are the expected incremental losses and the </t>
    </r>
    <r>
      <rPr>
        <i/>
        <sz val="12"/>
        <color theme="8" tint="-0.499984740745262"/>
        <rFont val="Times New Roman"/>
        <family val="1"/>
      </rPr>
      <t>y</t>
    </r>
    <r>
      <rPr>
        <sz val="12"/>
        <color theme="8" tint="-0.499984740745262"/>
        <rFont val="Times New Roman"/>
        <family val="1"/>
      </rPr>
      <t xml:space="preserve"> values are the normalized residuals.</t>
    </r>
  </si>
  <si>
    <t>(d)</t>
  </si>
  <si>
    <t>Answer in table above</t>
  </si>
  <si>
    <r>
      <t>(</t>
    </r>
    <r>
      <rPr>
        <i/>
        <sz val="12"/>
        <color theme="8" tint="-0.499984740745262"/>
        <rFont val="Times New Roman"/>
        <family val="1"/>
      </rPr>
      <t>1 point</t>
    </r>
    <r>
      <rPr>
        <sz val="12"/>
        <color theme="8" tint="-0.499984740745262"/>
        <rFont val="Times New Roman"/>
        <family val="1"/>
      </rPr>
      <t>)  Estimate the scale factor, σ</t>
    </r>
    <r>
      <rPr>
        <vertAlign val="superscript"/>
        <sz val="12"/>
        <color theme="8" tint="-0.499984740745262"/>
        <rFont val="Times New Roman"/>
        <family val="1"/>
      </rPr>
      <t>2</t>
    </r>
    <r>
      <rPr>
        <sz val="12"/>
        <color theme="8" tint="-0.499984740745262"/>
        <rFont val="Times New Roman"/>
        <family val="1"/>
      </rPr>
      <t xml:space="preserve"> (</t>
    </r>
    <r>
      <rPr>
        <i/>
        <sz val="12"/>
        <color theme="8" tint="-0.499984740745262"/>
        <rFont val="Times New Roman"/>
        <family val="1"/>
      </rPr>
      <t>sigma-sqaured</t>
    </r>
    <r>
      <rPr>
        <sz val="12"/>
        <color theme="8" tint="-0.499984740745262"/>
        <rFont val="Times New Roman"/>
        <family val="1"/>
      </rPr>
      <t>).</t>
    </r>
  </si>
  <si>
    <t>(c)</t>
  </si>
  <si>
    <r>
      <t>(</t>
    </r>
    <r>
      <rPr>
        <i/>
        <sz val="12"/>
        <color theme="8" tint="-0.499984740745262"/>
        <rFont val="Times New Roman"/>
        <family val="1"/>
      </rPr>
      <t>2 points</t>
    </r>
    <r>
      <rPr>
        <sz val="12"/>
        <color theme="8" tint="-0.499984740745262"/>
        <rFont val="Times New Roman"/>
        <family val="1"/>
      </rPr>
      <t xml:space="preserve">)  Calculate the value of </t>
    </r>
    <r>
      <rPr>
        <i/>
        <sz val="12"/>
        <color theme="8" tint="-0.499984740745262"/>
        <rFont val="Times New Roman"/>
        <family val="1"/>
      </rPr>
      <t xml:space="preserve">ℓ </t>
    </r>
    <r>
      <rPr>
        <sz val="12"/>
        <color theme="8" tint="-0.499984740745262"/>
        <rFont val="Times New Roman"/>
        <family val="1"/>
      </rPr>
      <t>at its maximum.</t>
    </r>
  </si>
  <si>
    <t>(b)</t>
  </si>
  <si>
    <t>ELR</t>
  </si>
  <si>
    <t>w</t>
  </si>
  <si>
    <t>θ</t>
  </si>
  <si>
    <r>
      <t xml:space="preserve">The maximum likelihood estimates of </t>
    </r>
    <r>
      <rPr>
        <i/>
        <sz val="12"/>
        <color theme="8" tint="-0.499984740745262"/>
        <rFont val="Times New Roman"/>
        <family val="1"/>
      </rPr>
      <t>θ</t>
    </r>
    <r>
      <rPr>
        <sz val="12"/>
        <color theme="8" tint="-0.499984740745262"/>
        <rFont val="Times New Roman"/>
        <family val="1"/>
      </rPr>
      <t xml:space="preserve">, of </t>
    </r>
    <r>
      <rPr>
        <i/>
        <sz val="12"/>
        <color theme="8" tint="-0.499984740745262"/>
        <rFont val="Times New Roman"/>
        <family val="1"/>
      </rPr>
      <t>w</t>
    </r>
    <r>
      <rPr>
        <sz val="12"/>
        <color theme="8" tint="-0.499984740745262"/>
        <rFont val="Times New Roman"/>
        <family val="1"/>
      </rPr>
      <t xml:space="preserve"> and of </t>
    </r>
    <r>
      <rPr>
        <i/>
        <sz val="12"/>
        <color theme="8" tint="-0.499984740745262"/>
        <rFont val="Times New Roman"/>
        <family val="1"/>
      </rPr>
      <t>ELR</t>
    </r>
    <r>
      <rPr>
        <sz val="12"/>
        <color theme="8" tint="-0.499984740745262"/>
        <rFont val="Times New Roman"/>
        <family val="1"/>
      </rPr>
      <t xml:space="preserve"> are as follows:</t>
    </r>
  </si>
  <si>
    <r>
      <t xml:space="preserve">Maximum likelihood estimates can be obtained by maximizing the function </t>
    </r>
    <r>
      <rPr>
        <i/>
        <sz val="12"/>
        <color theme="8" tint="-0.499984740745262"/>
        <rFont val="Times New Roman"/>
        <family val="1"/>
      </rPr>
      <t>ℓ</t>
    </r>
    <r>
      <rPr>
        <sz val="12"/>
        <color theme="8" tint="-0.499984740745262"/>
        <rFont val="Times New Roman"/>
        <family val="1"/>
      </rPr>
      <t xml:space="preserve"> = </t>
    </r>
    <r>
      <rPr>
        <sz val="12"/>
        <color theme="8" tint="-0.499984740745262"/>
        <rFont val="Calibri"/>
        <family val="2"/>
      </rPr>
      <t>Σ</t>
    </r>
    <r>
      <rPr>
        <vertAlign val="subscript"/>
        <sz val="12"/>
        <color theme="8" tint="-0.499984740745262"/>
        <rFont val="Times New Roman"/>
        <family val="1"/>
      </rPr>
      <t>i</t>
    </r>
    <r>
      <rPr>
        <sz val="12"/>
        <color theme="8" tint="-0.499984740745262"/>
        <rFont val="Times New Roman"/>
        <family val="1"/>
      </rPr>
      <t>[</t>
    </r>
    <r>
      <rPr>
        <i/>
        <sz val="12"/>
        <color theme="8" tint="-0.499984740745262"/>
        <rFont val="Times New Roman"/>
        <family val="1"/>
      </rPr>
      <t>c</t>
    </r>
    <r>
      <rPr>
        <vertAlign val="subscript"/>
        <sz val="12"/>
        <color theme="8" tint="-0.499984740745262"/>
        <rFont val="Times New Roman"/>
        <family val="1"/>
      </rPr>
      <t>i</t>
    </r>
    <r>
      <rPr>
        <sz val="12"/>
        <color theme="8" tint="-0.499984740745262"/>
        <rFont val="Times New Roman"/>
        <family val="1"/>
      </rPr>
      <t>ln(</t>
    </r>
    <r>
      <rPr>
        <i/>
        <sz val="12"/>
        <color theme="8" tint="-0.499984740745262"/>
        <rFont val="Calibri"/>
        <family val="2"/>
      </rPr>
      <t>μ</t>
    </r>
    <r>
      <rPr>
        <vertAlign val="subscript"/>
        <sz val="12"/>
        <color theme="8" tint="-0.499984740745262"/>
        <rFont val="Times New Roman"/>
        <family val="1"/>
      </rPr>
      <t>i</t>
    </r>
    <r>
      <rPr>
        <sz val="12"/>
        <color theme="8" tint="-0.499984740745262"/>
        <rFont val="Times New Roman"/>
        <family val="1"/>
      </rPr>
      <t>)-</t>
    </r>
    <r>
      <rPr>
        <i/>
        <sz val="12"/>
        <color theme="8" tint="-0.499984740745262"/>
        <rFont val="Times New Roman"/>
        <family val="1"/>
      </rPr>
      <t>μ</t>
    </r>
    <r>
      <rPr>
        <vertAlign val="subscript"/>
        <sz val="12"/>
        <color theme="8" tint="-0.499984740745262"/>
        <rFont val="Times New Roman"/>
        <family val="1"/>
      </rPr>
      <t>i</t>
    </r>
    <r>
      <rPr>
        <sz val="12"/>
        <color theme="8" tint="-0.499984740745262"/>
        <rFont val="Times New Roman"/>
        <family val="1"/>
      </rPr>
      <t>].</t>
    </r>
  </si>
  <si>
    <t>Response for part (a) is to be provided in the Word document</t>
  </si>
  <si>
    <t>In Clark’s model, the distribution of ultimate reserves is approximated by a discrete distribution.</t>
  </si>
  <si>
    <r>
      <t xml:space="preserve">distribution with cumulative distribution function </t>
    </r>
    <r>
      <rPr>
        <i/>
        <sz val="12"/>
        <color theme="8" tint="-0.499984740745262"/>
        <rFont val="Times New Roman"/>
        <family val="1"/>
      </rPr>
      <t>G(x)</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w</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w</t>
    </r>
    <r>
      <rPr>
        <sz val="12"/>
        <color theme="8" tint="-0.499984740745262"/>
        <rFont val="Times New Roman"/>
        <family val="1"/>
      </rPr>
      <t xml:space="preserve"> + </t>
    </r>
    <r>
      <rPr>
        <i/>
        <sz val="12"/>
        <color theme="8" tint="-0.499984740745262"/>
        <rFont val="Times New Roman"/>
        <family val="1"/>
      </rPr>
      <t>θ</t>
    </r>
    <r>
      <rPr>
        <i/>
        <vertAlign val="superscript"/>
        <sz val="12"/>
        <color theme="8" tint="-0.499984740745262"/>
        <rFont val="Times New Roman"/>
        <family val="1"/>
      </rPr>
      <t>w</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 </t>
    </r>
  </si>
  <si>
    <t xml:space="preserve">You apply Clark’s stochastic reserving model using the Cape Cod method and a loglogistic  </t>
  </si>
  <si>
    <t>Normalized residual</t>
  </si>
  <si>
    <t>sigma-squared</t>
  </si>
  <si>
    <r>
      <t>Σ</t>
    </r>
    <r>
      <rPr>
        <i/>
        <vertAlign val="subscript"/>
        <sz val="12"/>
        <rFont val="Times New Roman"/>
        <family val="1"/>
      </rPr>
      <t>i</t>
    </r>
    <r>
      <rPr>
        <i/>
        <sz val="12"/>
        <rFont val="Times New Roman"/>
        <family val="1"/>
      </rPr>
      <t>[c</t>
    </r>
    <r>
      <rPr>
        <i/>
        <vertAlign val="subscript"/>
        <sz val="12"/>
        <rFont val="Times New Roman"/>
        <family val="1"/>
      </rPr>
      <t>i</t>
    </r>
    <r>
      <rPr>
        <i/>
        <sz val="12"/>
        <rFont val="Times New Roman"/>
        <family val="1"/>
      </rPr>
      <t>ln(μ</t>
    </r>
    <r>
      <rPr>
        <i/>
        <vertAlign val="subscript"/>
        <sz val="12"/>
        <rFont val="Times New Roman"/>
        <family val="1"/>
      </rPr>
      <t>i</t>
    </r>
    <r>
      <rPr>
        <i/>
        <sz val="12"/>
        <rFont val="Times New Roman"/>
        <family val="1"/>
      </rPr>
      <t>)-μ</t>
    </r>
    <r>
      <rPr>
        <i/>
        <vertAlign val="subscript"/>
        <sz val="12"/>
        <rFont val="Times New Roman"/>
        <family val="1"/>
      </rPr>
      <t>i</t>
    </r>
    <r>
      <rPr>
        <i/>
        <sz val="12"/>
        <rFont val="Times New Roman"/>
        <family val="1"/>
      </rPr>
      <t>]</t>
    </r>
  </si>
  <si>
    <t>Expected increment</t>
  </si>
  <si>
    <t>Accident Year Total</t>
  </si>
  <si>
    <t>Diagonal 
Age</t>
  </si>
  <si>
    <t>Increment</t>
  </si>
  <si>
    <t>To (months)</t>
  </si>
  <si>
    <t>From (months)</t>
  </si>
  <si>
    <t>Onlevel Premium</t>
  </si>
  <si>
    <t>Accident Year</t>
  </si>
  <si>
    <t>y</t>
  </si>
  <si>
    <r>
      <t>σ</t>
    </r>
    <r>
      <rPr>
        <i/>
        <vertAlign val="superscript"/>
        <sz val="12"/>
        <rFont val="Times New Roman"/>
        <family val="1"/>
      </rPr>
      <t>2</t>
    </r>
  </si>
  <si>
    <r>
      <t xml:space="preserve">ℓ </t>
    </r>
    <r>
      <rPr>
        <sz val="12"/>
        <rFont val="Times New Roman"/>
        <family val="1"/>
      </rPr>
      <t>=</t>
    </r>
    <r>
      <rPr>
        <i/>
        <sz val="12"/>
        <rFont val="Times New Roman"/>
        <family val="1"/>
      </rPr>
      <t xml:space="preserve"> el</t>
    </r>
  </si>
  <si>
    <t>x</t>
  </si>
  <si>
    <t>Table below also includes the onlevel premiums</t>
  </si>
  <si>
    <t>Additional work should be done in columns L and beyond.</t>
  </si>
  <si>
    <t>Be sure that it is possible to follow your formulas and that your answers are clearly indicated.</t>
  </si>
  <si>
    <t>Responses for parts (b)-(d) are to be provided by completing the tables below.</t>
  </si>
  <si>
    <t>Responses for parts (a) and (e) are to be provided in the Word document.</t>
  </si>
  <si>
    <r>
      <t>(</t>
    </r>
    <r>
      <rPr>
        <i/>
        <sz val="12"/>
        <color theme="8" tint="-0.499984740745262"/>
        <rFont val="Times New Roman"/>
        <family val="1"/>
      </rPr>
      <t>5 points</t>
    </r>
    <r>
      <rPr>
        <sz val="12"/>
        <color theme="8" tint="-0.499984740745262"/>
        <rFont val="Times New Roman"/>
        <family val="1"/>
      </rPr>
      <t>)  You are given the following data extracted from a triangle of cumulative paid losses:</t>
    </r>
  </si>
  <si>
    <t>Question 3</t>
  </si>
  <si>
    <r>
      <t>α</t>
    </r>
    <r>
      <rPr>
        <i/>
        <vertAlign val="subscript"/>
        <sz val="12"/>
        <color theme="1"/>
        <rFont val="Times New Roman"/>
        <family val="1"/>
      </rPr>
      <t>k</t>
    </r>
    <r>
      <rPr>
        <vertAlign val="superscript"/>
        <sz val="12"/>
        <color theme="1"/>
        <rFont val="Times New Roman"/>
        <family val="1"/>
      </rPr>
      <t>2</t>
    </r>
  </si>
  <si>
    <r>
      <t>f</t>
    </r>
    <r>
      <rPr>
        <i/>
        <vertAlign val="subscript"/>
        <sz val="12"/>
        <color theme="1"/>
        <rFont val="Times New Roman"/>
        <family val="1"/>
      </rPr>
      <t>k</t>
    </r>
  </si>
  <si>
    <t>Age-to-Age Factors</t>
  </si>
  <si>
    <t>Standard Error</t>
  </si>
  <si>
    <t>AY</t>
  </si>
  <si>
    <t>(e)</t>
  </si>
  <si>
    <t>Development Year</t>
  </si>
  <si>
    <t>ANSWER</t>
  </si>
  <si>
    <t>Response for part (f) is to be provided in the Word document</t>
  </si>
  <si>
    <t>Answer in table below</t>
  </si>
  <si>
    <r>
      <t>(</t>
    </r>
    <r>
      <rPr>
        <i/>
        <sz val="12"/>
        <color theme="8" tint="-0.499984740745262"/>
        <rFont val="Times New Roman"/>
        <family val="1"/>
      </rPr>
      <t>3 points</t>
    </r>
    <r>
      <rPr>
        <sz val="12"/>
        <color theme="8" tint="-0.499984740745262"/>
        <rFont val="Times New Roman"/>
        <family val="1"/>
      </rPr>
      <t>)  Calculate the remaining standard errors of the reserve estimators for the individual accident years.</t>
    </r>
  </si>
  <si>
    <t>value is provided.</t>
  </si>
  <si>
    <r>
      <t>(</t>
    </r>
    <r>
      <rPr>
        <i/>
        <sz val="12"/>
        <color theme="8" tint="-0.499984740745262"/>
        <rFont val="Times New Roman"/>
        <family val="1"/>
      </rPr>
      <t>1 point</t>
    </r>
    <r>
      <rPr>
        <sz val="12"/>
        <color theme="8" tint="-0.499984740745262"/>
        <rFont val="Times New Roman"/>
        <family val="1"/>
      </rPr>
      <t>)  Square the development triangle by completing the remaining shaded cells, where one calculated</t>
    </r>
  </si>
  <si>
    <r>
      <t>(</t>
    </r>
    <r>
      <rPr>
        <i/>
        <sz val="12"/>
        <color theme="8" tint="-0.499984740745262"/>
        <rFont val="Times New Roman"/>
        <family val="1"/>
      </rPr>
      <t>1.5 points</t>
    </r>
    <r>
      <rPr>
        <sz val="12"/>
        <color theme="8" tint="-0.499984740745262"/>
        <rFont val="Times New Roman"/>
        <family val="1"/>
      </rPr>
      <t xml:space="preserve">)  Calculate the remaining values of  </t>
    </r>
    <r>
      <rPr>
        <i/>
        <sz val="12"/>
        <color theme="8" tint="-0.499984740745262"/>
        <rFont val="Times New Roman"/>
        <family val="1"/>
      </rPr>
      <t>f</t>
    </r>
    <r>
      <rPr>
        <i/>
        <vertAlign val="subscript"/>
        <sz val="12"/>
        <color theme="8" tint="-0.499984740745262"/>
        <rFont val="Times New Roman"/>
        <family val="1"/>
      </rPr>
      <t>k</t>
    </r>
    <r>
      <rPr>
        <i/>
        <sz val="12"/>
        <color theme="8" tint="-0.499984740745262"/>
        <rFont val="Times New Roman"/>
        <family val="1"/>
      </rPr>
      <t xml:space="preserve"> </t>
    </r>
    <r>
      <rPr>
        <sz val="12"/>
        <color theme="8" tint="-0.499984740745262"/>
        <rFont val="Times New Roman"/>
        <family val="1"/>
      </rPr>
      <t xml:space="preserve">and </t>
    </r>
    <r>
      <rPr>
        <i/>
        <sz val="12"/>
        <color theme="8" tint="-0.499984740745262"/>
        <rFont val="Times New Roman"/>
        <family val="1"/>
      </rPr>
      <t>α</t>
    </r>
    <r>
      <rPr>
        <i/>
        <vertAlign val="subscript"/>
        <sz val="12"/>
        <color theme="8" tint="-0.499984740745262"/>
        <rFont val="Times New Roman"/>
        <family val="1"/>
      </rPr>
      <t>k</t>
    </r>
    <r>
      <rPr>
        <vertAlign val="superscript"/>
        <sz val="12"/>
        <color theme="8" tint="-0.499984740745262"/>
        <rFont val="Times New Roman"/>
        <family val="1"/>
      </rPr>
      <t>2</t>
    </r>
    <r>
      <rPr>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</si>
  <si>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Complete the triangle of age-to-age factors.</t>
    </r>
  </si>
  <si>
    <t>Refer to answer area below for the triangle of paid claims and development factors.</t>
  </si>
  <si>
    <t>Mack’s method of estimating reserve variability is to be applied to this triangle.</t>
  </si>
  <si>
    <r>
      <t>(</t>
    </r>
    <r>
      <rPr>
        <i/>
        <sz val="12"/>
        <color theme="8" tint="-0.499984740745262"/>
        <rFont val="Times New Roman"/>
        <family val="1"/>
      </rPr>
      <t>9 points</t>
    </r>
    <r>
      <rPr>
        <sz val="12"/>
        <color theme="8" tint="-0.499984740745262"/>
        <rFont val="Times New Roman"/>
        <family val="1"/>
      </rPr>
      <t>)  You are interested in determining the variability of unpaid claim estimates.  The triangle of paid claims data you are working with, by accident year (AY) and development year, is presented below.  It is assumed that all claims are fully developed after seven years.</t>
    </r>
  </si>
  <si>
    <t>Question 4</t>
  </si>
  <si>
    <t>Answer in the space below</t>
  </si>
  <si>
    <r>
      <t>(</t>
    </r>
    <r>
      <rPr>
        <i/>
        <sz val="12"/>
        <color theme="8" tint="-0.499984740745262"/>
        <rFont val="Times New Roman"/>
        <family val="1"/>
      </rPr>
      <t>0.5 points</t>
    </r>
    <r>
      <rPr>
        <sz val="12"/>
        <color theme="8" tint="-0.499984740745262"/>
        <rFont val="Times New Roman"/>
        <family val="1"/>
      </rPr>
      <t>)  Estimate the coefficient of variation due to parameter variance for the 2022 loss.</t>
    </r>
  </si>
  <si>
    <r>
      <t xml:space="preserve">The covariance matrix of the estimates of ELR and  </t>
    </r>
    <r>
      <rPr>
        <i/>
        <sz val="12"/>
        <color theme="8" tint="-0.499984740745262"/>
        <rFont val="Times New Roman"/>
        <family val="1"/>
      </rPr>
      <t>θ</t>
    </r>
    <r>
      <rPr>
        <sz val="12"/>
        <color theme="8" tint="-0.499984740745262"/>
        <rFont val="Times New Roman"/>
        <family val="1"/>
      </rPr>
      <t>, respectively, is:</t>
    </r>
  </si>
  <si>
    <r>
      <t>(</t>
    </r>
    <r>
      <rPr>
        <i/>
        <sz val="12"/>
        <color theme="8" tint="-0.499984740745262"/>
        <rFont val="Times New Roman"/>
        <family val="1"/>
      </rPr>
      <t>0.5 points</t>
    </r>
    <r>
      <rPr>
        <sz val="12"/>
        <color theme="8" tint="-0.499984740745262"/>
        <rFont val="Times New Roman"/>
        <family val="1"/>
      </rPr>
      <t>)  Estimate the coefficient of variation due to process variance for the 2022 loss.</t>
    </r>
  </si>
  <si>
    <r>
      <t>(</t>
    </r>
    <r>
      <rPr>
        <i/>
        <sz val="12"/>
        <color theme="8" tint="-0.499984740745262"/>
        <rFont val="Times New Roman"/>
        <family val="1"/>
      </rPr>
      <t>0.5 points</t>
    </r>
    <r>
      <rPr>
        <sz val="12"/>
        <color theme="8" tint="-0.499984740745262"/>
        <rFont val="Times New Roman"/>
        <family val="1"/>
      </rPr>
      <t>)  Estimate the expected loss for 2022.</t>
    </r>
  </si>
  <si>
    <t xml:space="preserve">In 2022, the premium is expected to be </t>
  </si>
  <si>
    <r>
      <t>(</t>
    </r>
    <r>
      <rPr>
        <i/>
        <sz val="12"/>
        <color theme="8" tint="-0.499984740745262"/>
        <rFont val="Times New Roman"/>
        <family val="1"/>
      </rPr>
      <t>1.5 points</t>
    </r>
    <r>
      <rPr>
        <sz val="12"/>
        <color theme="8" tint="-0.499984740745262"/>
        <rFont val="Times New Roman"/>
        <family val="1"/>
      </rPr>
      <t>)  Estimate the process standard deviation of the loss reserve for all accident years combined.</t>
    </r>
  </si>
  <si>
    <r>
      <t>Answer in the table above, in the column indicated for the scale factor, σ</t>
    </r>
    <r>
      <rPr>
        <b/>
        <i/>
        <vertAlign val="superscript"/>
        <sz val="12"/>
        <color theme="8" tint="-0.499984740745262"/>
        <rFont val="Times New Roman"/>
        <family val="1"/>
      </rPr>
      <t>2</t>
    </r>
    <r>
      <rPr>
        <b/>
        <i/>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</si>
  <si>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xml:space="preserve">)  Estimate the scale factor,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</si>
  <si>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t>(a)</t>
  </si>
  <si>
    <r>
      <t xml:space="preserve">The maximum likelihood estimates of </t>
    </r>
    <r>
      <rPr>
        <i/>
        <sz val="12"/>
        <color theme="8" tint="-0.499984740745262"/>
        <rFont val="Times New Roman"/>
        <family val="1"/>
      </rPr>
      <t>ELR</t>
    </r>
    <r>
      <rPr>
        <sz val="12"/>
        <color theme="8" tint="-0.499984740745262"/>
        <rFont val="Times New Roman"/>
        <family val="1"/>
      </rPr>
      <t xml:space="preserve"> and </t>
    </r>
    <r>
      <rPr>
        <i/>
        <sz val="12"/>
        <color theme="8" tint="-0.499984740745262"/>
        <rFont val="Times New Roman"/>
        <family val="1"/>
      </rPr>
      <t>θ</t>
    </r>
    <r>
      <rPr>
        <sz val="12"/>
        <color theme="8" tint="-0.499984740745262"/>
        <rFont val="Times New Roman"/>
        <family val="1"/>
      </rPr>
      <t xml:space="preserve"> are as follows:</t>
    </r>
  </si>
  <si>
    <r>
      <t xml:space="preserve">exponential distribution with cumulative distribution function </t>
    </r>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xml:space="preserve">) = 1 </t>
    </r>
    <r>
      <rPr>
        <sz val="12"/>
        <color theme="8" tint="-0.499984740745262"/>
        <rFont val="Calibri"/>
        <family val="2"/>
      </rPr>
      <t>−</t>
    </r>
    <r>
      <rPr>
        <sz val="12"/>
        <color theme="8" tint="-0.499984740745262"/>
        <rFont val="Times New Roman"/>
        <family val="1"/>
      </rPr>
      <t xml:space="preserve"> e</t>
    </r>
    <r>
      <rPr>
        <vertAlign val="superscript"/>
        <sz val="12"/>
        <color theme="8" tint="-0.499984740745262"/>
        <rFont val="Calibri"/>
        <family val="2"/>
      </rPr>
      <t>−</t>
    </r>
    <r>
      <rPr>
        <i/>
        <vertAlign val="superscript"/>
        <sz val="12"/>
        <color theme="8" tint="-0.499984740745262"/>
        <rFont val="Calibri Light"/>
        <family val="2"/>
      </rPr>
      <t>x</t>
    </r>
    <r>
      <rPr>
        <vertAlign val="superscript"/>
        <sz val="12"/>
        <color theme="8" tint="-0.499984740745262"/>
        <rFont val="Calibri Light"/>
        <family val="2"/>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</si>
  <si>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t xml:space="preserve">You apply Clark’s stochastic reserving model using the Cape Cod method and an  </t>
  </si>
  <si>
    <t>`</t>
  </si>
  <si>
    <t>Sigma-Squared</t>
  </si>
  <si>
    <t>G at the 
end of the interval</t>
  </si>
  <si>
    <t>G at the beginning of the interval</t>
  </si>
  <si>
    <t>Expected Increment
x</t>
  </si>
  <si>
    <r>
      <t>σ</t>
    </r>
    <r>
      <rPr>
        <b/>
        <i/>
        <vertAlign val="superscript"/>
        <sz val="12"/>
        <rFont val="Times New Roman"/>
        <family val="1"/>
      </rPr>
      <t>2</t>
    </r>
  </si>
  <si>
    <t>For your convenience</t>
  </si>
  <si>
    <r>
      <t>(</t>
    </r>
    <r>
      <rPr>
        <i/>
        <sz val="12"/>
        <color theme="8" tint="-0.499984740745262"/>
        <rFont val="Times New Roman"/>
        <family val="1"/>
      </rPr>
      <t>4 points</t>
    </r>
    <r>
      <rPr>
        <sz val="12"/>
        <color theme="8" tint="-0.499984740745262"/>
        <rFont val="Times New Roman"/>
        <family val="1"/>
      </rPr>
      <t>)  You are given the following data extracted from a triangle of cumulative paid losses:</t>
    </r>
  </si>
  <si>
    <t>Answer in the space below—Graph is to the right</t>
  </si>
  <si>
    <r>
      <t>(</t>
    </r>
    <r>
      <rPr>
        <i/>
        <sz val="12"/>
        <color theme="8" tint="-0.499984740745262"/>
        <rFont val="Times New Roman"/>
        <family val="1"/>
      </rPr>
      <t>0.5 points</t>
    </r>
    <r>
      <rPr>
        <sz val="12"/>
        <color theme="8" tint="-0.499984740745262"/>
        <rFont val="Times New Roman"/>
        <family val="1"/>
      </rPr>
      <t>)  Determine if the model assumptions are satisfied, based on this graph.</t>
    </r>
  </si>
  <si>
    <t>Plot of normalized residuals against increment age</t>
  </si>
  <si>
    <r>
      <t>(</t>
    </r>
    <r>
      <rPr>
        <i/>
        <sz val="12"/>
        <color theme="8" tint="-0.499984740745262"/>
        <rFont val="Times New Roman"/>
        <family val="1"/>
      </rPr>
      <t>0.5 points</t>
    </r>
    <r>
      <rPr>
        <sz val="12"/>
        <color theme="8" tint="-0.499984740745262"/>
        <rFont val="Times New Roman"/>
        <family val="1"/>
      </rPr>
      <t>)  Describe how the graph should appear if the model assumptions are satisfied.</t>
    </r>
  </si>
  <si>
    <r>
      <t>(</t>
    </r>
    <r>
      <rPr>
        <i/>
        <sz val="12"/>
        <color theme="8" tint="-0.499984740745262"/>
        <rFont val="Times New Roman"/>
        <family val="1"/>
      </rPr>
      <t>1 point</t>
    </r>
    <r>
      <rPr>
        <sz val="12"/>
        <color theme="8" tint="-0.499984740745262"/>
        <rFont val="Times New Roman"/>
        <family val="1"/>
      </rPr>
      <t>)  Estimate the process standard deviation of the loss reserve for all accident years combined.</t>
    </r>
  </si>
  <si>
    <r>
      <t>Answer in the Table A, in the column indicated for the scale factor, σ</t>
    </r>
    <r>
      <rPr>
        <b/>
        <i/>
        <vertAlign val="superscript"/>
        <sz val="12"/>
        <color theme="8" tint="-0.499984740745262"/>
        <rFont val="Times New Roman"/>
        <family val="1"/>
      </rPr>
      <t xml:space="preserve">2 </t>
    </r>
    <r>
      <rPr>
        <b/>
        <i/>
        <sz val="12"/>
        <color theme="8" tint="-0.499984740745262"/>
        <rFont val="Times New Roman"/>
        <family val="1"/>
      </rPr>
      <t>(sigma-squared).</t>
    </r>
  </si>
  <si>
    <r>
      <t>(</t>
    </r>
    <r>
      <rPr>
        <i/>
        <sz val="12"/>
        <color theme="8" tint="-0.499984740745262"/>
        <rFont val="Times New Roman"/>
        <family val="1"/>
      </rPr>
      <t>1 point</t>
    </r>
    <r>
      <rPr>
        <sz val="12"/>
        <color theme="8" tint="-0.499984740745262"/>
        <rFont val="Times New Roman"/>
        <family val="1"/>
      </rPr>
      <t xml:space="preserve">)  Estimate the scale factor,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 xml:space="preserve"> (</t>
    </r>
    <r>
      <rPr>
        <i/>
        <sz val="12"/>
        <color theme="8" tint="-0.499984740745262"/>
        <rFont val="Times New Roman"/>
        <family val="1"/>
      </rPr>
      <t>sigma-squared</t>
    </r>
    <r>
      <rPr>
        <sz val="12"/>
        <color theme="8" tint="-0.499984740745262"/>
        <rFont val="Times New Roman"/>
        <family val="1"/>
      </rPr>
      <t>).</t>
    </r>
  </si>
  <si>
    <t>ULT2020</t>
  </si>
  <si>
    <t>ULT2019</t>
  </si>
  <si>
    <t>ULT2018</t>
  </si>
  <si>
    <t>ULT2017</t>
  </si>
  <si>
    <t>TABLE B</t>
  </si>
  <si>
    <t>Answer in Table B, below. The amounts will fill in column K of Table A above.</t>
  </si>
  <si>
    <r>
      <rPr>
        <i/>
        <sz val="12"/>
        <color theme="8" tint="-0.499984740745262"/>
        <rFont val="Times New Roman"/>
        <family val="1"/>
      </rPr>
      <t>(2 points)</t>
    </r>
    <r>
      <rPr>
        <sz val="12"/>
        <color theme="8" tint="-0.499984740745262"/>
        <rFont val="Times New Roman"/>
        <family val="1"/>
      </rPr>
      <t xml:space="preserve"> Calculate the maximum likelihood estimate of ultimate losses (</t>
    </r>
    <r>
      <rPr>
        <i/>
        <sz val="12"/>
        <color theme="8" tint="-0.499984740745262"/>
        <rFont val="Times New Roman"/>
        <family val="1"/>
      </rPr>
      <t>ULT</t>
    </r>
    <r>
      <rPr>
        <sz val="12"/>
        <color theme="8" tint="-0.499984740745262"/>
        <rFont val="Times New Roman"/>
        <family val="1"/>
      </rPr>
      <t>) for each of the four accident years.</t>
    </r>
  </si>
  <si>
    <r>
      <t xml:space="preserve">The maximum likelihood estimate of </t>
    </r>
    <r>
      <rPr>
        <i/>
        <sz val="12"/>
        <color theme="8" tint="-0.499984740745262"/>
        <rFont val="Times New Roman"/>
        <family val="1"/>
      </rPr>
      <t>θ</t>
    </r>
    <r>
      <rPr>
        <sz val="12"/>
        <color theme="8" tint="-0.499984740745262"/>
        <rFont val="Times New Roman"/>
        <family val="1"/>
      </rPr>
      <t xml:space="preserve"> is   </t>
    </r>
  </si>
  <si>
    <r>
      <t xml:space="preserve">distribution with cumulative distribution function </t>
    </r>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xml:space="preserve">) = 1 </t>
    </r>
    <r>
      <rPr>
        <sz val="12"/>
        <color theme="8" tint="-0.499984740745262"/>
        <rFont val="Calibri"/>
        <family val="2"/>
      </rPr>
      <t>−</t>
    </r>
    <r>
      <rPr>
        <sz val="12"/>
        <color theme="8" tint="-0.499984740745262"/>
        <rFont val="Times New Roman"/>
        <family val="1"/>
      </rPr>
      <t xml:space="preserve"> exp(</t>
    </r>
    <r>
      <rPr>
        <sz val="12"/>
        <color theme="8" tint="-0.499984740745262"/>
        <rFont val="Calibri"/>
        <family val="2"/>
      </rPr>
      <t>−</t>
    </r>
    <r>
      <rPr>
        <i/>
        <sz val="12"/>
        <color theme="8" tint="-0.499984740745262"/>
        <rFont val="Times New Roman"/>
        <family val="1"/>
      </rPr>
      <t>x/θ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 </t>
    </r>
  </si>
  <si>
    <t xml:space="preserve">You apply Clark’s stochastic reserving model using the LDF method and an exponential </t>
  </si>
  <si>
    <t>Ultimate</t>
  </si>
  <si>
    <t>To 
(months)</t>
  </si>
  <si>
    <t>r</t>
  </si>
  <si>
    <t>ULT</t>
  </si>
  <si>
    <t>Interval</t>
  </si>
  <si>
    <t>TABLE A</t>
  </si>
  <si>
    <r>
      <t xml:space="preserve">to two decimal places.  Begin the iterative process with the </t>
    </r>
    <r>
      <rPr>
        <i/>
        <strike/>
        <sz val="12"/>
        <color theme="8" tint="-0.499984740745262"/>
        <rFont val="Times New Roman"/>
        <family val="1"/>
      </rPr>
      <t>f</t>
    </r>
    <r>
      <rPr>
        <strike/>
        <sz val="12"/>
        <color theme="8" tint="-0.499984740745262"/>
        <rFont val="Times New Roman"/>
        <family val="1"/>
      </rPr>
      <t>-values calculated in part (d).</t>
    </r>
  </si>
  <si>
    <r>
      <t xml:space="preserve">to estimate the next iteration of </t>
    </r>
    <r>
      <rPr>
        <i/>
        <strike/>
        <sz val="12"/>
        <color theme="8" tint="-0.499984740745262"/>
        <rFont val="Times New Roman"/>
        <family val="1"/>
      </rPr>
      <t>f</t>
    </r>
    <r>
      <rPr>
        <strike/>
        <sz val="12"/>
        <color theme="8" tint="-0.499984740745262"/>
        <rFont val="Times New Roman"/>
        <family val="1"/>
      </rPr>
      <t xml:space="preserve">-values by linear regression, and so on until consecutive </t>
    </r>
    <r>
      <rPr>
        <i/>
        <strike/>
        <sz val="12"/>
        <color theme="8" tint="-0.499984740745262"/>
        <rFont val="Times New Roman"/>
        <family val="1"/>
      </rPr>
      <t>g</t>
    </r>
    <r>
      <rPr>
        <strike/>
        <sz val="12"/>
        <color theme="8" tint="-0.499984740745262"/>
        <rFont val="Times New Roman"/>
        <family val="1"/>
      </rPr>
      <t xml:space="preserve">-values agree </t>
    </r>
  </si>
  <si>
    <r>
      <t xml:space="preserve">residuals by fixing the </t>
    </r>
    <r>
      <rPr>
        <i/>
        <strike/>
        <sz val="12"/>
        <color theme="8" tint="-0.499984740745262"/>
        <rFont val="Times New Roman"/>
        <family val="1"/>
      </rPr>
      <t>f</t>
    </r>
    <r>
      <rPr>
        <strike/>
        <sz val="12"/>
        <color theme="8" tint="-0.499984740745262"/>
        <rFont val="Times New Roman"/>
        <family val="1"/>
      </rPr>
      <t xml:space="preserve">-values to estimate the </t>
    </r>
    <r>
      <rPr>
        <i/>
        <strike/>
        <sz val="12"/>
        <color theme="8" tint="-0.499984740745262"/>
        <rFont val="Times New Roman"/>
        <family val="1"/>
      </rPr>
      <t>g</t>
    </r>
    <r>
      <rPr>
        <strike/>
        <sz val="12"/>
        <color theme="8" tint="-0.499984740745262"/>
        <rFont val="Times New Roman"/>
        <family val="1"/>
      </rPr>
      <t xml:space="preserve">-values by linear regression, then fixing the </t>
    </r>
    <r>
      <rPr>
        <i/>
        <strike/>
        <sz val="12"/>
        <color theme="8" tint="-0.499984740745262"/>
        <rFont val="Times New Roman"/>
        <family val="1"/>
      </rPr>
      <t>g</t>
    </r>
    <r>
      <rPr>
        <strike/>
        <sz val="12"/>
        <color theme="8" tint="-0.499984740745262"/>
        <rFont val="Times New Roman"/>
        <family val="1"/>
      </rPr>
      <t xml:space="preserve">-values </t>
    </r>
  </si>
  <si>
    <r>
      <t>(</t>
    </r>
    <r>
      <rPr>
        <i/>
        <strike/>
        <sz val="12"/>
        <color theme="8" tint="-0.499984740745262"/>
        <rFont val="Times New Roman"/>
        <family val="1"/>
      </rPr>
      <t>3 points</t>
    </r>
    <r>
      <rPr>
        <strike/>
        <sz val="12"/>
        <color theme="8" tint="-0.499984740745262"/>
        <rFont val="Times New Roman"/>
        <family val="1"/>
      </rPr>
      <t xml:space="preserve">)  Calculate the values of </t>
    </r>
    <r>
      <rPr>
        <i/>
        <strike/>
        <sz val="12"/>
        <color theme="8" tint="-0.499984740745262"/>
        <rFont val="Times New Roman"/>
        <family val="1"/>
      </rPr>
      <t>f</t>
    </r>
    <r>
      <rPr>
        <strike/>
        <sz val="12"/>
        <color theme="8" tint="-0.499984740745262"/>
        <rFont val="Times New Roman"/>
        <family val="1"/>
      </rPr>
      <t>(1)-</t>
    </r>
    <r>
      <rPr>
        <i/>
        <strike/>
        <sz val="12"/>
        <color theme="8" tint="-0.499984740745262"/>
        <rFont val="Times New Roman"/>
        <family val="1"/>
      </rPr>
      <t>f</t>
    </r>
    <r>
      <rPr>
        <strike/>
        <sz val="12"/>
        <color theme="8" tint="-0.499984740745262"/>
        <rFont val="Times New Roman"/>
        <family val="1"/>
      </rPr>
      <t xml:space="preserve">(7)  and </t>
    </r>
    <r>
      <rPr>
        <i/>
        <strike/>
        <sz val="12"/>
        <color theme="8" tint="-0.499984740745262"/>
        <rFont val="Times New Roman"/>
        <family val="1"/>
      </rPr>
      <t>g</t>
    </r>
    <r>
      <rPr>
        <strike/>
        <sz val="12"/>
        <color theme="8" tint="-0.499984740745262"/>
        <rFont val="Times New Roman"/>
        <family val="1"/>
      </rPr>
      <t>(2)-</t>
    </r>
    <r>
      <rPr>
        <i/>
        <strike/>
        <sz val="12"/>
        <color theme="8" tint="-0.499984740745262"/>
        <rFont val="Times New Roman"/>
        <family val="1"/>
      </rPr>
      <t>g</t>
    </r>
    <r>
      <rPr>
        <strike/>
        <sz val="12"/>
        <color theme="8" tint="-0.499984740745262"/>
        <rFont val="Times New Roman"/>
        <family val="1"/>
      </rPr>
      <t xml:space="preserve">(7) that minimize the sum of squared </t>
    </r>
  </si>
  <si>
    <t>(f)</t>
  </si>
  <si>
    <r>
      <t xml:space="preserve">diagonal effect </t>
    </r>
    <r>
      <rPr>
        <i/>
        <strike/>
        <sz val="12"/>
        <color theme="8" tint="-0.499984740745262"/>
        <rFont val="Times New Roman"/>
        <family val="1"/>
      </rPr>
      <t>g</t>
    </r>
    <r>
      <rPr>
        <strike/>
        <sz val="12"/>
        <color theme="8" tint="-0.499984740745262"/>
        <rFont val="Times New Roman"/>
        <family val="1"/>
      </rPr>
      <t>(</t>
    </r>
    <r>
      <rPr>
        <i/>
        <strike/>
        <sz val="12"/>
        <color theme="8" tint="-0.499984740745262"/>
        <rFont val="Times New Roman"/>
        <family val="1"/>
      </rPr>
      <t>w</t>
    </r>
    <r>
      <rPr>
        <strike/>
        <sz val="12"/>
        <color theme="8" tint="-0.499984740745262"/>
        <rFont val="Times New Roman"/>
        <family val="1"/>
      </rPr>
      <t xml:space="preserve"> + </t>
    </r>
    <r>
      <rPr>
        <i/>
        <strike/>
        <sz val="12"/>
        <color theme="8" tint="-0.499984740745262"/>
        <rFont val="Times New Roman"/>
        <family val="1"/>
      </rPr>
      <t>d</t>
    </r>
    <r>
      <rPr>
        <strike/>
        <sz val="12"/>
        <color theme="8" tint="-0.499984740745262"/>
        <rFont val="Times New Roman"/>
        <family val="1"/>
      </rPr>
      <t xml:space="preserve">).  Without loss of generality, you assume that </t>
    </r>
    <r>
      <rPr>
        <i/>
        <strike/>
        <sz val="12"/>
        <color theme="8" tint="-0.499984740745262"/>
        <rFont val="Times New Roman"/>
        <family val="1"/>
      </rPr>
      <t>g</t>
    </r>
    <r>
      <rPr>
        <strike/>
        <sz val="12"/>
        <color theme="8" tint="-0.499984740745262"/>
        <rFont val="Times New Roman"/>
        <family val="1"/>
      </rPr>
      <t>(8) = 1.</t>
    </r>
  </si>
  <si>
    <r>
      <t xml:space="preserve">You then add diagonal effects, so the expected emerged loss is a development term </t>
    </r>
    <r>
      <rPr>
        <i/>
        <strike/>
        <sz val="12"/>
        <color theme="8" tint="-0.499984740745262"/>
        <rFont val="Times New Roman"/>
        <family val="1"/>
      </rPr>
      <t>f</t>
    </r>
    <r>
      <rPr>
        <strike/>
        <sz val="12"/>
        <color theme="8" tint="-0.499984740745262"/>
        <rFont val="Times New Roman"/>
        <family val="1"/>
      </rPr>
      <t>(</t>
    </r>
    <r>
      <rPr>
        <i/>
        <strike/>
        <sz val="12"/>
        <color theme="8" tint="-0.499984740745262"/>
        <rFont val="Times New Roman"/>
        <family val="1"/>
      </rPr>
      <t>d</t>
    </r>
    <r>
      <rPr>
        <strike/>
        <sz val="12"/>
        <color theme="8" tint="-0.499984740745262"/>
        <rFont val="Times New Roman"/>
        <family val="1"/>
      </rPr>
      <t xml:space="preserve">) times a </t>
    </r>
  </si>
  <si>
    <r>
      <t>(</t>
    </r>
    <r>
      <rPr>
        <i/>
        <strike/>
        <sz val="12"/>
        <color theme="8" tint="-0.499984740745262"/>
        <rFont val="Times New Roman"/>
        <family val="1"/>
      </rPr>
      <t>1 point</t>
    </r>
    <r>
      <rPr>
        <strike/>
        <sz val="12"/>
        <color theme="8" tint="-0.499984740745262"/>
        <rFont val="Times New Roman"/>
        <family val="1"/>
      </rPr>
      <t>)  Estimate the loss that will emerge in the next calendar year for accident years 2-7 combined.</t>
    </r>
  </si>
  <si>
    <r>
      <t>(</t>
    </r>
    <r>
      <rPr>
        <i/>
        <strike/>
        <sz val="12"/>
        <color theme="8" tint="-0.499984740745262"/>
        <rFont val="Times New Roman"/>
        <family val="1"/>
      </rPr>
      <t>1 point</t>
    </r>
    <r>
      <rPr>
        <strike/>
        <sz val="12"/>
        <color theme="8" tint="-0.499984740745262"/>
        <rFont val="Times New Roman"/>
        <family val="1"/>
      </rPr>
      <t xml:space="preserve">)  Calculate the development terms </t>
    </r>
    <r>
      <rPr>
        <i/>
        <strike/>
        <sz val="12"/>
        <color theme="8" tint="-0.499984740745262"/>
        <rFont val="Times New Roman"/>
        <family val="1"/>
      </rPr>
      <t>f</t>
    </r>
    <r>
      <rPr>
        <strike/>
        <sz val="12"/>
        <color theme="8" tint="-0.499984740745262"/>
        <rFont val="Times New Roman"/>
        <family val="1"/>
      </rPr>
      <t>(1)-</t>
    </r>
    <r>
      <rPr>
        <i/>
        <strike/>
        <sz val="12"/>
        <color theme="8" tint="-0.499984740745262"/>
        <rFont val="Times New Roman"/>
        <family val="1"/>
      </rPr>
      <t>f</t>
    </r>
    <r>
      <rPr>
        <strike/>
        <sz val="12"/>
        <color theme="8" tint="-0.499984740745262"/>
        <rFont val="Times New Roman"/>
        <family val="1"/>
      </rPr>
      <t>(7) that minimize the sum of squared residuals.</t>
    </r>
  </si>
  <si>
    <r>
      <t xml:space="preserve">loss at each age is a development term </t>
    </r>
    <r>
      <rPr>
        <i/>
        <strike/>
        <sz val="12"/>
        <color theme="8" tint="-0.499984740745262"/>
        <rFont val="Times New Roman"/>
        <family val="1"/>
      </rPr>
      <t>f</t>
    </r>
    <r>
      <rPr>
        <strike/>
        <sz val="12"/>
        <color theme="8" tint="-0.499984740745262"/>
        <rFont val="Times New Roman"/>
        <family val="1"/>
      </rPr>
      <t>(</t>
    </r>
    <r>
      <rPr>
        <i/>
        <strike/>
        <sz val="12"/>
        <color theme="8" tint="-0.499984740745262"/>
        <rFont val="Times New Roman"/>
        <family val="1"/>
      </rPr>
      <t>d</t>
    </r>
    <r>
      <rPr>
        <strike/>
        <sz val="12"/>
        <color theme="8" tint="-0.499984740745262"/>
        <rFont val="Times New Roman"/>
        <family val="1"/>
      </rPr>
      <t>).  This is equivalent to the additive chain ladder model.</t>
    </r>
  </si>
  <si>
    <t>As an alternative to the chain ladder model, you begin with the Cape Cod method where the expected emerged</t>
  </si>
  <si>
    <r>
      <t>(</t>
    </r>
    <r>
      <rPr>
        <i/>
        <sz val="12"/>
        <color theme="8" tint="-0.499984740745262"/>
        <rFont val="Times New Roman"/>
        <family val="1"/>
      </rPr>
      <t>0.5 points</t>
    </r>
    <r>
      <rPr>
        <sz val="12"/>
        <color theme="8" tint="-0.499984740745262"/>
        <rFont val="Times New Roman"/>
        <family val="1"/>
      </rPr>
      <t>)  Identify that assumption.</t>
    </r>
  </si>
  <si>
    <t>assumptions does not hold.</t>
  </si>
  <si>
    <t xml:space="preserve">A test statistic equal to 2 indicates that there is a calendar year effect and implies that one of the chain ladder </t>
  </si>
  <si>
    <r>
      <t>(</t>
    </r>
    <r>
      <rPr>
        <i/>
        <sz val="12"/>
        <color theme="8" tint="-0.499984740745262"/>
        <rFont val="Times New Roman"/>
        <family val="1"/>
      </rPr>
      <t>2 points</t>
    </r>
    <r>
      <rPr>
        <sz val="12"/>
        <color theme="8" tint="-0.499984740745262"/>
        <rFont val="Times New Roman"/>
        <family val="1"/>
      </rPr>
      <t>)  Demonstrate that the test statistic suggested by Mack to test for a calendar year effect is equal to 2.</t>
    </r>
  </si>
  <si>
    <r>
      <t>(</t>
    </r>
    <r>
      <rPr>
        <i/>
        <sz val="12"/>
        <color theme="8" tint="-0.499984740745262"/>
        <rFont val="Times New Roman"/>
        <family val="1"/>
      </rPr>
      <t>1.5 points</t>
    </r>
    <r>
      <rPr>
        <sz val="12"/>
        <color theme="8" tint="-0.499984740745262"/>
        <rFont val="Times New Roman"/>
        <family val="1"/>
      </rPr>
      <t>)  State the three statistical assumptions underlying the chain ladder model.</t>
    </r>
  </si>
  <si>
    <r>
      <t>(</t>
    </r>
    <r>
      <rPr>
        <i/>
        <sz val="12"/>
        <color theme="8" tint="-0.499984740745262"/>
        <rFont val="Times New Roman"/>
        <family val="1"/>
      </rPr>
      <t>9 points</t>
    </r>
    <r>
      <rPr>
        <sz val="12"/>
        <color theme="8" tint="-0.499984740745262"/>
        <rFont val="Times New Roman"/>
        <family val="1"/>
      </rPr>
      <t xml:space="preserve">)  You are interested in determining a model for loss development.  The triangle of loss data you are working with, by accident year (AY) and development year, is:  </t>
    </r>
  </si>
  <si>
    <t>The part (d)-(f) calculations are no longer on the syllabus.</t>
  </si>
  <si>
    <r>
      <t>(</t>
    </r>
    <r>
      <rPr>
        <i/>
        <sz val="12"/>
        <color theme="8" tint="-0.499984740745262"/>
        <rFont val="Times New Roman"/>
        <family val="1"/>
      </rPr>
      <t>1 point</t>
    </r>
    <r>
      <rPr>
        <sz val="12"/>
        <color theme="8" tint="-0.499984740745262"/>
        <rFont val="Times New Roman"/>
        <family val="1"/>
      </rPr>
      <t>)  Calculate the total reserve for the four accident years combined.</t>
    </r>
  </si>
  <si>
    <r>
      <t>(</t>
    </r>
    <r>
      <rPr>
        <i/>
        <sz val="12"/>
        <color theme="8" tint="-0.499984740745262"/>
        <rFont val="Times New Roman"/>
        <family val="1"/>
      </rPr>
      <t>1 point</t>
    </r>
    <r>
      <rPr>
        <sz val="12"/>
        <color theme="8" tint="-0.499984740745262"/>
        <rFont val="Times New Roman"/>
        <family val="1"/>
      </rPr>
      <t>)  Calculate the value of the loglikelihood function at its maximum.</t>
    </r>
  </si>
  <si>
    <r>
      <t>(</t>
    </r>
    <r>
      <rPr>
        <i/>
        <sz val="12"/>
        <color theme="8" tint="-0.499984740745262"/>
        <rFont val="Times New Roman"/>
        <family val="1"/>
      </rPr>
      <t>1.5 points</t>
    </r>
    <r>
      <rPr>
        <sz val="12"/>
        <color theme="8" tint="-0.499984740745262"/>
        <rFont val="Times New Roman"/>
        <family val="1"/>
      </rPr>
      <t xml:space="preserve">)  Calculate the MLE of </t>
    </r>
    <r>
      <rPr>
        <i/>
        <sz val="12"/>
        <color theme="8" tint="-0.499984740745262"/>
        <rFont val="Times New Roman"/>
        <family val="1"/>
      </rPr>
      <t>ELR</t>
    </r>
    <r>
      <rPr>
        <sz val="12"/>
        <color theme="8" tint="-0.499984740745262"/>
        <rFont val="Times New Roman"/>
        <family val="1"/>
      </rPr>
      <t>.</t>
    </r>
  </si>
  <si>
    <t>ω</t>
  </si>
  <si>
    <r>
      <t xml:space="preserve">The maximum likelihood estimates (MLEs) of </t>
    </r>
    <r>
      <rPr>
        <i/>
        <sz val="12"/>
        <color theme="8" tint="-0.499984740745262"/>
        <rFont val="Times New Roman"/>
        <family val="1"/>
      </rPr>
      <t>ω</t>
    </r>
    <r>
      <rPr>
        <sz val="12"/>
        <color theme="8" tint="-0.499984740745262"/>
        <rFont val="Times New Roman"/>
        <family val="1"/>
      </rPr>
      <t xml:space="preserve"> and  </t>
    </r>
    <r>
      <rPr>
        <i/>
        <sz val="12"/>
        <color theme="8" tint="-0.499984740745262"/>
        <rFont val="Times New Roman"/>
        <family val="1"/>
      </rPr>
      <t>θ</t>
    </r>
    <r>
      <rPr>
        <sz val="12"/>
        <color theme="8" tint="-0.499984740745262"/>
        <rFont val="Times New Roman"/>
        <family val="1"/>
      </rPr>
      <t xml:space="preserve"> are as follows:</t>
    </r>
  </si>
  <si>
    <r>
      <t xml:space="preserve">Maximum likelihood estimates can be obtained by maximizing the function </t>
    </r>
    <r>
      <rPr>
        <sz val="12"/>
        <color theme="8" tint="-0.499984740745262"/>
        <rFont val="Script MT Bold"/>
        <family val="4"/>
      </rPr>
      <t>l</t>
    </r>
    <r>
      <rPr>
        <sz val="12"/>
        <color theme="8" tint="-0.499984740745262"/>
        <rFont val="Times New Roman"/>
        <family val="1"/>
      </rPr>
      <t xml:space="preserve"> = </t>
    </r>
    <r>
      <rPr>
        <sz val="12"/>
        <color theme="8" tint="-0.499984740745262"/>
        <rFont val="Calibri"/>
        <family val="2"/>
      </rPr>
      <t>Σ</t>
    </r>
    <r>
      <rPr>
        <vertAlign val="subscript"/>
        <sz val="12"/>
        <color theme="8" tint="-0.499984740745262"/>
        <rFont val="Times New Roman"/>
        <family val="1"/>
      </rPr>
      <t>i</t>
    </r>
    <r>
      <rPr>
        <sz val="12"/>
        <color theme="8" tint="-0.499984740745262"/>
        <rFont val="Times New Roman"/>
        <family val="1"/>
      </rPr>
      <t>[c</t>
    </r>
    <r>
      <rPr>
        <vertAlign val="subscript"/>
        <sz val="12"/>
        <color theme="8" tint="-0.499984740745262"/>
        <rFont val="Times New Roman"/>
        <family val="1"/>
      </rPr>
      <t>i</t>
    </r>
    <r>
      <rPr>
        <sz val="12"/>
        <color theme="8" tint="-0.499984740745262"/>
        <rFont val="Times New Roman"/>
        <family val="1"/>
      </rPr>
      <t>ln(</t>
    </r>
    <r>
      <rPr>
        <i/>
        <sz val="12"/>
        <color theme="8" tint="-0.499984740745262"/>
        <rFont val="Times New Roman"/>
        <family val="1"/>
      </rPr>
      <t>μ</t>
    </r>
    <r>
      <rPr>
        <vertAlign val="subscript"/>
        <sz val="12"/>
        <color theme="8" tint="-0.499984740745262"/>
        <rFont val="Times New Roman"/>
        <family val="1"/>
      </rPr>
      <t>i</t>
    </r>
    <r>
      <rPr>
        <sz val="12"/>
        <color theme="8" tint="-0.499984740745262"/>
        <rFont val="Times New Roman"/>
        <family val="1"/>
      </rPr>
      <t>)-</t>
    </r>
    <r>
      <rPr>
        <i/>
        <sz val="12"/>
        <color theme="8" tint="-0.499984740745262"/>
        <rFont val="Calibri"/>
        <family val="2"/>
      </rPr>
      <t>μ</t>
    </r>
    <r>
      <rPr>
        <vertAlign val="subscript"/>
        <sz val="12"/>
        <color theme="8" tint="-0.499984740745262"/>
        <rFont val="Times New Roman"/>
        <family val="1"/>
      </rPr>
      <t>i</t>
    </r>
    <r>
      <rPr>
        <sz val="12"/>
        <color theme="8" tint="-0.499984740745262"/>
        <rFont val="Times New Roman"/>
        <family val="1"/>
      </rPr>
      <t>].</t>
    </r>
  </si>
  <si>
    <t>Provide the response for this part in the Word document.</t>
  </si>
  <si>
    <r>
      <t>(</t>
    </r>
    <r>
      <rPr>
        <i/>
        <sz val="12"/>
        <color theme="8" tint="-0.499984740745262"/>
        <rFont val="Times New Roman"/>
        <family val="1"/>
      </rPr>
      <t>0.5 points</t>
    </r>
    <r>
      <rPr>
        <sz val="12"/>
        <color theme="8" tint="-0.499984740745262"/>
        <rFont val="Times New Roman"/>
        <family val="1"/>
      </rPr>
      <t>)  State one reason the Cape Cod method is generally preferred over the LDF method.</t>
    </r>
  </si>
  <si>
    <r>
      <rPr>
        <i/>
        <sz val="12"/>
        <color theme="8" tint="-0.499984740745262"/>
        <rFont val="Times New Roman"/>
        <family val="1"/>
      </rPr>
      <t>(1 point)</t>
    </r>
    <r>
      <rPr>
        <sz val="12"/>
        <color theme="8" tint="-0.499984740745262"/>
        <rFont val="Times New Roman"/>
        <family val="1"/>
      </rPr>
      <t xml:space="preserve"> State three advantages of using a parametric curve to model development.</t>
    </r>
  </si>
  <si>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 1 - exp[-(</t>
    </r>
    <r>
      <rPr>
        <i/>
        <sz val="12"/>
        <color theme="8" tint="-0.499984740745262"/>
        <rFont val="Times New Roman"/>
        <family val="1"/>
      </rPr>
      <t>x</t>
    </r>
    <r>
      <rPr>
        <sz val="12"/>
        <color theme="8" tint="-0.499984740745262"/>
        <rFont val="Times New Roman"/>
        <family val="1"/>
      </rPr>
      <t>/</t>
    </r>
    <r>
      <rPr>
        <i/>
        <sz val="12"/>
        <color theme="8" tint="-0.499984740745262"/>
        <rFont val="Times New Roman"/>
        <family val="1"/>
      </rPr>
      <t>θ</t>
    </r>
    <r>
      <rPr>
        <sz val="12"/>
        <color theme="8" tint="-0.499984740745262"/>
        <rFont val="Times New Roman"/>
        <family val="1"/>
      </rPr>
      <t>)</t>
    </r>
    <r>
      <rPr>
        <i/>
        <vertAlign val="superscript"/>
        <sz val="12"/>
        <color theme="8" tint="-0.499984740745262"/>
        <rFont val="Calibri"/>
        <family val="2"/>
      </rPr>
      <t>ω</t>
    </r>
    <r>
      <rPr>
        <sz val="12"/>
        <color theme="8" tint="-0.499984740745262"/>
        <rFont val="Times New Roman"/>
        <family val="1"/>
      </rPr>
      <t>]  where x is in months.</t>
    </r>
  </si>
  <si>
    <t>You apply Clark’s stochastic reserving model using the Cape Cod method and a Weibull distribution with cumulative distribution function</t>
  </si>
  <si>
    <t>You are also given the following onlevel premiums:</t>
  </si>
  <si>
    <t>Note that the final development period covers only nine months.</t>
  </si>
  <si>
    <r>
      <t>(</t>
    </r>
    <r>
      <rPr>
        <i/>
        <sz val="12"/>
        <color theme="8" tint="-0.499984740745262"/>
        <rFont val="Times New Roman"/>
        <family val="1"/>
      </rPr>
      <t>5 points</t>
    </r>
    <r>
      <rPr>
        <sz val="12"/>
        <color theme="8" tint="-0.499984740745262"/>
        <rFont val="Times New Roman"/>
        <family val="1"/>
      </rPr>
      <t>)  You are given the following data extracted from a triangle of cumulative paid losses.</t>
    </r>
  </si>
  <si>
    <t>Responses for parts (a) and (b) are to be provided in the Word document.</t>
  </si>
  <si>
    <t>ULT2021</t>
  </si>
  <si>
    <t>Covariance Matrix</t>
  </si>
  <si>
    <t>(Note: Covariance matrix is provided for your convenience)</t>
  </si>
  <si>
    <r>
      <t>(</t>
    </r>
    <r>
      <rPr>
        <i/>
        <sz val="12"/>
        <color theme="8" tint="-0.499984740745262"/>
        <rFont val="Times New Roman"/>
        <family val="1"/>
      </rPr>
      <t>1.5 points</t>
    </r>
    <r>
      <rPr>
        <sz val="12"/>
        <color theme="8" tint="-0.499984740745262"/>
        <rFont val="Times New Roman"/>
        <family val="1"/>
      </rPr>
      <t>)  Estimate the parameter variance of the reserve for accident year 2020.</t>
    </r>
  </si>
  <si>
    <r>
      <t>(</t>
    </r>
    <r>
      <rPr>
        <i/>
        <sz val="12"/>
        <color theme="8" tint="-0.499984740745262"/>
        <rFont val="Times New Roman"/>
        <family val="1"/>
      </rPr>
      <t>0.5 points</t>
    </r>
    <r>
      <rPr>
        <sz val="12"/>
        <color theme="8" tint="-0.499984740745262"/>
        <rFont val="Times New Roman"/>
        <family val="1"/>
      </rPr>
      <t>)  Estimate the process variance of the reserve for accident year 2020.</t>
    </r>
  </si>
  <si>
    <r>
      <t>(</t>
    </r>
    <r>
      <rPr>
        <i/>
        <sz val="12"/>
        <color theme="8" tint="-0.499984740745262"/>
        <rFont val="Times New Roman"/>
        <family val="1"/>
      </rPr>
      <t>1 point</t>
    </r>
    <r>
      <rPr>
        <sz val="12"/>
        <color theme="8" tint="-0.499984740745262"/>
        <rFont val="Times New Roman"/>
        <family val="1"/>
      </rPr>
      <t>)  Explain why an accident year with a single incremental value will always contribute zero to the estimate.</t>
    </r>
  </si>
  <si>
    <r>
      <t xml:space="preserve">The contribution for accident year 2021 to the estimate of </t>
    </r>
    <r>
      <rPr>
        <i/>
        <sz val="12"/>
        <color theme="8" tint="-0.499984740745262"/>
        <rFont val="Calibri"/>
        <family val="2"/>
      </rPr>
      <t>σ</t>
    </r>
    <r>
      <rPr>
        <vertAlign val="superscript"/>
        <sz val="12"/>
        <color theme="8" tint="-0.499984740745262"/>
        <rFont val="Times New Roman"/>
        <family val="1"/>
      </rPr>
      <t>2</t>
    </r>
    <r>
      <rPr>
        <sz val="12"/>
        <color theme="8" tint="-0.499984740745262"/>
        <rFont val="Times New Roman"/>
        <family val="1"/>
      </rPr>
      <t xml:space="preserve"> is zero.</t>
    </r>
  </si>
  <si>
    <r>
      <t>(</t>
    </r>
    <r>
      <rPr>
        <i/>
        <sz val="12"/>
        <color theme="8" tint="-0.499984740745262"/>
        <rFont val="Times New Roman"/>
        <family val="1"/>
      </rPr>
      <t>0.5 points</t>
    </r>
    <r>
      <rPr>
        <sz val="12"/>
        <color theme="8" tint="-0.499984740745262"/>
        <rFont val="Times New Roman"/>
        <family val="1"/>
      </rPr>
      <t xml:space="preserve">)  Estimate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 the scale factor.</t>
    </r>
  </si>
  <si>
    <r>
      <t>(</t>
    </r>
    <r>
      <rPr>
        <i/>
        <sz val="12"/>
        <color theme="8" tint="-0.499984740745262"/>
        <rFont val="Times New Roman"/>
        <family val="1"/>
      </rPr>
      <t>0.5 points</t>
    </r>
    <r>
      <rPr>
        <sz val="12"/>
        <color theme="8" tint="-0.499984740745262"/>
        <rFont val="Times New Roman"/>
        <family val="1"/>
      </rPr>
      <t>)  Calculate the value of the loglikelihood function at its maximum.</t>
    </r>
  </si>
  <si>
    <t>Answer in the indicated cells below</t>
  </si>
  <si>
    <r>
      <t>(</t>
    </r>
    <r>
      <rPr>
        <i/>
        <sz val="12"/>
        <color theme="8" tint="-0.499984740745262"/>
        <rFont val="Times New Roman"/>
        <family val="1"/>
      </rPr>
      <t>1 point</t>
    </r>
    <r>
      <rPr>
        <sz val="12"/>
        <color theme="8" tint="-0.499984740745262"/>
        <rFont val="Times New Roman"/>
        <family val="1"/>
      </rPr>
      <t xml:space="preserve">)  Calculate the MLEs of </t>
    </r>
    <r>
      <rPr>
        <i/>
        <sz val="12"/>
        <color theme="8" tint="-0.499984740745262"/>
        <rFont val="Times New Roman"/>
        <family val="1"/>
      </rPr>
      <t>ULT</t>
    </r>
    <r>
      <rPr>
        <sz val="12"/>
        <color theme="8" tint="-0.499984740745262"/>
        <rFont val="Times New Roman"/>
        <family val="1"/>
      </rPr>
      <t xml:space="preserve"> for each accident year.</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</si>
  <si>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t>
    </r>
  </si>
  <si>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xml:space="preserve">) = 1 - </t>
    </r>
    <r>
      <rPr>
        <i/>
        <sz val="12"/>
        <color theme="8" tint="-0.499984740745262"/>
        <rFont val="Times New Roman"/>
        <family val="1"/>
      </rPr>
      <t>e</t>
    </r>
    <r>
      <rPr>
        <vertAlign val="superscript"/>
        <sz val="12"/>
        <color theme="8" tint="-0.499984740745262"/>
        <rFont val="Times New Roman"/>
        <family val="1"/>
      </rPr>
      <t>-</t>
    </r>
    <r>
      <rPr>
        <i/>
        <vertAlign val="superscript"/>
        <sz val="12"/>
        <color theme="8" tint="-0.499984740745262"/>
        <rFont val="Times New Roman"/>
        <family val="1"/>
      </rPr>
      <t>x</t>
    </r>
    <r>
      <rPr>
        <vertAlign val="superscript"/>
        <sz val="12"/>
        <color theme="8" tint="-0.499984740745262"/>
        <rFont val="Times New Roman"/>
        <family val="1"/>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</si>
  <si>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t>You apply Clark’s stochastic reserving model using the LDF method and an exponential distribution with cumulative distribution function</t>
  </si>
  <si>
    <r>
      <t>(</t>
    </r>
    <r>
      <rPr>
        <i/>
        <sz val="12"/>
        <color theme="8" tint="-0.499984740745262"/>
        <rFont val="Times New Roman"/>
        <family val="1"/>
      </rPr>
      <t>1 point</t>
    </r>
    <r>
      <rPr>
        <sz val="12"/>
        <color theme="8" tint="-0.499984740745262"/>
        <rFont val="Times New Roman"/>
        <family val="1"/>
      </rPr>
      <t>)  Interpret the scatter plot in part (g) with regard to determining whether the assumption is correct.  If it is not, recommend an alternative model.</t>
    </r>
  </si>
  <si>
    <t>(h)</t>
  </si>
  <si>
    <t>y-values</t>
  </si>
  <si>
    <t>x-values</t>
  </si>
  <si>
    <t>Enter x-values and y-values in the cells indicated below. The plot will be created automatically.</t>
  </si>
  <si>
    <r>
      <t>(</t>
    </r>
    <r>
      <rPr>
        <i/>
        <sz val="12"/>
        <color theme="8" tint="-0.499984740745262"/>
        <rFont val="Times New Roman"/>
        <family val="1"/>
      </rPr>
      <t>1 point</t>
    </r>
    <r>
      <rPr>
        <sz val="12"/>
        <color theme="8" tint="-0.499984740745262"/>
        <rFont val="Times New Roman"/>
        <family val="1"/>
      </rPr>
      <t>)  Create a scatter plot to check the assumption that the expected losses at age 2 are proportional to the losses at age 1.</t>
    </r>
  </si>
  <si>
    <t>(g)</t>
  </si>
  <si>
    <r>
      <t>(</t>
    </r>
    <r>
      <rPr>
        <i/>
        <strike/>
        <sz val="12"/>
        <color theme="8" tint="-0.499984740745262"/>
        <rFont val="Times New Roman"/>
        <family val="1"/>
      </rPr>
      <t>0.5 points</t>
    </r>
    <r>
      <rPr>
        <strike/>
        <sz val="12"/>
        <color theme="8" tint="-0.499984740745262"/>
        <rFont val="Times New Roman"/>
        <family val="1"/>
      </rPr>
      <t>)  Explain why this empirical approach to establishing confidence limits does not seem to be reasonable.</t>
    </r>
  </si>
  <si>
    <r>
      <t>(</t>
    </r>
    <r>
      <rPr>
        <i/>
        <strike/>
        <sz val="12"/>
        <color theme="8" tint="-0.499984740745262"/>
        <rFont val="Times New Roman"/>
        <family val="1"/>
      </rPr>
      <t>0.5 points</t>
    </r>
    <r>
      <rPr>
        <strike/>
        <sz val="12"/>
        <color theme="8" tint="-0.499984740745262"/>
        <rFont val="Times New Roman"/>
        <family val="1"/>
      </rPr>
      <t>)  Explain the empirical approach to establishing confidence limits as described by Mack.</t>
    </r>
  </si>
  <si>
    <r>
      <t>(</t>
    </r>
    <r>
      <rPr>
        <i/>
        <strike/>
        <sz val="12"/>
        <color theme="8" tint="-0.499984740745262"/>
        <rFont val="Times New Roman"/>
        <family val="1"/>
      </rPr>
      <t>1.5 points</t>
    </r>
    <r>
      <rPr>
        <strike/>
        <sz val="12"/>
        <color theme="8" tint="-0.499984740745262"/>
        <rFont val="Times New Roman"/>
        <family val="1"/>
      </rPr>
      <t>)  Allocate the overall amount from part (c) to accident years 2-7 in such a way to reach the same level of confidence for each accident year.  (Note: Using Excel’s Goal Seek function is an acceptable approach.)</t>
    </r>
  </si>
  <si>
    <t>Note: 90th percentile of standard normal distribution is</t>
  </si>
  <si>
    <r>
      <t>(</t>
    </r>
    <r>
      <rPr>
        <i/>
        <strike/>
        <sz val="12"/>
        <color theme="8" tint="-0.499984740745262"/>
        <rFont val="Times New Roman"/>
        <family val="1"/>
      </rPr>
      <t>1.5 points</t>
    </r>
    <r>
      <rPr>
        <strike/>
        <sz val="12"/>
        <color theme="8" tint="-0.499984740745262"/>
        <rFont val="Times New Roman"/>
        <family val="1"/>
      </rPr>
      <t xml:space="preserve">)  Estimate the upper 90% confidence limit of the overall unpaid claims using a lognormal distribution.  </t>
    </r>
  </si>
  <si>
    <r>
      <t>(</t>
    </r>
    <r>
      <rPr>
        <i/>
        <sz val="12"/>
        <color theme="8" tint="-0.499984740745262"/>
        <rFont val="Times New Roman"/>
        <family val="1"/>
      </rPr>
      <t>0.5 points</t>
    </r>
    <r>
      <rPr>
        <sz val="12"/>
        <color theme="8" tint="-0.499984740745262"/>
        <rFont val="Times New Roman"/>
        <family val="1"/>
      </rPr>
      <t>)  Estimate the coefficient of variation of the unpaid claims for each of  accident years 2-7 and overall.</t>
    </r>
  </si>
  <si>
    <r>
      <t>(</t>
    </r>
    <r>
      <rPr>
        <i/>
        <sz val="12"/>
        <color theme="8" tint="-0.499984740745262"/>
        <rFont val="Times New Roman"/>
        <family val="1"/>
      </rPr>
      <t>2.5 points</t>
    </r>
    <r>
      <rPr>
        <sz val="12"/>
        <color theme="8" tint="-0.499984740745262"/>
        <rFont val="Times New Roman"/>
        <family val="1"/>
      </rPr>
      <t>)  Demonstrate that the reserve and standard error for accident year 5 have been correctly calculated.</t>
    </r>
  </si>
  <si>
    <r>
      <t>f</t>
    </r>
    <r>
      <rPr>
        <i/>
        <vertAlign val="subscript"/>
        <sz val="12"/>
        <color theme="8" tint="-0.499984740745262"/>
        <rFont val="Times New Roman"/>
        <family val="1"/>
      </rPr>
      <t>k</t>
    </r>
  </si>
  <si>
    <t>Overall</t>
  </si>
  <si>
    <t>Error</t>
  </si>
  <si>
    <t>Reserve</t>
  </si>
  <si>
    <t>Standard</t>
  </si>
  <si>
    <t>Mack’s method of estimating reserve variability is applied to this triangle.</t>
  </si>
  <si>
    <t>Parts (c)-(f) are not on the current syllabus.</t>
  </si>
  <si>
    <r>
      <t>(</t>
    </r>
    <r>
      <rPr>
        <i/>
        <sz val="12"/>
        <color theme="8" tint="-0.499984740745262"/>
        <rFont val="Times New Roman"/>
        <family val="1"/>
      </rPr>
      <t>1 point</t>
    </r>
    <r>
      <rPr>
        <sz val="12"/>
        <color theme="8" tint="-0.499984740745262"/>
        <rFont val="Times New Roman"/>
        <family val="1"/>
      </rPr>
      <t>)  Estimate the scale factor,</t>
    </r>
    <r>
      <rPr>
        <sz val="14"/>
        <color theme="8" tint="-0.499984740745262"/>
        <rFont val="Times New Roman"/>
        <family val="1"/>
      </rPr>
      <t xml:space="preserve"> </t>
    </r>
    <r>
      <rPr>
        <i/>
        <sz val="14"/>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</si>
  <si>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Demonstrate that the MLE of ELR is 0.5251.</t>
    </r>
  </si>
  <si>
    <r>
      <t xml:space="preserve">MLE of </t>
    </r>
    <r>
      <rPr>
        <i/>
        <sz val="12"/>
        <color theme="8" tint="-0.499984740745262"/>
        <rFont val="Times New Roman"/>
        <family val="1"/>
      </rPr>
      <t>θ</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</si>
  <si>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 12.3549.</t>
    </r>
  </si>
  <si>
    <r>
      <t>(</t>
    </r>
    <r>
      <rPr>
        <i/>
        <sz val="12"/>
        <color theme="8" tint="-0.499984740745262"/>
        <rFont val="Times New Roman"/>
        <family val="1"/>
      </rPr>
      <t>0.5 points</t>
    </r>
    <r>
      <rPr>
        <sz val="12"/>
        <color theme="8" tint="-0.499984740745262"/>
        <rFont val="Times New Roman"/>
        <family val="1"/>
      </rPr>
      <t xml:space="preserve">)  Describe a situation where incremental losses may </t>
    </r>
    <r>
      <rPr>
        <u/>
        <sz val="12"/>
        <color theme="8" tint="-0.499984740745262"/>
        <rFont val="Times New Roman"/>
        <family val="1"/>
      </rPr>
      <t>not</t>
    </r>
    <r>
      <rPr>
        <sz val="12"/>
        <color theme="8" tint="-0.499984740745262"/>
        <rFont val="Times New Roman"/>
        <family val="1"/>
      </rPr>
      <t xml:space="preserve"> be identically distributed</t>
    </r>
  </si>
  <si>
    <r>
      <t>(</t>
    </r>
    <r>
      <rPr>
        <i/>
        <sz val="12"/>
        <color theme="8" tint="-0.499984740745262"/>
        <rFont val="Times New Roman"/>
        <family val="1"/>
      </rPr>
      <t>0.5 points</t>
    </r>
    <r>
      <rPr>
        <sz val="12"/>
        <color theme="8" tint="-0.499984740745262"/>
        <rFont val="Times New Roman"/>
        <family val="1"/>
      </rPr>
      <t xml:space="preserve">)  Describe a situation where incremental losses may </t>
    </r>
    <r>
      <rPr>
        <u/>
        <sz val="12"/>
        <color theme="8" tint="-0.499984740745262"/>
        <rFont val="Times New Roman"/>
        <family val="1"/>
      </rPr>
      <t>not</t>
    </r>
    <r>
      <rPr>
        <sz val="12"/>
        <color theme="8" tint="-0.499984740745262"/>
        <rFont val="Times New Roman"/>
        <family val="1"/>
      </rPr>
      <t xml:space="preserve"> be independent. </t>
    </r>
  </si>
  <si>
    <t>Clark also assumes that the incremental losses are independent and identically distributed.</t>
  </si>
  <si>
    <r>
      <t>(</t>
    </r>
    <r>
      <rPr>
        <i/>
        <sz val="12"/>
        <color theme="8" tint="-0.499984740745262"/>
        <rFont val="Times New Roman"/>
        <family val="1"/>
      </rPr>
      <t>1 point</t>
    </r>
    <r>
      <rPr>
        <sz val="12"/>
        <color theme="8" tint="-0.499984740745262"/>
        <rFont val="Times New Roman"/>
        <family val="1"/>
      </rPr>
      <t>)  State two advantages of using the overdispersed Poisson distribution as opposed to the Poisson distribution.</t>
    </r>
  </si>
  <si>
    <t>Clark assumes that the incremental loss emergence follows an overdispersed Poisson distribution.</t>
  </si>
  <si>
    <r>
      <t>distribution function</t>
    </r>
    <r>
      <rPr>
        <i/>
        <sz val="12"/>
        <color theme="8" tint="-0.499984740745262"/>
        <rFont val="Times New Roman"/>
        <family val="1"/>
      </rPr>
      <t xml:space="preserve"> 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 1 - e</t>
    </r>
    <r>
      <rPr>
        <vertAlign val="superscript"/>
        <sz val="12"/>
        <color theme="8" tint="-0.499984740745262"/>
        <rFont val="Times New Roman"/>
        <family val="1"/>
      </rPr>
      <t>-</t>
    </r>
    <r>
      <rPr>
        <i/>
        <vertAlign val="superscript"/>
        <sz val="12"/>
        <color theme="8" tint="-0.499984740745262"/>
        <rFont val="Times New Roman"/>
        <family val="1"/>
      </rPr>
      <t>x</t>
    </r>
    <r>
      <rPr>
        <vertAlign val="superscript"/>
        <sz val="12"/>
        <color theme="8" tint="-0.499984740745262"/>
        <rFont val="Times New Roman"/>
        <family val="1"/>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</si>
  <si>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t>You apply Clark’s stochastic reserving model using the Cape Cod method and an exponential distribution with cumulative</t>
  </si>
  <si>
    <t>Responses for parts (a), (b) and (c) are to be provided in the Word document.</t>
  </si>
  <si>
    <r>
      <t>(</t>
    </r>
    <r>
      <rPr>
        <i/>
        <sz val="12"/>
        <color theme="8" tint="-0.499984740745262"/>
        <rFont val="Times New Roman"/>
        <family val="1"/>
      </rPr>
      <t>0.5 points</t>
    </r>
    <r>
      <rPr>
        <sz val="12"/>
        <color theme="8" tint="-0.499984740745262"/>
        <rFont val="Times New Roman"/>
        <family val="1"/>
      </rPr>
      <t>)  Describe a model that Venter suggests could account for calendar year effects.</t>
    </r>
  </si>
  <si>
    <r>
      <t>(</t>
    </r>
    <r>
      <rPr>
        <i/>
        <sz val="12"/>
        <color theme="8" tint="-0.499984740745262"/>
        <rFont val="Times New Roman"/>
        <family val="1"/>
      </rPr>
      <t>1 point</t>
    </r>
    <r>
      <rPr>
        <sz val="12"/>
        <color theme="8" tint="-0.499984740745262"/>
        <rFont val="Times New Roman"/>
        <family val="1"/>
      </rPr>
      <t>)  Describe Mack’s nonparametric test for calendar year effects.</t>
    </r>
  </si>
  <si>
    <r>
      <t>(</t>
    </r>
    <r>
      <rPr>
        <i/>
        <strike/>
        <sz val="12"/>
        <color theme="8" tint="-0.499984740745262"/>
        <rFont val="Times New Roman"/>
        <family val="1"/>
      </rPr>
      <t>0.5 points</t>
    </r>
    <r>
      <rPr>
        <strike/>
        <sz val="12"/>
        <color theme="8" tint="-0.499984740745262"/>
        <rFont val="Times New Roman"/>
        <family val="1"/>
      </rPr>
      <t>)  Describe the adjustment that Venter suggests to correct for correlation between adjacent development factors.</t>
    </r>
  </si>
  <si>
    <r>
      <t>(</t>
    </r>
    <r>
      <rPr>
        <i/>
        <sz val="12"/>
        <color theme="8" tint="-0.499984740745262"/>
        <rFont val="Times New Roman"/>
        <family val="1"/>
      </rPr>
      <t>1 point</t>
    </r>
    <r>
      <rPr>
        <sz val="12"/>
        <color theme="8" tint="-0.499984740745262"/>
        <rFont val="Times New Roman"/>
        <family val="1"/>
      </rPr>
      <t>)  Describe Mack’s nonparametric test for correlations between development factors.</t>
    </r>
  </si>
  <si>
    <r>
      <t>(</t>
    </r>
    <r>
      <rPr>
        <i/>
        <sz val="12"/>
        <color theme="8" tint="-0.499984740745262"/>
        <rFont val="Times New Roman"/>
        <family val="1"/>
      </rPr>
      <t>2 points</t>
    </r>
    <r>
      <rPr>
        <sz val="12"/>
        <color theme="8" tint="-0.499984740745262"/>
        <rFont val="Times New Roman"/>
        <family val="1"/>
      </rPr>
      <t>)  Calculate the standard error for the full year of 2021.</t>
    </r>
  </si>
  <si>
    <r>
      <t>(</t>
    </r>
    <r>
      <rPr>
        <i/>
        <sz val="12"/>
        <color theme="8" tint="-0.499984740745262"/>
        <rFont val="Times New Roman"/>
        <family val="1"/>
      </rPr>
      <t>2 points</t>
    </r>
    <r>
      <rPr>
        <sz val="12"/>
        <color theme="8" tint="-0.499984740745262"/>
        <rFont val="Times New Roman"/>
        <family val="1"/>
      </rPr>
      <t>)  Demonstrate that the standard error for the first half of 2021 has been correctly calculated.</t>
    </r>
  </si>
  <si>
    <r>
      <t>(</t>
    </r>
    <r>
      <rPr>
        <i/>
        <sz val="12"/>
        <color theme="8" tint="-0.499984740745262"/>
        <rFont val="Times New Roman"/>
        <family val="1"/>
      </rPr>
      <t>1 point</t>
    </r>
    <r>
      <rPr>
        <sz val="12"/>
        <color theme="8" tint="-0.499984740745262"/>
        <rFont val="Times New Roman"/>
        <family val="1"/>
      </rPr>
      <t xml:space="preserve">)  State the other two statistical assumptions underlying the chain ladder model. </t>
    </r>
  </si>
  <si>
    <r>
      <t>(</t>
    </r>
    <r>
      <rPr>
        <i/>
        <sz val="12"/>
        <color theme="8" tint="-0.499984740745262"/>
        <rFont val="Times New Roman"/>
        <family val="1"/>
      </rPr>
      <t>1 point</t>
    </r>
    <r>
      <rPr>
        <sz val="12"/>
        <color theme="8" tint="-0.499984740745262"/>
        <rFont val="Times New Roman"/>
        <family val="1"/>
      </rPr>
      <t>)  State whether or not this implies that the errors in reserve estimates for different accident periods are independent.  Justify your answer.</t>
    </r>
  </si>
  <si>
    <t>One of the statistical assumptions underlying the chain ladder model is that the accumulated total claim amounts from different accident periods are independent.</t>
  </si>
  <si>
    <r>
      <t>2</t>
    </r>
    <r>
      <rPr>
        <vertAlign val="superscript"/>
        <sz val="12"/>
        <color theme="8" tint="-0.499984740745262"/>
        <rFont val="Times New Roman"/>
        <family val="1"/>
      </rPr>
      <t>nd</t>
    </r>
    <r>
      <rPr>
        <sz val="12"/>
        <color theme="8" tint="-0.499984740745262"/>
        <rFont val="Times New Roman"/>
        <family val="1"/>
      </rPr>
      <t xml:space="preserve"> Half 2022</t>
    </r>
  </si>
  <si>
    <r>
      <t>1</t>
    </r>
    <r>
      <rPr>
        <vertAlign val="superscript"/>
        <sz val="12"/>
        <color theme="8" tint="-0.499984740745262"/>
        <rFont val="Times New Roman"/>
        <family val="1"/>
      </rPr>
      <t>st</t>
    </r>
    <r>
      <rPr>
        <sz val="12"/>
        <color theme="8" tint="-0.499984740745262"/>
        <rFont val="Times New Roman"/>
        <family val="1"/>
      </rPr>
      <t xml:space="preserve"> Half 2022</t>
    </r>
  </si>
  <si>
    <r>
      <t>2</t>
    </r>
    <r>
      <rPr>
        <vertAlign val="superscript"/>
        <sz val="12"/>
        <color theme="8" tint="-0.499984740745262"/>
        <rFont val="Times New Roman"/>
        <family val="1"/>
      </rPr>
      <t>nd</t>
    </r>
    <r>
      <rPr>
        <sz val="12"/>
        <color theme="8" tint="-0.499984740745262"/>
        <rFont val="Times New Roman"/>
        <family val="1"/>
      </rPr>
      <t xml:space="preserve"> Half 2021</t>
    </r>
  </si>
  <si>
    <r>
      <t>1</t>
    </r>
    <r>
      <rPr>
        <vertAlign val="superscript"/>
        <sz val="12"/>
        <color theme="8" tint="-0.499984740745262"/>
        <rFont val="Times New Roman"/>
        <family val="1"/>
      </rPr>
      <t>st</t>
    </r>
    <r>
      <rPr>
        <sz val="12"/>
        <color theme="8" tint="-0.499984740745262"/>
        <rFont val="Times New Roman"/>
        <family val="1"/>
      </rPr>
      <t xml:space="preserve"> Half 2021</t>
    </r>
  </si>
  <si>
    <r>
      <t>2</t>
    </r>
    <r>
      <rPr>
        <vertAlign val="superscript"/>
        <sz val="12"/>
        <color theme="8" tint="-0.499984740745262"/>
        <rFont val="Times New Roman"/>
        <family val="1"/>
      </rPr>
      <t>nd</t>
    </r>
    <r>
      <rPr>
        <sz val="12"/>
        <color theme="8" tint="-0.499984740745262"/>
        <rFont val="Times New Roman"/>
        <family val="1"/>
      </rPr>
      <t xml:space="preserve"> Half 2020</t>
    </r>
  </si>
  <si>
    <r>
      <t>1</t>
    </r>
    <r>
      <rPr>
        <vertAlign val="superscript"/>
        <sz val="12"/>
        <color theme="8" tint="-0.499984740745262"/>
        <rFont val="Times New Roman"/>
        <family val="1"/>
      </rPr>
      <t>st</t>
    </r>
    <r>
      <rPr>
        <sz val="12"/>
        <color theme="8" tint="-0.499984740745262"/>
        <rFont val="Times New Roman"/>
        <family val="1"/>
      </rPr>
      <t xml:space="preserve"> Half 2020</t>
    </r>
  </si>
  <si>
    <r>
      <t>2</t>
    </r>
    <r>
      <rPr>
        <vertAlign val="superscript"/>
        <sz val="12"/>
        <color theme="8" tint="-0.499984740745262"/>
        <rFont val="Times New Roman"/>
        <family val="1"/>
      </rPr>
      <t>nd</t>
    </r>
    <r>
      <rPr>
        <sz val="12"/>
        <color theme="8" tint="-0.499984740745262"/>
        <rFont val="Times New Roman"/>
        <family val="1"/>
      </rPr>
      <t xml:space="preserve"> Half 2019</t>
    </r>
  </si>
  <si>
    <r>
      <t>1</t>
    </r>
    <r>
      <rPr>
        <vertAlign val="superscript"/>
        <sz val="12"/>
        <color theme="8" tint="-0.499984740745262"/>
        <rFont val="Times New Roman"/>
        <family val="1"/>
      </rPr>
      <t>st</t>
    </r>
    <r>
      <rPr>
        <sz val="12"/>
        <color theme="8" tint="-0.499984740745262"/>
        <rFont val="Times New Roman"/>
        <family val="1"/>
      </rPr>
      <t xml:space="preserve"> Half 2019</t>
    </r>
  </si>
  <si>
    <t>Accident
Period</t>
  </si>
  <si>
    <r>
      <rPr>
        <b/>
        <i/>
        <sz val="12"/>
        <color theme="8" tint="-0.499984740745262"/>
        <rFont val="Times New Roman"/>
        <family val="1"/>
      </rPr>
      <t>σ</t>
    </r>
    <r>
      <rPr>
        <b/>
        <i/>
        <vertAlign val="subscript"/>
        <sz val="12"/>
        <color theme="8" tint="-0.499984740745262"/>
        <rFont val="Times New Roman"/>
        <family val="1"/>
      </rPr>
      <t>i</t>
    </r>
    <r>
      <rPr>
        <b/>
        <vertAlign val="superscript"/>
        <sz val="12"/>
        <color theme="8" tint="-0.499984740745262"/>
        <rFont val="Times New Roman"/>
        <family val="1"/>
      </rPr>
      <t>2</t>
    </r>
  </si>
  <si>
    <r>
      <t>f</t>
    </r>
    <r>
      <rPr>
        <b/>
        <i/>
        <vertAlign val="subscript"/>
        <sz val="12"/>
        <color theme="8" tint="-0.499984740745262"/>
        <rFont val="Times New Roman"/>
        <family val="1"/>
      </rPr>
      <t>k</t>
    </r>
  </si>
  <si>
    <t>Development Period</t>
  </si>
  <si>
    <t>It is assumed that all claims are fully developed after four years.</t>
  </si>
  <si>
    <r>
      <t>(</t>
    </r>
    <r>
      <rPr>
        <i/>
        <sz val="12"/>
        <color theme="8" tint="-0.499984740745262"/>
        <rFont val="Times New Roman"/>
        <family val="1"/>
      </rPr>
      <t>9 points</t>
    </r>
    <r>
      <rPr>
        <sz val="12"/>
        <color theme="8" tint="-0.499984740745262"/>
        <rFont val="Times New Roman"/>
        <family val="1"/>
      </rPr>
      <t xml:space="preserve">)  You are interested in determining the variability of unpaid claim estimates.  The triangle of paid claims data you are working with is presented below.  </t>
    </r>
  </si>
  <si>
    <t>Part (f) is not on the current syllabus.</t>
  </si>
  <si>
    <r>
      <t>(</t>
    </r>
    <r>
      <rPr>
        <i/>
        <sz val="12"/>
        <color theme="8" tint="-0.499984740745262"/>
        <rFont val="Times New Roman"/>
        <family val="1"/>
      </rPr>
      <t>1 point</t>
    </r>
    <r>
      <rPr>
        <sz val="12"/>
        <color theme="8" tint="-0.499984740745262"/>
        <rFont val="Times New Roman"/>
        <family val="1"/>
      </rPr>
      <t>)  Explain why this reduction is to be expected.</t>
    </r>
  </si>
  <si>
    <r>
      <t xml:space="preserve">A likelihood ratio test indicates that </t>
    </r>
    <r>
      <rPr>
        <i/>
        <sz val="12"/>
        <color theme="8" tint="-0.499984740745262"/>
        <rFont val="Times New Roman"/>
        <family val="1"/>
      </rPr>
      <t>ω</t>
    </r>
    <r>
      <rPr>
        <sz val="12"/>
        <color theme="8" tint="-0.499984740745262"/>
        <rFont val="Times New Roman"/>
        <family val="1"/>
      </rPr>
      <t>=1 is a plausible value.  Using this value and re-estimating the other parameters leads to a significant reduction in the estimated scale factor.</t>
    </r>
  </si>
  <si>
    <t>, the estimate of the scale factor.</t>
  </si>
  <si>
    <r>
      <t>(</t>
    </r>
    <r>
      <rPr>
        <i/>
        <sz val="12"/>
        <color theme="8" tint="-0.499984740745262"/>
        <rFont val="Times New Roman"/>
        <family val="1"/>
      </rPr>
      <t>1 point</t>
    </r>
    <r>
      <rPr>
        <sz val="12"/>
        <color theme="8" tint="-0.499984740745262"/>
        <rFont val="Times New Roman"/>
        <family val="1"/>
      </rPr>
      <t xml:space="preserve">)  Calculate  </t>
    </r>
  </si>
  <si>
    <r>
      <t xml:space="preserve">MLE of </t>
    </r>
    <r>
      <rPr>
        <i/>
        <sz val="12"/>
        <color theme="8" tint="-0.499984740745262"/>
        <rFont val="Times New Roman"/>
        <family val="1"/>
      </rPr>
      <t>ω</t>
    </r>
    <r>
      <rPr>
        <sz val="13.2"/>
        <color theme="8" tint="-0.499984740745262"/>
        <rFont val="Times New Roman"/>
        <family val="1"/>
      </rPr>
      <t xml:space="preserve"> </t>
    </r>
  </si>
  <si>
    <r>
      <t>(</t>
    </r>
    <r>
      <rPr>
        <i/>
        <sz val="12"/>
        <color theme="8" tint="-0.499984740745262"/>
        <rFont val="Times New Roman"/>
        <family val="1"/>
      </rPr>
      <t>2 points</t>
    </r>
    <r>
      <rPr>
        <sz val="12"/>
        <color theme="8" tint="-0.499984740745262"/>
        <rFont val="Times New Roman"/>
        <family val="1"/>
      </rPr>
      <t xml:space="preserve">)  Calculate the maximum likelihood estimates of </t>
    </r>
    <r>
      <rPr>
        <i/>
        <sz val="12"/>
        <color theme="8" tint="-0.499984740745262"/>
        <rFont val="Times New Roman"/>
        <family val="1"/>
      </rPr>
      <t>ULT</t>
    </r>
    <r>
      <rPr>
        <sz val="12"/>
        <color theme="8" tint="-0.499984740745262"/>
        <rFont val="Times New Roman"/>
        <family val="1"/>
      </rPr>
      <t xml:space="preserve"> for each of the four accident years.</t>
    </r>
  </si>
  <si>
    <r>
      <t xml:space="preserve">MLE of </t>
    </r>
    <r>
      <rPr>
        <i/>
        <sz val="12"/>
        <color theme="8" tint="-0.499984740745262"/>
        <rFont val="Times New Roman"/>
        <family val="1"/>
      </rPr>
      <t>θ</t>
    </r>
    <r>
      <rPr>
        <sz val="12"/>
        <color theme="8" tint="-0.499984740745262"/>
        <rFont val="Times New Roman"/>
        <family val="1"/>
      </rPr>
      <t xml:space="preserve"> </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</si>
  <si>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 6.8410 and of</t>
    </r>
    <r>
      <rPr>
        <i/>
        <sz val="12"/>
        <color theme="8" tint="-0.499984740745262"/>
        <rFont val="Times New Roman"/>
        <family val="1"/>
      </rPr>
      <t xml:space="preserve"> ω</t>
    </r>
    <r>
      <rPr>
        <sz val="13.2"/>
        <color theme="8" tint="-0.499984740745262"/>
        <rFont val="Times New Roman"/>
        <family val="1"/>
      </rPr>
      <t xml:space="preserve"> is 0.9804</t>
    </r>
    <r>
      <rPr>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</si>
  <si>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State two reasons why this is the case.</t>
    </r>
  </si>
  <si>
    <t xml:space="preserve">Clark states “The Cape Cod method … will usually produce a significantly smaller estimation error [than the LDF method].” </t>
  </si>
  <si>
    <r>
      <t xml:space="preserve">distribution function </t>
    </r>
    <r>
      <rPr>
        <i/>
        <sz val="12"/>
        <color theme="8" tint="-0.499984740745262"/>
        <rFont val="Times New Roman"/>
        <family val="1"/>
      </rPr>
      <t>G(x)</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ω</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ω</t>
    </r>
    <r>
      <rPr>
        <sz val="12"/>
        <color theme="8" tint="-0.499984740745262"/>
        <rFont val="Times New Roman"/>
        <family val="1"/>
      </rPr>
      <t xml:space="preserve"> + </t>
    </r>
    <r>
      <rPr>
        <i/>
        <sz val="12"/>
        <color theme="8" tint="-0.499984740745262"/>
        <rFont val="Times New Roman"/>
        <family val="1"/>
      </rPr>
      <t>θ</t>
    </r>
    <r>
      <rPr>
        <i/>
        <vertAlign val="superscript"/>
        <sz val="12"/>
        <color theme="8" tint="-0.499984740745262"/>
        <rFont val="Times New Roman"/>
        <family val="1"/>
      </rPr>
      <t>ω</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 </t>
    </r>
  </si>
  <si>
    <t>You apply Clark’s stochastic reserving model using the LDF method and a loglogistic distribution with cumulative</t>
  </si>
  <si>
    <r>
      <t>(</t>
    </r>
    <r>
      <rPr>
        <i/>
        <sz val="12"/>
        <color theme="8" tint="-0.499984740745262"/>
        <rFont val="Times New Roman"/>
        <family val="1"/>
      </rPr>
      <t>6 points</t>
    </r>
    <r>
      <rPr>
        <sz val="12"/>
        <color theme="8" tint="-0.499984740745262"/>
        <rFont val="Times New Roman"/>
        <family val="1"/>
      </rPr>
      <t>)  You are given the following data extracted from a triangle of cumulative paid losses:</t>
    </r>
  </si>
  <si>
    <t>Estimated process standard devation of the loss reserve (all year)</t>
  </si>
  <si>
    <t>Estimate of the scale factor (sigma-squared)</t>
  </si>
  <si>
    <t>Loss reserve (all years) estimate</t>
  </si>
  <si>
    <t>Maximum likelihood estimate of ELR</t>
  </si>
  <si>
    <t>Maximum likelihood estimate of theta</t>
  </si>
  <si>
    <t>Calculated values</t>
  </si>
  <si>
    <t>sigma-sq hat</t>
  </si>
  <si>
    <t>theta</t>
  </si>
  <si>
    <t>Onlevel Premiums as Input</t>
  </si>
  <si>
    <t>total</t>
  </si>
  <si>
    <t>Normalized residuals</t>
  </si>
  <si>
    <t>loglikelihood</t>
  </si>
  <si>
    <t>mu-hat</t>
  </si>
  <si>
    <t>G(to)</t>
  </si>
  <si>
    <t>G(from)</t>
  </si>
  <si>
    <t>Plot of residuals versus increment age</t>
  </si>
  <si>
    <t>Calculaton of sigma-squared</t>
  </si>
  <si>
    <t>Maximization of Likelihood Function</t>
  </si>
  <si>
    <t>Triangle Data as Input</t>
  </si>
  <si>
    <t>Responses for all parts are to be provided in the Word document.</t>
  </si>
  <si>
    <t>There is no need to edit this worksheet.</t>
  </si>
  <si>
    <r>
      <t>(</t>
    </r>
    <r>
      <rPr>
        <i/>
        <strike/>
        <sz val="12"/>
        <color rgb="FF002060"/>
        <rFont val="Times New Roman"/>
        <family val="1"/>
      </rPr>
      <t>1 point</t>
    </r>
    <r>
      <rPr>
        <strike/>
        <sz val="12"/>
        <color rgb="FF002060"/>
        <rFont val="Times New Roman"/>
        <family val="1"/>
      </rPr>
      <t>)  Propose an alternative model that is more consistent with the results of the regression analysis in part (e).</t>
    </r>
  </si>
  <si>
    <r>
      <t>(</t>
    </r>
    <r>
      <rPr>
        <i/>
        <strike/>
        <sz val="12"/>
        <color rgb="FF002060"/>
        <rFont val="Times New Roman"/>
        <family val="1"/>
      </rPr>
      <t>1 point</t>
    </r>
    <r>
      <rPr>
        <strike/>
        <sz val="12"/>
        <color rgb="FF002060"/>
        <rFont val="Times New Roman"/>
        <family val="1"/>
      </rPr>
      <t>)  Determine the validity of the assumptions underlying the CL estimates based upon the results of the regression analysis in part (e). Justify your determination.</t>
    </r>
  </si>
  <si>
    <t>slope</t>
  </si>
  <si>
    <t>intercept</t>
  </si>
  <si>
    <t>standard error</t>
  </si>
  <si>
    <t>estimate</t>
  </si>
  <si>
    <t>DY3</t>
  </si>
  <si>
    <t>DY2</t>
  </si>
  <si>
    <t>DY1</t>
  </si>
  <si>
    <t>Do not edit these cells</t>
  </si>
  <si>
    <t>DY 3</t>
  </si>
  <si>
    <t>DY 2</t>
  </si>
  <si>
    <t>DY 1</t>
  </si>
  <si>
    <t xml:space="preserve">The Excel function LINEST will automatically perform the regression analysis when values are input in the appropriate spaces below. </t>
  </si>
  <si>
    <r>
      <t>(</t>
    </r>
    <r>
      <rPr>
        <i/>
        <strike/>
        <sz val="12"/>
        <color rgb="FF002060"/>
        <rFont val="Times New Roman"/>
        <family val="1"/>
      </rPr>
      <t>0.5 points</t>
    </r>
    <r>
      <rPr>
        <strike/>
        <sz val="12"/>
        <color rgb="FF002060"/>
        <rFont val="Times New Roman"/>
        <family val="1"/>
      </rPr>
      <t>)  Input the appropriate values to perform this regression analysis.</t>
    </r>
  </si>
  <si>
    <t>Venter proposes an alternative test that involves age-to-age factors. His test is to perform a regression on the increments versus the prior cumulative value.</t>
  </si>
  <si>
    <r>
      <t>(</t>
    </r>
    <r>
      <rPr>
        <i/>
        <strike/>
        <sz val="12"/>
        <color rgb="FF002060"/>
        <rFont val="Times New Roman"/>
        <family val="1"/>
      </rPr>
      <t>0.5 points</t>
    </r>
    <r>
      <rPr>
        <strike/>
        <sz val="12"/>
        <color rgb="FF002060"/>
        <rFont val="Times New Roman"/>
        <family val="1"/>
      </rPr>
      <t>)  State one of these alternatives. Do not do any calculations.</t>
    </r>
  </si>
  <si>
    <t xml:space="preserve">Assume that the scatterplots indicate that the assumptions are not valid. Mack provides two other formulas for calculating age-to-age factors that could be tested. </t>
  </si>
  <si>
    <r>
      <t>(</t>
    </r>
    <r>
      <rPr>
        <i/>
        <sz val="12"/>
        <color rgb="FF002060"/>
        <rFont val="Times New Roman"/>
        <family val="1"/>
      </rPr>
      <t>1 point</t>
    </r>
    <r>
      <rPr>
        <sz val="12"/>
        <color rgb="FF002060"/>
        <rFont val="Times New Roman"/>
        <family val="1"/>
      </rPr>
      <t>)  Determine the validity of the assumptions underlying the CL estimates based upon part (b). Justify your determination.</t>
    </r>
  </si>
  <si>
    <t>Residuals</t>
  </si>
  <si>
    <t>DY 3 vs Residuals</t>
  </si>
  <si>
    <t>DY 2 vs Residuals</t>
  </si>
  <si>
    <t>DY 1 vs Residuals</t>
  </si>
  <si>
    <t>The scatterplots will be completed automatically when values are input into the appropriate spaces below.</t>
  </si>
  <si>
    <t>Weighted residuals versus values from the previous DY</t>
  </si>
  <si>
    <t>(ii)</t>
  </si>
  <si>
    <t>DY4</t>
  </si>
  <si>
    <t>DY 3 development</t>
  </si>
  <si>
    <t>DY 2 development</t>
  </si>
  <si>
    <t>DY 1 development</t>
  </si>
  <si>
    <t>Development along with a fitted regression line</t>
  </si>
  <si>
    <t>(i)</t>
  </si>
  <si>
    <r>
      <t>(</t>
    </r>
    <r>
      <rPr>
        <i/>
        <sz val="12"/>
        <color rgb="FF002060"/>
        <rFont val="Times New Roman"/>
        <family val="1"/>
      </rPr>
      <t>2 points</t>
    </r>
    <r>
      <rPr>
        <sz val="12"/>
        <color rgb="FF002060"/>
        <rFont val="Times New Roman"/>
        <family val="1"/>
      </rPr>
      <t>)  Construct the following scatterplots for each of DYs 1 to 3:</t>
    </r>
  </si>
  <si>
    <t>Mack suggests two plots that can be used to check the validity of the assumptions underlying the CL estimates.</t>
  </si>
  <si>
    <t>Expected values for each DY (starting with DY 2), based on the previous DY, for which there are observed values</t>
  </si>
  <si>
    <t>Age-to-age factors</t>
  </si>
  <si>
    <r>
      <t>(</t>
    </r>
    <r>
      <rPr>
        <i/>
        <sz val="12"/>
        <color rgb="FF002060"/>
        <rFont val="Times New Roman"/>
        <family val="1"/>
      </rPr>
      <t>2 points</t>
    </r>
    <r>
      <rPr>
        <sz val="12"/>
        <color rgb="FF002060"/>
        <rFont val="Times New Roman"/>
        <family val="1"/>
      </rPr>
      <t>)  Calculate the following amounts using the chain ladder (CL) method:</t>
    </r>
  </si>
  <si>
    <t/>
  </si>
  <si>
    <t>Development Year (DY)</t>
  </si>
  <si>
    <t>Accident Year (AY)</t>
  </si>
  <si>
    <t>It is assumed that all claims are fully developed after ten years.</t>
  </si>
  <si>
    <r>
      <t>(</t>
    </r>
    <r>
      <rPr>
        <i/>
        <sz val="12"/>
        <color rgb="FF002060"/>
        <rFont val="Times New Roman"/>
        <family val="1"/>
      </rPr>
      <t>8 points</t>
    </r>
    <r>
      <rPr>
        <sz val="12"/>
        <color rgb="FF002060"/>
        <rFont val="Times New Roman"/>
        <family val="1"/>
      </rPr>
      <t>)  You are interested in determining the variability of unpaid claim estimates. The triangle of cumulative paid claims data is presented below.</t>
    </r>
  </si>
  <si>
    <t>Parts (d) to (g) are not on the current syllabus.</t>
  </si>
  <si>
    <r>
      <rPr>
        <b/>
        <i/>
        <sz val="12"/>
        <color rgb="FF002060"/>
        <rFont val="Symbol"/>
        <family val="1"/>
        <charset val="2"/>
      </rPr>
      <t>s</t>
    </r>
    <r>
      <rPr>
        <b/>
        <i/>
        <vertAlign val="superscript"/>
        <sz val="12"/>
        <color rgb="FF002060"/>
        <rFont val="Times New Roman"/>
        <family val="1"/>
      </rPr>
      <t xml:space="preserve"> 2</t>
    </r>
  </si>
  <si>
    <t>q</t>
  </si>
  <si>
    <t>a</t>
  </si>
  <si>
    <t>Your numerical calculation(s) and graph(s) may be provided below or to the right of the loss data.</t>
  </si>
  <si>
    <t>Answer in the space below for your recommendation and its justification.</t>
  </si>
  <si>
    <t xml:space="preserve">Justify your recommendation including one numerical and one graphical argument. </t>
  </si>
  <si>
    <r>
      <t>(</t>
    </r>
    <r>
      <rPr>
        <i/>
        <sz val="12"/>
        <color rgb="FF002060"/>
        <rFont val="Times New Roman"/>
        <family val="1"/>
      </rPr>
      <t>4 points</t>
    </r>
    <r>
      <rPr>
        <sz val="12"/>
        <color rgb="FF002060"/>
        <rFont val="Times New Roman"/>
        <family val="1"/>
      </rPr>
      <t xml:space="preserve">)  Recommend which of the three distributions should be used based upon fit to the data. </t>
    </r>
  </si>
  <si>
    <r>
      <t xml:space="preserve">In addition to providing the data, this tab also has the calculations for fitting all three distributions as well as the calculation of the scale factor estimate, </t>
    </r>
    <r>
      <rPr>
        <i/>
        <sz val="12"/>
        <color rgb="FF002060"/>
        <rFont val="Symbol"/>
        <family val="1"/>
        <charset val="2"/>
      </rPr>
      <t>s</t>
    </r>
    <r>
      <rPr>
        <vertAlign val="superscript"/>
        <sz val="12"/>
        <color rgb="FF002060"/>
        <rFont val="Times New Roman"/>
        <family val="1"/>
      </rPr>
      <t>2</t>
    </r>
    <r>
      <rPr>
        <sz val="12"/>
        <color rgb="FF002060"/>
        <rFont val="Times New Roman"/>
        <family val="1"/>
      </rPr>
      <t xml:space="preserve">. 
</t>
    </r>
    <r>
      <rPr>
        <i/>
        <sz val="12"/>
        <color rgb="FF002060"/>
        <rFont val="Times New Roman"/>
        <family val="1"/>
      </rPr>
      <t>These calculations are to the right of the data in cells W4 to AQ44.</t>
    </r>
  </si>
  <si>
    <r>
      <t>(</t>
    </r>
    <r>
      <rPr>
        <i/>
        <sz val="12"/>
        <color rgb="FF002060"/>
        <rFont val="Times New Roman"/>
        <family val="1"/>
      </rPr>
      <t>0.5 points</t>
    </r>
    <r>
      <rPr>
        <sz val="12"/>
        <color rgb="FF002060"/>
        <rFont val="Times New Roman"/>
        <family val="1"/>
      </rPr>
      <t>)  Explain why the gamma distribution may not be the most reasonable choice.</t>
    </r>
  </si>
  <si>
    <r>
      <t>(</t>
    </r>
    <r>
      <rPr>
        <i/>
        <sz val="12"/>
        <color rgb="FF002060"/>
        <rFont val="Times New Roman"/>
        <family val="1"/>
      </rPr>
      <t>0.5 points</t>
    </r>
    <r>
      <rPr>
        <sz val="12"/>
        <color rgb="FF002060"/>
        <rFont val="Times New Roman"/>
        <family val="1"/>
      </rPr>
      <t>)  Explain why the gamma distribution is also appropriate for use in Clark’s model.</t>
    </r>
  </si>
  <si>
    <t>Clark discusses two distributions, Weibull and loglogistic, as being appropriate for development modeling.</t>
  </si>
  <si>
    <r>
      <t>·</t>
    </r>
    <r>
      <rPr>
        <sz val="7"/>
        <color theme="4" tint="-0.499984740745262"/>
        <rFont val="Times New Roman"/>
        <family val="1"/>
      </rPr>
      <t xml:space="preserve">       </t>
    </r>
    <r>
      <rPr>
        <sz val="12"/>
        <color theme="4" tint="-0.499984740745262"/>
        <rFont val="Times New Roman"/>
        <family val="1"/>
      </rPr>
      <t>Loglogistic.</t>
    </r>
  </si>
  <si>
    <r>
      <t>·</t>
    </r>
    <r>
      <rPr>
        <sz val="7"/>
        <color theme="4" tint="-0.499984740745262"/>
        <rFont val="Times New Roman"/>
        <family val="1"/>
      </rPr>
      <t xml:space="preserve">       </t>
    </r>
    <r>
      <rPr>
        <sz val="12"/>
        <color theme="4" tint="-0.499984740745262"/>
        <rFont val="Times New Roman"/>
        <family val="1"/>
      </rPr>
      <t>Gamma; and</t>
    </r>
  </si>
  <si>
    <r>
      <t>·</t>
    </r>
    <r>
      <rPr>
        <sz val="7"/>
        <color theme="4" tint="-0.499984740745262"/>
        <rFont val="Times New Roman"/>
        <family val="1"/>
      </rPr>
      <t xml:space="preserve">       </t>
    </r>
    <r>
      <rPr>
        <sz val="12"/>
        <color theme="4" tint="-0.499984740745262"/>
        <rFont val="Times New Roman"/>
        <family val="1"/>
      </rPr>
      <t>Weibull;</t>
    </r>
  </si>
  <si>
    <t>You plan to apply Clark’s stochastic reserving model using the Cape Cod method and are considering the following three distributions:</t>
  </si>
  <si>
    <r>
      <t xml:space="preserve">Calculation of </t>
    </r>
    <r>
      <rPr>
        <b/>
        <i/>
        <sz val="10"/>
        <color rgb="FF002060"/>
        <rFont val="Symbol"/>
        <family val="1"/>
        <charset val="2"/>
      </rPr>
      <t>s</t>
    </r>
    <r>
      <rPr>
        <b/>
        <vertAlign val="superscript"/>
        <sz val="10"/>
        <color rgb="FF002060"/>
        <rFont val="Times New Roman"/>
        <family val="1"/>
      </rPr>
      <t xml:space="preserve"> 2</t>
    </r>
  </si>
  <si>
    <r>
      <t>(</t>
    </r>
    <r>
      <rPr>
        <i/>
        <sz val="12"/>
        <color rgb="FF002060"/>
        <rFont val="Times New Roman"/>
        <family val="1"/>
      </rPr>
      <t>5 points</t>
    </r>
    <r>
      <rPr>
        <sz val="12"/>
        <color rgb="FF002060"/>
        <rFont val="Times New Roman"/>
        <family val="1"/>
      </rPr>
      <t>)  You have been provided data extracted from a triangle of cumulative paid losses. You are also provided with a set of onlevel premiums. 
The data are provided in this tab in cells O4 to U40.</t>
    </r>
  </si>
  <si>
    <t>Maximization of Likelihood Function - loglogistic distribution</t>
  </si>
  <si>
    <t>Maximization of Likelihood Function - gamma distribution</t>
  </si>
  <si>
    <t>Maximization of Likelihood Function - Weibull distribution</t>
  </si>
  <si>
    <t>Paid Loss Data</t>
  </si>
  <si>
    <t>Premium Data</t>
  </si>
  <si>
    <r>
      <t>Formula 3: E[</t>
    </r>
    <r>
      <rPr>
        <i/>
        <strike/>
        <sz val="12"/>
        <color rgb="FF002060"/>
        <rFont val="Times New Roman"/>
        <family val="1"/>
      </rPr>
      <t>q</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 xml:space="preserve"> + 1) | data to </t>
    </r>
    <r>
      <rPr>
        <i/>
        <strike/>
        <sz val="12"/>
        <color rgb="FF002060"/>
        <rFont val="Times New Roman"/>
        <family val="1"/>
      </rPr>
      <t>w</t>
    </r>
    <r>
      <rPr>
        <strike/>
        <sz val="12"/>
        <color rgb="FF002060"/>
        <rFont val="Times New Roman"/>
        <family val="1"/>
      </rPr>
      <t xml:space="preserve"> + </t>
    </r>
    <r>
      <rPr>
        <i/>
        <strike/>
        <sz val="12"/>
        <color rgb="FF002060"/>
        <rFont val="Times New Roman"/>
        <family val="1"/>
      </rPr>
      <t>d</t>
    </r>
    <r>
      <rPr>
        <strike/>
        <sz val="12"/>
        <color rgb="FF002060"/>
        <rFont val="Times New Roman"/>
        <family val="1"/>
      </rPr>
      <t xml:space="preserve">] = </t>
    </r>
  </si>
  <si>
    <r>
      <t>Formula 2: E[</t>
    </r>
    <r>
      <rPr>
        <i/>
        <strike/>
        <sz val="12"/>
        <color rgb="FF002060"/>
        <rFont val="Times New Roman"/>
        <family val="1"/>
      </rPr>
      <t>q</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 xml:space="preserve"> + 1) | data to </t>
    </r>
    <r>
      <rPr>
        <i/>
        <strike/>
        <sz val="12"/>
        <color rgb="FF002060"/>
        <rFont val="Times New Roman"/>
        <family val="1"/>
      </rPr>
      <t>w</t>
    </r>
    <r>
      <rPr>
        <strike/>
        <sz val="12"/>
        <color rgb="FF002060"/>
        <rFont val="Times New Roman"/>
        <family val="1"/>
      </rPr>
      <t xml:space="preserve"> + </t>
    </r>
    <r>
      <rPr>
        <i/>
        <strike/>
        <sz val="12"/>
        <color rgb="FF002060"/>
        <rFont val="Times New Roman"/>
        <family val="1"/>
      </rPr>
      <t>d</t>
    </r>
    <r>
      <rPr>
        <strike/>
        <sz val="12"/>
        <color rgb="FF002060"/>
        <rFont val="Times New Roman"/>
        <family val="1"/>
      </rPr>
      <t xml:space="preserve">] = </t>
    </r>
  </si>
  <si>
    <r>
      <t>Formula 1: E[</t>
    </r>
    <r>
      <rPr>
        <i/>
        <strike/>
        <sz val="12"/>
        <color rgb="FF002060"/>
        <rFont val="Times New Roman"/>
        <family val="1"/>
      </rPr>
      <t>q</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 xml:space="preserve"> + 1) | data to </t>
    </r>
    <r>
      <rPr>
        <i/>
        <strike/>
        <sz val="12"/>
        <color rgb="FF002060"/>
        <rFont val="Times New Roman"/>
        <family val="1"/>
      </rPr>
      <t>w</t>
    </r>
    <r>
      <rPr>
        <strike/>
        <sz val="12"/>
        <color rgb="FF002060"/>
        <rFont val="Times New Roman"/>
        <family val="1"/>
      </rPr>
      <t xml:space="preserve"> + </t>
    </r>
    <r>
      <rPr>
        <i/>
        <strike/>
        <sz val="12"/>
        <color rgb="FF002060"/>
        <rFont val="Times New Roman"/>
        <family val="1"/>
      </rPr>
      <t>d</t>
    </r>
    <r>
      <rPr>
        <strike/>
        <sz val="12"/>
        <color rgb="FF002060"/>
        <rFont val="Times New Roman"/>
        <family val="1"/>
      </rPr>
      <t xml:space="preserve">] = </t>
    </r>
  </si>
  <si>
    <t>Verbal Description of Formula</t>
  </si>
  <si>
    <r>
      <t xml:space="preserve">Formula as a function of </t>
    </r>
    <r>
      <rPr>
        <i/>
        <strike/>
        <sz val="12"/>
        <color rgb="FF002060"/>
        <rFont val="Times New Roman"/>
        <family val="1"/>
      </rPr>
      <t>f</t>
    </r>
    <r>
      <rPr>
        <strike/>
        <sz val="12"/>
        <color rgb="FF002060"/>
        <rFont val="Times New Roman"/>
        <family val="1"/>
      </rPr>
      <t>(</t>
    </r>
    <r>
      <rPr>
        <i/>
        <strike/>
        <sz val="12"/>
        <color rgb="FF002060"/>
        <rFont val="Times New Roman"/>
        <family val="1"/>
      </rPr>
      <t>d</t>
    </r>
    <r>
      <rPr>
        <strike/>
        <sz val="12"/>
        <color rgb="FF002060"/>
        <rFont val="Times New Roman"/>
        <family val="1"/>
      </rPr>
      <t>)</t>
    </r>
  </si>
  <si>
    <t>Answer in the table below</t>
  </si>
  <si>
    <t>When typing the formulas, you are not required to use italics.</t>
  </si>
  <si>
    <r>
      <t>(</t>
    </r>
    <r>
      <rPr>
        <i/>
        <strike/>
        <sz val="12"/>
        <color rgb="FF002060"/>
        <rFont val="Times New Roman"/>
        <family val="1"/>
      </rPr>
      <t>1.5 points</t>
    </r>
    <r>
      <rPr>
        <strike/>
        <sz val="12"/>
        <color rgb="FF002060"/>
        <rFont val="Times New Roman"/>
        <family val="1"/>
      </rPr>
      <t xml:space="preserve">)  State a formula for each of the three alternative expressions including a verbal description of what they represent. </t>
    </r>
  </si>
  <si>
    <r>
      <t>Venter provides three alternative expressions for E[</t>
    </r>
    <r>
      <rPr>
        <i/>
        <strike/>
        <sz val="12"/>
        <color rgb="FF002060"/>
        <rFont val="Times New Roman"/>
        <family val="1"/>
      </rPr>
      <t>q</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 xml:space="preserve"> + 1) | data to</t>
    </r>
    <r>
      <rPr>
        <i/>
        <strike/>
        <sz val="12"/>
        <color rgb="FF002060"/>
        <rFont val="Times New Roman"/>
        <family val="1"/>
      </rPr>
      <t xml:space="preserve"> w</t>
    </r>
    <r>
      <rPr>
        <strike/>
        <sz val="12"/>
        <color rgb="FF002060"/>
        <rFont val="Times New Roman"/>
        <family val="1"/>
      </rPr>
      <t xml:space="preserve"> + </t>
    </r>
    <r>
      <rPr>
        <i/>
        <strike/>
        <sz val="12"/>
        <color rgb="FF002060"/>
        <rFont val="Times New Roman"/>
        <family val="1"/>
      </rPr>
      <t>d</t>
    </r>
    <r>
      <rPr>
        <strike/>
        <sz val="12"/>
        <color rgb="FF002060"/>
        <rFont val="Times New Roman"/>
        <family val="1"/>
      </rPr>
      <t>] that are worth investigating.</t>
    </r>
  </si>
  <si>
    <r>
      <t>(</t>
    </r>
    <r>
      <rPr>
        <i/>
        <strike/>
        <sz val="12"/>
        <color rgb="FF002060"/>
        <rFont val="Times New Roman"/>
        <family val="1"/>
      </rPr>
      <t>0.5 points</t>
    </r>
    <r>
      <rPr>
        <strike/>
        <sz val="12"/>
        <color rgb="FF002060"/>
        <rFont val="Times New Roman"/>
        <family val="1"/>
      </rPr>
      <t xml:space="preserve">)  State the assumption in words. </t>
    </r>
  </si>
  <si>
    <r>
      <t>Venter restates one of Mack’s assumptions as E[</t>
    </r>
    <r>
      <rPr>
        <i/>
        <strike/>
        <sz val="12"/>
        <color rgb="FF002060"/>
        <rFont val="Times New Roman"/>
        <family val="1"/>
      </rPr>
      <t>q</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 xml:space="preserve"> + 1) | data to</t>
    </r>
    <r>
      <rPr>
        <i/>
        <strike/>
        <sz val="12"/>
        <color rgb="FF002060"/>
        <rFont val="Times New Roman"/>
        <family val="1"/>
      </rPr>
      <t xml:space="preserve"> w</t>
    </r>
    <r>
      <rPr>
        <strike/>
        <sz val="12"/>
        <color rgb="FF002060"/>
        <rFont val="Times New Roman"/>
        <family val="1"/>
      </rPr>
      <t xml:space="preserve"> + </t>
    </r>
    <r>
      <rPr>
        <i/>
        <strike/>
        <sz val="12"/>
        <color rgb="FF002060"/>
        <rFont val="Times New Roman"/>
        <family val="1"/>
      </rPr>
      <t>d</t>
    </r>
    <r>
      <rPr>
        <strike/>
        <sz val="12"/>
        <color rgb="FF002060"/>
        <rFont val="Times New Roman"/>
        <family val="1"/>
      </rPr>
      <t xml:space="preserve">] = </t>
    </r>
    <r>
      <rPr>
        <i/>
        <strike/>
        <sz val="12"/>
        <color rgb="FF002060"/>
        <rFont val="Times New Roman"/>
        <family val="1"/>
      </rPr>
      <t>f</t>
    </r>
    <r>
      <rPr>
        <strike/>
        <sz val="12"/>
        <color rgb="FF002060"/>
        <rFont val="Times New Roman"/>
        <family val="1"/>
      </rPr>
      <t>(</t>
    </r>
    <r>
      <rPr>
        <i/>
        <strike/>
        <sz val="12"/>
        <color rgb="FF002060"/>
        <rFont val="Times New Roman"/>
        <family val="1"/>
      </rPr>
      <t>d</t>
    </r>
    <r>
      <rPr>
        <strike/>
        <sz val="12"/>
        <color rgb="FF002060"/>
        <rFont val="Times New Roman"/>
        <family val="1"/>
      </rPr>
      <t>)</t>
    </r>
    <r>
      <rPr>
        <i/>
        <strike/>
        <sz val="12"/>
        <color rgb="FF002060"/>
        <rFont val="Times New Roman"/>
        <family val="1"/>
      </rPr>
      <t>c</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t>
    </r>
  </si>
  <si>
    <r>
      <t>·</t>
    </r>
    <r>
      <rPr>
        <strike/>
        <sz val="7"/>
        <color theme="4" tint="-0.499984740745262"/>
        <rFont val="Times New Roman"/>
        <family val="1"/>
      </rPr>
      <t xml:space="preserve">       </t>
    </r>
    <r>
      <rPr>
        <i/>
        <strike/>
        <sz val="12"/>
        <color theme="4" tint="-0.499984740745262"/>
        <rFont val="Times New Roman"/>
        <family val="1"/>
      </rPr>
      <t>f</t>
    </r>
    <r>
      <rPr>
        <strike/>
        <sz val="12"/>
        <color theme="4" tint="-0.499984740745262"/>
        <rFont val="Times New Roman"/>
        <family val="1"/>
      </rPr>
      <t>(</t>
    </r>
    <r>
      <rPr>
        <i/>
        <strike/>
        <sz val="12"/>
        <color theme="4" tint="-0.499984740745262"/>
        <rFont val="Times New Roman"/>
        <family val="1"/>
      </rPr>
      <t>d</t>
    </r>
    <r>
      <rPr>
        <strike/>
        <sz val="12"/>
        <color theme="4" tint="-0.499984740745262"/>
        <rFont val="Times New Roman"/>
        <family val="1"/>
      </rPr>
      <t xml:space="preserve">) – The factor applied to </t>
    </r>
    <r>
      <rPr>
        <i/>
        <strike/>
        <sz val="12"/>
        <color theme="4" tint="-0.499984740745262"/>
        <rFont val="Times New Roman"/>
        <family val="1"/>
      </rPr>
      <t>c</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to estimate </t>
    </r>
    <r>
      <rPr>
        <i/>
        <strike/>
        <sz val="12"/>
        <color theme="4" tint="-0.499984740745262"/>
        <rFont val="Times New Roman"/>
        <family val="1"/>
      </rPr>
      <t>q</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+ 1).</t>
    </r>
  </si>
  <si>
    <r>
      <t>·</t>
    </r>
    <r>
      <rPr>
        <strike/>
        <sz val="7"/>
        <color theme="4" tint="-0.499984740745262"/>
        <rFont val="Times New Roman"/>
        <family val="1"/>
      </rPr>
      <t xml:space="preserve">       </t>
    </r>
    <r>
      <rPr>
        <i/>
        <strike/>
        <sz val="12"/>
        <color theme="4" tint="-0.499984740745262"/>
        <rFont val="Times New Roman"/>
        <family val="1"/>
      </rPr>
      <t>q</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 The incremental loss from AY </t>
    </r>
    <r>
      <rPr>
        <i/>
        <strike/>
        <sz val="12"/>
        <color theme="4" tint="-0.499984740745262"/>
        <rFont val="Times New Roman"/>
        <family val="1"/>
      </rPr>
      <t>w</t>
    </r>
    <r>
      <rPr>
        <strike/>
        <sz val="12"/>
        <color theme="4" tint="-0.499984740745262"/>
        <rFont val="Times New Roman"/>
        <family val="1"/>
      </rPr>
      <t xml:space="preserve"> from age </t>
    </r>
    <r>
      <rPr>
        <i/>
        <strike/>
        <sz val="12"/>
        <color theme="4" tint="-0.499984740745262"/>
        <rFont val="Times New Roman"/>
        <family val="1"/>
      </rPr>
      <t>d</t>
    </r>
    <r>
      <rPr>
        <strike/>
        <sz val="12"/>
        <color theme="4" tint="-0.499984740745262"/>
        <rFont val="Times New Roman"/>
        <family val="1"/>
      </rPr>
      <t xml:space="preserve"> – 1 to age </t>
    </r>
    <r>
      <rPr>
        <i/>
        <strike/>
        <sz val="12"/>
        <color theme="4" tint="-0.499984740745262"/>
        <rFont val="Times New Roman"/>
        <family val="1"/>
      </rPr>
      <t>d</t>
    </r>
    <r>
      <rPr>
        <strike/>
        <sz val="12"/>
        <color theme="4" tint="-0.499984740745262"/>
        <rFont val="Times New Roman"/>
        <family val="1"/>
      </rPr>
      <t>.</t>
    </r>
  </si>
  <si>
    <r>
      <t>·</t>
    </r>
    <r>
      <rPr>
        <strike/>
        <sz val="7"/>
        <color theme="4" tint="-0.499984740745262"/>
        <rFont val="Times New Roman"/>
        <family val="1"/>
      </rPr>
      <t xml:space="preserve">       </t>
    </r>
    <r>
      <rPr>
        <i/>
        <strike/>
        <sz val="12"/>
        <color theme="4" tint="-0.499984740745262"/>
        <rFont val="Times New Roman"/>
        <family val="1"/>
      </rPr>
      <t>c</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 The cumulative loss from AY </t>
    </r>
    <r>
      <rPr>
        <i/>
        <strike/>
        <sz val="12"/>
        <color theme="4" tint="-0.499984740745262"/>
        <rFont val="Times New Roman"/>
        <family val="1"/>
      </rPr>
      <t>w</t>
    </r>
    <r>
      <rPr>
        <strike/>
        <sz val="12"/>
        <color theme="4" tint="-0.499984740745262"/>
        <rFont val="Times New Roman"/>
        <family val="1"/>
      </rPr>
      <t xml:space="preserve"> as of age </t>
    </r>
    <r>
      <rPr>
        <i/>
        <strike/>
        <sz val="12"/>
        <color theme="4" tint="-0.499984740745262"/>
        <rFont val="Times New Roman"/>
        <family val="1"/>
      </rPr>
      <t>d</t>
    </r>
    <r>
      <rPr>
        <strike/>
        <sz val="12"/>
        <color theme="4" tint="-0.499984740745262"/>
        <rFont val="Times New Roman"/>
        <family val="1"/>
      </rPr>
      <t>.</t>
    </r>
  </si>
  <si>
    <t>Venter’s paper introduces the following notation:</t>
  </si>
  <si>
    <r>
      <t>(</t>
    </r>
    <r>
      <rPr>
        <i/>
        <sz val="12"/>
        <color rgb="FF002060"/>
        <rFont val="Times New Roman"/>
        <family val="1"/>
      </rPr>
      <t>0.5 points</t>
    </r>
    <r>
      <rPr>
        <sz val="12"/>
        <color rgb="FF002060"/>
        <rFont val="Times New Roman"/>
        <family val="1"/>
      </rPr>
      <t xml:space="preserve">)  Explain why the correct value is larger than that obtained via your assistant’s approach. </t>
    </r>
  </si>
  <si>
    <r>
      <t>(</t>
    </r>
    <r>
      <rPr>
        <i/>
        <sz val="12"/>
        <color rgb="FF002060"/>
        <rFont val="Times New Roman"/>
        <family val="1"/>
      </rPr>
      <t>0.5 points</t>
    </r>
    <r>
      <rPr>
        <sz val="12"/>
        <color rgb="FF002060"/>
        <rFont val="Times New Roman"/>
        <family val="1"/>
      </rPr>
      <t xml:space="preserve">)  Explain why your assistant’s approach is incorrect. </t>
    </r>
  </si>
  <si>
    <t>Your assistant has suggested that the variance of the overall reserve estimator can be calculated by summing the individual AY variances.</t>
  </si>
  <si>
    <t>(The 97.5 percentile of the normal distribution is 1.96.)</t>
  </si>
  <si>
    <r>
      <t>(</t>
    </r>
    <r>
      <rPr>
        <i/>
        <strike/>
        <sz val="12"/>
        <color rgb="FF002060"/>
        <rFont val="Times New Roman"/>
        <family val="1"/>
      </rPr>
      <t>1.5 points</t>
    </r>
    <r>
      <rPr>
        <strike/>
        <sz val="12"/>
        <color rgb="FF002060"/>
        <rFont val="Times New Roman"/>
        <family val="1"/>
      </rPr>
      <t xml:space="preserve">)  Calculate a 95% confidence interval for the AY 8 reserve estimate using Mack’s approach based on the lognormal distribution. </t>
    </r>
  </si>
  <si>
    <t>AY 3</t>
  </si>
  <si>
    <t>AY 2</t>
  </si>
  <si>
    <r>
      <t>(</t>
    </r>
    <r>
      <rPr>
        <i/>
        <sz val="12"/>
        <color rgb="FF002060"/>
        <rFont val="Times New Roman"/>
        <family val="1"/>
      </rPr>
      <t>1 point</t>
    </r>
    <r>
      <rPr>
        <sz val="12"/>
        <color rgb="FF002060"/>
        <rFont val="Times New Roman"/>
        <family val="1"/>
      </rPr>
      <t>)  Calculate the standard error of the reserve estimator for AYs 2 and 3.</t>
    </r>
  </si>
  <si>
    <t>Answer in the space above.</t>
  </si>
  <si>
    <r>
      <t>(</t>
    </r>
    <r>
      <rPr>
        <i/>
        <sz val="12"/>
        <color rgb="FF002060"/>
        <rFont val="Times New Roman"/>
        <family val="1"/>
      </rPr>
      <t>1 point</t>
    </r>
    <r>
      <rPr>
        <sz val="12"/>
        <color rgb="FF002060"/>
        <rFont val="Times New Roman"/>
        <family val="1"/>
      </rPr>
      <t xml:space="preserve">)  </t>
    </r>
  </si>
  <si>
    <t>for part (c)</t>
  </si>
  <si>
    <r>
      <t>f</t>
    </r>
    <r>
      <rPr>
        <i/>
        <vertAlign val="subscript"/>
        <sz val="12"/>
        <color theme="4" tint="-0.499984740745262"/>
        <rFont val="Times New Roman"/>
        <family val="1"/>
      </rPr>
      <t>k</t>
    </r>
  </si>
  <si>
    <t>k</t>
  </si>
  <si>
    <t>Answer in the space above to complete the triangle.</t>
  </si>
  <si>
    <t>Answer in the space below for the development factors.</t>
  </si>
  <si>
    <r>
      <t>(</t>
    </r>
    <r>
      <rPr>
        <i/>
        <sz val="12"/>
        <color rgb="FF002060"/>
        <rFont val="Times New Roman"/>
        <family val="1"/>
      </rPr>
      <t>1.5 points</t>
    </r>
    <r>
      <rPr>
        <sz val="12"/>
        <color rgb="FF002060"/>
        <rFont val="Times New Roman"/>
        <family val="1"/>
      </rPr>
      <t>)  Calculate the development factors (</t>
    </r>
    <r>
      <rPr>
        <i/>
        <sz val="12"/>
        <color rgb="FF002060"/>
        <rFont val="Times New Roman"/>
        <family val="1"/>
      </rPr>
      <t>f</t>
    </r>
    <r>
      <rPr>
        <i/>
        <vertAlign val="subscript"/>
        <sz val="12"/>
        <color rgb="FF002060"/>
        <rFont val="Times New Roman"/>
        <family val="1"/>
      </rPr>
      <t>k</t>
    </r>
    <r>
      <rPr>
        <sz val="12"/>
        <color rgb="FF002060"/>
        <rFont val="Times New Roman"/>
        <family val="1"/>
      </rPr>
      <t>) and complete the triangle using Mack’s chain ladder approach.</t>
    </r>
  </si>
  <si>
    <t>Variance</t>
  </si>
  <si>
    <t>Accident Year 
(AY)</t>
  </si>
  <si>
    <r>
      <t>(</t>
    </r>
    <r>
      <rPr>
        <i/>
        <sz val="12"/>
        <color rgb="FF002060"/>
        <rFont val="Times New Roman"/>
        <family val="1"/>
      </rPr>
      <t>8 points</t>
    </r>
    <r>
      <rPr>
        <sz val="12"/>
        <color rgb="FF002060"/>
        <rFont val="Times New Roman"/>
        <family val="1"/>
      </rPr>
      <t xml:space="preserve">)  You are determining the variability of unpaid claim estimates. The triangle of cumulative paid claims is presented below. It is assumed that all claims are fully developed after ten years.
</t>
    </r>
  </si>
  <si>
    <t>Parts (d), (g) and (h) are not on the current syllabus.</t>
  </si>
  <si>
    <r>
      <t>(</t>
    </r>
    <r>
      <rPr>
        <i/>
        <sz val="12"/>
        <color theme="8" tint="-0.499984740745262"/>
        <rFont val="Times New Roman"/>
        <family val="1"/>
      </rPr>
      <t>0.5 points</t>
    </r>
    <r>
      <rPr>
        <sz val="12"/>
        <color theme="8" tint="-0.499984740745262"/>
        <rFont val="Times New Roman"/>
        <family val="1"/>
      </rPr>
      <t>)  Identify two considerations when applying the increased limits factors approach.</t>
    </r>
  </si>
  <si>
    <t>You are assessing the increased limits factors approach as an alternative.</t>
  </si>
  <si>
    <r>
      <t>(</t>
    </r>
    <r>
      <rPr>
        <i/>
        <sz val="12"/>
        <color theme="8" tint="-0.499984740745262"/>
        <rFont val="Times New Roman"/>
        <family val="1"/>
      </rPr>
      <t>1 point</t>
    </r>
    <r>
      <rPr>
        <sz val="12"/>
        <color theme="8" tint="-0.499984740745262"/>
        <rFont val="Times New Roman"/>
        <family val="1"/>
      </rPr>
      <t>)  Explain why alternative methods should be considered based on the results from part (a).</t>
    </r>
  </si>
  <si>
    <r>
      <t>(</t>
    </r>
    <r>
      <rPr>
        <i/>
        <sz val="12"/>
        <color theme="8" tint="-0.499984740745262"/>
        <rFont val="Times New Roman"/>
        <family val="1"/>
      </rPr>
      <t>0.5 points</t>
    </r>
    <r>
      <rPr>
        <sz val="12"/>
        <color theme="8" tint="-0.499984740745262"/>
        <rFont val="Times New Roman"/>
        <family val="1"/>
      </rPr>
      <t>)  Describe two considerations in the calculation of R</t>
    </r>
    <r>
      <rPr>
        <vertAlign val="subscript"/>
        <sz val="12"/>
        <color theme="8" tint="-0.499984740745262"/>
        <rFont val="Times New Roman"/>
        <family val="1"/>
      </rPr>
      <t>t</t>
    </r>
    <r>
      <rPr>
        <sz val="12"/>
        <color theme="8" tint="-0.499984740745262"/>
        <rFont val="Times New Roman"/>
        <family val="1"/>
      </rPr>
      <t xml:space="preserve"> values.</t>
    </r>
  </si>
  <si>
    <r>
      <t>(ii)</t>
    </r>
    <r>
      <rPr>
        <sz val="7"/>
        <color theme="8" tint="-0.499984740745262"/>
        <rFont val="Times New Roman"/>
        <family val="1"/>
      </rPr>
      <t xml:space="preserve">            </t>
    </r>
    <r>
      <rPr>
        <sz val="12"/>
        <color theme="8" tint="-0.499984740745262"/>
        <rFont val="Times New Roman"/>
        <family val="1"/>
      </rPr>
      <t>Theoretically-derived development factors based on Siewert's formula</t>
    </r>
  </si>
  <si>
    <r>
      <t>(i)</t>
    </r>
    <r>
      <rPr>
        <sz val="7"/>
        <color theme="8" tint="-0.499984740745262"/>
        <rFont val="Times New Roman"/>
        <family val="1"/>
      </rPr>
      <t xml:space="preserve">              </t>
    </r>
    <r>
      <rPr>
        <sz val="12"/>
        <color theme="8" tint="-0.499984740745262"/>
        <rFont val="Times New Roman"/>
        <family val="1"/>
      </rPr>
      <t>Development factors calculated using a simple average</t>
    </r>
  </si>
  <si>
    <r>
      <t>(</t>
    </r>
    <r>
      <rPr>
        <i/>
        <sz val="12"/>
        <color theme="8" tint="-0.499984740745262"/>
        <rFont val="Times New Roman"/>
        <family val="1"/>
      </rPr>
      <t>2 points</t>
    </r>
    <r>
      <rPr>
        <sz val="12"/>
        <color theme="8" tint="-0.499984740745262"/>
        <rFont val="Times New Roman"/>
        <family val="1"/>
      </rPr>
      <t>)  Calculate the total IBNR for claims excess of 400,000 as of December 31, 2022 using each of the following approaches:</t>
    </r>
  </si>
  <si>
    <t>There is no development beyond 72 months.</t>
  </si>
  <si>
    <r>
      <t>Summary of Severity Relativity (R</t>
    </r>
    <r>
      <rPr>
        <b/>
        <vertAlign val="subscript"/>
        <sz val="12"/>
        <color theme="8" tint="-0.499984740745262"/>
        <rFont val="Times New Roman"/>
        <family val="1"/>
      </rPr>
      <t>t</t>
    </r>
    <r>
      <rPr>
        <b/>
        <sz val="12"/>
        <color theme="8" tint="-0.499984740745262"/>
        <rFont val="Times New Roman"/>
        <family val="1"/>
      </rPr>
      <t>) of 400,000 Limit to Total Limits
by maturity age</t>
    </r>
  </si>
  <si>
    <t>Reported Claims (000) at 400,000 Limit</t>
  </si>
  <si>
    <t>Reported Claims (000) at Total Limits</t>
  </si>
  <si>
    <r>
      <t>(</t>
    </r>
    <r>
      <rPr>
        <i/>
        <sz val="12"/>
        <color theme="8" tint="-0.499984740745262"/>
        <rFont val="Times New Roman"/>
        <family val="1"/>
      </rPr>
      <t>4 points</t>
    </r>
    <r>
      <rPr>
        <sz val="12"/>
        <color theme="8" tint="-0.499984740745262"/>
        <rFont val="Times New Roman"/>
        <family val="1"/>
      </rPr>
      <t>)  You are given the following information for estimating claims in excess of 400,000 for a liability line of business:</t>
    </r>
  </si>
  <si>
    <t>Question 10</t>
  </si>
  <si>
    <r>
      <t>(</t>
    </r>
    <r>
      <rPr>
        <i/>
        <sz val="12"/>
        <color theme="8" tint="-0.499984740745262"/>
        <rFont val="Times New Roman"/>
        <family val="1"/>
      </rPr>
      <t>1.5 points</t>
    </r>
    <r>
      <rPr>
        <sz val="12"/>
        <color theme="8" tint="-0.499984740745262"/>
        <rFont val="Times New Roman"/>
        <family val="1"/>
      </rPr>
      <t>)  Calculate the layer IBNR for AY 2022 as of December 31, 2022 using the ILF method.</t>
    </r>
  </si>
  <si>
    <t>Annual trend factor for 250k limit</t>
  </si>
  <si>
    <r>
      <t>·</t>
    </r>
    <r>
      <rPr>
        <sz val="7"/>
        <color theme="8" tint="-0.499984740745262"/>
        <rFont val="Times New Roman"/>
        <family val="1"/>
      </rPr>
      <t xml:space="preserve">       </t>
    </r>
    <r>
      <rPr>
        <sz val="12"/>
        <color theme="8" tint="-0.499984740745262"/>
        <rFont val="Times New Roman"/>
        <family val="1"/>
      </rPr>
      <t>The selected annual trend factor for a 250,000 limit is 1.0%.</t>
    </r>
  </si>
  <si>
    <t>Annual trend factor for 750k limit</t>
  </si>
  <si>
    <r>
      <t>·</t>
    </r>
    <r>
      <rPr>
        <sz val="7"/>
        <color theme="8" tint="-0.499984740745262"/>
        <rFont val="Times New Roman"/>
        <family val="1"/>
      </rPr>
      <t xml:space="preserve">       </t>
    </r>
    <r>
      <rPr>
        <sz val="12"/>
        <color theme="8" tint="-0.499984740745262"/>
        <rFont val="Times New Roman"/>
        <family val="1"/>
      </rPr>
      <t>The selected annual trend factor for a 750,000 limit is 2.2%.</t>
    </r>
  </si>
  <si>
    <t>ILF 750k to 250k at 1/1/2020</t>
  </si>
  <si>
    <r>
      <t>·</t>
    </r>
    <r>
      <rPr>
        <sz val="7"/>
        <color theme="8" tint="-0.499984740745262"/>
        <rFont val="Times New Roman"/>
        <family val="1"/>
      </rPr>
      <t xml:space="preserve">       </t>
    </r>
    <r>
      <rPr>
        <sz val="12"/>
        <color theme="8" tint="-0.499984740745262"/>
        <rFont val="Times New Roman"/>
        <family val="1"/>
      </rPr>
      <t>The estimated ILF at 750,000 relative to 250,000 at the January 1, 2020 cost level is 1.19.</t>
    </r>
  </si>
  <si>
    <t>Ultimate at 250k limit</t>
  </si>
  <si>
    <r>
      <t>·</t>
    </r>
    <r>
      <rPr>
        <sz val="7"/>
        <color theme="8" tint="-0.499984740745262"/>
        <rFont val="Times New Roman"/>
        <family val="1"/>
      </rPr>
      <t xml:space="preserve">       </t>
    </r>
    <r>
      <rPr>
        <sz val="12"/>
        <color theme="8" tint="-0.499984740745262"/>
        <rFont val="Times New Roman"/>
        <family val="1"/>
      </rPr>
      <t>Ultimate claims at 250,000 limits for AY 2022 using actual development factors are 5,019,000.</t>
    </r>
  </si>
  <si>
    <t>You are considering using the increased limit factor (ILF) method to estimate ultimate claims for the layer.  You have the following additional information:</t>
  </si>
  <si>
    <r>
      <t>(</t>
    </r>
    <r>
      <rPr>
        <i/>
        <sz val="12"/>
        <color theme="8" tint="-0.499984740745262"/>
        <rFont val="Times New Roman"/>
        <family val="1"/>
      </rPr>
      <t>1 point</t>
    </r>
    <r>
      <rPr>
        <sz val="12"/>
        <color theme="8" tint="-0.499984740745262"/>
        <rFont val="Times New Roman"/>
        <family val="1"/>
      </rPr>
      <t>)  Describe a peculiarity with the CDFs derived from Siewert’s formula in part (a).</t>
    </r>
  </si>
  <si>
    <r>
      <t>(</t>
    </r>
    <r>
      <rPr>
        <i/>
        <sz val="12"/>
        <color theme="8" tint="-0.499984740745262"/>
        <rFont val="Times New Roman"/>
        <family val="1"/>
      </rPr>
      <t>1.5 points</t>
    </r>
    <r>
      <rPr>
        <sz val="12"/>
        <color theme="8" tint="-0.499984740745262"/>
        <rFont val="Times New Roman"/>
        <family val="1"/>
      </rPr>
      <t>)  Calculate total IBNR for the layer as of December 31, 2022 using Siewert's formula.</t>
    </r>
  </si>
  <si>
    <t>There is no development beyond 84 months.</t>
  </si>
  <si>
    <t>750,000 to Unlimited</t>
  </si>
  <si>
    <t>250,000 to Unlimited</t>
  </si>
  <si>
    <t>Total 
Limits</t>
  </si>
  <si>
    <t>750,000 
Limits</t>
  </si>
  <si>
    <t>250,000 
Limits</t>
  </si>
  <si>
    <r>
      <t>Severity Relativity (R</t>
    </r>
    <r>
      <rPr>
        <b/>
        <vertAlign val="subscript"/>
        <sz val="12"/>
        <color theme="8" tint="-0.499984740745262"/>
        <rFont val="Times New Roman"/>
        <family val="1"/>
      </rPr>
      <t>t</t>
    </r>
    <r>
      <rPr>
        <b/>
        <sz val="12"/>
        <color theme="8" tint="-0.499984740745262"/>
        <rFont val="Times New Roman"/>
        <family val="1"/>
      </rPr>
      <t>)</t>
    </r>
  </si>
  <si>
    <t>Estimated CDF</t>
  </si>
  <si>
    <t>Reported Claims (000) at 12/31/2022</t>
  </si>
  <si>
    <r>
      <t>(</t>
    </r>
    <r>
      <rPr>
        <i/>
        <sz val="12"/>
        <color theme="8" tint="-0.499984740745262"/>
        <rFont val="Times New Roman"/>
        <family val="1"/>
      </rPr>
      <t>4 points</t>
    </r>
    <r>
      <rPr>
        <sz val="12"/>
        <color theme="8" tint="-0.499984740745262"/>
        <rFont val="Times New Roman"/>
        <family val="1"/>
      </rPr>
      <t>)  You are estimating ultimate claims for the layer of 500,000 excess of 250,000.  You are given the following information including estimated cumulative development factors (CDFs):</t>
    </r>
  </si>
  <si>
    <r>
      <t>(e)         (</t>
    </r>
    <r>
      <rPr>
        <i/>
        <sz val="12"/>
        <color rgb="FF002060"/>
        <rFont val="Times New Roman"/>
        <family val="1"/>
      </rPr>
      <t>1 point</t>
    </r>
    <r>
      <rPr>
        <sz val="12"/>
        <color rgb="FF002060"/>
        <rFont val="Times New Roman"/>
        <family val="1"/>
      </rPr>
      <t>)  Calculate the AY 2023 IBNR for the layer using the ILF method.</t>
    </r>
  </si>
  <si>
    <t xml:space="preserve"> for prem., at 12/31/2023 level</t>
  </si>
  <si>
    <t xml:space="preserve">ILF 200k to 50k </t>
  </si>
  <si>
    <t>You are considering the increased limit factor (ILF) method to estimate the layer reserves. The ILF applicable to premium for 200,000 limits relative to 50,000 limits at the December 31, 2023 cost level is 1.9. You use the ultimate claims for the 50,000 limits from part (a).</t>
  </si>
  <si>
    <r>
      <t>(d)         (</t>
    </r>
    <r>
      <rPr>
        <i/>
        <sz val="12"/>
        <color rgb="FF002060"/>
        <rFont val="Times New Roman"/>
        <family val="1"/>
      </rPr>
      <t>1 point</t>
    </r>
    <r>
      <rPr>
        <sz val="12"/>
        <color rgb="FF002060"/>
        <rFont val="Times New Roman"/>
        <family val="1"/>
      </rPr>
      <t>)  Calculate the AY 2023 IBNR for the layer using the expected method.</t>
    </r>
  </si>
  <si>
    <r>
      <t>(c)         (</t>
    </r>
    <r>
      <rPr>
        <i/>
        <sz val="12"/>
        <color rgb="FF002060"/>
        <rFont val="Times New Roman"/>
        <family val="1"/>
      </rPr>
      <t>0.5 points</t>
    </r>
    <r>
      <rPr>
        <sz val="12"/>
        <color rgb="FF002060"/>
        <rFont val="Times New Roman"/>
        <family val="1"/>
      </rPr>
      <t>)  Describe a limitation of using the expected method.</t>
    </r>
  </si>
  <si>
    <r>
      <t>(b)         (</t>
    </r>
    <r>
      <rPr>
        <i/>
        <sz val="12"/>
        <color rgb="FF002060"/>
        <rFont val="Times New Roman"/>
        <family val="1"/>
      </rPr>
      <t>0.5 points</t>
    </r>
    <r>
      <rPr>
        <sz val="12"/>
        <color rgb="FF002060"/>
        <rFont val="Times New Roman"/>
        <family val="1"/>
      </rPr>
      <t>)  Explain why the expected method would be a viable alternative to the development method.</t>
    </r>
  </si>
  <si>
    <r>
      <t>(a)         (</t>
    </r>
    <r>
      <rPr>
        <i/>
        <sz val="12"/>
        <color rgb="FF002060"/>
        <rFont val="Times New Roman"/>
        <family val="1"/>
      </rPr>
      <t>1 point</t>
    </r>
    <r>
      <rPr>
        <sz val="12"/>
        <color rgb="FF002060"/>
        <rFont val="Times New Roman"/>
        <family val="1"/>
      </rPr>
      <t>)  Calculate the total IBNR for the layer of 150,000 excess of 50,000 using volume-weighted average loss development factors.</t>
    </r>
  </si>
  <si>
    <t>Annual premium trend</t>
  </si>
  <si>
    <r>
      <rPr>
        <sz val="12"/>
        <color rgb="FF002060"/>
        <rFont val="Symbol"/>
        <family val="1"/>
        <charset val="2"/>
      </rPr>
      <t>·</t>
    </r>
    <r>
      <rPr>
        <sz val="12"/>
        <color rgb="FF002060"/>
        <rFont val="Times New Roman"/>
        <family val="1"/>
      </rPr>
      <t xml:space="preserve">  The annual premium trend is 3%. </t>
    </r>
  </si>
  <si>
    <r>
      <rPr>
        <sz val="12"/>
        <color rgb="FF002060"/>
        <rFont val="Symbol"/>
        <family val="1"/>
        <charset val="2"/>
      </rPr>
      <t>·</t>
    </r>
    <r>
      <rPr>
        <sz val="12"/>
        <color rgb="FF002060"/>
        <rFont val="Times New Roman"/>
        <family val="1"/>
      </rPr>
      <t xml:space="preserve">  There were no rate changes from 2021 through 2023. </t>
    </r>
  </si>
  <si>
    <t xml:space="preserve">  for 200,000 limits</t>
  </si>
  <si>
    <t>Ultimate (000)</t>
  </si>
  <si>
    <r>
      <rPr>
        <sz val="12"/>
        <color rgb="FF002060"/>
        <rFont val="Symbol"/>
        <family val="1"/>
        <charset val="2"/>
      </rPr>
      <t>·</t>
    </r>
    <r>
      <rPr>
        <sz val="12"/>
        <color rgb="FF002060"/>
        <rFont val="Times New Roman"/>
        <family val="1"/>
      </rPr>
      <t>  Total ultimate claims for 200,000 limits for all accident years are 46,986,000.</t>
    </r>
  </si>
  <si>
    <r>
      <rPr>
        <sz val="12"/>
        <color rgb="FF002060"/>
        <rFont val="Symbol"/>
        <family val="1"/>
        <charset val="2"/>
      </rPr>
      <t>·</t>
    </r>
    <r>
      <rPr>
        <sz val="12"/>
        <color rgb="FF002060"/>
        <rFont val="Times New Roman"/>
        <family val="1"/>
      </rPr>
      <t>  All the claims have been trended to December 31, 2023.</t>
    </r>
  </si>
  <si>
    <r>
      <rPr>
        <sz val="12"/>
        <color rgb="FF002060"/>
        <rFont val="Symbol"/>
        <family val="1"/>
        <charset val="2"/>
      </rPr>
      <t>·</t>
    </r>
    <r>
      <rPr>
        <sz val="12"/>
        <color rgb="FF002060"/>
        <rFont val="Times New Roman"/>
        <family val="1"/>
      </rPr>
      <t>  There is no loss development beyond 72 months.</t>
    </r>
  </si>
  <si>
    <r>
      <rPr>
        <sz val="12"/>
        <color rgb="FF002060"/>
        <rFont val="Symbol"/>
        <family val="1"/>
        <charset val="2"/>
      </rPr>
      <t>·</t>
    </r>
    <r>
      <rPr>
        <sz val="12"/>
        <color rgb="FF002060"/>
        <rFont val="Times New Roman"/>
        <family val="1"/>
      </rPr>
      <t>  The 200,000 limits loss data for prior reporting periods is not available due to a database issue.</t>
    </r>
  </si>
  <si>
    <t>Expected Loss Ratio</t>
  </si>
  <si>
    <t>Calendar Year 2023 Earned Premium (000)</t>
  </si>
  <si>
    <t>200,000 Limits</t>
  </si>
  <si>
    <t>50,000 Limits</t>
  </si>
  <si>
    <t>N/A</t>
  </si>
  <si>
    <t>Reported Claims (000) at 200,000 Limits</t>
  </si>
  <si>
    <t>Accident 
Year</t>
  </si>
  <si>
    <t>Incremental Reported Claims (000) for 150,000 Excess of 50,000 Limits</t>
  </si>
  <si>
    <t>Reported Claims (000) at 200,000 Limit</t>
  </si>
  <si>
    <t>Reported Claims (000) at 50,000 Limits</t>
  </si>
  <si>
    <r>
      <t>(</t>
    </r>
    <r>
      <rPr>
        <i/>
        <sz val="12"/>
        <color rgb="FF002060"/>
        <rFont val="Times New Roman"/>
        <family val="1"/>
      </rPr>
      <t>4 points</t>
    </r>
    <r>
      <rPr>
        <sz val="12"/>
        <color rgb="FF002060"/>
        <rFont val="Times New Roman"/>
        <family val="1"/>
      </rPr>
      <t>)  You are performing a reserve analysis for the layer of 150,000 excess of 50,000 as of December 31, 2023.</t>
    </r>
  </si>
  <si>
    <r>
      <t>(</t>
    </r>
    <r>
      <rPr>
        <i/>
        <sz val="12"/>
        <color rgb="FF002060"/>
        <rFont val="Times New Roman"/>
        <family val="1"/>
      </rPr>
      <t>1 point</t>
    </r>
    <r>
      <rPr>
        <sz val="12"/>
        <color rgb="FF002060"/>
        <rFont val="Times New Roman"/>
        <family val="1"/>
      </rPr>
      <t>)  Calculate the IBNR as of December 31, 2023 by AY for the 200,000 limit using the ILF method.</t>
    </r>
  </si>
  <si>
    <t>Claims trend 200k limit</t>
  </si>
  <si>
    <r>
      <t>·</t>
    </r>
    <r>
      <rPr>
        <sz val="7"/>
        <color theme="4" tint="-0.499984740745262"/>
        <rFont val="Times New Roman"/>
        <family val="1"/>
      </rPr>
      <t xml:space="preserve">       </t>
    </r>
    <r>
      <rPr>
        <sz val="12"/>
        <color theme="4" tint="-0.499984740745262"/>
        <rFont val="Times New Roman"/>
        <family val="1"/>
      </rPr>
      <t>The annual trend for claims at a 200,000 limit is 2.7%.</t>
    </r>
  </si>
  <si>
    <t>Claims trend 100k limit</t>
  </si>
  <si>
    <r>
      <t>·</t>
    </r>
    <r>
      <rPr>
        <sz val="7"/>
        <color theme="4" tint="-0.499984740745262"/>
        <rFont val="Times New Roman"/>
        <family val="1"/>
      </rPr>
      <t xml:space="preserve">       </t>
    </r>
    <r>
      <rPr>
        <sz val="12"/>
        <color theme="4" tint="-0.499984740745262"/>
        <rFont val="Times New Roman"/>
        <family val="1"/>
      </rPr>
      <t>The annual trend for claims at a 100,000 limit is 1.8%.</t>
    </r>
  </si>
  <si>
    <t>Cost level</t>
  </si>
  <si>
    <r>
      <t>·</t>
    </r>
    <r>
      <rPr>
        <sz val="7"/>
        <color theme="4" tint="-0.499984740745262"/>
        <rFont val="Times New Roman"/>
        <family val="1"/>
      </rPr>
      <t xml:space="preserve">       </t>
    </r>
    <r>
      <rPr>
        <sz val="12"/>
        <color theme="4" tint="-0.499984740745262"/>
        <rFont val="Times New Roman"/>
        <family val="1"/>
      </rPr>
      <t>The ILF applicable to claims at a 200,000 limit relative to a 100,000 limit is 1.58 at the January 1, 2021 cost level.</t>
    </r>
  </si>
  <si>
    <t>ILF</t>
  </si>
  <si>
    <t xml:space="preserve">You are given the following additional information: </t>
  </si>
  <si>
    <t xml:space="preserve">The increased limit factor (ILF) method is an alternative method to estimate IBNR for claims at increased limits. </t>
  </si>
  <si>
    <r>
      <t>(</t>
    </r>
    <r>
      <rPr>
        <i/>
        <sz val="12"/>
        <color rgb="FF002060"/>
        <rFont val="Times New Roman"/>
        <family val="1"/>
      </rPr>
      <t>1.5 points</t>
    </r>
    <r>
      <rPr>
        <sz val="12"/>
        <color rgb="FF002060"/>
        <rFont val="Times New Roman"/>
        <family val="1"/>
      </rPr>
      <t>)  Explain why actuarial judgement is needed when using Siewert's formula based on the results in part (a).</t>
    </r>
  </si>
  <si>
    <r>
      <t>(</t>
    </r>
    <r>
      <rPr>
        <i/>
        <sz val="12"/>
        <color rgb="FF002060"/>
        <rFont val="Times New Roman"/>
        <family val="1"/>
      </rPr>
      <t>1.5 points</t>
    </r>
    <r>
      <rPr>
        <sz val="12"/>
        <color rgb="FF002060"/>
        <rFont val="Times New Roman"/>
        <family val="1"/>
      </rPr>
      <t>)  Calculate the the IBNR as of December 31, 2023 by AY for the 200,000 limit using Siewert’s formula.</t>
    </r>
  </si>
  <si>
    <t>200,000 to Unlimited</t>
  </si>
  <si>
    <t>100,000 to Unlimited</t>
  </si>
  <si>
    <t>72 to Ult</t>
  </si>
  <si>
    <t>60 to 72</t>
  </si>
  <si>
    <t>48 to 60</t>
  </si>
  <si>
    <t>36 to 48</t>
  </si>
  <si>
    <t>24 to 36</t>
  </si>
  <si>
    <t>12 to 24</t>
  </si>
  <si>
    <t>Severity Relativity (Rt)</t>
  </si>
  <si>
    <t>You are given the following severity relativities based on industry data.</t>
  </si>
  <si>
    <t>Siewert’s formula is to be used for the 200,000 limit because the data at that limit does not provide any information for development beyond 36 months.</t>
  </si>
  <si>
    <r>
      <t>·</t>
    </r>
    <r>
      <rPr>
        <sz val="7"/>
        <color theme="4" tint="-0.499984740745262"/>
        <rFont val="Times New Roman"/>
        <family val="1"/>
      </rPr>
      <t xml:space="preserve">       </t>
    </r>
    <r>
      <rPr>
        <sz val="12"/>
        <color theme="4" tint="-0.499984740745262"/>
        <rFont val="Times New Roman"/>
        <family val="1"/>
      </rPr>
      <t>There is no development beyond 72 months.</t>
    </r>
  </si>
  <si>
    <r>
      <t>·</t>
    </r>
    <r>
      <rPr>
        <sz val="7"/>
        <color theme="4" tint="-0.499984740745262"/>
        <rFont val="Times New Roman"/>
        <family val="1"/>
      </rPr>
      <t xml:space="preserve">       </t>
    </r>
    <r>
      <rPr>
        <sz val="12"/>
        <color theme="4" tint="-0.499984740745262"/>
        <rFont val="Times New Roman"/>
        <family val="1"/>
      </rPr>
      <t>Claims at the 200,000 limit are from 2021 as that is when the insurer began writing 200,000 limit policies.</t>
    </r>
  </si>
  <si>
    <t>IBNR</t>
  </si>
  <si>
    <t>Reported</t>
  </si>
  <si>
    <t>AY 
2018</t>
  </si>
  <si>
    <t>AY 
2019</t>
  </si>
  <si>
    <t>AY 
2020</t>
  </si>
  <si>
    <t>AY 
2021</t>
  </si>
  <si>
    <t>AY 
2022</t>
  </si>
  <si>
    <t>AY 
2023</t>
  </si>
  <si>
    <t>Amounts for Claims at
100,000 Limit (As of Year-End 2023, in 000)</t>
  </si>
  <si>
    <t>CDF = Cumulative Development Factor</t>
  </si>
  <si>
    <t>Selected CDF</t>
  </si>
  <si>
    <t>60 to Ult</t>
  </si>
  <si>
    <t>48 to Ult</t>
  </si>
  <si>
    <t>36 to Ult</t>
  </si>
  <si>
    <t>24 to Ult</t>
  </si>
  <si>
    <t>12 to Ult</t>
  </si>
  <si>
    <t>Average Factor</t>
  </si>
  <si>
    <t>72 to Ultimate (Ult)</t>
  </si>
  <si>
    <t>Age-to-Age factors for 100,000 limit</t>
  </si>
  <si>
    <t>Accident 
Year
(AY)</t>
  </si>
  <si>
    <r>
      <t>(</t>
    </r>
    <r>
      <rPr>
        <i/>
        <sz val="12"/>
        <color rgb="FF002060"/>
        <rFont val="Times New Roman"/>
        <family val="1"/>
      </rPr>
      <t>4 points</t>
    </r>
    <r>
      <rPr>
        <sz val="12"/>
        <color rgb="FF002060"/>
        <rFont val="Times New Roman"/>
        <family val="1"/>
      </rPr>
      <t>)   You are given the following:</t>
    </r>
  </si>
  <si>
    <t>ANSWER:</t>
  </si>
  <si>
    <t>(2.5 points)  Calculate the equity in unearned premiums as of June 30, 2020, net of reinsurance.</t>
  </si>
  <si>
    <t>Incentive commissions are 3.2% of gross premiums.</t>
  </si>
  <si>
    <t>·</t>
  </si>
  <si>
    <t>30% of  general expenses are associated with ongoing maintenance for unexpired risks.</t>
  </si>
  <si>
    <t>General expenses are 16% of gross written premiums.</t>
  </si>
  <si>
    <t>ULAE is 12.9% of gross claims (including ALAE).</t>
  </si>
  <si>
    <t>There is a 25% quota share reinsurance treaty.</t>
  </si>
  <si>
    <t>All policies were written on March 1, 2020 and are for 12-month terms.</t>
  </si>
  <si>
    <t>Automobile</t>
  </si>
  <si>
    <t>General Liability</t>
  </si>
  <si>
    <t>Property</t>
  </si>
  <si>
    <t>Gross Expected Claim Ratios including ALAE</t>
  </si>
  <si>
    <t>Gross Written Premium (000)</t>
  </si>
  <si>
    <t>Line of Business</t>
  </si>
  <si>
    <t>You are estimating the policy liabilities for an insurer that started writing business on March 1, 2020.  You have decided to use the claims approach and are given the following additional information:</t>
  </si>
  <si>
    <t>The response for part (c) is to be provided in the Word document.</t>
  </si>
  <si>
    <t>The response for part (b) is to be provided in the Word document.</t>
  </si>
  <si>
    <t>The response for part (a) is to be provided in the Word document.</t>
  </si>
  <si>
    <r>
      <t>(</t>
    </r>
    <r>
      <rPr>
        <i/>
        <sz val="12"/>
        <color rgb="FF002060"/>
        <rFont val="Times New Roman"/>
        <family val="1"/>
      </rPr>
      <t>5 points</t>
    </r>
    <r>
      <rPr>
        <sz val="12"/>
        <color rgb="FF002060"/>
        <rFont val="Times New Roman"/>
        <family val="1"/>
      </rPr>
      <t>)</t>
    </r>
  </si>
  <si>
    <t>Question 8</t>
  </si>
  <si>
    <r>
      <t>(</t>
    </r>
    <r>
      <rPr>
        <i/>
        <sz val="12"/>
        <color rgb="FF002060"/>
        <rFont val="Times New Roman"/>
        <family val="1"/>
      </rPr>
      <t>0.5 points</t>
    </r>
    <r>
      <rPr>
        <sz val="12"/>
        <color rgb="FF002060"/>
        <rFont val="Times New Roman"/>
        <family val="1"/>
      </rPr>
      <t>)  Determine the equity in unearned premiums.</t>
    </r>
  </si>
  <si>
    <r>
      <t>(</t>
    </r>
    <r>
      <rPr>
        <i/>
        <sz val="12"/>
        <color rgb="FF002060"/>
        <rFont val="Times New Roman"/>
        <family val="1"/>
      </rPr>
      <t>2 points</t>
    </r>
    <r>
      <rPr>
        <sz val="12"/>
        <color rgb="FF002060"/>
        <rFont val="Times New Roman"/>
        <family val="1"/>
      </rPr>
      <t>)  Calculate the premium liabilities, both gross and net of reinsurance.</t>
    </r>
  </si>
  <si>
    <t xml:space="preserve"> - The selected incentive commission ratio is 3% of gross premiums. </t>
  </si>
  <si>
    <t xml:space="preserve"> - The proportion of general expenses applicable to unearned premiums is 25%.</t>
  </si>
  <si>
    <t xml:space="preserve"> - The selected general expense ratio is 15% of gross written premiums.</t>
  </si>
  <si>
    <t xml:space="preserve"> - ULAE is 10% of claims (including ALAE), which is not covered by reinsurance.</t>
  </si>
  <si>
    <t>The following information is provided:</t>
  </si>
  <si>
    <t>Selected Claim Ratio</t>
  </si>
  <si>
    <t>Net</t>
  </si>
  <si>
    <t>Gross</t>
  </si>
  <si>
    <t>Liability</t>
  </si>
  <si>
    <r>
      <t>(</t>
    </r>
    <r>
      <rPr>
        <i/>
        <sz val="12"/>
        <color rgb="FF002060"/>
        <rFont val="Times New Roman"/>
        <family val="1"/>
      </rPr>
      <t>1.5 points</t>
    </r>
    <r>
      <rPr>
        <sz val="12"/>
        <color rgb="FF002060"/>
        <rFont val="Times New Roman"/>
        <family val="1"/>
      </rPr>
      <t>)  Recommend expected claim ratios for each line of business, gross and net of reinsurance, that will be used in the determination of premium liabilities as of December 31, 2020.  Justify each recommendation.</t>
    </r>
  </si>
  <si>
    <r>
      <t>(</t>
    </r>
    <r>
      <rPr>
        <i/>
        <sz val="12"/>
        <color rgb="FF002060"/>
        <rFont val="Times New Roman"/>
        <family val="1"/>
      </rPr>
      <t>1 point</t>
    </r>
    <r>
      <rPr>
        <sz val="12"/>
        <color rgb="FF002060"/>
        <rFont val="Times New Roman"/>
        <family val="1"/>
      </rPr>
      <t>)  Verify the calculation of ultimate claim ratios.</t>
    </r>
  </si>
  <si>
    <t>Ultimate Claim Ratios including ALAE – Accident Year</t>
  </si>
  <si>
    <t>Ultimate Claims including ALAE (000) – Accident Year</t>
  </si>
  <si>
    <t>Unearned Premiums (000) as of December 31 Each Year</t>
  </si>
  <si>
    <t>Written Premiums (000) – Calendar Year</t>
  </si>
  <si>
    <t>You are provided with the following information:</t>
  </si>
  <si>
    <t>You are reviewing premium liabilities as of December 31, 2020.</t>
  </si>
  <si>
    <t>Question 7</t>
  </si>
  <si>
    <r>
      <t>(</t>
    </r>
    <r>
      <rPr>
        <i/>
        <sz val="12"/>
        <color rgb="FF002060"/>
        <rFont val="Times New Roman"/>
        <family val="1"/>
      </rPr>
      <t>0.5 points</t>
    </r>
    <r>
      <rPr>
        <sz val="12"/>
        <color rgb="FF002060"/>
        <rFont val="Times New Roman"/>
        <family val="1"/>
      </rPr>
      <t>)  Describe two potential implications of this result.</t>
    </r>
  </si>
  <si>
    <t>Additionally, a colleague has calculated the equity in the unearned premiums for the general liability line of business and the result is a large negative number.  LMN Insurance Company writes no other lines of business besides auto, homeowners, and general liability.</t>
  </si>
  <si>
    <r>
      <t>(</t>
    </r>
    <r>
      <rPr>
        <i/>
        <sz val="12"/>
        <color rgb="FF002060"/>
        <rFont val="Times New Roman"/>
        <family val="1"/>
      </rPr>
      <t>2.5 points</t>
    </r>
    <r>
      <rPr>
        <sz val="12"/>
        <color rgb="FF002060"/>
        <rFont val="Times New Roman"/>
        <family val="1"/>
      </rPr>
      <t>)  Calculate the equity in unearned premiums as of December 31, 2020 by line of business.</t>
    </r>
  </si>
  <si>
    <t>·       One-third of general expenses are associated with ongoing policy administration and maintenance.</t>
  </si>
  <si>
    <t>of written premiums</t>
  </si>
  <si>
    <t>Selected general expense ratio</t>
  </si>
  <si>
    <t>Policy acquisition costs</t>
  </si>
  <si>
    <t>of claims for homeowners</t>
  </si>
  <si>
    <t>of claims for automobile</t>
  </si>
  <si>
    <t>ULAE</t>
  </si>
  <si>
    <t>·       The company does not purchase reinsurance.</t>
  </si>
  <si>
    <t xml:space="preserve">·       The higher expected claim ratio for homeowners in 2021Q3 reflects hurricane season.  </t>
  </si>
  <si>
    <t>2021Q4</t>
  </si>
  <si>
    <t>2021Q3</t>
  </si>
  <si>
    <t>2021Q2</t>
  </si>
  <si>
    <t>2021Q1</t>
  </si>
  <si>
    <t>Homeowners</t>
  </si>
  <si>
    <t>Auto</t>
  </si>
  <si>
    <t>Accident Year 2021 Expected Claim Ratios by Quarter</t>
  </si>
  <si>
    <t>2020Q4</t>
  </si>
  <si>
    <t>2020Q3</t>
  </si>
  <si>
    <t>2020Q2</t>
  </si>
  <si>
    <t>2020Q1</t>
  </si>
  <si>
    <t>Accident Year 2020 Actual Claim Ratios by Quarter</t>
  </si>
  <si>
    <t>You are estimating policy liabilities as of December 31, 2020 and are given the following information:</t>
  </si>
  <si>
    <r>
      <t>(</t>
    </r>
    <r>
      <rPr>
        <i/>
        <sz val="12"/>
        <color rgb="FF002060"/>
        <rFont val="Times New Roman"/>
        <family val="1"/>
      </rPr>
      <t>1 point</t>
    </r>
    <r>
      <rPr>
        <sz val="12"/>
        <color rgb="FF002060"/>
        <rFont val="Times New Roman"/>
        <family val="1"/>
      </rPr>
      <t>)  Calculate unearned premium by line of business as of December 31, 2020.</t>
    </r>
  </si>
  <si>
    <t>·       There are no policy cancellations.</t>
  </si>
  <si>
    <t>·       Assume each quarter has the same number of days.</t>
  </si>
  <si>
    <t>·       All policies are written for 12-month policy terms and are written and earned evenly throughout the year.</t>
  </si>
  <si>
    <t>Written Premiums During 2020</t>
  </si>
  <si>
    <t>Underwriting Quarter</t>
  </si>
  <si>
    <t>You are the appointed actuary for LMN Insurance Company, and you are given the following information:</t>
  </si>
  <si>
    <r>
      <t>(</t>
    </r>
    <r>
      <rPr>
        <i/>
        <sz val="12"/>
        <color rgb="FF002060"/>
        <rFont val="Times New Roman"/>
        <family val="1"/>
      </rPr>
      <t>4 points</t>
    </r>
    <r>
      <rPr>
        <sz val="12"/>
        <color rgb="FF002060"/>
        <rFont val="Times New Roman"/>
        <family val="1"/>
      </rPr>
      <t>)</t>
    </r>
  </si>
  <si>
    <r>
      <t>(</t>
    </r>
    <r>
      <rPr>
        <i/>
        <sz val="12"/>
        <color rgb="FF002060"/>
        <rFont val="Times New Roman"/>
        <family val="1"/>
      </rPr>
      <t>1.5 points</t>
    </r>
    <r>
      <rPr>
        <sz val="12"/>
        <color rgb="FF002060"/>
        <rFont val="Times New Roman"/>
        <family val="1"/>
      </rPr>
      <t>)   Calculate the premium liabilities as of December 31, 2021, both gross and net of reinsurance.</t>
    </r>
  </si>
  <si>
    <r>
      <t>(</t>
    </r>
    <r>
      <rPr>
        <i/>
        <sz val="12"/>
        <color rgb="FF002060"/>
        <rFont val="Times New Roman"/>
        <family val="1"/>
      </rPr>
      <t>2.5 points</t>
    </r>
    <r>
      <rPr>
        <sz val="12"/>
        <color rgb="FF002060"/>
        <rFont val="Times New Roman"/>
        <family val="1"/>
      </rPr>
      <t xml:space="preserve">)  Recommend the expected claim ratio to be used in the determination of premium liabilities as of December 31, 2021.  Justify your recommendation. </t>
    </r>
  </si>
  <si>
    <t>Year-end 2021 gross unearned premiums of 515,716</t>
  </si>
  <si>
    <t>Calendar half-year 2021‑1 gross earned premium of 510,927</t>
  </si>
  <si>
    <r>
      <t>(</t>
    </r>
    <r>
      <rPr>
        <i/>
        <sz val="12"/>
        <color rgb="FF002060"/>
        <rFont val="Times New Roman"/>
        <family val="1"/>
      </rPr>
      <t>1 point</t>
    </r>
    <r>
      <rPr>
        <sz val="12"/>
        <color rgb="FF002060"/>
        <rFont val="Times New Roman"/>
        <family val="1"/>
      </rPr>
      <t xml:space="preserve">)  Verify that the following amounts are consistent with the written premiums provided: </t>
    </r>
  </si>
  <si>
    <t xml:space="preserve"> as of December 31, 2021. </t>
  </si>
  <si>
    <t xml:space="preserve">• The gross unearned premiums are </t>
  </si>
  <si>
    <t xml:space="preserve">• Claim frequency is significantly higher in the first half of any year. </t>
  </si>
  <si>
    <t>• The annual claim trend is</t>
  </si>
  <si>
    <t xml:space="preserve">• The proportion of general expenses applicable to unearned premiums </t>
  </si>
  <si>
    <t xml:space="preserve"> of gross written premiums.</t>
  </si>
  <si>
    <t>• The selected general expense ratio is</t>
  </si>
  <si>
    <t xml:space="preserve"> of gross claims (including ALAE).</t>
  </si>
  <si>
    <t xml:space="preserve">• ULAE is </t>
  </si>
  <si>
    <t>• Policies are written evenly throughout the year.</t>
  </si>
  <si>
    <t>• There have been no rate changes since January 1, 2017.</t>
  </si>
  <si>
    <t>• The company only writes 12-month fire insurance policies.</t>
  </si>
  <si>
    <t>• Each year, the company renews quota share reinsurance on its gross business (premiums and claims including ALAE) ceding 25% to a reinsurer.</t>
  </si>
  <si>
    <t>• The amounts in the table are before any reinsurance.</t>
  </si>
  <si>
    <t>2021-2</t>
  </si>
  <si>
    <t>2021-1</t>
  </si>
  <si>
    <t>2020-2</t>
  </si>
  <si>
    <t>2020-1</t>
  </si>
  <si>
    <t>2019-2</t>
  </si>
  <si>
    <t>2019-1</t>
  </si>
  <si>
    <t>Ultimate Claims including ALAE</t>
  </si>
  <si>
    <t>Earned Premiums</t>
  </si>
  <si>
    <t>Written Premiums</t>
  </si>
  <si>
    <t xml:space="preserve">Calendar/ Accident  Half Year </t>
  </si>
  <si>
    <t>You are estimating premium liabilities for a company as of December 31, 2021, and are given the following information:</t>
  </si>
  <si>
    <t>Question 14</t>
  </si>
  <si>
    <r>
      <t>(</t>
    </r>
    <r>
      <rPr>
        <i/>
        <sz val="12"/>
        <color rgb="FF002060"/>
        <rFont val="Times New Roman"/>
        <family val="1"/>
      </rPr>
      <t>1 point</t>
    </r>
    <r>
      <rPr>
        <sz val="12"/>
        <color rgb="FF002060"/>
        <rFont val="Times New Roman"/>
        <family val="1"/>
      </rPr>
      <t>)  Recalculate the premium deficiency reserve or equity in the unearned premium as of December 31, 2021, incorporating this legislative change.</t>
    </r>
  </si>
  <si>
    <t xml:space="preserve">Recent legislative changes will increase the cost of all claims incurred after December 31, 2021 by </t>
  </si>
  <si>
    <r>
      <t>(</t>
    </r>
    <r>
      <rPr>
        <i/>
        <sz val="12"/>
        <color rgb="FF002060"/>
        <rFont val="Times New Roman"/>
        <family val="1"/>
      </rPr>
      <t>3 points</t>
    </r>
    <r>
      <rPr>
        <sz val="12"/>
        <color rgb="FF002060"/>
        <rFont val="Times New Roman"/>
        <family val="1"/>
      </rPr>
      <t>)  Calculate the premium deficiency reserve or equity in the unearned premium as of December 31, 2021.</t>
    </r>
  </si>
  <si>
    <t xml:space="preserve"> of net earned premium.  The impact on the claim ratio is expected to be negligible. </t>
  </si>
  <si>
    <t xml:space="preserve"> in 2022 and apply after the quota share treaty.  The cost of the catastrophe reinsurance will be </t>
  </si>
  <si>
    <t>A new catastrophe excess of loss reinsurance policy will be added effective January 1, 2022.  This will cover claims incurred</t>
  </si>
  <si>
    <r>
      <t>·</t>
    </r>
    <r>
      <rPr>
        <sz val="7"/>
        <color rgb="FF002060"/>
        <rFont val="Times New Roman"/>
        <family val="1"/>
      </rPr>
      <t xml:space="preserve">       </t>
    </r>
    <r>
      <rPr>
        <sz val="12"/>
        <color rgb="FF002060"/>
        <rFont val="Times New Roman"/>
        <family val="1"/>
      </rPr>
      <t xml:space="preserve">The proportion of general expense applicable to unearned premium is </t>
    </r>
  </si>
  <si>
    <t>of gross premium.</t>
  </si>
  <si>
    <r>
      <t>·</t>
    </r>
    <r>
      <rPr>
        <sz val="7"/>
        <color rgb="FF002060"/>
        <rFont val="Times New Roman"/>
        <family val="1"/>
      </rPr>
      <t xml:space="preserve">       </t>
    </r>
    <r>
      <rPr>
        <sz val="12"/>
        <color rgb="FF002060"/>
        <rFont val="Times New Roman"/>
        <family val="1"/>
      </rPr>
      <t>The general expense ratio is</t>
    </r>
  </si>
  <si>
    <t>of gross claims including ALAE.</t>
  </si>
  <si>
    <r>
      <t>·</t>
    </r>
    <r>
      <rPr>
        <sz val="7"/>
        <color rgb="FF002060"/>
        <rFont val="Times New Roman"/>
        <family val="1"/>
      </rPr>
      <t xml:space="preserve">       </t>
    </r>
    <r>
      <rPr>
        <sz val="12"/>
        <color rgb="FF002060"/>
        <rFont val="Times New Roman"/>
        <family val="1"/>
      </rPr>
      <t xml:space="preserve">ULAE is estimated at </t>
    </r>
  </si>
  <si>
    <r>
      <t>·</t>
    </r>
    <r>
      <rPr>
        <sz val="7"/>
        <color rgb="FF002060"/>
        <rFont val="Times New Roman"/>
        <family val="1"/>
      </rPr>
      <t xml:space="preserve">       </t>
    </r>
    <r>
      <rPr>
        <sz val="12"/>
        <color rgb="FF002060"/>
        <rFont val="Times New Roman"/>
        <family val="1"/>
      </rPr>
      <t>Reinsurance does not cover ULAE or general expenses.</t>
    </r>
  </si>
  <si>
    <t>quota share treaty covering policies written in 2021.</t>
  </si>
  <si>
    <r>
      <t>·</t>
    </r>
    <r>
      <rPr>
        <sz val="7"/>
        <color rgb="FF002060"/>
        <rFont val="Times New Roman"/>
        <family val="1"/>
      </rPr>
      <t xml:space="preserve">       </t>
    </r>
    <r>
      <rPr>
        <sz val="12"/>
        <color rgb="FF002060"/>
        <rFont val="Times New Roman"/>
        <family val="1"/>
      </rPr>
      <t>The only reinsurance in force during 2021 was a</t>
    </r>
  </si>
  <si>
    <r>
      <t>·</t>
    </r>
    <r>
      <rPr>
        <sz val="7"/>
        <color rgb="FF002060"/>
        <rFont val="Times New Roman"/>
        <family val="1"/>
      </rPr>
      <t xml:space="preserve">       </t>
    </r>
    <r>
      <rPr>
        <sz val="12"/>
        <color rgb="FF002060"/>
        <rFont val="Times New Roman"/>
        <family val="1"/>
      </rPr>
      <t>Policies are annual and are written uniformly throughout the year.</t>
    </r>
  </si>
  <si>
    <t>Selected Ultimate Claims Ratio, including ALAE</t>
  </si>
  <si>
    <t>Gross Unearned Premium</t>
  </si>
  <si>
    <t>You are calculating premium liabilities as of December 31, 2021 for ABC Insurance.  You are given the following information:</t>
  </si>
  <si>
    <t>Question 9</t>
  </si>
  <si>
    <t>Consolidated CoV</t>
  </si>
  <si>
    <t>Provide your work for part (d) below. Ensure your answer is in the highlighted cell below.</t>
  </si>
  <si>
    <t>Assume independence between each of the sources of uncertainty.</t>
  </si>
  <si>
    <r>
      <t>(d)</t>
    </r>
    <r>
      <rPr>
        <sz val="7"/>
        <color theme="8" tint="-0.499984740745262"/>
        <rFont val="Times New Roman"/>
        <family val="1"/>
      </rPr>
      <t xml:space="preserve">               </t>
    </r>
    <r>
      <rPr>
        <sz val="12"/>
        <color theme="8" tint="-0.499984740745262"/>
        <rFont val="Times New Roman"/>
        <family val="1"/>
      </rPr>
      <t>(</t>
    </r>
    <r>
      <rPr>
        <i/>
        <sz val="12"/>
        <color theme="8" tint="-0.499984740745262"/>
        <rFont val="Times New Roman"/>
        <family val="1"/>
      </rPr>
      <t>0.5 points</t>
    </r>
    <r>
      <rPr>
        <sz val="12"/>
        <color theme="8" tint="-0.499984740745262"/>
        <rFont val="Times New Roman"/>
        <family val="1"/>
      </rPr>
      <t xml:space="preserve">)  Calculate the consolidated coefficient of variation from the three sources of uncertainty.  </t>
    </r>
  </si>
  <si>
    <t>External Systemic Risk CoV</t>
  </si>
  <si>
    <t>Internal Systemic Risk CoV</t>
  </si>
  <si>
    <t>Independent Risk CoV</t>
  </si>
  <si>
    <t>Provide your work for part (c) below. Ensure your answers are in the highlighted cells below.</t>
  </si>
  <si>
    <r>
      <t>(c)</t>
    </r>
    <r>
      <rPr>
        <sz val="7"/>
        <color theme="8" tint="-0.499984740745262"/>
        <rFont val="Times New Roman"/>
        <family val="1"/>
      </rPr>
      <t xml:space="preserve">               </t>
    </r>
    <r>
      <rPr>
        <sz val="12"/>
        <color theme="8" tint="-0.499984740745262"/>
        <rFont val="Times New Roman"/>
        <family val="1"/>
      </rPr>
      <t>(</t>
    </r>
    <r>
      <rPr>
        <i/>
        <sz val="12"/>
        <color theme="8" tint="-0.499984740745262"/>
        <rFont val="Times New Roman"/>
        <family val="1"/>
      </rPr>
      <t>1.5 points</t>
    </r>
    <r>
      <rPr>
        <sz val="12"/>
        <color theme="8" tint="-0.499984740745262"/>
        <rFont val="Times New Roman"/>
        <family val="1"/>
      </rPr>
      <t>)  Calculate the coefficient of variation for each risk source for both lines combined.</t>
    </r>
  </si>
  <si>
    <t>External Systemic Risk</t>
  </si>
  <si>
    <t>Internal Systemic Risk</t>
  </si>
  <si>
    <t>Independent Risk</t>
  </si>
  <si>
    <t>The correlations between motor and home liabilities for each risk source are:</t>
  </si>
  <si>
    <t>Percentage of Liabilities</t>
  </si>
  <si>
    <t>Home</t>
  </si>
  <si>
    <t>Motor</t>
  </si>
  <si>
    <t>You are provided the following information about the risks associated with these lines of business:</t>
  </si>
  <si>
    <t>Responses for parts (a) and (b) are to be provided in the Word document</t>
  </si>
  <si>
    <r>
      <t>(</t>
    </r>
    <r>
      <rPr>
        <i/>
        <sz val="12"/>
        <color theme="8" tint="-0.499984740745262"/>
        <rFont val="Times New Roman"/>
        <family val="1"/>
      </rPr>
      <t>4 points</t>
    </r>
    <r>
      <rPr>
        <sz val="12"/>
        <color theme="8" tint="-0.499984740745262"/>
        <rFont val="Times New Roman"/>
        <family val="1"/>
      </rPr>
      <t>)  You are calculating a risk margin for outstanding claim liabilities as discussed in “A Framework for Assessing Risk Margins.”  There are two lines of business, motor and home.</t>
    </r>
  </si>
  <si>
    <t>Question 6</t>
  </si>
  <si>
    <r>
      <t>(</t>
    </r>
    <r>
      <rPr>
        <i/>
        <sz val="12"/>
        <color theme="8" tint="-0.499984740745262"/>
        <rFont val="Times New Roman"/>
        <family val="1"/>
      </rPr>
      <t>1 point</t>
    </r>
    <r>
      <rPr>
        <sz val="12"/>
        <color theme="8" tint="-0.499984740745262"/>
        <rFont val="Times New Roman"/>
        <family val="1"/>
      </rPr>
      <t>)  Calculate the amount of the risk margin at the 80% adequacy level.</t>
    </r>
  </si>
  <si>
    <r>
      <t>(</t>
    </r>
    <r>
      <rPr>
        <i/>
        <sz val="12"/>
        <color theme="8" tint="-0.499984740745262"/>
        <rFont val="Times New Roman"/>
        <family val="1"/>
      </rPr>
      <t>1 point</t>
    </r>
    <r>
      <rPr>
        <sz val="12"/>
        <color theme="8" tint="-0.499984740745262"/>
        <rFont val="Times New Roman"/>
        <family val="1"/>
      </rPr>
      <t>)  Calculate the aggregate coefficient of variation for both lines combined.</t>
    </r>
  </si>
  <si>
    <r>
      <t>(</t>
    </r>
    <r>
      <rPr>
        <i/>
        <sz val="12"/>
        <color theme="8" tint="-0.499984740745262"/>
        <rFont val="Times New Roman"/>
        <family val="1"/>
      </rPr>
      <t>1 point</t>
    </r>
    <r>
      <rPr>
        <sz val="12"/>
        <color theme="8" tint="-0.499984740745262"/>
        <rFont val="Times New Roman"/>
        <family val="1"/>
      </rPr>
      <t>)  Verify that the internal systemic risk coefficient of variation is 5.0% (rounded to one decimal place).</t>
    </r>
  </si>
  <si>
    <t>Z-value of the 80th percentile of the normal distribution</t>
  </si>
  <si>
    <t>•</t>
  </si>
  <si>
    <t>Claims are assumed to be normally distributed.</t>
  </si>
  <si>
    <t>Correlation between lines for external systemic risk</t>
  </si>
  <si>
    <t xml:space="preserve">Correlation between lines for internal systemic risk </t>
  </si>
  <si>
    <t>Total</t>
  </si>
  <si>
    <t>Coefficients of Variation</t>
  </si>
  <si>
    <t>Claim Liabilities</t>
  </si>
  <si>
    <t>Line of 
Business</t>
  </si>
  <si>
    <t>The risk margin is to be calculated at the 80% adequacy level and is to be based on the following sources of uncertainty, which are assumed to be mutually independent:</t>
  </si>
  <si>
    <r>
      <rPr>
        <i/>
        <sz val="12"/>
        <color theme="8" tint="-0.499984740745262"/>
        <rFont val="Times New Roman"/>
        <family val="1"/>
      </rPr>
      <t>(4 points</t>
    </r>
    <r>
      <rPr>
        <sz val="12"/>
        <color theme="8" tint="-0.499984740745262"/>
        <rFont val="Times New Roman"/>
        <family val="1"/>
      </rPr>
      <t xml:space="preserve">)  You are calculating a risk margin for claim liabilities using the methodology set out in “A Framework for Assessing Risk Margins.”  </t>
    </r>
  </si>
  <si>
    <t>Response for part (d) is to be provided in the Word document</t>
  </si>
  <si>
    <r>
      <t>(</t>
    </r>
    <r>
      <rPr>
        <i/>
        <sz val="12"/>
        <color theme="8" tint="-0.499984740745262"/>
        <rFont val="Times New Roman"/>
        <family val="1"/>
      </rPr>
      <t>1 point</t>
    </r>
    <r>
      <rPr>
        <sz val="12"/>
        <color theme="8" tint="-0.499984740745262"/>
        <rFont val="Times New Roman"/>
        <family val="1"/>
      </rPr>
      <t>)  Calculate the amount of the risk margin for the total insurance liabilities at the 75% adequacy level.</t>
    </r>
  </si>
  <si>
    <r>
      <t>(</t>
    </r>
    <r>
      <rPr>
        <i/>
        <sz val="12"/>
        <color theme="8" tint="-0.499984740745262"/>
        <rFont val="Times New Roman"/>
        <family val="1"/>
      </rPr>
      <t>1.5 points</t>
    </r>
    <r>
      <rPr>
        <sz val="12"/>
        <color theme="8" tint="-0.499984740745262"/>
        <rFont val="Times New Roman"/>
        <family val="1"/>
      </rPr>
      <t>)  Calculate the coefficient of variation for each risk source for the total insurance liabilities.</t>
    </r>
  </si>
  <si>
    <r>
      <t xml:space="preserve">The </t>
    </r>
    <r>
      <rPr>
        <i/>
        <sz val="12"/>
        <color theme="8" tint="-0.499984740745262"/>
        <rFont val="Times New Roman"/>
        <family val="1"/>
      </rPr>
      <t>z</t>
    </r>
    <r>
      <rPr>
        <sz val="12"/>
        <color theme="8" tint="-0.499984740745262"/>
        <rFont val="Times New Roman"/>
        <family val="1"/>
      </rPr>
      <t>-value of the 75th percentile of the normal distribution is</t>
    </r>
  </si>
  <si>
    <t>The sources of uncertainty are assumed to be mutually independent.</t>
  </si>
  <si>
    <t>Correlation between CL and PL</t>
  </si>
  <si>
    <t>External 
Systemic Risk</t>
  </si>
  <si>
    <t>Internal 
Systemic Risk</t>
  </si>
  <si>
    <t>Independent 
Risk</t>
  </si>
  <si>
    <t>Premium
Liabilities (PL)</t>
  </si>
  <si>
    <t xml:space="preserve">Outstanding Claims Liabilities (CL) </t>
  </si>
  <si>
    <t>Amount of Liabilities</t>
  </si>
  <si>
    <t>Type of 
Liabilities</t>
  </si>
  <si>
    <t>The risk margin is to be calculated at the 75% adequacy level and is to be based on the following information:</t>
  </si>
  <si>
    <r>
      <t>(</t>
    </r>
    <r>
      <rPr>
        <i/>
        <sz val="12"/>
        <color theme="8" tint="-0.499984740745262"/>
        <rFont val="Times New Roman"/>
        <family val="1"/>
      </rPr>
      <t>1 point</t>
    </r>
    <r>
      <rPr>
        <sz val="12"/>
        <color theme="8" tint="-0.499984740745262"/>
        <rFont val="Times New Roman"/>
        <family val="1"/>
      </rPr>
      <t>)  Provide two reasons why stochastic modeling techniques do not enable a complete analysis of all sources of uncertainty.</t>
    </r>
  </si>
  <si>
    <r>
      <t>(vi)</t>
    </r>
    <r>
      <rPr>
        <sz val="7"/>
        <color theme="8" tint="-0.499984740745262"/>
        <rFont val="Times New Roman"/>
        <family val="1"/>
      </rPr>
      <t xml:space="preserve">            </t>
    </r>
    <r>
      <rPr>
        <sz val="12"/>
        <color theme="8" tint="-0.499984740745262"/>
        <rFont val="Times New Roman"/>
        <family val="1"/>
      </rPr>
      <t>pure effect of the randomness associated with the insurance process</t>
    </r>
  </si>
  <si>
    <r>
      <t>(v)</t>
    </r>
    <r>
      <rPr>
        <sz val="7"/>
        <color theme="8" tint="-0.499984740745262"/>
        <rFont val="Times New Roman"/>
        <family val="1"/>
      </rPr>
      <t xml:space="preserve">             </t>
    </r>
    <r>
      <rPr>
        <sz val="12"/>
        <color theme="8" tint="-0.499984740745262"/>
        <rFont val="Times New Roman"/>
        <family val="1"/>
      </rPr>
      <t>uncertainty of claim costs arising from catastrophes</t>
    </r>
  </si>
  <si>
    <r>
      <t>(iv)</t>
    </r>
    <r>
      <rPr>
        <sz val="7"/>
        <color theme="8" tint="-0.499984740745262"/>
        <rFont val="Times New Roman"/>
        <family val="1"/>
      </rPr>
      <t xml:space="preserve">            </t>
    </r>
    <r>
      <rPr>
        <sz val="12"/>
        <color theme="8" tint="-0.499984740745262"/>
        <rFont val="Times New Roman"/>
        <family val="1"/>
      </rPr>
      <t>randomness associated with the insurance process compromising the ability to select appropriate parameters</t>
    </r>
  </si>
  <si>
    <r>
      <t>(iii)</t>
    </r>
    <r>
      <rPr>
        <sz val="7"/>
        <color theme="8" tint="-0.499984740745262"/>
        <rFont val="Times New Roman"/>
        <family val="1"/>
      </rPr>
      <t xml:space="preserve">            </t>
    </r>
    <r>
      <rPr>
        <sz val="12"/>
        <color theme="8" tint="-0.499984740745262"/>
        <rFont val="Times New Roman"/>
        <family val="1"/>
      </rPr>
      <t>unavailability of data required to conduct a credible valuation</t>
    </r>
  </si>
  <si>
    <r>
      <t>(ii)</t>
    </r>
    <r>
      <rPr>
        <sz val="7"/>
        <color theme="8" tint="-0.499984740745262"/>
        <rFont val="Times New Roman"/>
        <family val="1"/>
      </rPr>
      <t xml:space="preserve">             </t>
    </r>
    <r>
      <rPr>
        <sz val="12"/>
        <color theme="8" tint="-0.499984740745262"/>
        <rFont val="Times New Roman"/>
        <family val="1"/>
      </rPr>
      <t>insurance process too complex for any model to fully capture</t>
    </r>
  </si>
  <si>
    <t>(i)       uncertainty from changes to the process of setting up case reserves</t>
  </si>
  <si>
    <r>
      <t>(</t>
    </r>
    <r>
      <rPr>
        <i/>
        <sz val="12"/>
        <color theme="8" tint="-0.499984740745262"/>
        <rFont val="Times New Roman"/>
        <family val="1"/>
      </rPr>
      <t>1.5 points</t>
    </r>
    <r>
      <rPr>
        <sz val="12"/>
        <color theme="8" tint="-0.499984740745262"/>
        <rFont val="Times New Roman"/>
        <family val="1"/>
      </rPr>
      <t>)  Identify the source of uncertainty to which each of the following belongs:</t>
    </r>
  </si>
  <si>
    <r>
      <t>III.</t>
    </r>
    <r>
      <rPr>
        <sz val="7"/>
        <color theme="8" tint="-0.499984740745262"/>
        <rFont val="Times New Roman"/>
        <family val="1"/>
      </rPr>
      <t xml:space="preserve">         </t>
    </r>
    <r>
      <rPr>
        <sz val="12"/>
        <color theme="8" tint="-0.499984740745262"/>
        <rFont val="Times New Roman"/>
        <family val="1"/>
      </rPr>
      <t>External Systemic Risk</t>
    </r>
  </si>
  <si>
    <r>
      <t>II.</t>
    </r>
    <r>
      <rPr>
        <sz val="7"/>
        <color theme="8" tint="-0.499984740745262"/>
        <rFont val="Times New Roman"/>
        <family val="1"/>
      </rPr>
      <t>           </t>
    </r>
    <r>
      <rPr>
        <sz val="12"/>
        <color theme="8" tint="-0.499984740745262"/>
        <rFont val="Times New Roman"/>
        <family val="1"/>
      </rPr>
      <t>Internal Systemic Risk</t>
    </r>
  </si>
  <si>
    <r>
      <t>I.</t>
    </r>
    <r>
      <rPr>
        <sz val="7"/>
        <color theme="8" tint="-0.499984740745262"/>
        <rFont val="Times New Roman"/>
        <family val="1"/>
      </rPr>
      <t>             </t>
    </r>
    <r>
      <rPr>
        <sz val="12"/>
        <color theme="8" tint="-0.499984740745262"/>
        <rFont val="Times New Roman"/>
        <family val="1"/>
      </rPr>
      <t>Independent Risk</t>
    </r>
  </si>
  <si>
    <t>They categorize risk into the following sources of uncertainty:</t>
  </si>
  <si>
    <r>
      <t>(</t>
    </r>
    <r>
      <rPr>
        <i/>
        <sz val="12"/>
        <color theme="8" tint="-0.499984740745262"/>
        <rFont val="Times New Roman"/>
        <family val="1"/>
      </rPr>
      <t>5 points</t>
    </r>
    <r>
      <rPr>
        <sz val="12"/>
        <color theme="8" tint="-0.499984740745262"/>
        <rFont val="Times New Roman"/>
        <family val="1"/>
      </rPr>
      <t xml:space="preserve">)  You are calculating a risk margin for the insurance liabilities of an insurer writing only one line of business using the methodology set out in “A Framework for Assessing Risk Margins” by Marshall et al.  </t>
    </r>
  </si>
  <si>
    <r>
      <t>(</t>
    </r>
    <r>
      <rPr>
        <i/>
        <sz val="12"/>
        <color theme="8" tint="-0.499984740745262"/>
        <rFont val="Times New Roman"/>
        <family val="1"/>
      </rPr>
      <t>1 point</t>
    </r>
    <r>
      <rPr>
        <sz val="12"/>
        <color theme="8" tint="-0.499984740745262"/>
        <rFont val="Times New Roman"/>
        <family val="1"/>
      </rPr>
      <t xml:space="preserve">)  Calculate the risk margin for the total insurance liabilities at the 75% adequacy level. </t>
    </r>
  </si>
  <si>
    <r>
      <rPr>
        <i/>
        <sz val="12"/>
        <color theme="8" tint="-0.499984740745262"/>
        <rFont val="Times New Roman"/>
        <family val="1"/>
      </rPr>
      <t>z</t>
    </r>
    <r>
      <rPr>
        <sz val="12"/>
        <color theme="8" tint="-0.499984740745262"/>
        <rFont val="Times New Roman"/>
        <family val="1"/>
      </rPr>
      <t>-value</t>
    </r>
  </si>
  <si>
    <r>
      <t xml:space="preserve">• The </t>
    </r>
    <r>
      <rPr>
        <i/>
        <sz val="12"/>
        <color theme="8" tint="-0.499984740745262"/>
        <rFont val="Times New Roman"/>
        <family val="1"/>
      </rPr>
      <t>z</t>
    </r>
    <r>
      <rPr>
        <sz val="12"/>
        <color theme="8" tint="-0.499984740745262"/>
        <rFont val="Times New Roman"/>
        <family val="1"/>
      </rPr>
      <t>-value of the 75th percentile of the Standard Normal distribution is 0.674</t>
    </r>
  </si>
  <si>
    <t>• The total insurance liabilities are assumed to be normally distributed.</t>
  </si>
  <si>
    <t>correlation</t>
  </si>
  <si>
    <t>• The correlation between internal systemic risk and external systemic risk is assumed to be 20%</t>
  </si>
  <si>
    <t xml:space="preserve">Independent Risk </t>
  </si>
  <si>
    <t>CoVs for total insurance liabilities</t>
  </si>
  <si>
    <t>You are given the following additional information:</t>
  </si>
  <si>
    <r>
      <t>(</t>
    </r>
    <r>
      <rPr>
        <i/>
        <sz val="12"/>
        <color theme="8" tint="-0.499984740745262"/>
        <rFont val="Times New Roman"/>
        <family val="1"/>
      </rPr>
      <t>2 points</t>
    </r>
    <r>
      <rPr>
        <sz val="12"/>
        <color theme="8" tint="-0.499984740745262"/>
        <rFont val="Times New Roman"/>
        <family val="1"/>
      </rPr>
      <t>)  Calculate the internal systemic risk CoV for total insurance liabilities, both lines combined.</t>
    </r>
  </si>
  <si>
    <t>Total PL</t>
  </si>
  <si>
    <t>Home PL</t>
  </si>
  <si>
    <t>Motor PL</t>
  </si>
  <si>
    <t>The internal systemic risk CoVs for PL are as follows:</t>
  </si>
  <si>
    <t>(iii)   Total CL</t>
  </si>
  <si>
    <t>(ii)    Home CL</t>
  </si>
  <si>
    <t>(i)     Motor CL</t>
  </si>
  <si>
    <t>(iii) Total CL</t>
  </si>
  <si>
    <t>(ii)  Home CL</t>
  </si>
  <si>
    <t>(i)   Motor CL</t>
  </si>
  <si>
    <r>
      <t>(</t>
    </r>
    <r>
      <rPr>
        <i/>
        <sz val="12"/>
        <color theme="8" tint="-0.499984740745262"/>
        <rFont val="Times New Roman"/>
        <family val="1"/>
      </rPr>
      <t>2 points</t>
    </r>
    <r>
      <rPr>
        <sz val="12"/>
        <color theme="8" tint="-0.499984740745262"/>
        <rFont val="Times New Roman"/>
        <family val="1"/>
      </rPr>
      <t>)  Calculate the internal systemic risk CoV for each of the following:</t>
    </r>
  </si>
  <si>
    <t>Data error</t>
  </si>
  <si>
    <t>Parameter selection error</t>
  </si>
  <si>
    <t>Specification error</t>
  </si>
  <si>
    <t>• Risk indicator weights for each source of internal systemic risk are as follows:</t>
  </si>
  <si>
    <t>• Risk indicator weights are equal within each source of internal systemic risk.</t>
  </si>
  <si>
    <t>To</t>
  </si>
  <si>
    <t>From</t>
  </si>
  <si>
    <t>Home
CoV</t>
  </si>
  <si>
    <t>Motor
CoV</t>
  </si>
  <si>
    <t>Score from Balanced Scorecard Assessment</t>
  </si>
  <si>
    <t>Home CL</t>
  </si>
  <si>
    <t>Motor CL</t>
  </si>
  <si>
    <t>Internal Systemic Risk Correlation Matrix</t>
  </si>
  <si>
    <t>Value of predictors used</t>
  </si>
  <si>
    <t xml:space="preserve">Extent, timeliness, consistency and reliability of information from business </t>
  </si>
  <si>
    <t>Number and importance of subjective adjustments to factors</t>
  </si>
  <si>
    <t>Range of results produced by models</t>
  </si>
  <si>
    <t>Knowledge of past processes affecting predictors</t>
  </si>
  <si>
    <t>Best predictors have been identified</t>
  </si>
  <si>
    <t>Score for</t>
  </si>
  <si>
    <t>Potential Risk Indicators for</t>
  </si>
  <si>
    <t>Premium Liabilities (PL)</t>
  </si>
  <si>
    <t>Outstanding Claim Liabilities (CL)</t>
  </si>
  <si>
    <t>Amount</t>
  </si>
  <si>
    <t>A balanced scorecard approach is used to determine the internal systemic risk coefficients of variation (CoVs) by line of business. 
You are given the following information:</t>
  </si>
  <si>
    <r>
      <t>(</t>
    </r>
    <r>
      <rPr>
        <i/>
        <sz val="12"/>
        <color theme="8" tint="-0.499984740745262"/>
        <rFont val="Times New Roman"/>
        <family val="1"/>
      </rPr>
      <t>5 points</t>
    </r>
    <r>
      <rPr>
        <sz val="12"/>
        <color theme="8" tint="-0.499984740745262"/>
        <rFont val="Times New Roman"/>
        <family val="1"/>
      </rPr>
      <t>)  You are calculating a risk margin for insurance liabilities using the methodology set out in “A Framework for Assessing Risk Margins.”</t>
    </r>
  </si>
  <si>
    <r>
      <t>Total external systemic risk CoV for both valuation classes combined (</t>
    </r>
    <r>
      <rPr>
        <b/>
        <i/>
        <sz val="12"/>
        <rFont val="Times New Roman"/>
        <family val="1"/>
      </rPr>
      <t>Z</t>
    </r>
    <r>
      <rPr>
        <sz val="12"/>
        <rFont val="Times New Roman"/>
        <family val="1"/>
      </rPr>
      <t>)</t>
    </r>
  </si>
  <si>
    <t>(iv)</t>
  </si>
  <si>
    <r>
      <t>Internal systemic risk CoV for premium liabilities for both valuation classes combined (</t>
    </r>
    <r>
      <rPr>
        <b/>
        <i/>
        <sz val="12"/>
        <rFont val="Times New Roman"/>
        <family val="1"/>
      </rPr>
      <t>Y</t>
    </r>
    <r>
      <rPr>
        <sz val="12"/>
        <rFont val="Times New Roman"/>
        <family val="1"/>
      </rPr>
      <t>)</t>
    </r>
  </si>
  <si>
    <t>(iii)</t>
  </si>
  <si>
    <t>Correlation between the valuation classes for outstanding claims for internal systemic risk</t>
  </si>
  <si>
    <r>
      <t>Total independent risk CoV for both valuation classes combined (</t>
    </r>
    <r>
      <rPr>
        <b/>
        <i/>
        <sz val="12"/>
        <rFont val="Times New Roman"/>
        <family val="1"/>
      </rPr>
      <t>X</t>
    </r>
    <r>
      <rPr>
        <sz val="12"/>
        <rFont val="Times New Roman"/>
        <family val="1"/>
      </rPr>
      <t>)</t>
    </r>
  </si>
  <si>
    <t>Answer in the space indicated below</t>
  </si>
  <si>
    <r>
      <t>Total external systemic risk CoV for both valuation classes combined (</t>
    </r>
    <r>
      <rPr>
        <b/>
        <i/>
        <sz val="12"/>
        <color theme="8" tint="-0.499984740745262"/>
        <rFont val="Times New Roman"/>
        <family val="1"/>
      </rPr>
      <t>Z</t>
    </r>
    <r>
      <rPr>
        <sz val="12"/>
        <color theme="8" tint="-0.499984740745262"/>
        <rFont val="Times New Roman"/>
        <family val="1"/>
      </rPr>
      <t>)</t>
    </r>
  </si>
  <si>
    <r>
      <t>Internal systemic risk CoV for premium liabilities for both valuation classes combined (</t>
    </r>
    <r>
      <rPr>
        <b/>
        <i/>
        <sz val="12"/>
        <color theme="8" tint="-0.499984740745262"/>
        <rFont val="Times New Roman"/>
        <family val="1"/>
      </rPr>
      <t>Y</t>
    </r>
    <r>
      <rPr>
        <sz val="12"/>
        <color theme="8" tint="-0.499984740745262"/>
        <rFont val="Times New Roman"/>
        <family val="1"/>
      </rPr>
      <t>)</t>
    </r>
  </si>
  <si>
    <r>
      <t>Total independent risk CoV for both valuation classes combined (</t>
    </r>
    <r>
      <rPr>
        <b/>
        <i/>
        <sz val="12"/>
        <color theme="8" tint="-0.499984740745262"/>
        <rFont val="Times New Roman"/>
        <family val="1"/>
      </rPr>
      <t>X</t>
    </r>
    <r>
      <rPr>
        <sz val="12"/>
        <color theme="8" tint="-0.499984740745262"/>
        <rFont val="Times New Roman"/>
        <family val="1"/>
      </rPr>
      <t>)</t>
    </r>
  </si>
  <si>
    <t>for external systemic risk</t>
  </si>
  <si>
    <r>
      <t>(c)      (</t>
    </r>
    <r>
      <rPr>
        <i/>
        <sz val="12"/>
        <color theme="8" tint="-0.499984740745262"/>
        <rFont val="Times New Roman"/>
        <family val="1"/>
      </rPr>
      <t>2 points</t>
    </r>
    <r>
      <rPr>
        <sz val="12"/>
        <color theme="8" tint="-0.499984740745262"/>
        <rFont val="Times New Roman"/>
        <family val="1"/>
      </rPr>
      <t>)  Calculate the following:</t>
    </r>
  </si>
  <si>
    <t xml:space="preserve">Correlation between valuation classes </t>
  </si>
  <si>
    <r>
      <t>·</t>
    </r>
    <r>
      <rPr>
        <sz val="7"/>
        <color theme="8" tint="-0.499984740745262"/>
        <rFont val="Times New Roman"/>
        <family val="1"/>
      </rPr>
      <t xml:space="preserve">       </t>
    </r>
    <r>
      <rPr>
        <sz val="12"/>
        <color theme="8" tint="-0.499984740745262"/>
        <rFont val="Times New Roman"/>
        <family val="1"/>
      </rPr>
      <t>The correlation between the two valuation classes for external systemic risk is 0.3.</t>
    </r>
  </si>
  <si>
    <r>
      <t>·</t>
    </r>
    <r>
      <rPr>
        <sz val="7"/>
        <color theme="8" tint="-0.499984740745262"/>
        <rFont val="Times New Roman"/>
        <family val="1"/>
      </rPr>
      <t xml:space="preserve">       </t>
    </r>
    <r>
      <rPr>
        <sz val="12"/>
        <color theme="8" tint="-0.499984740745262"/>
        <rFont val="Times New Roman"/>
        <family val="1"/>
      </rPr>
      <t xml:space="preserve">Assume the same correlation between the two valuation classes for both outstanding claims and premium liabilities with respect to internal systemic risk. </t>
    </r>
  </si>
  <si>
    <t>Z</t>
  </si>
  <si>
    <t>Y</t>
  </si>
  <si>
    <t>X</t>
  </si>
  <si>
    <t>Premium Liabilities</t>
  </si>
  <si>
    <t>Outstanding Claims</t>
  </si>
  <si>
    <t>Coefficient of Variation (CoV)</t>
  </si>
  <si>
    <t>Valuation Class</t>
  </si>
  <si>
    <t>Proportion of Total Insurance Liabilities</t>
  </si>
  <si>
    <t>You are employing the approach set out in Marshall and are given the following:</t>
  </si>
  <si>
    <r>
      <t>(</t>
    </r>
    <r>
      <rPr>
        <i/>
        <sz val="12"/>
        <color theme="8" tint="-0.499984740745262"/>
        <rFont val="Times New Roman"/>
        <family val="1"/>
      </rPr>
      <t>1 point</t>
    </r>
    <r>
      <rPr>
        <sz val="12"/>
        <color theme="8" tint="-0.499984740745262"/>
        <rFont val="Times New Roman"/>
        <family val="1"/>
      </rPr>
      <t>)  Identify four subjective decisions that are required in this approach.</t>
    </r>
  </si>
  <si>
    <t>Marshall outlines a balanced scorecard approach to analyze internal systemic risk.  This approach requires subjective decisions to be made.</t>
  </si>
  <si>
    <r>
      <t>(</t>
    </r>
    <r>
      <rPr>
        <i/>
        <sz val="12"/>
        <color theme="8" tint="-0.499984740745262"/>
        <rFont val="Times New Roman"/>
        <family val="1"/>
      </rPr>
      <t>1 point</t>
    </r>
    <r>
      <rPr>
        <sz val="12"/>
        <color theme="8" tint="-0.499984740745262"/>
        <rFont val="Times New Roman"/>
        <family val="1"/>
      </rPr>
      <t>)   Describe two of these components, other than the three listed above.</t>
    </r>
  </si>
  <si>
    <r>
      <t>(</t>
    </r>
    <r>
      <rPr>
        <i/>
        <sz val="12"/>
        <color theme="8" tint="-0.499984740745262"/>
        <rFont val="Times New Roman"/>
        <family val="1"/>
      </rPr>
      <t>4 points</t>
    </r>
    <r>
      <rPr>
        <sz val="12"/>
        <color theme="8" tint="-0.499984740745262"/>
        <rFont val="Times New Roman"/>
        <family val="1"/>
      </rPr>
      <t>)  In “A Framework for Assessing Risk Margins,” Marshall et al. (Marshall) list nine components of their risk margin framework. 
This includes independent risk analysis, internal systemic risk analysis and external systemic risk analysis.</t>
    </r>
  </si>
  <si>
    <r>
      <t>(</t>
    </r>
    <r>
      <rPr>
        <i/>
        <sz val="12"/>
        <color theme="8" tint="-0.499984740745262"/>
        <rFont val="Times New Roman"/>
        <family val="1"/>
      </rPr>
      <t>0.5 points</t>
    </r>
    <r>
      <rPr>
        <sz val="12"/>
        <color theme="8" tint="-0.499984740745262"/>
        <rFont val="Times New Roman"/>
        <family val="1"/>
      </rPr>
      <t>)  Select the internal systemic risk CoV using the completed internal systemic risk balanced scorecard from part (b).</t>
    </r>
  </si>
  <si>
    <t>4.0-5.0</t>
  </si>
  <si>
    <t>3.0-4.0</t>
  </si>
  <si>
    <t>2.0-3.0</t>
  </si>
  <si>
    <t>1.0-2.0</t>
  </si>
  <si>
    <t>Score from balanced scorecard assessment</t>
  </si>
  <si>
    <t>You are provided with the following CoV scale:</t>
  </si>
  <si>
    <t>Specification 
error</t>
  </si>
  <si>
    <t>Best predictors are stable over time</t>
  </si>
  <si>
    <t>Ability to identify and use best predictors</t>
  </si>
  <si>
    <t>Weight</t>
  </si>
  <si>
    <t>Reason for receiving the score</t>
  </si>
  <si>
    <t>Score
(1 or 5)</t>
  </si>
  <si>
    <t>Risk Indicator</t>
  </si>
  <si>
    <t>Risk Source</t>
  </si>
  <si>
    <t>Answer in the space indicated below.</t>
  </si>
  <si>
    <r>
      <t>(</t>
    </r>
    <r>
      <rPr>
        <i/>
        <sz val="12"/>
        <color theme="8" tint="-0.499984740745262"/>
        <rFont val="Times New Roman"/>
        <family val="1"/>
      </rPr>
      <t>2.5 points</t>
    </r>
    <r>
      <rPr>
        <sz val="12"/>
        <color theme="8" tint="-0.499984740745262"/>
        <rFont val="Times New Roman"/>
        <family val="1"/>
      </rPr>
      <t>)  Complete the following internal systemic risk balanced scorecard:</t>
    </r>
  </si>
  <si>
    <r>
      <t>·</t>
    </r>
    <r>
      <rPr>
        <sz val="7"/>
        <color theme="8" tint="-0.499984740745262"/>
        <rFont val="Times New Roman"/>
        <family val="1"/>
      </rPr>
      <t xml:space="preserve">       </t>
    </r>
    <r>
      <rPr>
        <sz val="12"/>
        <color theme="8" tint="-0.499984740745262"/>
        <rFont val="Times New Roman"/>
        <family val="1"/>
      </rPr>
      <t>The claims data used for modeling was reconciled to the general ledger.  There were no material differences.</t>
    </r>
  </si>
  <si>
    <r>
      <t>·</t>
    </r>
    <r>
      <rPr>
        <sz val="7"/>
        <color theme="8" tint="-0.499984740745262"/>
        <rFont val="Times New Roman"/>
        <family val="1"/>
      </rPr>
      <t xml:space="preserve">       </t>
    </r>
    <r>
      <rPr>
        <sz val="12"/>
        <color theme="8" tint="-0.499984740745262"/>
        <rFont val="Times New Roman"/>
        <family val="1"/>
      </rPr>
      <t>Claim level data is available to analyze key predictors.</t>
    </r>
  </si>
  <si>
    <r>
      <t>·</t>
    </r>
    <r>
      <rPr>
        <sz val="7"/>
        <color theme="8" tint="-0.499984740745262"/>
        <rFont val="Times New Roman"/>
        <family val="1"/>
      </rPr>
      <t xml:space="preserve">       </t>
    </r>
    <r>
      <rPr>
        <sz val="12"/>
        <color theme="8" tint="-0.499984740745262"/>
        <rFont val="Times New Roman"/>
        <family val="1"/>
      </rPr>
      <t xml:space="preserve">Two different models were used to estimate the claim liabilities.  The first model has 8 predictors and produces a result of 12 million.  The second model has 6 predictors and produces a result of 23 million. </t>
    </r>
  </si>
  <si>
    <r>
      <t>·</t>
    </r>
    <r>
      <rPr>
        <sz val="7"/>
        <color theme="8" tint="-0.499984740745262"/>
        <rFont val="Times New Roman"/>
        <family val="1"/>
      </rPr>
      <t xml:space="preserve">       </t>
    </r>
    <r>
      <rPr>
        <sz val="12"/>
        <color theme="8" tint="-0.499984740745262"/>
        <rFont val="Times New Roman"/>
        <family val="1"/>
      </rPr>
      <t>Actuaries meet regularly with the relevant managers to discuss business and claim process changes.</t>
    </r>
  </si>
  <si>
    <t>You are given the following information for this line of business:</t>
  </si>
  <si>
    <r>
      <t>·</t>
    </r>
    <r>
      <rPr>
        <sz val="7"/>
        <color theme="8" tint="-0.499984740745262"/>
        <rFont val="Times New Roman"/>
        <family val="1"/>
      </rPr>
      <t xml:space="preserve">       </t>
    </r>
    <r>
      <rPr>
        <sz val="12"/>
        <color theme="8" tint="-0.499984740745262"/>
        <rFont val="Times New Roman"/>
        <family val="1"/>
      </rPr>
      <t xml:space="preserve">You assign a score of 1 </t>
    </r>
    <r>
      <rPr>
        <u/>
        <sz val="12"/>
        <color theme="8" tint="-0.499984740745262"/>
        <rFont val="Times New Roman"/>
        <family val="1"/>
      </rPr>
      <t>or</t>
    </r>
    <r>
      <rPr>
        <sz val="12"/>
        <color theme="8" tint="-0.499984740745262"/>
        <rFont val="Times New Roman"/>
        <family val="1"/>
      </rPr>
      <t xml:space="preserve"> 5 to each risk indicator.  A score of 1 represents poor practice, while a score of 5 represents good practice. </t>
    </r>
  </si>
  <si>
    <r>
      <t>·</t>
    </r>
    <r>
      <rPr>
        <sz val="7"/>
        <color theme="8" tint="-0.499984740745262"/>
        <rFont val="Times New Roman"/>
        <family val="1"/>
      </rPr>
      <t xml:space="preserve">       </t>
    </r>
    <r>
      <rPr>
        <sz val="12"/>
        <color theme="8" tint="-0.499984740745262"/>
        <rFont val="Times New Roman"/>
        <family val="1"/>
      </rPr>
      <t>Risk indicators are given equal weight within each source of internal systemic risk.</t>
    </r>
  </si>
  <si>
    <r>
      <t>·</t>
    </r>
    <r>
      <rPr>
        <sz val="7"/>
        <color theme="8" tint="-0.499984740745262"/>
        <rFont val="Times New Roman"/>
        <family val="1"/>
      </rPr>
      <t xml:space="preserve">       </t>
    </r>
    <r>
      <rPr>
        <sz val="12"/>
        <color theme="8" tint="-0.499984740745262"/>
        <rFont val="Times New Roman"/>
        <family val="1"/>
      </rPr>
      <t>Each of the three main sources of internal systemic risk has only two risk indicators.</t>
    </r>
  </si>
  <si>
    <t>Your balanced scorecard approach has the following features:</t>
  </si>
  <si>
    <t>You are using Marshall’s balanced scorecard approach to measure the internal systemic risk coefficient of variation (CoV).</t>
  </si>
  <si>
    <t xml:space="preserve">You are calculating a risk margin for claim liabilities in a long-tailed line of business. </t>
  </si>
  <si>
    <r>
      <t>(</t>
    </r>
    <r>
      <rPr>
        <i/>
        <sz val="12"/>
        <color theme="8" tint="-0.499984740745262"/>
        <rFont val="Times New Roman"/>
        <family val="1"/>
      </rPr>
      <t>1 point</t>
    </r>
    <r>
      <rPr>
        <sz val="12"/>
        <color theme="8" tint="-0.499984740745262"/>
        <rFont val="Times New Roman"/>
        <family val="1"/>
      </rPr>
      <t>)   Identify two reasons that quantitative methods should not be used to assess these correlation effects.</t>
    </r>
  </si>
  <si>
    <r>
      <t>(</t>
    </r>
    <r>
      <rPr>
        <i/>
        <sz val="12"/>
        <color theme="8" tint="-0.499984740745262"/>
        <rFont val="Times New Roman"/>
        <family val="1"/>
      </rPr>
      <t>4 points</t>
    </r>
    <r>
      <rPr>
        <sz val="12"/>
        <color theme="8" tint="-0.499984740745262"/>
        <rFont val="Times New Roman"/>
        <family val="1"/>
      </rPr>
      <t>)  “A Framework for Assessing Risk Margins,” by Marshall et al. (Marshall), described various methods for assessing correlation effects with respect to risk margins.</t>
    </r>
  </si>
  <si>
    <t>(iv)  Risk margin at the 80% adequacy level</t>
  </si>
  <si>
    <t>(iii)  Total consolidated CoV for all sources of risk</t>
  </si>
  <si>
    <t>(ii)   Total external systemic risk CoV</t>
  </si>
  <si>
    <t>(i)    Total internal systemic risk CoV</t>
  </si>
  <si>
    <r>
      <t>(</t>
    </r>
    <r>
      <rPr>
        <i/>
        <sz val="12"/>
        <color rgb="FF002060"/>
        <rFont val="Times New Roman"/>
        <family val="1"/>
      </rPr>
      <t>3 points</t>
    </r>
    <r>
      <rPr>
        <sz val="12"/>
        <color rgb="FF002060"/>
        <rFont val="Times New Roman"/>
        <family val="1"/>
      </rPr>
      <t>)  Calculate the following for the company:</t>
    </r>
  </si>
  <si>
    <r>
      <t>(</t>
    </r>
    <r>
      <rPr>
        <i/>
        <sz val="12"/>
        <color rgb="FF002060"/>
        <rFont val="Times New Roman"/>
        <family val="1"/>
      </rPr>
      <t>1 point</t>
    </r>
    <r>
      <rPr>
        <sz val="12"/>
        <color rgb="FF002060"/>
        <rFont val="Times New Roman"/>
        <family val="1"/>
      </rPr>
      <t>)  Describe two considerations why correlation effects exist within internal systemic risk.</t>
    </r>
  </si>
  <si>
    <t>●    The z-value of the 80th percentile of the Normal distribution is 0.8416.</t>
  </si>
  <si>
    <t xml:space="preserve"> z-value, 80th perc. Normal </t>
  </si>
  <si>
    <t>●    Assume that the underlying distribution of insurance liabilities for this company is the Normal distribution.</t>
  </si>
  <si>
    <t>●   The three sources of uncertainty (independent risk, internal systemic risk, and external systemic risk) are assumed to be mutually independent.</t>
  </si>
  <si>
    <t>●   For external systemic risk, assume there is no correlation between lines of business and between the components of insurance liabilities (OSC and PL).</t>
  </si>
  <si>
    <r>
      <rPr>
        <sz val="12"/>
        <color rgb="FF002060"/>
        <rFont val="Calibri"/>
        <family val="2"/>
      </rPr>
      <t>●</t>
    </r>
    <r>
      <rPr>
        <sz val="12"/>
        <color rgb="FF002060"/>
        <rFont val="Times New Roman"/>
        <family val="1"/>
      </rPr>
      <t xml:space="preserve">   Total independent risk CoV for the company’s insurance liabilities is </t>
    </r>
    <r>
      <rPr>
        <sz val="12"/>
        <color rgb="FF002060"/>
        <rFont val="Times New Roman"/>
        <family val="2"/>
      </rPr>
      <t>4.5%.</t>
    </r>
  </si>
  <si>
    <t>Total independent risk CoV</t>
  </si>
  <si>
    <t>Home OSC</t>
  </si>
  <si>
    <t>Auto PL</t>
  </si>
  <si>
    <t>Auto OSC</t>
  </si>
  <si>
    <t>Internal systemic risk correlation matrix</t>
  </si>
  <si>
    <t>PL</t>
  </si>
  <si>
    <t>OSC</t>
  </si>
  <si>
    <t>Premium liabilities (PL)</t>
  </si>
  <si>
    <t>Outstanding 
claims (OSC)</t>
  </si>
  <si>
    <t>Central Estimate (in millions)</t>
  </si>
  <si>
    <r>
      <t>(</t>
    </r>
    <r>
      <rPr>
        <i/>
        <sz val="12"/>
        <color rgb="FF002060"/>
        <rFont val="Times New Roman"/>
        <family val="1"/>
      </rPr>
      <t>4 points</t>
    </r>
    <r>
      <rPr>
        <sz val="12"/>
        <color rgb="FF002060"/>
        <rFont val="Times New Roman"/>
        <family val="1"/>
      </rPr>
      <t>)  You are calculting a risk margin for an insurance company with two lines of business using the methodology set out in "A Framework for Assessing Risk Margins."</t>
    </r>
  </si>
  <si>
    <r>
      <t>(</t>
    </r>
    <r>
      <rPr>
        <i/>
        <sz val="12"/>
        <color rgb="FF002060"/>
        <rFont val="Times New Roman"/>
        <family val="1"/>
      </rPr>
      <t>1.5 points</t>
    </r>
    <r>
      <rPr>
        <sz val="12"/>
        <color rgb="FF002060"/>
        <rFont val="Times New Roman"/>
        <family val="1"/>
      </rPr>
      <t>)  Evaluate if the data indicates a possible change in case settlement rates using a diagnostic test different than either of the two tests from part (c).</t>
    </r>
  </si>
  <si>
    <r>
      <t>(</t>
    </r>
    <r>
      <rPr>
        <i/>
        <sz val="12"/>
        <color rgb="FF002060"/>
        <rFont val="Times New Roman"/>
        <family val="1"/>
      </rPr>
      <t>2.5 points</t>
    </r>
    <r>
      <rPr>
        <sz val="12"/>
        <color rgb="FF002060"/>
        <rFont val="Times New Roman"/>
        <family val="1"/>
      </rPr>
      <t>)  Evaluate if the data indicates a possible change in case reserve adequacy using two different diagnostic tests.</t>
    </r>
  </si>
  <si>
    <t>Year</t>
  </si>
  <si>
    <t>Open Counts</t>
  </si>
  <si>
    <t>Accident</t>
  </si>
  <si>
    <t>Closed Counts</t>
  </si>
  <si>
    <t>Paid Claims (000)</t>
  </si>
  <si>
    <t>You are given the following additional information for the same line of business to perform diagnostic testing.</t>
  </si>
  <si>
    <t>You are told that the claim department outsourced a portion of its claim handling effective March 2019.  There are concerns that operational changes may have affected development patterns in immature accident periods.</t>
  </si>
  <si>
    <r>
      <t>(</t>
    </r>
    <r>
      <rPr>
        <i/>
        <sz val="12"/>
        <color rgb="FF002060"/>
        <rFont val="Times New Roman"/>
        <family val="1"/>
      </rPr>
      <t>1.5 points</t>
    </r>
    <r>
      <rPr>
        <sz val="12"/>
        <color rgb="FF002060"/>
        <rFont val="Times New Roman"/>
        <family val="1"/>
      </rPr>
      <t xml:space="preserve">)  Calculate the difference between the actual and expected reported claims from December 31, 2019 through September 30, 2020 for all accident years, using a linear interpolation of the development pattern.  </t>
    </r>
  </si>
  <si>
    <t>Reported Claims as of Sep. 30, 2020 (000)</t>
  </si>
  <si>
    <t>You are also given the following actual reported claims evaluated as of September 30, 2020.</t>
  </si>
  <si>
    <t xml:space="preserve">	Estimated ultimate claims were based on the development method applied to reported claims.</t>
  </si>
  <si>
    <t>Ultimate Claims (000)</t>
  </si>
  <si>
    <t>Reported Claims (000)</t>
  </si>
  <si>
    <t>You are given the following information as of December 31, 2019:</t>
  </si>
  <si>
    <r>
      <t>(</t>
    </r>
    <r>
      <rPr>
        <i/>
        <sz val="12"/>
        <color rgb="FF002060"/>
        <rFont val="Times New Roman"/>
        <family val="1"/>
      </rPr>
      <t>6 points</t>
    </r>
    <r>
      <rPr>
        <sz val="12"/>
        <color rgb="FF002060"/>
        <rFont val="Times New Roman"/>
        <family val="1"/>
      </rPr>
      <t>)</t>
    </r>
  </si>
  <si>
    <r>
      <t>(</t>
    </r>
    <r>
      <rPr>
        <i/>
        <sz val="12"/>
        <color rgb="FF002060"/>
        <rFont val="Times New Roman"/>
        <family val="1"/>
      </rPr>
      <t>1.5 points</t>
    </r>
    <r>
      <rPr>
        <sz val="12"/>
        <color rgb="FF002060"/>
        <rFont val="Times New Roman"/>
        <family val="1"/>
      </rPr>
      <t>)  Describe two other possible circumstances that could cause an anomaly as shown above.</t>
    </r>
  </si>
  <si>
    <t>You have identified an anomaly in these results beginning in accident year 2016.  There are several circumstances (business, operational, environmental, etc.) that could cause such an anomaly.  One possible circumstance would be that the Cape Cod method uses the same trend rate for all years and if the underlying trend decreased in 2016 the Cape Cod method might overestimate the expected reported claims in recent accident years.</t>
  </si>
  <si>
    <t>Difference Actual vs. Expected</t>
  </si>
  <si>
    <t>Expected Reported Claims</t>
  </si>
  <si>
    <t>Reported Claims as of Dec 31, 2020</t>
  </si>
  <si>
    <t>Claims (000)</t>
  </si>
  <si>
    <r>
      <t>Your manager has given you the following actual versus expected results for a</t>
    </r>
    <r>
      <rPr>
        <i/>
        <sz val="12"/>
        <color rgb="FF002060"/>
        <rFont val="Times New Roman"/>
        <family val="1"/>
      </rPr>
      <t xml:space="preserve"> different line of business</t>
    </r>
    <r>
      <rPr>
        <sz val="12"/>
        <color rgb="FF002060"/>
        <rFont val="Times New Roman"/>
        <family val="1"/>
      </rPr>
      <t>.  The Cape Cod method was also used to estimate expected reported claims for this business.</t>
    </r>
  </si>
  <si>
    <r>
      <t>(</t>
    </r>
    <r>
      <rPr>
        <i/>
        <sz val="12"/>
        <color rgb="FF002060"/>
        <rFont val="Times New Roman"/>
        <family val="1"/>
      </rPr>
      <t>1 point</t>
    </r>
    <r>
      <rPr>
        <sz val="12"/>
        <color rgb="FF002060"/>
        <rFont val="Times New Roman"/>
        <family val="1"/>
      </rPr>
      <t>)  Calculate the difference between the expected reported claims underlying the Cape Cod calculations in part (c) and actual reported claims as of December 31, 2020.</t>
    </r>
  </si>
  <si>
    <t>Reported Claims as of Dec. 31, 2020</t>
  </si>
  <si>
    <t>From part (c), for part (d):</t>
  </si>
  <si>
    <t>Not in the scope of GI 301 LO 5</t>
  </si>
  <si>
    <t>(1.5 points)  Derive projected ultimate claims.</t>
  </si>
  <si>
    <r>
      <t>(</t>
    </r>
    <r>
      <rPr>
        <i/>
        <strike/>
        <sz val="12"/>
        <color rgb="FF002060"/>
        <rFont val="Times New Roman"/>
        <family val="1"/>
      </rPr>
      <t>2.5 points</t>
    </r>
    <r>
      <rPr>
        <strike/>
        <sz val="12"/>
        <color rgb="FF002060"/>
        <rFont val="Times New Roman"/>
        <family val="1"/>
      </rPr>
      <t>)  Derive a selected adjusted expected pure premium.</t>
    </r>
  </si>
  <si>
    <t xml:space="preserve"> for all accidents occurring on or after January 1, 2018.</t>
  </si>
  <si>
    <t xml:space="preserve">·       Tort reform resulted in an estimated claim decrease of </t>
  </si>
  <si>
    <t>·       The annual pure premium trend is:</t>
  </si>
  <si>
    <t>·       All policies are annual, and they are written and earned evenly throughout the years.</t>
  </si>
  <si>
    <t>(000)</t>
  </si>
  <si>
    <t>Reported Age-to-Age Factors</t>
  </si>
  <si>
    <t>Paid Claims as of Dec. 31, 2020</t>
  </si>
  <si>
    <t>Earned Exposures</t>
  </si>
  <si>
    <t>You are asked to project ultimate claims evaluated as of December 31, 2020 using the Cape Cod method.  You are given the following information:</t>
  </si>
  <si>
    <t>You are projecting ultimate claims using the Cape Cod method and a pure premium approach.</t>
  </si>
  <si>
    <t>Parts (a) to (c) are not in the scope of GI 301 LO 5</t>
  </si>
  <si>
    <r>
      <t>(</t>
    </r>
    <r>
      <rPr>
        <i/>
        <sz val="12"/>
        <color rgb="FF002060"/>
        <rFont val="Times New Roman"/>
        <family val="1"/>
      </rPr>
      <t>7 points</t>
    </r>
    <r>
      <rPr>
        <sz val="12"/>
        <color rgb="FF002060"/>
        <rFont val="Times New Roman"/>
        <family val="1"/>
      </rPr>
      <t>)</t>
    </r>
  </si>
  <si>
    <r>
      <t>(</t>
    </r>
    <r>
      <rPr>
        <i/>
        <sz val="12"/>
        <color rgb="FF002060"/>
        <rFont val="Times New Roman"/>
        <family val="1"/>
      </rPr>
      <t>0.5 points</t>
    </r>
    <r>
      <rPr>
        <sz val="12"/>
        <color rgb="FF002060"/>
        <rFont val="Times New Roman"/>
        <family val="1"/>
      </rPr>
      <t>)  Provide an interpretation of the results for the actual versus expected analysis derived in part (g).</t>
    </r>
  </si>
  <si>
    <r>
      <t>(</t>
    </r>
    <r>
      <rPr>
        <i/>
        <sz val="12"/>
        <color rgb="FF002060"/>
        <rFont val="Times New Roman"/>
        <family val="1"/>
      </rPr>
      <t>1.5 points</t>
    </r>
    <r>
      <rPr>
        <sz val="12"/>
        <color rgb="FF002060"/>
        <rFont val="Times New Roman"/>
        <family val="1"/>
      </rPr>
      <t>)  Calculate the difference between the actual and expected reported claims for this line of business from December 31, 2021 through March 31, 2022 for all accident years, using linear interpolation.</t>
    </r>
  </si>
  <si>
    <t>Reported Claims as of March 31, 2022</t>
  </si>
  <si>
    <t>You are provided with the following additional information:</t>
  </si>
  <si>
    <t>(0.5 points)  Calculate the total unpaid claims for this line of business as of December 31, 3021, showing the case estimate and indicated IBNR separately.</t>
  </si>
  <si>
    <t>Selected Ultimate Claims</t>
  </si>
  <si>
    <t>Required for part (g)</t>
  </si>
  <si>
    <t>Your appointed actuary has selected the following ultimate claims for this line of business as of December 31, 2021:</t>
  </si>
  <si>
    <t>(1 point)  Calculate ultimate claims for all accident years using the Bornhuetter Ferguson method based on paid claims.  Use the expected claims from part (d).</t>
  </si>
  <si>
    <t>(1 point)  Calculate expected claims for all accident years based on the recommendation in part (c).</t>
  </si>
  <si>
    <t>(1.5 points)  Recommend a 2021 cost level expected claim ratio to use for estimating expected claims.  Justify your recommendation.</t>
  </si>
  <si>
    <t xml:space="preserve">Trended on-level claim ratios derived from reported claims as well as paid claims are considered for the expected claim ratio. </t>
  </si>
  <si>
    <t>(1.5 points)  Calculate the trended on-level claim ratios for all accident years using the ultimate claims calculated in part (a).</t>
  </si>
  <si>
    <t>(4.5 points)  Calculate the ultimate claims for all accident years using the development method with paid claims.  Justify any selections you make.</t>
  </si>
  <si>
    <t>The annual claim frequency trend is</t>
  </si>
  <si>
    <t>The annual claim severity trend is</t>
  </si>
  <si>
    <t>Trended On-Level Claim Ratios based on Reported Claims</t>
  </si>
  <si>
    <t>Premium On-Level Factors</t>
  </si>
  <si>
    <t>Calendar/ Accident Year</t>
  </si>
  <si>
    <t>Claims</t>
  </si>
  <si>
    <t>You are estimating unpaid claims for a line of business using several different methods, and are given the following information evaluated as of December 31, 2021:</t>
  </si>
  <si>
    <t>Parts (a) to (f) are not in the scope of GI 301 LO 5</t>
  </si>
  <si>
    <r>
      <t>(</t>
    </r>
    <r>
      <rPr>
        <i/>
        <sz val="12"/>
        <color rgb="FF002060"/>
        <rFont val="Times New Roman"/>
        <family val="1"/>
      </rPr>
      <t>12 points</t>
    </r>
    <r>
      <rPr>
        <sz val="12"/>
        <color rgb="FF002060"/>
        <rFont val="Times New Roman"/>
        <family val="1"/>
      </rPr>
      <t>)</t>
    </r>
  </si>
  <si>
    <t>Question 5</t>
  </si>
  <si>
    <t>A mature claims-made tail factor</t>
  </si>
  <si>
    <t>A second-year claims-made step factor</t>
  </si>
  <si>
    <t>(2 points)  Calculate each of the following factors for this coverage:</t>
  </si>
  <si>
    <t xml:space="preserve">	There is 10% annual pure premium trend in accident year claims._x000D_
</t>
  </si>
  <si>
    <t>There is a four-year reporting pattern of equal percentages each year.</t>
  </si>
  <si>
    <t xml:space="preserve">	The total reported claims for accident year 1 are 800._x000D_
</t>
  </si>
  <si>
    <t>You are conducting a ratemaking analysis for a professional liability coverage with the following information:</t>
  </si>
  <si>
    <t>A tail policy purchased after the third-year claims-made policy from part (b)(ii)</t>
  </si>
  <si>
    <t>A third-year claims-made policy effective January 1, 2015</t>
  </si>
  <si>
    <t>A first-year claims-made policy effective January 1, 2013</t>
  </si>
  <si>
    <t>(1.5 points)  Calculate the total reported claims for each of the following:</t>
  </si>
  <si>
    <t>Report Year</t>
  </si>
  <si>
    <t>Accident Year Lag</t>
  </si>
  <si>
    <t>Reported Claims</t>
  </si>
  <si>
    <t>You are given the following accident year lag by report year matrix:</t>
  </si>
  <si>
    <t>The response for part (e) is to be provided in the Word document.</t>
  </si>
  <si>
    <t>(0.5 points)  Calculate the NCCI experience rating modification factor using W = 0.5 and B = 50,000.</t>
  </si>
  <si>
    <t>The formula for the NCCI experience rating modification factor is given as follows:</t>
  </si>
  <si>
    <t>Expected excess claims for Classification Code C</t>
  </si>
  <si>
    <t>Total expected primary claims</t>
  </si>
  <si>
    <t>Total actual excess claims</t>
  </si>
  <si>
    <t>(1.5 points)  Calculate the following:</t>
  </si>
  <si>
    <t xml:space="preserve">	The primary threshold for reported claims, for rating purposes, is 10,000.</t>
  </si>
  <si>
    <t>C</t>
  </si>
  <si>
    <t>B</t>
  </si>
  <si>
    <t>A</t>
  </si>
  <si>
    <t>D-ratio</t>
  </si>
  <si>
    <t>Expected Loss Rate (per 100 of payroll)</t>
  </si>
  <si>
    <t>Payroll</t>
  </si>
  <si>
    <t>Classification Code</t>
  </si>
  <si>
    <t>Claims less than 1,000</t>
  </si>
  <si>
    <t># 7</t>
  </si>
  <si>
    <t># 4</t>
  </si>
  <si>
    <t># 2</t>
  </si>
  <si>
    <t>Actual Reported Claims</t>
  </si>
  <si>
    <t>Claims ID</t>
  </si>
  <si>
    <t>You are given the following information:</t>
  </si>
  <si>
    <t>(1 point)  Evaluate the reasonability of the deductible factors calculated in part (c) by performing a consistency test.</t>
  </si>
  <si>
    <t>The response for part (d) is to be provided in the Word document.</t>
  </si>
  <si>
    <t>(2.5 points)  Calculate the indicated deductible factors for deductibles of 500 and 1,000 relative to a base deductible of zero.</t>
  </si>
  <si>
    <t>The annual claim severity trend is 5%.</t>
  </si>
  <si>
    <t>All policies are written as 12-month policies.</t>
  </si>
  <si>
    <t>New rates are to be effective March 1, 2021 for one year.</t>
  </si>
  <si>
    <t>Ground Up Ultimate Claims</t>
  </si>
  <si>
    <t>Date of Claim</t>
  </si>
  <si>
    <t>Claim #</t>
  </si>
  <si>
    <t>You are conducting an analysis of deductible factors for ratemaking using empirical individual claims data.</t>
  </si>
  <si>
    <t>Question 11</t>
  </si>
  <si>
    <t>100,000 limit.</t>
  </si>
  <si>
    <t>20,000 limit, and</t>
  </si>
  <si>
    <r>
      <t>(</t>
    </r>
    <r>
      <rPr>
        <i/>
        <sz val="12"/>
        <color rgb="FF002060"/>
        <rFont val="Times New Roman"/>
        <family val="1"/>
      </rPr>
      <t>1.5 points</t>
    </r>
    <r>
      <rPr>
        <sz val="12"/>
        <color rgb="FF002060"/>
        <rFont val="Times New Roman"/>
        <family val="1"/>
      </rPr>
      <t>)  Calculate the increased limits factors relative to a basic limit of 10,000 for:</t>
    </r>
  </si>
  <si>
    <t>20,000 – 100,000</t>
  </si>
  <si>
    <t>10,000 – 20,000</t>
  </si>
  <si>
    <t>0 – 10,000</t>
  </si>
  <si>
    <t>Counts</t>
  </si>
  <si>
    <t>Indemnity Range</t>
  </si>
  <si>
    <t>You are given the following aggregated claims data for a different coverage:</t>
  </si>
  <si>
    <r>
      <t>(</t>
    </r>
    <r>
      <rPr>
        <i/>
        <sz val="12"/>
        <color rgb="FF002060"/>
        <rFont val="Times New Roman"/>
        <family val="1"/>
      </rPr>
      <t>1 point</t>
    </r>
    <r>
      <rPr>
        <sz val="12"/>
        <color rgb="FF002060"/>
        <rFont val="Times New Roman"/>
        <family val="1"/>
      </rPr>
      <t>)  Calculate a rate for the 1,000 deductible option using results from part (d).</t>
    </r>
  </si>
  <si>
    <t xml:space="preserve"> - There is no profit load.  </t>
  </si>
  <si>
    <t xml:space="preserve"> - The underlying fixed expense ratio is 10%.</t>
  </si>
  <si>
    <t xml:space="preserve"> - The underlying variable expense ratio is 20%.</t>
  </si>
  <si>
    <t xml:space="preserve"> - The underlying claim ratio is 70%.</t>
  </si>
  <si>
    <t xml:space="preserve">The current rate for this auto collision coverage is 110 with no deductible.  </t>
  </si>
  <si>
    <r>
      <t>(</t>
    </r>
    <r>
      <rPr>
        <i/>
        <sz val="12"/>
        <color rgb="FF002060"/>
        <rFont val="Times New Roman"/>
        <family val="1"/>
      </rPr>
      <t>0.5 points</t>
    </r>
    <r>
      <rPr>
        <sz val="12"/>
        <color rgb="FF002060"/>
        <rFont val="Times New Roman"/>
        <family val="1"/>
      </rPr>
      <t>)  Calculate the elimination ratio to be used for pricing a deductible option of 1,000.</t>
    </r>
  </si>
  <si>
    <t>Over 1,000</t>
  </si>
  <si>
    <t>0 – 1,000</t>
  </si>
  <si>
    <t>You are given the following aggregated claims data for auto collision coverage:</t>
  </si>
  <si>
    <t>Loss amount is 900,000 and the deductible is 0</t>
  </si>
  <si>
    <t>Loss amount is 800,000 and the deductible is 10,000</t>
  </si>
  <si>
    <r>
      <t>(</t>
    </r>
    <r>
      <rPr>
        <i/>
        <sz val="12"/>
        <color rgb="FF002060"/>
        <rFont val="Times New Roman"/>
        <family val="1"/>
      </rPr>
      <t>1 point</t>
    </r>
    <r>
      <rPr>
        <sz val="12"/>
        <color rgb="FF002060"/>
        <rFont val="Times New Roman"/>
        <family val="1"/>
      </rPr>
      <t>)  Calculate the claims paid by the insurer under the following scenarios:</t>
    </r>
  </si>
  <si>
    <t xml:space="preserve"> - The coinsurance requirement is 80% of the property value, applied before the deductible.  </t>
  </si>
  <si>
    <t xml:space="preserve"> - The amount of insurance purchased for the property is 500,000.</t>
  </si>
  <si>
    <t>A property is valued at 1,000,000.</t>
  </si>
  <si>
    <r>
      <t>(</t>
    </r>
    <r>
      <rPr>
        <i/>
        <sz val="12"/>
        <color rgb="FF002060"/>
        <rFont val="Times New Roman"/>
        <family val="1"/>
      </rPr>
      <t>2 points</t>
    </r>
    <r>
      <rPr>
        <sz val="12"/>
        <color rgb="FF002060"/>
        <rFont val="Times New Roman"/>
        <family val="1"/>
      </rPr>
      <t>)  Construct a numerical example demonstrating this principle.</t>
    </r>
  </si>
  <si>
    <t>Another principle of claims-made ratemaking states that claims-made policies priced on the basis of prior trend will be closer to the correct price than occurrence policies priced in the same way, when there is a sudden unpredictable change in the underlying trend.</t>
  </si>
  <si>
    <r>
      <t>(</t>
    </r>
    <r>
      <rPr>
        <i/>
        <sz val="12"/>
        <color rgb="FF002060"/>
        <rFont val="Times New Roman"/>
        <family val="1"/>
      </rPr>
      <t>1.5 points</t>
    </r>
    <r>
      <rPr>
        <sz val="12"/>
        <color rgb="FF002060"/>
        <rFont val="Times New Roman"/>
        <family val="1"/>
      </rPr>
      <t>)  Construct a numerical example demonstrating this principle.</t>
    </r>
  </si>
  <si>
    <t>One principle of claims-made ratemaking states that a claims-made policy will cost less than an occurrence policy when claim costs are increasing.</t>
  </si>
  <si>
    <t>Question 13</t>
  </si>
  <si>
    <r>
      <t>(</t>
    </r>
    <r>
      <rPr>
        <i/>
        <sz val="12"/>
        <color rgb="FF002060"/>
        <rFont val="Times New Roman"/>
        <family val="1"/>
      </rPr>
      <t>1 point</t>
    </r>
    <r>
      <rPr>
        <sz val="12"/>
        <color rgb="FF002060"/>
        <rFont val="Times New Roman"/>
        <family val="1"/>
      </rPr>
      <t>)  Evaluate the reasonability of the deductible factors calculated in part (d) using a consistency test.</t>
    </r>
  </si>
  <si>
    <r>
      <t>(</t>
    </r>
    <r>
      <rPr>
        <i/>
        <sz val="12"/>
        <color rgb="FF002060"/>
        <rFont val="Times New Roman"/>
        <family val="1"/>
      </rPr>
      <t>2 points</t>
    </r>
    <r>
      <rPr>
        <sz val="12"/>
        <color rgb="FF002060"/>
        <rFont val="Times New Roman"/>
        <family val="1"/>
      </rPr>
      <t>)  Determine the elimination ratios and deductible factors for each of the deductible options.</t>
    </r>
  </si>
  <si>
    <t>Optional Deductibles</t>
  </si>
  <si>
    <t>Base Deductible</t>
  </si>
  <si>
    <t>Trended Ultimate Claims, Adjusted to Deductible Level</t>
  </si>
  <si>
    <t>You are given the following information for a deductible analysis using empirical data:</t>
  </si>
  <si>
    <t xml:space="preserve">Insurance policies may include deductibles and limits.  Both features are used to reduce the claims paid by insurers with a corresponding adjustment to the premium. </t>
  </si>
  <si>
    <r>
      <t>(</t>
    </r>
    <r>
      <rPr>
        <i/>
        <sz val="12"/>
        <color rgb="FF002060"/>
        <rFont val="Times New Roman"/>
        <family val="1"/>
      </rPr>
      <t>1 point</t>
    </r>
    <r>
      <rPr>
        <sz val="12"/>
        <color rgb="FF002060"/>
        <rFont val="Times New Roman"/>
        <family val="1"/>
      </rPr>
      <t>)  Calculate CM’s earned premium for 2021, 2022 and 2023 for a mature tail policy effective January 1, 2021 with a premium of 25,000.</t>
    </r>
  </si>
  <si>
    <t>Mature</t>
  </si>
  <si>
    <t>Second-year</t>
  </si>
  <si>
    <r>
      <t>(</t>
    </r>
    <r>
      <rPr>
        <i/>
        <sz val="12"/>
        <color rgb="FF002060"/>
        <rFont val="Times New Roman"/>
        <family val="1"/>
      </rPr>
      <t>1 point</t>
    </r>
    <r>
      <rPr>
        <sz val="12"/>
        <color rgb="FF002060"/>
        <rFont val="Times New Roman"/>
        <family val="1"/>
      </rPr>
      <t>)  Calculate tail factors for a claims-made policy for the following maturities:</t>
    </r>
  </si>
  <si>
    <t>CM Insurance Company writes claims-made coverage with a 4-year reporting pattern where 40% of the claims incurred in an accident year are reported in the year of occurrence, and 20% are reported in each of the next three years.  The annual report year pure premium trend is 0%.</t>
  </si>
  <si>
    <r>
      <t>(</t>
    </r>
    <r>
      <rPr>
        <i/>
        <sz val="12"/>
        <color rgb="FF002060"/>
        <rFont val="Times New Roman"/>
        <family val="1"/>
      </rPr>
      <t>1 point</t>
    </r>
    <r>
      <rPr>
        <sz val="12"/>
        <color rgb="FF002060"/>
        <rFont val="Times New Roman"/>
        <family val="1"/>
      </rPr>
      <t>)  Demonstrate, with a numerical example, a situation in which the claims-made loss cost is greater than the occurrence loss cost.</t>
    </r>
  </si>
  <si>
    <r>
      <t>(</t>
    </r>
    <r>
      <rPr>
        <i/>
        <sz val="12"/>
        <color rgb="FF002060"/>
        <rFont val="Times New Roman"/>
        <family val="1"/>
      </rPr>
      <t>0.5 points</t>
    </r>
    <r>
      <rPr>
        <sz val="12"/>
        <color rgb="FF002060"/>
        <rFont val="Times New Roman"/>
        <family val="1"/>
      </rPr>
      <t>)  Describe the condition under which the converged results of the minimum bias method will be factors that reproduce all nine observed trended ultimate pure premiums.</t>
    </r>
  </si>
  <si>
    <r>
      <t>(</t>
    </r>
    <r>
      <rPr>
        <i/>
        <sz val="12"/>
        <color rgb="FF002060"/>
        <rFont val="Times New Roman"/>
        <family val="1"/>
      </rPr>
      <t>1.5 points</t>
    </r>
    <r>
      <rPr>
        <sz val="12"/>
        <color rgb="FF002060"/>
        <rFont val="Times New Roman"/>
        <family val="1"/>
      </rPr>
      <t>)  Calculate the revised relativities by class that result from a single iteration of the minimum bias method.</t>
    </r>
  </si>
  <si>
    <t>The minimum bias approach is to be used to obtain the final relativities.  The process starts with the one-way relativities for territory.</t>
  </si>
  <si>
    <r>
      <t>(</t>
    </r>
    <r>
      <rPr>
        <i/>
        <sz val="12"/>
        <color rgb="FF002060"/>
        <rFont val="Times New Roman"/>
        <family val="1"/>
      </rPr>
      <t>1.5 points</t>
    </r>
    <r>
      <rPr>
        <sz val="12"/>
        <color rgb="FF002060"/>
        <rFont val="Times New Roman"/>
        <family val="1"/>
      </rPr>
      <t xml:space="preserve">)  Calculate the rebalanced pure premiums using the one-way analysis relativities for each rating variable combination. </t>
    </r>
  </si>
  <si>
    <t>Territory</t>
  </si>
  <si>
    <t>Class</t>
  </si>
  <si>
    <t>Pure Premiums</t>
  </si>
  <si>
    <t>The trended ultimate pure premiums are given in the following table:</t>
  </si>
  <si>
    <r>
      <t>(</t>
    </r>
    <r>
      <rPr>
        <i/>
        <sz val="12"/>
        <color rgb="FF002060"/>
        <rFont val="Times New Roman"/>
        <family val="1"/>
      </rPr>
      <t>1.5 points</t>
    </r>
    <r>
      <rPr>
        <sz val="12"/>
        <color rgb="FF002060"/>
        <rFont val="Times New Roman"/>
        <family val="1"/>
      </rPr>
      <t>)  Determine if there is distributional bias in the exposure data.  Support your conclusion.</t>
    </r>
  </si>
  <si>
    <t>Exposures</t>
  </si>
  <si>
    <t>The exposures for the nine rating combinations are given in the following table:</t>
  </si>
  <si>
    <t>base rate × class factor × territory factor.</t>
  </si>
  <si>
    <t>Your company uses only two rating variables for its homeowners insurance policy. One is class (A, B, and C) and the other is territory (1, 2, and 3).  Rates are determined as:</t>
  </si>
  <si>
    <r>
      <t>(</t>
    </r>
    <r>
      <rPr>
        <i/>
        <sz val="12"/>
        <color rgb="FF002060"/>
        <rFont val="Times New Roman"/>
        <family val="1"/>
      </rPr>
      <t>0.5 points</t>
    </r>
    <r>
      <rPr>
        <sz val="12"/>
        <color rgb="FF002060"/>
        <rFont val="Times New Roman"/>
        <family val="1"/>
      </rPr>
      <t>)  Provide a reason why you would choose to determine deductible factors using a classification ratemaking approach instead of using the elimination ratio approach.</t>
    </r>
  </si>
  <si>
    <r>
      <t>(</t>
    </r>
    <r>
      <rPr>
        <i/>
        <sz val="12"/>
        <color rgb="FF002060"/>
        <rFont val="Times New Roman"/>
        <family val="1"/>
      </rPr>
      <t>0.5 points</t>
    </r>
    <r>
      <rPr>
        <sz val="12"/>
        <color rgb="FF002060"/>
        <rFont val="Times New Roman"/>
        <family val="1"/>
      </rPr>
      <t>)  Describe why you would not be able to use data from policies with a 2,000 deductible to determine the deductible factor for a 1,000 deductible if the data was censored.</t>
    </r>
  </si>
  <si>
    <r>
      <t>(</t>
    </r>
    <r>
      <rPr>
        <i/>
        <sz val="12"/>
        <color rgb="FF002060"/>
        <rFont val="Times New Roman"/>
        <family val="1"/>
      </rPr>
      <t>2.5 points</t>
    </r>
    <r>
      <rPr>
        <sz val="12"/>
        <color rgb="FF002060"/>
        <rFont val="Times New Roman"/>
        <family val="1"/>
      </rPr>
      <t>)  Recommend a factor for a deductible of 1,500.  Justify your recommendation.</t>
    </r>
  </si>
  <si>
    <r>
      <t>(</t>
    </r>
    <r>
      <rPr>
        <i/>
        <sz val="12"/>
        <color rgb="FF002060"/>
        <rFont val="Times New Roman"/>
        <family val="1"/>
      </rPr>
      <t>1.5 points</t>
    </r>
    <r>
      <rPr>
        <sz val="12"/>
        <color rgb="FF002060"/>
        <rFont val="Times New Roman"/>
        <family val="1"/>
      </rPr>
      <t>)  Calculate the indicated deductible factor for a deductible of 1,000.</t>
    </r>
  </si>
  <si>
    <t>The base deductible is 500.</t>
  </si>
  <si>
    <t>unlimited</t>
  </si>
  <si>
    <t>–</t>
  </si>
  <si>
    <t>Indemnity</t>
  </si>
  <si>
    <t>Counts in Interval</t>
  </si>
  <si>
    <t>You are given the following uncensored aggregated information for a line of business:</t>
  </si>
  <si>
    <t>Question 19</t>
  </si>
  <si>
    <r>
      <t>(</t>
    </r>
    <r>
      <rPr>
        <i/>
        <sz val="12"/>
        <color rgb="FF002060"/>
        <rFont val="Times New Roman"/>
        <family val="1"/>
      </rPr>
      <t>0.5 points</t>
    </r>
    <r>
      <rPr>
        <sz val="12"/>
        <color rgb="FF002060"/>
        <rFont val="Times New Roman"/>
        <family val="1"/>
      </rPr>
      <t>)  State one reason why insurers favor including a coinsurance requirement in property policies.</t>
    </r>
  </si>
  <si>
    <t xml:space="preserve"> coinsurance requirement.</t>
  </si>
  <si>
    <t xml:space="preserve"> with a</t>
  </si>
  <si>
    <r>
      <t>(iii)</t>
    </r>
    <r>
      <rPr>
        <sz val="7"/>
        <color rgb="FF002060"/>
        <rFont val="Times New Roman"/>
        <family val="1"/>
      </rPr>
      <t xml:space="preserve">          </t>
    </r>
    <r>
      <rPr>
        <sz val="12"/>
        <color rgb="FF002060"/>
        <rFont val="Times New Roman"/>
        <family val="1"/>
      </rPr>
      <t xml:space="preserve">The insured purchased coverage of </t>
    </r>
  </si>
  <si>
    <r>
      <t>(ii)</t>
    </r>
    <r>
      <rPr>
        <sz val="7"/>
        <color rgb="FF002060"/>
        <rFont val="Times New Roman"/>
        <family val="1"/>
      </rPr>
      <t xml:space="preserve">            </t>
    </r>
    <r>
      <rPr>
        <sz val="12"/>
        <color rgb="FF002060"/>
        <rFont val="Times New Roman"/>
        <family val="1"/>
      </rPr>
      <t>The insured purchased coverage of</t>
    </r>
  </si>
  <si>
    <r>
      <t>(i)</t>
    </r>
    <r>
      <rPr>
        <sz val="7"/>
        <color rgb="FF002060"/>
        <rFont val="Times New Roman"/>
        <family val="1"/>
      </rPr>
      <t xml:space="preserve">              </t>
    </r>
    <r>
      <rPr>
        <sz val="12"/>
        <color rgb="FF002060"/>
        <rFont val="Times New Roman"/>
        <family val="1"/>
      </rPr>
      <t>The insured purchased coverage of</t>
    </r>
  </si>
  <si>
    <r>
      <t>(</t>
    </r>
    <r>
      <rPr>
        <i/>
        <sz val="12"/>
        <color rgb="FF002060"/>
        <rFont val="Times New Roman"/>
        <family val="1"/>
      </rPr>
      <t>1.5 points</t>
    </r>
    <r>
      <rPr>
        <sz val="12"/>
        <color rgb="FF002060"/>
        <rFont val="Times New Roman"/>
        <family val="1"/>
      </rPr>
      <t>)  Calculate the claims paid by the insurer under each of the following scenarios:</t>
    </r>
  </si>
  <si>
    <t>There is no deductible on the coverage for the facility.</t>
  </si>
  <si>
    <t xml:space="preserve"> The garage is valued at </t>
  </si>
  <si>
    <t xml:space="preserve">The garage facility was also damaged with losses of </t>
  </si>
  <si>
    <r>
      <t>(</t>
    </r>
    <r>
      <rPr>
        <i/>
        <sz val="12"/>
        <color rgb="FF002060"/>
        <rFont val="Times New Roman"/>
        <family val="1"/>
      </rPr>
      <t>0.5 points</t>
    </r>
    <r>
      <rPr>
        <sz val="12"/>
        <color rgb="FF002060"/>
        <rFont val="Times New Roman"/>
        <family val="1"/>
      </rPr>
      <t>)  State one advantage of a deductible from an insurer’s perspective.</t>
    </r>
  </si>
  <si>
    <r>
      <t>·</t>
    </r>
    <r>
      <rPr>
        <sz val="7"/>
        <color rgb="FF002060"/>
        <rFont val="Times New Roman"/>
        <family val="1"/>
      </rPr>
      <t xml:space="preserve">       </t>
    </r>
    <r>
      <rPr>
        <sz val="12"/>
        <color rgb="FF002060"/>
        <rFont val="Times New Roman"/>
        <family val="1"/>
      </rPr>
      <t>Losses with a total value between 50,000 and 100,000 would be proportionately shared between the garage owner and the insurer.</t>
    </r>
  </si>
  <si>
    <t xml:space="preserve"> and</t>
  </si>
  <si>
    <r>
      <t>·</t>
    </r>
    <r>
      <rPr>
        <sz val="7"/>
        <color rgb="FF002060"/>
        <rFont val="Times New Roman"/>
        <family val="1"/>
      </rPr>
      <t xml:space="preserve">       </t>
    </r>
    <r>
      <rPr>
        <sz val="12"/>
        <color rgb="FF002060"/>
        <rFont val="Times New Roman"/>
        <family val="1"/>
      </rPr>
      <t>The insurer would pay the total value of any covered loss greater than</t>
    </r>
  </si>
  <si>
    <r>
      <t>·</t>
    </r>
    <r>
      <rPr>
        <sz val="7"/>
        <color rgb="FF002060"/>
        <rFont val="Times New Roman"/>
        <family val="1"/>
      </rPr>
      <t xml:space="preserve">       </t>
    </r>
    <r>
      <rPr>
        <sz val="12"/>
        <color rgb="FF002060"/>
        <rFont val="Times New Roman"/>
        <family val="1"/>
      </rPr>
      <t xml:space="preserve">The garage owner would fully retain any losses less than </t>
    </r>
  </si>
  <si>
    <t xml:space="preserve">Diminishing deductible per event where: </t>
  </si>
  <si>
    <t xml:space="preserve"> of the garage owner’s liability </t>
  </si>
  <si>
    <t>Deductible of</t>
  </si>
  <si>
    <t xml:space="preserve"> per vehicle</t>
  </si>
  <si>
    <t xml:space="preserve">Straight deductible of </t>
  </si>
  <si>
    <r>
      <t>(</t>
    </r>
    <r>
      <rPr>
        <i/>
        <sz val="12"/>
        <color rgb="FF002060"/>
        <rFont val="Times New Roman"/>
        <family val="1"/>
      </rPr>
      <t>1.5 points</t>
    </r>
    <r>
      <rPr>
        <sz val="12"/>
        <color rgb="FF002060"/>
        <rFont val="Times New Roman"/>
        <family val="1"/>
      </rPr>
      <t>)  Calculate the losses retained by the garage owner under each of the following deductible scenarios:</t>
    </r>
  </si>
  <si>
    <t>includes property damage liability coverage.</t>
  </si>
  <si>
    <t xml:space="preserve"> in property liability damage.  The garage owner maintains a large deductible policy which</t>
  </si>
  <si>
    <t xml:space="preserve">vehicle owner for </t>
  </si>
  <si>
    <t>A suburban city flooded, damaging 80 vehicles parked in an underground garage.  The garage's owner is liable to each</t>
  </si>
  <si>
    <t>Question 1</t>
  </si>
  <si>
    <t xml:space="preserve">(2.5 points)  Calculate.  </t>
  </si>
  <si>
    <r>
      <t>(</t>
    </r>
    <r>
      <rPr>
        <i/>
        <sz val="12"/>
        <color rgb="FF002060"/>
        <rFont val="Times New Roman"/>
        <family val="1"/>
      </rPr>
      <t>0.5 points</t>
    </r>
    <r>
      <rPr>
        <sz val="12"/>
        <color rgb="FF002060"/>
        <rFont val="Times New Roman"/>
        <family val="1"/>
      </rPr>
      <t>)  Describe this conflict.</t>
    </r>
  </si>
  <si>
    <r>
      <t xml:space="preserve">Credibility and homogeneity </t>
    </r>
    <r>
      <rPr>
        <sz val="12"/>
        <color rgb="FF002060"/>
        <rFont val="TimesNewRomanPSMT"/>
      </rPr>
      <t xml:space="preserve">frequently present conflicting objectives in the actuarial work supporting risk classification systems. </t>
    </r>
  </si>
  <si>
    <r>
      <t>(</t>
    </r>
    <r>
      <rPr>
        <i/>
        <sz val="12"/>
        <color rgb="FF002060"/>
        <rFont val="Times New Roman"/>
        <family val="1"/>
      </rPr>
      <t>1.5 points</t>
    </r>
    <r>
      <rPr>
        <sz val="12"/>
        <color rgb="FF002060"/>
        <rFont val="Times New Roman"/>
        <family val="1"/>
      </rPr>
      <t>)  Describe two approaches that address the issues identified in part (c).</t>
    </r>
  </si>
  <si>
    <r>
      <t>(</t>
    </r>
    <r>
      <rPr>
        <i/>
        <sz val="12"/>
        <color rgb="FF002060"/>
        <rFont val="Times New Roman"/>
        <family val="1"/>
      </rPr>
      <t>1.5 points</t>
    </r>
    <r>
      <rPr>
        <sz val="12"/>
        <color rgb="FF002060"/>
        <rFont val="Times New Roman"/>
        <family val="1"/>
      </rPr>
      <t>)  Describe two possible issues, in general, with the use of a single variable risk classification analysis.</t>
    </r>
  </si>
  <si>
    <t xml:space="preserve"> by setting the base class as "25 and over", "male."</t>
  </si>
  <si>
    <t xml:space="preserve">with the single variable risk classification analysis, </t>
  </si>
  <si>
    <r>
      <t>(</t>
    </r>
    <r>
      <rPr>
        <i/>
        <sz val="12"/>
        <color rgb="FF002060"/>
        <rFont val="Times New Roman"/>
        <family val="1"/>
      </rPr>
      <t>1.5 points</t>
    </r>
    <r>
      <rPr>
        <sz val="12"/>
        <color rgb="FF002060"/>
        <rFont val="Times New Roman"/>
        <family val="1"/>
      </rPr>
      <t xml:space="preserve">)  Calculate </t>
    </r>
    <r>
      <rPr>
        <i/>
        <sz val="12"/>
        <color rgb="FF002060"/>
        <rFont val="Times New Roman"/>
        <family val="1"/>
      </rPr>
      <t>A</t>
    </r>
    <r>
      <rPr>
        <i/>
        <vertAlign val="subscript"/>
        <sz val="12"/>
        <color rgb="FF002060"/>
        <rFont val="Times New Roman"/>
        <family val="1"/>
      </rPr>
      <t>2</t>
    </r>
    <r>
      <rPr>
        <sz val="12"/>
        <color rgb="FF002060"/>
        <rFont val="Times New Roman"/>
        <family val="1"/>
      </rPr>
      <t xml:space="preserve">, </t>
    </r>
    <r>
      <rPr>
        <i/>
        <sz val="12"/>
        <color rgb="FF002060"/>
        <rFont val="Times New Roman"/>
        <family val="1"/>
      </rPr>
      <t>S</t>
    </r>
    <r>
      <rPr>
        <i/>
        <vertAlign val="subscript"/>
        <sz val="12"/>
        <color rgb="FF002060"/>
        <rFont val="Times New Roman"/>
        <family val="1"/>
      </rPr>
      <t>2</t>
    </r>
    <r>
      <rPr>
        <sz val="12"/>
        <color rgb="FF002060"/>
        <rFont val="Times New Roman"/>
        <family val="1"/>
      </rPr>
      <t xml:space="preserve">, and </t>
    </r>
  </si>
  <si>
    <r>
      <t>(</t>
    </r>
    <r>
      <rPr>
        <i/>
        <sz val="12"/>
        <color rgb="FF002060"/>
        <rFont val="Times New Roman"/>
        <family val="1"/>
      </rPr>
      <t>j</t>
    </r>
    <r>
      <rPr>
        <sz val="12"/>
        <color rgb="FF002060"/>
        <rFont val="Times New Roman"/>
        <family val="1"/>
      </rPr>
      <t xml:space="preserve"> = 1 for male,  </t>
    </r>
    <r>
      <rPr>
        <i/>
        <sz val="12"/>
        <color rgb="FF002060"/>
        <rFont val="Times New Roman"/>
        <family val="1"/>
      </rPr>
      <t>j</t>
    </r>
    <r>
      <rPr>
        <sz val="12"/>
        <color rgb="FF002060"/>
        <rFont val="Times New Roman"/>
        <family val="1"/>
      </rPr>
      <t xml:space="preserve"> = 2 for female)</t>
    </r>
  </si>
  <si>
    <r>
      <t>·</t>
    </r>
    <r>
      <rPr>
        <sz val="7"/>
        <color rgb="FF002060"/>
        <rFont val="Times New Roman"/>
        <family val="1"/>
      </rPr>
      <t xml:space="preserve">       </t>
    </r>
    <r>
      <rPr>
        <i/>
        <sz val="12"/>
        <color rgb="FF002060"/>
        <rFont val="Times New Roman"/>
        <family val="1"/>
      </rPr>
      <t>S</t>
    </r>
    <r>
      <rPr>
        <i/>
        <vertAlign val="subscript"/>
        <sz val="12"/>
        <color rgb="FF002060"/>
        <rFont val="Times New Roman"/>
        <family val="1"/>
      </rPr>
      <t>j</t>
    </r>
    <r>
      <rPr>
        <sz val="12"/>
        <color rgb="FF002060"/>
        <rFont val="Times New Roman"/>
        <family val="1"/>
      </rPr>
      <t xml:space="preserve"> is the relativity for an insured in risk class </t>
    </r>
    <r>
      <rPr>
        <i/>
        <sz val="12"/>
        <color rgb="FF002060"/>
        <rFont val="Times New Roman"/>
        <family val="1"/>
      </rPr>
      <t>j</t>
    </r>
    <r>
      <rPr>
        <sz val="12"/>
        <color rgb="FF002060"/>
        <rFont val="Times New Roman"/>
        <family val="1"/>
      </rPr>
      <t>, sex.</t>
    </r>
  </si>
  <si>
    <r>
      <t>(</t>
    </r>
    <r>
      <rPr>
        <i/>
        <sz val="12"/>
        <color rgb="FF002060"/>
        <rFont val="Times New Roman"/>
        <family val="1"/>
      </rPr>
      <t>i</t>
    </r>
    <r>
      <rPr>
        <sz val="12"/>
        <color rgb="FF002060"/>
        <rFont val="Times New Roman"/>
        <family val="1"/>
      </rPr>
      <t xml:space="preserve"> = 1 for 25 and over, </t>
    </r>
    <r>
      <rPr>
        <i/>
        <sz val="12"/>
        <color rgb="FF002060"/>
        <rFont val="Times New Roman"/>
        <family val="1"/>
      </rPr>
      <t>i</t>
    </r>
    <r>
      <rPr>
        <sz val="12"/>
        <color rgb="FF002060"/>
        <rFont val="Times New Roman"/>
        <family val="1"/>
      </rPr>
      <t xml:space="preserve"> = 2 for under 25)</t>
    </r>
  </si>
  <si>
    <r>
      <rPr>
        <sz val="12"/>
        <color rgb="FF002060"/>
        <rFont val="Symbol"/>
        <family val="1"/>
        <charset val="2"/>
      </rPr>
      <t>·</t>
    </r>
    <r>
      <rPr>
        <i/>
        <sz val="12"/>
        <color rgb="FF002060"/>
        <rFont val="Times New Roman"/>
        <family val="1"/>
      </rPr>
      <t>    A</t>
    </r>
    <r>
      <rPr>
        <i/>
        <vertAlign val="subscript"/>
        <sz val="12"/>
        <color rgb="FF002060"/>
        <rFont val="Times New Roman"/>
        <family val="1"/>
      </rPr>
      <t>i</t>
    </r>
    <r>
      <rPr>
        <sz val="12"/>
        <color rgb="FF002060"/>
        <rFont val="Times New Roman"/>
        <family val="1"/>
      </rPr>
      <t xml:space="preserve"> is the relativity for an insured in risk class </t>
    </r>
    <r>
      <rPr>
        <i/>
        <sz val="12"/>
        <color rgb="FF002060"/>
        <rFont val="Times New Roman"/>
        <family val="1"/>
      </rPr>
      <t>i</t>
    </r>
    <r>
      <rPr>
        <sz val="12"/>
        <color rgb="FF002060"/>
        <rFont val="Times New Roman"/>
        <family val="1"/>
      </rPr>
      <t>, age group,</t>
    </r>
  </si>
  <si>
    <t xml:space="preserve"> is the overall average pure premium underlying the experience of all insureds with given risk characteristics,</t>
  </si>
  <si>
    <r>
      <t>·</t>
    </r>
    <r>
      <rPr>
        <sz val="7"/>
        <color rgb="FF002060"/>
        <rFont val="Times New Roman"/>
        <family val="1"/>
      </rPr>
      <t xml:space="preserve">       </t>
    </r>
  </si>
  <si>
    <t>, where</t>
  </si>
  <si>
    <t xml:space="preserve">The new premium for each combination of age group and sex is determined as </t>
  </si>
  <si>
    <t xml:space="preserve">Another colleague proposes a single variable risk classification analysis for each of the variables, age group and sex.  </t>
  </si>
  <si>
    <r>
      <t>(</t>
    </r>
    <r>
      <rPr>
        <i/>
        <sz val="12"/>
        <color rgb="FF002060"/>
        <rFont val="Times New Roman"/>
        <family val="1"/>
      </rPr>
      <t>1 point</t>
    </r>
    <r>
      <rPr>
        <sz val="12"/>
        <color rgb="FF002060"/>
        <rFont val="Times New Roman"/>
        <family val="1"/>
      </rPr>
      <t>)  Critique your colleague’s recommendation.</t>
    </r>
  </si>
  <si>
    <t xml:space="preserve"> for all vehicles. </t>
  </si>
  <si>
    <t>Your colleague recommends increasing the pure premium to</t>
  </si>
  <si>
    <t xml:space="preserve"> per year for every vehicle in the rating plan.  </t>
  </si>
  <si>
    <t xml:space="preserve">The company is using an underlying pure premium of </t>
  </si>
  <si>
    <t>Female</t>
  </si>
  <si>
    <t>Male</t>
  </si>
  <si>
    <t>Under 25</t>
  </si>
  <si>
    <t>25 and over</t>
  </si>
  <si>
    <t>Sex</t>
  </si>
  <si>
    <t>Estimated Ultimate</t>
  </si>
  <si>
    <t>Number of Vehicles</t>
  </si>
  <si>
    <t>Age Group</t>
  </si>
  <si>
    <t>DSI provides insurance that covers the replacement of an electric vehicle’s battery when it is damaged in an accident.  You are given the following DSI claims experience for this product:</t>
  </si>
  <si>
    <t xml:space="preserve">Calculate the experience rating modification. </t>
  </si>
  <si>
    <r>
      <t>experience rating</t>
    </r>
    <r>
      <rPr>
        <sz val="12"/>
        <color rgb="FF002060"/>
        <rFont val="Times New Roman"/>
        <family val="1"/>
      </rPr>
      <t xml:space="preserve">, the square root rule and a full credibility standard of </t>
    </r>
  </si>
  <si>
    <r>
      <t>·</t>
    </r>
    <r>
      <rPr>
        <sz val="7"/>
        <color rgb="FF002060"/>
        <rFont val="Times New Roman"/>
        <family val="1"/>
      </rPr>
      <t xml:space="preserve">       </t>
    </r>
    <r>
      <rPr>
        <sz val="12"/>
        <color rgb="FF002060"/>
        <rFont val="Times New Roman"/>
        <family val="1"/>
      </rPr>
      <t xml:space="preserve">Partial credibility is assigned to claims using </t>
    </r>
    <r>
      <rPr>
        <i/>
        <sz val="12"/>
        <color rgb="FF002060"/>
        <rFont val="Times New Roman"/>
        <family val="1"/>
      </rPr>
      <t>basic limits premiums subject to</t>
    </r>
  </si>
  <si>
    <r>
      <t>·</t>
    </r>
    <r>
      <rPr>
        <sz val="7"/>
        <color rgb="FF002060"/>
        <rFont val="Times New Roman"/>
        <family val="1"/>
      </rPr>
      <t xml:space="preserve">       </t>
    </r>
    <r>
      <rPr>
        <sz val="12"/>
        <color rgb="FF002060"/>
        <rFont val="Times New Roman"/>
        <family val="1"/>
      </rPr>
      <t>The Adjusted Expected Loss Ratio (AELR) is</t>
    </r>
  </si>
  <si>
    <r>
      <t>·</t>
    </r>
    <r>
      <rPr>
        <sz val="7"/>
        <color rgb="FF002060"/>
        <rFont val="Times New Roman"/>
        <family val="1"/>
      </rPr>
      <t xml:space="preserve">       </t>
    </r>
    <r>
      <rPr>
        <sz val="12"/>
        <color rgb="FF002060"/>
        <rFont val="Times New Roman"/>
        <family val="1"/>
      </rPr>
      <t xml:space="preserve">The Maximum Single Limit (MSL) is </t>
    </r>
  </si>
  <si>
    <r>
      <t>·</t>
    </r>
    <r>
      <rPr>
        <sz val="7"/>
        <color rgb="FF002060"/>
        <rFont val="Times New Roman"/>
        <family val="1"/>
      </rPr>
      <t xml:space="preserve">       </t>
    </r>
    <r>
      <rPr>
        <sz val="12"/>
        <color rgb="FF002060"/>
        <rFont val="Times New Roman"/>
        <family val="1"/>
      </rPr>
      <t xml:space="preserve">The basic limit for indemnity is </t>
    </r>
  </si>
  <si>
    <t>July 1, 2020 – June 30, 2021</t>
  </si>
  <si>
    <t>July 1, 2019 – June 30, 2020</t>
  </si>
  <si>
    <t>Percentage of Claims Expected to be Unreported as of July 1, 2022</t>
  </si>
  <si>
    <t>Basic Limits Premiums Subject to Experience Rating</t>
  </si>
  <si>
    <t>Policy Year</t>
  </si>
  <si>
    <t>ALAE</t>
  </si>
  <si>
    <t>Total Limits Indemnity</t>
  </si>
  <si>
    <t>Claim ID</t>
  </si>
  <si>
    <t>Reported Claims as of July 1, 2022</t>
  </si>
  <si>
    <t>You are calculating the experience rating modification for a commercial general liability policy.  You are given the following information:</t>
  </si>
  <si>
    <r>
      <t>(</t>
    </r>
    <r>
      <rPr>
        <i/>
        <sz val="12"/>
        <color rgb="FF002060"/>
        <rFont val="Times New Roman"/>
        <family val="1"/>
      </rPr>
      <t>3 points</t>
    </r>
    <r>
      <rPr>
        <sz val="12"/>
        <color rgb="FF002060"/>
        <rFont val="Times New Roman"/>
        <family val="1"/>
      </rPr>
      <t>)</t>
    </r>
  </si>
  <si>
    <t>Not in the scope of GI 301 LO6</t>
  </si>
  <si>
    <r>
      <t>(b)</t>
    </r>
    <r>
      <rPr>
        <strike/>
        <sz val="7"/>
        <color rgb="FF002060"/>
        <rFont val="Times New Roman"/>
        <family val="1"/>
      </rPr>
      <t xml:space="preserve">               </t>
    </r>
    <r>
      <rPr>
        <strike/>
        <sz val="12"/>
        <color rgb="FF002060"/>
        <rFont val="Times New Roman"/>
        <family val="1"/>
      </rPr>
      <t>(</t>
    </r>
    <r>
      <rPr>
        <i/>
        <strike/>
        <sz val="12"/>
        <color rgb="FF002060"/>
        <rFont val="Times New Roman"/>
        <family val="1"/>
      </rPr>
      <t>0.5 points</t>
    </r>
    <r>
      <rPr>
        <strike/>
        <sz val="12"/>
        <color rgb="FF002060"/>
        <rFont val="Times New Roman"/>
        <family val="1"/>
      </rPr>
      <t xml:space="preserve">)  Calculate the admitted portion of the premium asset from part (a) under the rules of U.S. statutory accounting.   </t>
    </r>
  </si>
  <si>
    <r>
      <t>(a)</t>
    </r>
    <r>
      <rPr>
        <sz val="7"/>
        <color rgb="FF002060"/>
        <rFont val="Times New Roman"/>
        <family val="1"/>
      </rPr>
      <t xml:space="preserve">               </t>
    </r>
    <r>
      <rPr>
        <sz val="12"/>
        <color rgb="FF002060"/>
        <rFont val="Times New Roman"/>
        <family val="1"/>
      </rPr>
      <t>(</t>
    </r>
    <r>
      <rPr>
        <i/>
        <sz val="12"/>
        <color rgb="FF002060"/>
        <rFont val="Times New Roman"/>
        <family val="1"/>
      </rPr>
      <t>4.5 points</t>
    </r>
    <r>
      <rPr>
        <sz val="12"/>
        <color rgb="FF002060"/>
        <rFont val="Times New Roman"/>
        <family val="1"/>
      </rPr>
      <t>)  Calculate the premium asset on WFH’s retrospectively rated policies as of Dec. 31, 2019.</t>
    </r>
  </si>
  <si>
    <r>
      <t>·</t>
    </r>
    <r>
      <rPr>
        <sz val="7"/>
        <color rgb="FF002060"/>
        <rFont val="Times New Roman"/>
        <family val="1"/>
      </rPr>
      <t xml:space="preserve">         </t>
    </r>
    <r>
      <rPr>
        <sz val="12"/>
        <color rgb="FF002060"/>
        <rFont val="Times New Roman"/>
        <family val="1"/>
      </rPr>
      <t>None of the unbilled premiums from the retrospectively rated policies are secured.</t>
    </r>
  </si>
  <si>
    <r>
      <t>·</t>
    </r>
    <r>
      <rPr>
        <sz val="12"/>
        <color rgb="FF002060"/>
        <rFont val="Times New Roman"/>
        <family val="1"/>
      </rPr>
      <t>    Assume that no losses are reported for a policy year after 66 months of development.</t>
    </r>
  </si>
  <si>
    <r>
      <t>·</t>
    </r>
    <r>
      <rPr>
        <sz val="7"/>
        <color rgb="FF002060"/>
        <rFont val="Times New Roman"/>
        <family val="1"/>
      </rPr>
      <t xml:space="preserve">         </t>
    </r>
    <r>
      <rPr>
        <sz val="12"/>
        <color rgb="FF002060"/>
        <rFont val="Times New Roman"/>
        <family val="1"/>
      </rPr>
      <t>Premiums for policy years 2018 and prior are fully earned as of year-end 2019.</t>
    </r>
  </si>
  <si>
    <t>Cumulative Development Factors for Reported Policy Year Losses (i.e., reported loss age-to-ultimate factors)</t>
  </si>
  <si>
    <t>Development age in months</t>
  </si>
  <si>
    <t>Premium Booked as of 12/31/2019 ($M)</t>
  </si>
  <si>
    <t>Premium Booked at Prior Retrospective Adjustment ($M)</t>
  </si>
  <si>
    <t>Losses Reported at Prior Retrospective Adjustment ($M)</t>
  </si>
  <si>
    <t>Reported Losses as of 12/31/19 ($M)</t>
  </si>
  <si>
    <t>Completed Retro Adjustments as of 12/31/2019</t>
  </si>
  <si>
    <t>Percentage of Loss Emerged Since Prior Evaluation</t>
  </si>
  <si>
    <t>Selected Premium Development to Loss Development (PDLD) Ratio</t>
  </si>
  <si>
    <t>Loss Evaluation Point in Months</t>
  </si>
  <si>
    <t>Retro Adjustment Period</t>
  </si>
  <si>
    <r>
      <t>(</t>
    </r>
    <r>
      <rPr>
        <i/>
        <sz val="12"/>
        <color rgb="FF002060"/>
        <rFont val="Times New Roman"/>
        <family val="1"/>
      </rPr>
      <t>5 points</t>
    </r>
    <r>
      <rPr>
        <sz val="12"/>
        <color rgb="FF002060"/>
        <rFont val="Times New Roman"/>
        <family val="1"/>
      </rPr>
      <t>)  U.S. general insurer, WFH General, writes retrospectively rated workers compensation policies. You have the following information for WFH’s retrospectively rated policies. Amounts in the second table are in millions of dollars ($M) as indicated.</t>
    </r>
  </si>
  <si>
    <t>Part (b) is not in the scope of GI 301 LO6</t>
  </si>
  <si>
    <t>QUESTION 15</t>
  </si>
  <si>
    <r>
      <t>(</t>
    </r>
    <r>
      <rPr>
        <i/>
        <sz val="12"/>
        <color theme="8" tint="-0.499984740745262"/>
        <rFont val="Times New Roman"/>
        <family val="1"/>
      </rPr>
      <t>0.5 points</t>
    </r>
    <r>
      <rPr>
        <sz val="12"/>
        <color theme="8" tint="-0.499984740745262"/>
        <rFont val="Times New Roman"/>
        <family val="1"/>
      </rPr>
      <t>)  Calculate the premium asset on retrospectively rated polices for policy years 2019 and 2020 combined as of December 31, 2020.</t>
    </r>
  </si>
  <si>
    <t>Completed Retro Adjustments as of 12/31/2020</t>
  </si>
  <si>
    <t>Premiums 
Booked as of 12/31/20</t>
  </si>
  <si>
    <t>Premiums 
Booked from 
Prior Adjustment</t>
  </si>
  <si>
    <t>Expected 
Future Loss Emergence</t>
  </si>
  <si>
    <t>You are given the following premium and loss information for policy years 2019 and 2020 combined as of December 31, 2020.</t>
  </si>
  <si>
    <r>
      <t>(</t>
    </r>
    <r>
      <rPr>
        <i/>
        <sz val="12"/>
        <color theme="8" tint="-0.499984740745262"/>
        <rFont val="Times New Roman"/>
        <family val="1"/>
      </rPr>
      <t>1 point</t>
    </r>
    <r>
      <rPr>
        <sz val="12"/>
        <color theme="8" tint="-0.499984740745262"/>
        <rFont val="Times New Roman"/>
        <family val="1"/>
      </rPr>
      <t>) Calculate the cumulative PDLD (i.e., CPDLD) ratios for the first and second retrospective premium adjustments.</t>
    </r>
  </si>
  <si>
    <t xml:space="preserve">The PDLD ratio for the third retrospective adjustment period is 0. </t>
  </si>
  <si>
    <t>Third</t>
  </si>
  <si>
    <t>Second</t>
  </si>
  <si>
    <t>First</t>
  </si>
  <si>
    <t>% Loss Emerged</t>
  </si>
  <si>
    <t>You are given the following information regarding the retrospective rated policies:</t>
  </si>
  <si>
    <r>
      <t>(</t>
    </r>
    <r>
      <rPr>
        <i/>
        <sz val="12"/>
        <color theme="8" tint="-0.499984740745262"/>
        <rFont val="Times New Roman"/>
        <family val="1"/>
      </rPr>
      <t>1.5 points</t>
    </r>
    <r>
      <rPr>
        <sz val="12"/>
        <color theme="8" tint="-0.499984740745262"/>
        <rFont val="Times New Roman"/>
        <family val="1"/>
      </rPr>
      <t>) Calculate the Premium Development to Loss Development (PDLD) ratios under the formula approach for the first and second retrospective premium adjustments.</t>
    </r>
  </si>
  <si>
    <t>Expected percentage of loss emerged for the first retro adjustment</t>
  </si>
  <si>
    <t>Incremental loss capping ratio for the second retrospective adjustment period</t>
  </si>
  <si>
    <t>Loss capping ratio at the first retrospective adjustment</t>
  </si>
  <si>
    <t>Tax multiplier</t>
  </si>
  <si>
    <t>Loss conversion factor</t>
  </si>
  <si>
    <t>Expected loss ratio</t>
  </si>
  <si>
    <t>Basic premium factor</t>
  </si>
  <si>
    <t>You are given the following retrospective rating parameters:</t>
  </si>
  <si>
    <r>
      <t>(</t>
    </r>
    <r>
      <rPr>
        <i/>
        <sz val="12"/>
        <color theme="8" tint="-0.499984740745262"/>
        <rFont val="Times New Roman"/>
        <family val="1"/>
      </rPr>
      <t>0.5 points</t>
    </r>
    <r>
      <rPr>
        <sz val="12"/>
        <color theme="8" tint="-0.499984740745262"/>
        <rFont val="Times New Roman"/>
        <family val="1"/>
      </rPr>
      <t>) Describe a benefit of using the formula approach over an approach using historical data for calculating PDLD ratios.</t>
    </r>
  </si>
  <si>
    <t xml:space="preserve">In calculating the premium asset on retrospectively rated polices, Teng and Perkins describe an approach using Premium Development to Loss Development (PDLD) ratios.  These PDLD ratios may be determined using a formula approach with the retrospective rating parameters or an approach using historical data. </t>
  </si>
  <si>
    <t>(ii)     the timing of when amounts are recorded</t>
  </si>
  <si>
    <t>(i)      the accounting transaction including where the amounts are recorded</t>
  </si>
  <si>
    <r>
      <t>(</t>
    </r>
    <r>
      <rPr>
        <i/>
        <strike/>
        <sz val="12"/>
        <color theme="8" tint="-0.499984740745262"/>
        <rFont val="Times New Roman"/>
        <family val="1"/>
      </rPr>
      <t>1.5 points</t>
    </r>
    <r>
      <rPr>
        <strike/>
        <sz val="12"/>
        <color theme="8" tint="-0.499984740745262"/>
        <rFont val="Times New Roman"/>
        <family val="1"/>
      </rPr>
      <t>) Describe the recording of the amounts for accrued additional retrospective premiums in the statutory financial statement as per SSAP No. 66 with respect to the following:</t>
    </r>
  </si>
  <si>
    <t xml:space="preserve"> for retrospectively rated contracts. </t>
  </si>
  <si>
    <r>
      <t>(</t>
    </r>
    <r>
      <rPr>
        <i/>
        <strike/>
        <sz val="12"/>
        <color theme="8" tint="-0.499984740745262"/>
        <rFont val="Times New Roman"/>
        <family val="1"/>
      </rPr>
      <t>5 points</t>
    </r>
    <r>
      <rPr>
        <strike/>
        <sz val="12"/>
        <color theme="8" tint="-0.499984740745262"/>
        <rFont val="Times New Roman"/>
        <family val="1"/>
      </rPr>
      <t>)  Statement of Statutory Accounting Principles (SSAP) No. 66 establishes statutory accounting principles</t>
    </r>
  </si>
  <si>
    <t>Part (a) is not in the scope of GI 301 LO6</t>
  </si>
  <si>
    <r>
      <t>(</t>
    </r>
    <r>
      <rPr>
        <i/>
        <sz val="12"/>
        <color theme="8" tint="-0.499984740745262"/>
        <rFont val="Times New Roman"/>
        <family val="1"/>
      </rPr>
      <t>1.5 points</t>
    </r>
    <r>
      <rPr>
        <sz val="12"/>
        <color theme="8" tint="-0.499984740745262"/>
        <rFont val="Times New Roman"/>
        <family val="1"/>
      </rPr>
      <t>)  Calculate the premium asset on retrospectively rated policies as of December 31, 2022 arising from policy years 2020 and 2021 using the PDLD method.</t>
    </r>
  </si>
  <si>
    <t>Premium Booked from Prior Retrospective Adjustment</t>
  </si>
  <si>
    <t>Expected Loss Emergence after Last Completed Retrospective Adjustment</t>
  </si>
  <si>
    <t>Completed Retro Adjustments as of Year-End 2022</t>
  </si>
  <si>
    <t>Premuim Booked as of Year-End 
2022</t>
  </si>
  <si>
    <t>Policy 
Year</t>
  </si>
  <si>
    <t>You have the following amounts from the company’s retrospectively rated policies for policy years 2020 and 2021:</t>
  </si>
  <si>
    <t>No losses are reported after the fourth retro adjustment.</t>
  </si>
  <si>
    <t>Fourth</t>
  </si>
  <si>
    <t>Selected PDLD Ratio</t>
  </si>
  <si>
    <t>Loss 
Evaluation Point
in Months</t>
  </si>
  <si>
    <t>You are given the following information for a company’s retrospectively rated policies:</t>
  </si>
  <si>
    <r>
      <t>(</t>
    </r>
    <r>
      <rPr>
        <i/>
        <sz val="12"/>
        <color theme="8" tint="-0.499984740745262"/>
        <rFont val="Times New Roman"/>
        <family val="1"/>
      </rPr>
      <t>0.5 points</t>
    </r>
    <r>
      <rPr>
        <sz val="12"/>
        <color theme="8" tint="-0.499984740745262"/>
        <rFont val="Times New Roman"/>
        <family val="1"/>
      </rPr>
      <t>)  Describe the two methods for calculating PDLD ratios.</t>
    </r>
  </si>
  <si>
    <r>
      <t>(</t>
    </r>
    <r>
      <rPr>
        <i/>
        <sz val="12"/>
        <color theme="8" tint="-0.499984740745262"/>
        <rFont val="Times New Roman"/>
        <family val="1"/>
      </rPr>
      <t>1 point</t>
    </r>
    <r>
      <rPr>
        <sz val="12"/>
        <color theme="8" tint="-0.499984740745262"/>
        <rFont val="Times New Roman"/>
        <family val="1"/>
      </rPr>
      <t>)  Describe how the PDLD method differs from Fitzgibbon’s method with respect to the function relating retrospective premium to losses incurred.</t>
    </r>
  </si>
  <si>
    <r>
      <t>(</t>
    </r>
    <r>
      <rPr>
        <i/>
        <sz val="12"/>
        <color theme="8" tint="-0.499984740745262"/>
        <rFont val="Times New Roman"/>
        <family val="1"/>
      </rPr>
      <t>1 point</t>
    </r>
    <r>
      <rPr>
        <sz val="12"/>
        <color theme="8" tint="-0.499984740745262"/>
        <rFont val="Times New Roman"/>
        <family val="1"/>
      </rPr>
      <t xml:space="preserve">)  Describe what each of </t>
    </r>
    <r>
      <rPr>
        <i/>
        <sz val="12"/>
        <color theme="8" tint="-0.499984740745262"/>
        <rFont val="Times New Roman"/>
        <family val="1"/>
      </rPr>
      <t>A</t>
    </r>
    <r>
      <rPr>
        <sz val="12"/>
        <color theme="8" tint="-0.499984740745262"/>
        <rFont val="Times New Roman"/>
        <family val="1"/>
      </rPr>
      <t xml:space="preserve">, </t>
    </r>
    <r>
      <rPr>
        <i/>
        <sz val="12"/>
        <color theme="8" tint="-0.499984740745262"/>
        <rFont val="Times New Roman"/>
        <family val="1"/>
      </rPr>
      <t>B</t>
    </r>
    <r>
      <rPr>
        <sz val="12"/>
        <color theme="8" tint="-0.499984740745262"/>
        <rFont val="Times New Roman"/>
        <family val="1"/>
      </rPr>
      <t xml:space="preserve">, and </t>
    </r>
    <r>
      <rPr>
        <i/>
        <sz val="12"/>
        <color theme="8" tint="-0.499984740745262"/>
        <rFont val="Times New Roman"/>
        <family val="1"/>
      </rPr>
      <t>x</t>
    </r>
    <r>
      <rPr>
        <sz val="12"/>
        <color theme="8" tint="-0.499984740745262"/>
        <rFont val="Times New Roman"/>
        <family val="1"/>
      </rPr>
      <t xml:space="preserve"> represent.</t>
    </r>
  </si>
  <si>
    <r>
      <t xml:space="preserve">In Fitzgibbon’s method, a linear function relates retrospective premium to losses incurred.  This can be restated as </t>
    </r>
    <r>
      <rPr>
        <i/>
        <sz val="12"/>
        <color theme="8" tint="-0.499984740745262"/>
        <rFont val="Times New Roman"/>
        <family val="1"/>
      </rPr>
      <t>Y</t>
    </r>
    <r>
      <rPr>
        <sz val="12"/>
        <color theme="8" tint="-0.499984740745262"/>
        <rFont val="Times New Roman"/>
        <family val="1"/>
      </rPr>
      <t xml:space="preserve"> = </t>
    </r>
    <r>
      <rPr>
        <i/>
        <sz val="12"/>
        <color theme="8" tint="-0.499984740745262"/>
        <rFont val="Times New Roman"/>
        <family val="1"/>
      </rPr>
      <t>A</t>
    </r>
    <r>
      <rPr>
        <sz val="12"/>
        <color theme="8" tint="-0.499984740745262"/>
        <rFont val="Times New Roman"/>
        <family val="1"/>
      </rPr>
      <t xml:space="preserve"> + </t>
    </r>
    <r>
      <rPr>
        <i/>
        <sz val="12"/>
        <color theme="8" tint="-0.499984740745262"/>
        <rFont val="Times New Roman"/>
        <family val="1"/>
      </rPr>
      <t>Bx</t>
    </r>
    <r>
      <rPr>
        <sz val="12"/>
        <color theme="8" tint="-0.499984740745262"/>
        <rFont val="Times New Roman"/>
        <family val="1"/>
      </rPr>
      <t xml:space="preserve"> where </t>
    </r>
    <r>
      <rPr>
        <i/>
        <sz val="12"/>
        <color theme="8" tint="-0.499984740745262"/>
        <rFont val="Times New Roman"/>
        <family val="1"/>
      </rPr>
      <t>Y</t>
    </r>
    <r>
      <rPr>
        <sz val="12"/>
        <color theme="8" tint="-0.499984740745262"/>
        <rFont val="Times New Roman"/>
        <family val="1"/>
      </rPr>
      <t xml:space="preserve"> is the retrospective adjustment as a percentage of standard premium.</t>
    </r>
  </si>
  <si>
    <r>
      <t>·</t>
    </r>
    <r>
      <rPr>
        <sz val="7"/>
        <color theme="8" tint="-0.499984740745262"/>
        <rFont val="Times New Roman"/>
        <family val="1"/>
      </rPr>
      <t xml:space="preserve">          </t>
    </r>
    <r>
      <rPr>
        <sz val="12"/>
        <color theme="8" tint="-0.499984740745262"/>
        <rFont val="Times New Roman"/>
        <family val="1"/>
      </rPr>
      <t>PDLD method (developed by Teng and Perkins)</t>
    </r>
  </si>
  <si>
    <r>
      <t>·</t>
    </r>
    <r>
      <rPr>
        <sz val="7"/>
        <color theme="8" tint="-0.499984740745262"/>
        <rFont val="Times New Roman"/>
        <family val="1"/>
      </rPr>
      <t>          </t>
    </r>
    <r>
      <rPr>
        <sz val="12"/>
        <color theme="8" tint="-0.499984740745262"/>
        <rFont val="Times New Roman"/>
        <family val="1"/>
      </rPr>
      <t>Fitzgibbon’s method</t>
    </r>
  </si>
  <si>
    <r>
      <t>(</t>
    </r>
    <r>
      <rPr>
        <i/>
        <sz val="12"/>
        <color theme="8" tint="-0.499984740745262"/>
        <rFont val="Times New Roman"/>
        <family val="1"/>
      </rPr>
      <t>4 points</t>
    </r>
    <r>
      <rPr>
        <sz val="12"/>
        <color theme="8" tint="-0.499984740745262"/>
        <rFont val="Times New Roman"/>
        <family val="1"/>
      </rPr>
      <t>)  The premium asset on retrospectively rated polices may be calculated using either of the following methods:</t>
    </r>
  </si>
  <si>
    <t>Third year</t>
  </si>
  <si>
    <t>First year</t>
  </si>
  <si>
    <r>
      <t>(</t>
    </r>
    <r>
      <rPr>
        <i/>
        <sz val="12"/>
        <color theme="8" tint="-0.499984740745262"/>
        <rFont val="Times New Roman"/>
        <family val="1"/>
      </rPr>
      <t>2.5 points</t>
    </r>
    <r>
      <rPr>
        <sz val="12"/>
        <color theme="8" tint="-0.499984740745262"/>
        <rFont val="Times New Roman"/>
        <family val="1"/>
      </rPr>
      <t>)  Calculate tail factors for a claims-made policy for the following maturities:</t>
    </r>
  </si>
  <si>
    <t>.</t>
  </si>
  <si>
    <t xml:space="preserve">The annual accident year trend is </t>
  </si>
  <si>
    <t>Occurrence + 5</t>
  </si>
  <si>
    <t>Occurrence + 4</t>
  </si>
  <si>
    <t>Occurrence + 3</t>
  </si>
  <si>
    <t>Occurrence + 2</t>
  </si>
  <si>
    <t>Occurrence + 1</t>
  </si>
  <si>
    <t>Occurrence</t>
  </si>
  <si>
    <t>Percent</t>
  </si>
  <si>
    <t>Claims Incurred in an 
Accident Year are Reported in the Year of</t>
  </si>
  <si>
    <t>An insurer writes claims-made coverage with a 6-year reporting pattern.  The reporting pattern is as follows:</t>
  </si>
  <si>
    <t>Tail factor</t>
  </si>
  <si>
    <t>Tail policy</t>
  </si>
  <si>
    <t>Step factor</t>
  </si>
  <si>
    <r>
      <t>(</t>
    </r>
    <r>
      <rPr>
        <i/>
        <sz val="12"/>
        <color theme="8" tint="-0.499984740745262"/>
        <rFont val="Times New Roman"/>
        <family val="1"/>
      </rPr>
      <t>1.5 points</t>
    </r>
    <r>
      <rPr>
        <sz val="12"/>
        <color theme="8" tint="-0.499984740745262"/>
        <rFont val="Times New Roman"/>
        <family val="1"/>
      </rPr>
      <t>)  Describe the following terms with respect to claims-made insurance:</t>
    </r>
  </si>
  <si>
    <r>
      <t>(</t>
    </r>
    <r>
      <rPr>
        <i/>
        <sz val="12"/>
        <color theme="8" tint="-0.499984740745262"/>
        <rFont val="Times New Roman"/>
        <family val="1"/>
      </rPr>
      <t>4 points</t>
    </r>
    <r>
      <rPr>
        <sz val="12"/>
        <color theme="8" tint="-0.499984740745262"/>
        <rFont val="Times New Roman"/>
        <family val="1"/>
      </rPr>
      <t>)</t>
    </r>
  </si>
  <si>
    <t>Response for part (a) is to be provided in the Word document.</t>
  </si>
  <si>
    <t>Limit</t>
  </si>
  <si>
    <t>Answer in the space below. A graph of ILF to limit is provided for your convenience. You are not required to use the graph to earn full credit.</t>
  </si>
  <si>
    <r>
      <t>(</t>
    </r>
    <r>
      <rPr>
        <i/>
        <sz val="12"/>
        <color theme="8" tint="-0.499984740745262"/>
        <rFont val="Times New Roman"/>
        <family val="1"/>
      </rPr>
      <t>1 point</t>
    </r>
    <r>
      <rPr>
        <sz val="12"/>
        <color theme="8" tint="-0.499984740745262"/>
        <rFont val="Times New Roman"/>
        <family val="1"/>
      </rPr>
      <t>)  Recommend an ILF for a 2,000,000 indemnity limit.  Justify your recommendation.</t>
    </r>
  </si>
  <si>
    <r>
      <t>(</t>
    </r>
    <r>
      <rPr>
        <i/>
        <sz val="12"/>
        <color theme="8" tint="-0.499984740745262"/>
        <rFont val="Times New Roman"/>
        <family val="1"/>
      </rPr>
      <t>1 point</t>
    </r>
    <r>
      <rPr>
        <sz val="12"/>
        <color theme="8" tint="-0.499984740745262"/>
        <rFont val="Times New Roman"/>
        <family val="1"/>
      </rPr>
      <t>)  Test the consistency of the ILFs calculated in part (b).</t>
    </r>
  </si>
  <si>
    <t>(iv)          5,000,000</t>
  </si>
  <si>
    <t>(iii)          3,500,000</t>
  </si>
  <si>
    <t>(ii)           2,500,000</t>
  </si>
  <si>
    <t>(i)            1,500,000</t>
  </si>
  <si>
    <r>
      <t>(</t>
    </r>
    <r>
      <rPr>
        <i/>
        <sz val="12"/>
        <color theme="8" tint="-0.499984740745262"/>
        <rFont val="Times New Roman"/>
        <family val="1"/>
      </rPr>
      <t>2 points</t>
    </r>
    <r>
      <rPr>
        <sz val="12"/>
        <color theme="8" tint="-0.499984740745262"/>
        <rFont val="Times New Roman"/>
        <family val="1"/>
      </rPr>
      <t>)  Calculate the observed increased limits factors (ILFs) for the following indemnity limits, relative to a basic indemnity limit of 1,000,000:</t>
    </r>
  </si>
  <si>
    <r>
      <t>(</t>
    </r>
    <r>
      <rPr>
        <i/>
        <sz val="12"/>
        <color theme="8" tint="-0.499984740745262"/>
        <rFont val="Times New Roman"/>
        <family val="1"/>
      </rPr>
      <t>1 point</t>
    </r>
    <r>
      <rPr>
        <sz val="12"/>
        <color theme="8" tint="-0.499984740745262"/>
        <rFont val="Times New Roman"/>
        <family val="1"/>
      </rPr>
      <t>)  Describe two issues that should be investigated with respect to the industry data used in this analysis.</t>
    </r>
  </si>
  <si>
    <r>
      <t>·</t>
    </r>
    <r>
      <rPr>
        <sz val="7"/>
        <color theme="8" tint="-0.499984740745262"/>
        <rFont val="Times New Roman"/>
        <family val="1"/>
      </rPr>
      <t xml:space="preserve">       </t>
    </r>
    <r>
      <rPr>
        <sz val="12"/>
        <color theme="8" tint="-0.499984740745262"/>
        <rFont val="Times New Roman"/>
        <family val="1"/>
      </rPr>
      <t>ALAE is unlimited.</t>
    </r>
  </si>
  <si>
    <r>
      <t>·</t>
    </r>
    <r>
      <rPr>
        <sz val="7"/>
        <color theme="8" tint="-0.499984740745262"/>
        <rFont val="Times New Roman"/>
        <family val="1"/>
      </rPr>
      <t xml:space="preserve">       </t>
    </r>
    <r>
      <rPr>
        <sz val="12"/>
        <color theme="8" tint="-0.499984740745262"/>
        <rFont val="Times New Roman"/>
        <family val="1"/>
      </rPr>
      <t>The line of business for the industry data is similar to that being looked at by the insurer.</t>
    </r>
  </si>
  <si>
    <r>
      <t>·</t>
    </r>
    <r>
      <rPr>
        <sz val="7"/>
        <color theme="8" tint="-0.499984740745262"/>
        <rFont val="Times New Roman"/>
        <family val="1"/>
      </rPr>
      <t xml:space="preserve">       </t>
    </r>
    <r>
      <rPr>
        <sz val="12"/>
        <color theme="8" tint="-0.499984740745262"/>
        <rFont val="Times New Roman"/>
        <family val="1"/>
      </rPr>
      <t>Data is evaluated as of December 31, 2022 and includes accident years 2018 and 2019 combined.</t>
    </r>
  </si>
  <si>
    <t>ALAE % of Indemnity</t>
  </si>
  <si>
    <t>Indemnity Severity in Interval</t>
  </si>
  <si>
    <t>Indemnity Range
 (000)</t>
  </si>
  <si>
    <r>
      <t>(</t>
    </r>
    <r>
      <rPr>
        <i/>
        <sz val="12"/>
        <color theme="8" tint="-0.499984740745262"/>
        <rFont val="Times New Roman"/>
        <family val="1"/>
      </rPr>
      <t>5 points</t>
    </r>
    <r>
      <rPr>
        <sz val="12"/>
        <color theme="8" tint="-0.499984740745262"/>
        <rFont val="Times New Roman"/>
        <family val="1"/>
      </rPr>
      <t>)  You are conducting an increased limits analysis for an insurer looking to enter a liability line of business.  You are given the following insurance industry aggregated claims data by size of claim:</t>
    </r>
  </si>
  <si>
    <t>Question 12</t>
  </si>
  <si>
    <r>
      <t>(</t>
    </r>
    <r>
      <rPr>
        <i/>
        <sz val="12"/>
        <color theme="8" tint="-0.499984740745262"/>
        <rFont val="Times New Roman"/>
        <family val="1"/>
      </rPr>
      <t>1 point</t>
    </r>
    <r>
      <rPr>
        <sz val="12"/>
        <color theme="8" tint="-0.499984740745262"/>
        <rFont val="Times New Roman"/>
        <family val="1"/>
      </rPr>
      <t>)  Calculate the premium asset on retrospectively rated policies as of December 31, 2022.</t>
    </r>
  </si>
  <si>
    <r>
      <t>(</t>
    </r>
    <r>
      <rPr>
        <i/>
        <sz val="12"/>
        <color theme="8" tint="-0.499984740745262"/>
        <rFont val="Times New Roman"/>
        <family val="1"/>
      </rPr>
      <t>1 point</t>
    </r>
    <r>
      <rPr>
        <sz val="12"/>
        <color theme="8" tint="-0.499984740745262"/>
        <rFont val="Times New Roman"/>
        <family val="1"/>
      </rPr>
      <t>)  Provide two situations in which one would favor the formula approach to estimating PDLD ratios over the empirical approach assuming there is sufficient data to use the empirical approach.</t>
    </r>
  </si>
  <si>
    <r>
      <t>(</t>
    </r>
    <r>
      <rPr>
        <i/>
        <sz val="12"/>
        <color theme="8" tint="-0.499984740745262"/>
        <rFont val="Times New Roman"/>
        <family val="1"/>
      </rPr>
      <t>2 points</t>
    </r>
    <r>
      <rPr>
        <sz val="12"/>
        <color theme="8" tint="-0.499984740745262"/>
        <rFont val="Times New Roman"/>
        <family val="1"/>
      </rPr>
      <t xml:space="preserve">)  Calculate the implied Cumulative Premium Development to Loss Development (CPDLD) ratios for the first to fourth retrospective rating adjustments using the formula approach. </t>
    </r>
  </si>
  <si>
    <t>Completed 
Retro Adjustments 
as of 12/31/22</t>
  </si>
  <si>
    <t>Premium 
Booked 
as of 
12/31/22</t>
  </si>
  <si>
    <t>Premium 
Booked from Prior 
Adjustment</t>
  </si>
  <si>
    <t>Losses 
Reported at 
Prior Retro 
Adjustment</t>
  </si>
  <si>
    <t>Ultimate 
Losses</t>
  </si>
  <si>
    <t>Incremental Loss Capping Ratio</t>
  </si>
  <si>
    <t>Cumulative Expected Percentage of Loss Emerged</t>
  </si>
  <si>
    <t>Retrospective Adjustment</t>
  </si>
  <si>
    <t>Tax multiplier (TM)</t>
  </si>
  <si>
    <t>Loss conversion factor (LCF)</t>
  </si>
  <si>
    <t>Expected ultimate loss divided by standard premium (ELR)</t>
  </si>
  <si>
    <t>Basic premium factor (BPF)</t>
  </si>
  <si>
    <t>Retrospective Rating Parameters</t>
  </si>
  <si>
    <r>
      <t>(</t>
    </r>
    <r>
      <rPr>
        <i/>
        <sz val="12"/>
        <color theme="8" tint="-0.499984740745262"/>
        <rFont val="Times New Roman"/>
        <family val="1"/>
      </rPr>
      <t>4 points</t>
    </r>
    <r>
      <rPr>
        <sz val="12"/>
        <color theme="8" tint="-0.499984740745262"/>
        <rFont val="Times New Roman"/>
        <family val="1"/>
      </rPr>
      <t>)  You are given the following information for a general insurance company that writes retrospectively rated policies:</t>
    </r>
  </si>
  <si>
    <r>
      <t>(</t>
    </r>
    <r>
      <rPr>
        <i/>
        <sz val="12"/>
        <color theme="8" tint="-0.499984740745262"/>
        <rFont val="Times New Roman"/>
        <family val="1"/>
      </rPr>
      <t>1 point</t>
    </r>
    <r>
      <rPr>
        <sz val="12"/>
        <color theme="8" tint="-0.499984740745262"/>
        <rFont val="Times New Roman"/>
        <family val="1"/>
      </rPr>
      <t>)  Explain why members with claims-made policies for prior years will have a coverage gap if they decide to get coverage with the association on January 1, 2024.</t>
    </r>
  </si>
  <si>
    <t xml:space="preserve">The association has decided upon obtaining occurrence coverage policies for its members.  All members that obtained claims-made coverage policies had effective dates of January 1 with a policy term of one year. </t>
  </si>
  <si>
    <r>
      <t>(</t>
    </r>
    <r>
      <rPr>
        <i/>
        <sz val="12"/>
        <color theme="8" tint="-0.499984740745262"/>
        <rFont val="Times New Roman"/>
        <family val="1"/>
      </rPr>
      <t>1 point</t>
    </r>
    <r>
      <rPr>
        <sz val="12"/>
        <color theme="8" tint="-0.499984740745262"/>
        <rFont val="Times New Roman"/>
        <family val="1"/>
      </rPr>
      <t>)  Compare the size of expected ultimate claims for report year 2024 to expected ultimate claims for accident year 2024.</t>
    </r>
  </si>
  <si>
    <t>Trend</t>
  </si>
  <si>
    <r>
      <t>·</t>
    </r>
    <r>
      <rPr>
        <sz val="7"/>
        <color theme="8" tint="-0.499984740745262"/>
        <rFont val="Times New Roman"/>
        <family val="1"/>
      </rPr>
      <t xml:space="preserve">       </t>
    </r>
    <r>
      <rPr>
        <sz val="12"/>
        <color theme="8" tint="-0.499984740745262"/>
        <rFont val="Times New Roman"/>
        <family val="1"/>
      </rPr>
      <t>The annual claim trend is 8.5%.</t>
    </r>
  </si>
  <si>
    <t>from accident year lag 3</t>
  </si>
  <si>
    <t>from accident year lag 2</t>
  </si>
  <si>
    <t>from accident year lag 1</t>
  </si>
  <si>
    <t>from accident year lag 0</t>
  </si>
  <si>
    <r>
      <t>·</t>
    </r>
    <r>
      <rPr>
        <sz val="7"/>
        <color theme="8" tint="-0.499984740745262"/>
        <rFont val="Times New Roman"/>
        <family val="1"/>
      </rPr>
      <t xml:space="preserve">       </t>
    </r>
    <r>
      <rPr>
        <sz val="12"/>
        <color theme="8" tint="-0.499984740745262"/>
        <rFont val="Times New Roman"/>
        <family val="1"/>
      </rPr>
      <t>Report year 2021 ultimate claims are comprised of the following:</t>
    </r>
  </si>
  <si>
    <t>You are provided with the following historical information for the association:</t>
  </si>
  <si>
    <t xml:space="preserve">All of the association members have been practicing for at least four years.  Some members have purchased claims-made coverage in the past, but premiums were considered too high. </t>
  </si>
  <si>
    <t xml:space="preserve">A regional association of professionals is considering a malpractice coverage program for its members.  The members were experiencing availability and affordability issues in the insurance market.  It is thought that better terms can be had in the market by negotiating as a group. </t>
  </si>
  <si>
    <r>
      <t>(</t>
    </r>
    <r>
      <rPr>
        <i/>
        <sz val="12"/>
        <color theme="8" tint="-0.499984740745262"/>
        <rFont val="Times New Roman"/>
        <family val="1"/>
      </rPr>
      <t>0.5 points</t>
    </r>
    <r>
      <rPr>
        <sz val="12"/>
        <color theme="8" tint="-0.499984740745262"/>
        <rFont val="Times New Roman"/>
        <family val="1"/>
      </rPr>
      <t>)  Identify two advantages of occurrence coverage.</t>
    </r>
  </si>
  <si>
    <r>
      <t>(</t>
    </r>
    <r>
      <rPr>
        <i/>
        <sz val="12"/>
        <color theme="8" tint="-0.499984740745262"/>
        <rFont val="Times New Roman"/>
        <family val="1"/>
      </rPr>
      <t>0.5 points</t>
    </r>
    <r>
      <rPr>
        <sz val="12"/>
        <color theme="8" tint="-0.499984740745262"/>
        <rFont val="Times New Roman"/>
        <family val="1"/>
      </rPr>
      <t>)  Identify two advantages of claims-made coverage.</t>
    </r>
  </si>
  <si>
    <r>
      <t>(</t>
    </r>
    <r>
      <rPr>
        <i/>
        <sz val="12"/>
        <color theme="8" tint="-0.499984740745262"/>
        <rFont val="Times New Roman"/>
        <family val="1"/>
      </rPr>
      <t>3 points</t>
    </r>
    <r>
      <rPr>
        <sz val="12"/>
        <color theme="8" tint="-0.499984740745262"/>
        <rFont val="Times New Roman"/>
        <family val="1"/>
      </rPr>
      <t>)</t>
    </r>
  </si>
  <si>
    <t>(ii)           350,000</t>
  </si>
  <si>
    <t>(i)            3,500</t>
  </si>
  <si>
    <r>
      <t>(</t>
    </r>
    <r>
      <rPr>
        <i/>
        <sz val="12"/>
        <color theme="8" tint="-0.499984740745262"/>
        <rFont val="Times New Roman"/>
        <family val="1"/>
      </rPr>
      <t>1.5 points</t>
    </r>
    <r>
      <rPr>
        <sz val="12"/>
        <color theme="8" tint="-0.499984740745262"/>
        <rFont val="Times New Roman"/>
        <family val="1"/>
      </rPr>
      <t>)  Determine the total amount paid by the insurance company if the following loss amounts occurred on each of policies A to D:</t>
    </r>
  </si>
  <si>
    <r>
      <t>·</t>
    </r>
    <r>
      <rPr>
        <sz val="7"/>
        <color theme="8" tint="-0.499984740745262"/>
        <rFont val="Times New Roman"/>
        <family val="1"/>
      </rPr>
      <t xml:space="preserve">       </t>
    </r>
    <r>
      <rPr>
        <sz val="12"/>
        <color theme="8" tint="-0.499984740745262"/>
        <rFont val="Times New Roman"/>
        <family val="1"/>
      </rPr>
      <t>deductible</t>
    </r>
  </si>
  <si>
    <r>
      <t>·</t>
    </r>
    <r>
      <rPr>
        <sz val="7"/>
        <color theme="8" tint="-0.499984740745262"/>
        <rFont val="Times New Roman"/>
        <family val="1"/>
      </rPr>
      <t xml:space="preserve">       </t>
    </r>
    <r>
      <rPr>
        <sz val="12"/>
        <color theme="8" tint="-0.499984740745262"/>
        <rFont val="Times New Roman"/>
        <family val="1"/>
      </rPr>
      <t>limit</t>
    </r>
  </si>
  <si>
    <r>
      <t>·</t>
    </r>
    <r>
      <rPr>
        <sz val="7"/>
        <color theme="8" tint="-0.499984740745262"/>
        <rFont val="Times New Roman"/>
        <family val="1"/>
      </rPr>
      <t xml:space="preserve">       </t>
    </r>
    <r>
      <rPr>
        <sz val="12"/>
        <color theme="8" tint="-0.499984740745262"/>
        <rFont val="Times New Roman"/>
        <family val="1"/>
      </rPr>
      <t>coinsurance requirement</t>
    </r>
  </si>
  <si>
    <t xml:space="preserve">The policy terms are applied in the following order: </t>
  </si>
  <si>
    <t>90% of property value</t>
  </si>
  <si>
    <t>D</t>
  </si>
  <si>
    <t>None</t>
  </si>
  <si>
    <t>100% of property value</t>
  </si>
  <si>
    <t>85% of property value</t>
  </si>
  <si>
    <t>Coinsurance Requirement</t>
  </si>
  <si>
    <t>Straight Deductible</t>
  </si>
  <si>
    <t>Insured 
Limit</t>
  </si>
  <si>
    <t>Property 
Value</t>
  </si>
  <si>
    <t>Policy</t>
  </si>
  <si>
    <t>You are given the following information for four property insurance policies:</t>
  </si>
  <si>
    <t>(ii)           Disappearing deductible</t>
  </si>
  <si>
    <t>(i)            Franchise deductible</t>
  </si>
  <si>
    <r>
      <t>(</t>
    </r>
    <r>
      <rPr>
        <i/>
        <sz val="12"/>
        <color theme="8" tint="-0.499984740745262"/>
        <rFont val="Times New Roman"/>
        <family val="1"/>
      </rPr>
      <t>1 point</t>
    </r>
    <r>
      <rPr>
        <sz val="12"/>
        <color theme="8" tint="-0.499984740745262"/>
        <rFont val="Times New Roman"/>
        <family val="1"/>
      </rPr>
      <t>)  Define the following terms::</t>
    </r>
  </si>
  <si>
    <r>
      <t>(</t>
    </r>
    <r>
      <rPr>
        <i/>
        <sz val="12"/>
        <color theme="8" tint="-0.499984740745262"/>
        <rFont val="Times New Roman"/>
        <family val="1"/>
      </rPr>
      <t>1.5 points</t>
    </r>
    <r>
      <rPr>
        <sz val="12"/>
        <color theme="8" tint="-0.499984740745262"/>
        <rFont val="Times New Roman"/>
        <family val="1"/>
      </rPr>
      <t>)  Explain how insurance policy deductibles assist in reducing both moral and morale hazard.</t>
    </r>
  </si>
  <si>
    <r>
      <t>(</t>
    </r>
    <r>
      <rPr>
        <i/>
        <sz val="12"/>
        <color theme="8" tint="-0.499984740745262"/>
        <rFont val="Times New Roman"/>
        <family val="1"/>
      </rPr>
      <t>4 points</t>
    </r>
    <r>
      <rPr>
        <sz val="12"/>
        <color theme="8" tint="-0.499984740745262"/>
        <rFont val="Times New Roman"/>
        <family val="1"/>
      </rPr>
      <t xml:space="preserve">)   </t>
    </r>
  </si>
  <si>
    <r>
      <t>(</t>
    </r>
    <r>
      <rPr>
        <i/>
        <sz val="12"/>
        <color theme="4" tint="-0.499984740745262"/>
        <rFont val="Times New Roman"/>
        <family val="1"/>
      </rPr>
      <t>0.5 points</t>
    </r>
    <r>
      <rPr>
        <sz val="12"/>
        <color theme="4" tint="-0.499984740745262"/>
        <rFont val="Times New Roman"/>
        <family val="1"/>
      </rPr>
      <t>)  Provide a reason the PDLD method might be preferred to Fitzgibbon’s method.</t>
    </r>
  </si>
  <si>
    <r>
      <t>(</t>
    </r>
    <r>
      <rPr>
        <i/>
        <sz val="12"/>
        <color theme="4" tint="-0.499984740745262"/>
        <rFont val="Times New Roman"/>
        <family val="1"/>
      </rPr>
      <t>0.5 points</t>
    </r>
    <r>
      <rPr>
        <sz val="12"/>
        <color theme="4" tint="-0.499984740745262"/>
        <rFont val="Times New Roman"/>
        <family val="1"/>
      </rPr>
      <t>)  Identify two situations where an empirical approach to estimating PDLD ratios would be preferred to the formula approach.</t>
    </r>
  </si>
  <si>
    <r>
      <t>(</t>
    </r>
    <r>
      <rPr>
        <i/>
        <sz val="12"/>
        <color theme="4" tint="-0.499984740745262"/>
        <rFont val="Times New Roman"/>
        <family val="1"/>
      </rPr>
      <t>0.5 points</t>
    </r>
    <r>
      <rPr>
        <sz val="12"/>
        <color theme="4" tint="-0.499984740745262"/>
        <rFont val="Times New Roman"/>
        <family val="1"/>
      </rPr>
      <t>)  State the formula to estimate the premium asset that includes the CPLD ratio as one of the elements in the formula.</t>
    </r>
  </si>
  <si>
    <r>
      <t>(</t>
    </r>
    <r>
      <rPr>
        <i/>
        <sz val="12"/>
        <color rgb="FF002060"/>
        <rFont val="Times New Roman"/>
        <family val="1"/>
      </rPr>
      <t>2.5 points</t>
    </r>
    <r>
      <rPr>
        <sz val="12"/>
        <color rgb="FF002060"/>
        <rFont val="Times New Roman"/>
        <family val="1"/>
      </rPr>
      <t>)  Calculate the cumulative premium development to loss development (CPDLD) ratio for each retrospective adjustment period using the formula approach.</t>
    </r>
  </si>
  <si>
    <t>Loss elimination ratio 
from retro formula max
 and min 
(LEMM)</t>
  </si>
  <si>
    <t>Loss elimination ratio 
from per accident limit 
(LEPA)</t>
  </si>
  <si>
    <t>Expected percentage of 
loss emerged 
(EPLE)</t>
  </si>
  <si>
    <t>Retrospective 
Adjustment</t>
  </si>
  <si>
    <t>Expected loss ratio (ELR)</t>
  </si>
  <si>
    <t>million</t>
  </si>
  <si>
    <t>Standard premium (SP)</t>
  </si>
  <si>
    <t>Basic premium (BP)</t>
  </si>
  <si>
    <r>
      <t>(</t>
    </r>
    <r>
      <rPr>
        <i/>
        <sz val="12"/>
        <color theme="4" tint="-0.499984740745262"/>
        <rFont val="Times New Roman"/>
        <family val="1"/>
      </rPr>
      <t>4 points</t>
    </r>
    <r>
      <rPr>
        <sz val="12"/>
        <color theme="4" tint="-0.499984740745262"/>
        <rFont val="Times New Roman"/>
        <family val="1"/>
      </rPr>
      <t xml:space="preserve">)  You are estimating the premium asset for retrospectively rated polices using the PDLD method developed by Teng and Perkins. You are given the following information for a retrospectively rated book of business.  </t>
    </r>
  </si>
  <si>
    <t>deductible</t>
  </si>
  <si>
    <t>(ii)            The policy has a deductible of 2,500.</t>
  </si>
  <si>
    <t>(i)              The policy has no deductible.</t>
  </si>
  <si>
    <r>
      <t>(d)             (</t>
    </r>
    <r>
      <rPr>
        <i/>
        <sz val="12"/>
        <color rgb="FF002060"/>
        <rFont val="Times New Roman"/>
        <family val="1"/>
      </rPr>
      <t>1.5 points</t>
    </r>
    <r>
      <rPr>
        <sz val="12"/>
        <color rgb="FF002060"/>
        <rFont val="Times New Roman"/>
        <family val="1"/>
      </rPr>
      <t>)  Determine the amount the insurer would pay to the insured for this loss under the following scenarios. State any assumptions required.</t>
    </r>
  </si>
  <si>
    <t>Loss amount</t>
  </si>
  <si>
    <r>
      <rPr>
        <sz val="12"/>
        <color rgb="FF002060"/>
        <rFont val="Symbol"/>
        <family val="1"/>
        <charset val="2"/>
      </rPr>
      <t>·</t>
    </r>
    <r>
      <rPr>
        <sz val="12"/>
        <color rgb="FF002060"/>
        <rFont val="Times New Roman"/>
        <family val="1"/>
      </rPr>
      <t>      A loss occurred and the loss amount is 40,000.</t>
    </r>
  </si>
  <si>
    <t>Coinsurance</t>
  </si>
  <si>
    <r>
      <rPr>
        <sz val="12"/>
        <color rgb="FF002060"/>
        <rFont val="Symbol"/>
        <family val="1"/>
        <charset val="2"/>
      </rPr>
      <t>·</t>
    </r>
    <r>
      <rPr>
        <sz val="12"/>
        <color rgb="FF002060"/>
        <rFont val="Times New Roman"/>
        <family val="1"/>
      </rPr>
      <t>      The insurance policy includes a coinsurance percentage of 60%.</t>
    </r>
  </si>
  <si>
    <t>Insured value</t>
  </si>
  <si>
    <r>
      <rPr>
        <sz val="12"/>
        <color rgb="FF002060"/>
        <rFont val="Symbol"/>
        <family val="1"/>
        <charset val="2"/>
      </rPr>
      <t>·</t>
    </r>
    <r>
      <rPr>
        <sz val="12"/>
        <color rgb="FF002060"/>
        <rFont val="Times New Roman"/>
        <family val="1"/>
      </rPr>
      <t>      The amount insured is 100,000.</t>
    </r>
  </si>
  <si>
    <t>Property value</t>
  </si>
  <si>
    <r>
      <rPr>
        <sz val="12"/>
        <color rgb="FF002060"/>
        <rFont val="Symbol"/>
        <family val="1"/>
        <charset val="2"/>
      </rPr>
      <t>·</t>
    </r>
    <r>
      <rPr>
        <sz val="12"/>
        <color rgb="FF002060"/>
        <rFont val="Times New Roman"/>
        <family val="1"/>
      </rPr>
      <t>      An insured property is valued at 200,000.</t>
    </r>
  </si>
  <si>
    <t xml:space="preserve">You are given the following: </t>
  </si>
  <si>
    <r>
      <t>(c)             (</t>
    </r>
    <r>
      <rPr>
        <i/>
        <sz val="12"/>
        <color rgb="FF002060"/>
        <rFont val="Times New Roman"/>
        <family val="1"/>
      </rPr>
      <t>0.5 points</t>
    </r>
    <r>
      <rPr>
        <sz val="12"/>
        <color rgb="FF002060"/>
        <rFont val="Times New Roman"/>
        <family val="1"/>
      </rPr>
      <t>) Explain why this should be expected.</t>
    </r>
  </si>
  <si>
    <t>The reduction in premium is not proportional to the size of the deductible for many lines of general insurance, particularly automobile physical damage coverages and personal property insurance.</t>
  </si>
  <si>
    <t>(ii)            Formula for elimination ratio</t>
  </si>
  <si>
    <t>(i)              Definition of elimination ratio</t>
  </si>
  <si>
    <r>
      <t>(b)             (</t>
    </r>
    <r>
      <rPr>
        <i/>
        <sz val="12"/>
        <color rgb="FF002060"/>
        <rFont val="Times New Roman"/>
        <family val="1"/>
      </rPr>
      <t>1.5 points</t>
    </r>
    <r>
      <rPr>
        <sz val="12"/>
        <color rgb="FF002060"/>
        <rFont val="Times New Roman"/>
        <family val="1"/>
      </rPr>
      <t xml:space="preserve">) Provide the following with respect to an insurer’s application of this approach. </t>
    </r>
  </si>
  <si>
    <t>The elimination ratio approach is one of the ways to determine deductible factors.</t>
  </si>
  <si>
    <r>
      <t>(a)             (</t>
    </r>
    <r>
      <rPr>
        <i/>
        <sz val="12"/>
        <color rgb="FF002060"/>
        <rFont val="Times New Roman"/>
        <family val="1"/>
      </rPr>
      <t>1.5 points</t>
    </r>
    <r>
      <rPr>
        <sz val="12"/>
        <color rgb="FF002060"/>
        <rFont val="Times New Roman"/>
        <family val="1"/>
      </rPr>
      <t xml:space="preserve">) Describe three ways that a self-insured retention (SIR) differs from the use of a deductible. </t>
    </r>
  </si>
  <si>
    <r>
      <t>(</t>
    </r>
    <r>
      <rPr>
        <i/>
        <sz val="12"/>
        <color rgb="FF002060"/>
        <rFont val="Times New Roman"/>
        <family val="1"/>
      </rPr>
      <t>1.5 points</t>
    </r>
    <r>
      <rPr>
        <sz val="12"/>
        <color rgb="FF002060"/>
        <rFont val="Times New Roman"/>
        <family val="1"/>
      </rPr>
      <t>)  Calculate the premium asset as of December 31, 2023 for the policy period subject to the second retrospective adjustment using the PDLD ratios from part (b).</t>
    </r>
  </si>
  <si>
    <t>Premium booked as of December 31, 2023</t>
  </si>
  <si>
    <t>Premium booked from prior adjustment</t>
  </si>
  <si>
    <t>Expected future loss emergence</t>
  </si>
  <si>
    <t>Amounts in Millions</t>
  </si>
  <si>
    <t>You are given the following information for the policy period subject to its second retrospective adjustment as of December 31, 2023.</t>
  </si>
  <si>
    <r>
      <t>(</t>
    </r>
    <r>
      <rPr>
        <i/>
        <sz val="12"/>
        <color rgb="FF002060"/>
        <rFont val="Times New Roman"/>
        <family val="1"/>
      </rPr>
      <t>1.5 points</t>
    </r>
    <r>
      <rPr>
        <sz val="12"/>
        <color rgb="FF002060"/>
        <rFont val="Times New Roman"/>
        <family val="1"/>
      </rPr>
      <t>)  Calculate the implied PDLD ratios at each retro adjustment period based upon the retrospective rating parameters and the selected incremental loss capping ratios.</t>
    </r>
  </si>
  <si>
    <t>Tax Multiplier</t>
  </si>
  <si>
    <t>Loss Conversion Factor</t>
  </si>
  <si>
    <t>Basic Premium Factor</t>
  </si>
  <si>
    <t>Additionally, you are given the following parameters for the retrospective rating formula:</t>
  </si>
  <si>
    <t>Subsequent</t>
  </si>
  <si>
    <t>Selected Incremental Loss Capping Ratio</t>
  </si>
  <si>
    <t xml:space="preserve">After consideration of the analysis from part (a) and historical loss elimnation ratios, the following incremental loss capping ratios were selected for use in the calculation of the retrospective premium asset. </t>
  </si>
  <si>
    <r>
      <t>(</t>
    </r>
    <r>
      <rPr>
        <i/>
        <sz val="12"/>
        <color rgb="FF002060"/>
        <rFont val="Times New Roman"/>
        <family val="1"/>
      </rPr>
      <t>2 points</t>
    </r>
    <r>
      <rPr>
        <sz val="12"/>
        <color rgb="FF002060"/>
        <rFont val="Times New Roman"/>
        <family val="1"/>
      </rPr>
      <t>)  Calculate the incremental loss capping ratio by retro adjustment period using the Teng and Perkins methodology.</t>
    </r>
  </si>
  <si>
    <t>Ultimate Standard Loss Ratio</t>
  </si>
  <si>
    <t>% of Losses Eliminated by a Per Accident Limit</t>
  </si>
  <si>
    <t>Insurance Savings at Retro Minimum</t>
  </si>
  <si>
    <t>Insurance Charge at Retro Maximum</t>
  </si>
  <si>
    <t>Cumulative % of Total Losses Emerged</t>
  </si>
  <si>
    <t>Retrospective Adjustment Period</t>
  </si>
  <si>
    <r>
      <t>(</t>
    </r>
    <r>
      <rPr>
        <i/>
        <sz val="12"/>
        <color rgb="FF002060"/>
        <rFont val="Times New Roman"/>
        <family val="1"/>
      </rPr>
      <t>5 points</t>
    </r>
    <r>
      <rPr>
        <sz val="12"/>
        <color rgb="FF002060"/>
        <rFont val="Times New Roman"/>
        <family val="1"/>
      </rPr>
      <t>)  A retrospective rating plan with an ultimate standard loss ratio of 65% uses the following:</t>
    </r>
  </si>
  <si>
    <r>
      <t>(</t>
    </r>
    <r>
      <rPr>
        <i/>
        <sz val="12"/>
        <color rgb="FF002060"/>
        <rFont val="Times New Roman"/>
        <family val="1"/>
      </rPr>
      <t>0.5 points</t>
    </r>
    <r>
      <rPr>
        <sz val="12"/>
        <color rgb="FF002060"/>
        <rFont val="Times New Roman"/>
        <family val="1"/>
      </rPr>
      <t>)  Tail factor applicable to coverage following a third year claims-made maturity policy</t>
    </r>
  </si>
  <si>
    <t>(v)</t>
  </si>
  <si>
    <r>
      <t>(</t>
    </r>
    <r>
      <rPr>
        <i/>
        <sz val="12"/>
        <color rgb="FF002060"/>
        <rFont val="Times New Roman"/>
        <family val="1"/>
      </rPr>
      <t>0.5 points</t>
    </r>
    <r>
      <rPr>
        <sz val="12"/>
        <color rgb="FF002060"/>
        <rFont val="Times New Roman"/>
        <family val="1"/>
      </rPr>
      <t>)  Tail factor applicable to coverage following a first-year claims-made maturity policy</t>
    </r>
  </si>
  <si>
    <r>
      <t>(</t>
    </r>
    <r>
      <rPr>
        <i/>
        <sz val="12"/>
        <color rgb="FF002060"/>
        <rFont val="Times New Roman"/>
        <family val="1"/>
      </rPr>
      <t>1.5 points</t>
    </r>
    <r>
      <rPr>
        <sz val="12"/>
        <color rgb="FF002060"/>
        <rFont val="Times New Roman"/>
        <family val="1"/>
      </rPr>
      <t>)  Step factor at each year of claims-made maturity</t>
    </r>
  </si>
  <si>
    <r>
      <t>(</t>
    </r>
    <r>
      <rPr>
        <i/>
        <sz val="12"/>
        <color rgb="FF002060"/>
        <rFont val="Times New Roman"/>
        <family val="1"/>
      </rPr>
      <t>1 point</t>
    </r>
    <r>
      <rPr>
        <sz val="12"/>
        <color rgb="FF002060"/>
        <rFont val="Times New Roman"/>
        <family val="1"/>
      </rPr>
      <t>)  Accident year reporting pattern as a percent of total</t>
    </r>
  </si>
  <si>
    <r>
      <t>(</t>
    </r>
    <r>
      <rPr>
        <i/>
        <sz val="12"/>
        <color rgb="FF002060"/>
        <rFont val="Times New Roman"/>
        <family val="1"/>
      </rPr>
      <t>0.5 points</t>
    </r>
    <r>
      <rPr>
        <sz val="12"/>
        <color rgb="FF002060"/>
        <rFont val="Times New Roman"/>
        <family val="1"/>
      </rPr>
      <t>)  Average annual accident year trend rate</t>
    </r>
  </si>
  <si>
    <t>Determine the following:</t>
  </si>
  <si>
    <t>RY</t>
  </si>
  <si>
    <t>AY 
Lag</t>
  </si>
  <si>
    <r>
      <t>(</t>
    </r>
    <r>
      <rPr>
        <i/>
        <sz val="12"/>
        <color rgb="FF002060"/>
        <rFont val="Times New Roman"/>
        <family val="1"/>
      </rPr>
      <t>4 points</t>
    </r>
    <r>
      <rPr>
        <sz val="12"/>
        <color rgb="FF002060"/>
        <rFont val="Times New Roman"/>
        <family val="1"/>
      </rPr>
      <t xml:space="preserve">)  You are provided the following accident year (AY) lag by report year (RY) pure premium matrix for 
claims-made insurance coverage.
</t>
    </r>
  </si>
  <si>
    <t>Estimate the experience rating loss cost, including ALAE, as a percentage of the subject premium.</t>
  </si>
  <si>
    <t>36-Ultimate</t>
  </si>
  <si>
    <t>24-Ultimate</t>
  </si>
  <si>
    <t>12-Ultimate</t>
  </si>
  <si>
    <t>Layer</t>
  </si>
  <si>
    <t>Excess</t>
  </si>
  <si>
    <t>Layer limit</t>
  </si>
  <si>
    <t>• The following accident year development factors are applicable to both loss and ALAE in the layer 750,000 excess of 250,000:</t>
  </si>
  <si>
    <t>per year</t>
  </si>
  <si>
    <t>Loss and ALAE trend</t>
  </si>
  <si>
    <t>• Loss and ALAE trend are each 5% per year.</t>
  </si>
  <si>
    <t>• ALAE is allocated to layer in proportion to losses.</t>
  </si>
  <si>
    <t>On level premium</t>
  </si>
  <si>
    <t>• On level subject premium is 10,000,000 for each year from 2017-2019.</t>
  </si>
  <si>
    <t>Policy limits</t>
  </si>
  <si>
    <t>• All policy limits throughout the experience period are 1,000,000 and are expected to remain at this level through 2021.</t>
  </si>
  <si>
    <t>Losses &gt;</t>
  </si>
  <si>
    <t>• All losses of at least 200,000 are shown.</t>
  </si>
  <si>
    <t>Untrended ALAE</t>
  </si>
  <si>
    <t>Untrended Loss</t>
  </si>
  <si>
    <t>Accident Date</t>
  </si>
  <si>
    <t>Loss Experience Evaluated as of Dec. 31, 2019</t>
  </si>
  <si>
    <t xml:space="preserve">You are given the following information: </t>
  </si>
  <si>
    <r>
      <t>(</t>
    </r>
    <r>
      <rPr>
        <i/>
        <sz val="12"/>
        <color theme="8" tint="-0.499984740745262"/>
        <rFont val="Times New Roman"/>
        <family val="1"/>
      </rPr>
      <t>5 points</t>
    </r>
    <r>
      <rPr>
        <sz val="12"/>
        <color theme="8" tint="-0.499984740745262"/>
        <rFont val="Times New Roman"/>
        <family val="1"/>
      </rPr>
      <t>)  Casualty Reinsurance Company is writing a casualty per occurrence excess treaty for accident year 2021 covering the layer 750,000 excess of 250,000.</t>
    </r>
  </si>
  <si>
    <t>Responses for parts (c) and (d) are to be provided in the Word document</t>
  </si>
  <si>
    <t>(ii)     A loss of 1.125 million if aggregate losses are 5 million.</t>
  </si>
  <si>
    <t>(i)      A profit of 0.3 million if aggregate losses are 2 million.</t>
  </si>
  <si>
    <r>
      <t>(b)               (</t>
    </r>
    <r>
      <rPr>
        <i/>
        <sz val="12"/>
        <color theme="8" tint="-0.499984740745262"/>
        <rFont val="Times New Roman"/>
        <family val="1"/>
      </rPr>
      <t>2 points</t>
    </r>
    <r>
      <rPr>
        <sz val="12"/>
        <color theme="8" tint="-0.499984740745262"/>
        <rFont val="Times New Roman"/>
        <family val="1"/>
      </rPr>
      <t>)  Verify the following underwriting results for Specialist:</t>
    </r>
  </si>
  <si>
    <t>10 +</t>
  </si>
  <si>
    <t>Underwriting Result 
(millions)</t>
  </si>
  <si>
    <t>Aggregate Losses (millions)</t>
  </si>
  <si>
    <t>The underwriting results for different aggregate losses are:</t>
  </si>
  <si>
    <t>50% of (Loss + Margin – Annual Premium)</t>
  </si>
  <si>
    <t xml:space="preserve">• Additional Premium: </t>
  </si>
  <si>
    <t xml:space="preserve">80% after 10% margin on Annual Premium </t>
  </si>
  <si>
    <t xml:space="preserve">• Profit Commission: </t>
  </si>
  <si>
    <t xml:space="preserve">• Limit:  </t>
  </si>
  <si>
    <t xml:space="preserve">• Annual Premium:  </t>
  </si>
  <si>
    <t>The finite risk cover has the following terms:</t>
  </si>
  <si>
    <t>Probability</t>
  </si>
  <si>
    <r>
      <t>(a)               (</t>
    </r>
    <r>
      <rPr>
        <i/>
        <sz val="12"/>
        <color theme="8" tint="-0.499984740745262"/>
        <rFont val="Times New Roman"/>
        <family val="1"/>
      </rPr>
      <t>2 points</t>
    </r>
    <r>
      <rPr>
        <sz val="12"/>
        <color theme="8" tint="-0.499984740745262"/>
        <rFont val="Times New Roman"/>
        <family val="1"/>
      </rPr>
      <t>)  Complete the following aggregate loss probability table:</t>
    </r>
  </si>
  <si>
    <t>Loss sizes are independent of one another and independent of the number of losses.</t>
  </si>
  <si>
    <t>Loss Size (millions)</t>
  </si>
  <si>
    <t xml:space="preserve">The loss size distribution is: </t>
  </si>
  <si>
    <t xml:space="preserve">The annual number of losses has a Poisson distribution with mean </t>
  </si>
  <si>
    <r>
      <t>(</t>
    </r>
    <r>
      <rPr>
        <i/>
        <sz val="12"/>
        <color theme="8" tint="-0.499984740745262"/>
        <rFont val="Times New Roman"/>
        <family val="1"/>
      </rPr>
      <t>5 points</t>
    </r>
    <r>
      <rPr>
        <sz val="12"/>
        <color theme="8" tint="-0.499984740745262"/>
        <rFont val="Times New Roman"/>
        <family val="1"/>
      </rPr>
      <t xml:space="preserve">)  Specialist Reinsurance Company is offering finite reinsurance to Ceding Insurance Company to cover its aggregate annual losses. </t>
    </r>
  </si>
  <si>
    <r>
      <t>(</t>
    </r>
    <r>
      <rPr>
        <i/>
        <sz val="12"/>
        <color theme="8" tint="-0.499984740745262"/>
        <rFont val="Times New Roman"/>
        <family val="1"/>
      </rPr>
      <t>2.5 points</t>
    </r>
    <r>
      <rPr>
        <sz val="12"/>
        <color theme="8" tint="-0.499984740745262"/>
        <rFont val="Times New Roman"/>
        <family val="1"/>
      </rPr>
      <t>)  Calculate the expected losses in the layer using an exposure rating approach.</t>
    </r>
  </si>
  <si>
    <t>The expected loss ratio is 55%.</t>
  </si>
  <si>
    <t>Policy Limit</t>
  </si>
  <si>
    <t>Underlying Limit</t>
  </si>
  <si>
    <t>Subject Premium</t>
  </si>
  <si>
    <t>The following information has been provided:</t>
  </si>
  <si>
    <t>You are pricing the layer 1,000 excess of 500.</t>
  </si>
  <si>
    <r>
      <t>(</t>
    </r>
    <r>
      <rPr>
        <i/>
        <sz val="12"/>
        <color theme="8" tint="-0.499984740745262"/>
        <rFont val="Times New Roman"/>
        <family val="1"/>
      </rPr>
      <t>1.5 points</t>
    </r>
    <r>
      <rPr>
        <sz val="12"/>
        <color theme="8" tint="-0.499984740745262"/>
        <rFont val="Times New Roman"/>
        <family val="1"/>
      </rPr>
      <t>)  Demonstrate that the ILF at policy limit 1,500 is 1.44.</t>
    </r>
  </si>
  <si>
    <t>Increased Limits Factor</t>
  </si>
  <si>
    <t>The following increased limits factors were generated:</t>
  </si>
  <si>
    <r>
      <t>It can be produced by the Excel function NORM.S.DIST(</t>
    </r>
    <r>
      <rPr>
        <i/>
        <sz val="12"/>
        <color theme="8" tint="-0.499984740745262"/>
        <rFont val="Times New Roman"/>
        <family val="1"/>
      </rPr>
      <t>x</t>
    </r>
    <r>
      <rPr>
        <sz val="12"/>
        <color theme="8" tint="-0.499984740745262"/>
        <rFont val="Times New Roman"/>
        <family val="1"/>
      </rPr>
      <t>,TRUE).</t>
    </r>
  </si>
  <si>
    <r>
      <t>Φ(</t>
    </r>
    <r>
      <rPr>
        <i/>
        <sz val="12"/>
        <color theme="8" tint="-0.499984740745262"/>
        <rFont val="Times New Roman"/>
        <family val="1"/>
      </rPr>
      <t>x</t>
    </r>
    <r>
      <rPr>
        <sz val="12"/>
        <color theme="8" tint="-0.499984740745262"/>
        <rFont val="Times New Roman"/>
        <family val="1"/>
      </rPr>
      <t>) is the cumulative distribution function for a standard normal variable, N(0,1).</t>
    </r>
  </si>
  <si>
    <t>The limited expected loss function for a lognormal distribution is given by:</t>
  </si>
  <si>
    <r>
      <t>(</t>
    </r>
    <r>
      <rPr>
        <i/>
        <sz val="12"/>
        <color theme="8" tint="-0.499984740745262"/>
        <rFont val="Times New Roman"/>
        <family val="1"/>
      </rPr>
      <t>1 point</t>
    </r>
    <r>
      <rPr>
        <sz val="12"/>
        <color theme="8" tint="-0.499984740745262"/>
        <rFont val="Times New Roman"/>
        <family val="1"/>
      </rPr>
      <t>)  Demonstrate that this is true.</t>
    </r>
  </si>
  <si>
    <r>
      <t>sigma (</t>
    </r>
    <r>
      <rPr>
        <sz val="12"/>
        <color theme="8" tint="-0.499984740745262"/>
        <rFont val="Calibri"/>
        <family val="2"/>
      </rPr>
      <t>σ</t>
    </r>
    <r>
      <rPr>
        <sz val="12"/>
        <color theme="8" tint="-0.499984740745262"/>
        <rFont val="Times New Roman"/>
        <family val="1"/>
      </rPr>
      <t>)</t>
    </r>
  </si>
  <si>
    <r>
      <t>mu (</t>
    </r>
    <r>
      <rPr>
        <sz val="12"/>
        <color theme="8" tint="-0.499984740745262"/>
        <rFont val="Calibri"/>
        <family val="2"/>
      </rPr>
      <t>μ)</t>
    </r>
  </si>
  <si>
    <t>The estimated parameters of the lognormal distribution based on the method of moments are:</t>
  </si>
  <si>
    <t>Standard Deviation</t>
  </si>
  <si>
    <t>Mean</t>
  </si>
  <si>
    <t>The underlying losses have the following characteristics:</t>
  </si>
  <si>
    <t>You are developing increased limits factors (ILFs) using a lognormal model.</t>
  </si>
  <si>
    <r>
      <t>(</t>
    </r>
    <r>
      <rPr>
        <i/>
        <sz val="12"/>
        <color theme="8" tint="-0.499984740745262"/>
        <rFont val="Times New Roman"/>
        <family val="1"/>
      </rPr>
      <t>5 points</t>
    </r>
    <r>
      <rPr>
        <sz val="12"/>
        <color theme="8" tint="-0.499984740745262"/>
        <rFont val="Times New Roman"/>
        <family val="1"/>
      </rPr>
      <t xml:space="preserve">)  Casualty R Us Reinsurance Company is evaluating a proposed casualty per occurrence excess treaty.  </t>
    </r>
  </si>
  <si>
    <r>
      <t>(</t>
    </r>
    <r>
      <rPr>
        <i/>
        <sz val="12"/>
        <color theme="8" tint="-0.499984740745262"/>
        <rFont val="Times New Roman"/>
        <family val="1"/>
      </rPr>
      <t>1 point</t>
    </r>
    <r>
      <rPr>
        <sz val="12"/>
        <color theme="8" tint="-0.499984740745262"/>
        <rFont val="Times New Roman"/>
        <family val="1"/>
      </rPr>
      <t>)  Recalculate the expected 2021 treaty profit from (b) as a percentage of ceded premium, allowing for the loss ratio in 2020.</t>
    </r>
  </si>
  <si>
    <t xml:space="preserve">The loss ratio on the 2020 treaty was </t>
  </si>
  <si>
    <t xml:space="preserve">The treaty has a carryforward provision.  </t>
  </si>
  <si>
    <r>
      <t>(</t>
    </r>
    <r>
      <rPr>
        <i/>
        <sz val="12"/>
        <color theme="8" tint="-0.499984740745262"/>
        <rFont val="Times New Roman"/>
        <family val="1"/>
      </rPr>
      <t>0.5 points</t>
    </r>
    <r>
      <rPr>
        <sz val="12"/>
        <color theme="8" tint="-0.499984740745262"/>
        <rFont val="Times New Roman"/>
        <family val="1"/>
      </rPr>
      <t>)  State whether or not the sliding scale commission structure is “balanced.”  Justify your answer.</t>
    </r>
  </si>
  <si>
    <r>
      <t>(</t>
    </r>
    <r>
      <rPr>
        <i/>
        <sz val="12"/>
        <color theme="8" tint="-0.499984740745262"/>
        <rFont val="Times New Roman"/>
        <family val="1"/>
      </rPr>
      <t>1.5 points</t>
    </r>
    <r>
      <rPr>
        <sz val="12"/>
        <color theme="8" tint="-0.499984740745262"/>
        <rFont val="Times New Roman"/>
        <family val="1"/>
      </rPr>
      <t>)  Show that using the loss distribution above, the expected 2021 treaty profit is 3.6% of ceded premium.</t>
    </r>
  </si>
  <si>
    <r>
      <t>(</t>
    </r>
    <r>
      <rPr>
        <i/>
        <sz val="12"/>
        <color theme="8" tint="-0.499984740745262"/>
        <rFont val="Times New Roman"/>
        <family val="1"/>
      </rPr>
      <t>0.5 points</t>
    </r>
    <r>
      <rPr>
        <sz val="12"/>
        <color theme="8" tint="-0.499984740745262"/>
        <rFont val="Times New Roman"/>
        <family val="1"/>
      </rPr>
      <t>)  Show that with the expected loss ratio of 54.0%, the 2021 treaty profit is 7.0% of ceded premium.</t>
    </r>
  </si>
  <si>
    <t xml:space="preserve"> of ceded premium.</t>
  </si>
  <si>
    <t>ABC expenses are</t>
  </si>
  <si>
    <t>60% or above</t>
  </si>
  <si>
    <t>Sliding 1:1</t>
  </si>
  <si>
    <t>50%-60%</t>
  </si>
  <si>
    <t>Sliding 0.5:1</t>
  </si>
  <si>
    <t>30%-50%</t>
  </si>
  <si>
    <t>30% or below</t>
  </si>
  <si>
    <t>Commission</t>
  </si>
  <si>
    <t>Loss Ratio</t>
  </si>
  <si>
    <t xml:space="preserve">The treaty has a sliding scale commission: </t>
  </si>
  <si>
    <t xml:space="preserve">The 2021 treaty premium is </t>
  </si>
  <si>
    <t>Loss</t>
  </si>
  <si>
    <t xml:space="preserve">The treaty losses have the following loss distribution: </t>
  </si>
  <si>
    <r>
      <t>(</t>
    </r>
    <r>
      <rPr>
        <i/>
        <sz val="12"/>
        <color theme="8" tint="-0.499984740745262"/>
        <rFont val="Times New Roman"/>
        <family val="1"/>
      </rPr>
      <t>4 points</t>
    </r>
    <r>
      <rPr>
        <sz val="12"/>
        <color theme="8" tint="-0.499984740745262"/>
        <rFont val="Times New Roman"/>
        <family val="1"/>
      </rPr>
      <t xml:space="preserve">)  ABC Reinsurance Company is pricing the 2021 renewal of its proportional reinsurance treaty with Ceding Insurance Company. </t>
    </r>
  </si>
  <si>
    <r>
      <t>(</t>
    </r>
    <r>
      <rPr>
        <i/>
        <sz val="12"/>
        <color theme="8" tint="-0.499984740745262"/>
        <rFont val="Times New Roman"/>
        <family val="1"/>
      </rPr>
      <t>0.5 points</t>
    </r>
    <r>
      <rPr>
        <sz val="12"/>
        <color theme="8" tint="-0.499984740745262"/>
        <rFont val="Times New Roman"/>
        <family val="1"/>
      </rPr>
      <t>)  Identify one disadvantage of using a recursive formula to calculate aggregate distribution probabilities.</t>
    </r>
  </si>
  <si>
    <r>
      <t>(</t>
    </r>
    <r>
      <rPr>
        <i/>
        <sz val="12"/>
        <color theme="8" tint="-0.499984740745262"/>
        <rFont val="Times New Roman"/>
        <family val="1"/>
      </rPr>
      <t>1.5 points</t>
    </r>
    <r>
      <rPr>
        <sz val="12"/>
        <color theme="8" tint="-0.499984740745262"/>
        <rFont val="Times New Roman"/>
        <family val="1"/>
      </rPr>
      <t>)  Calculate the mean and coefficient of variation of aggregate catastrophe losses.</t>
    </r>
  </si>
  <si>
    <r>
      <t>(</t>
    </r>
    <r>
      <rPr>
        <i/>
        <sz val="12"/>
        <color theme="8" tint="-0.499984740745262"/>
        <rFont val="Times New Roman"/>
        <family val="1"/>
      </rPr>
      <t>2 points</t>
    </r>
    <r>
      <rPr>
        <sz val="12"/>
        <color theme="8" tint="-0.499984740745262"/>
        <rFont val="Times New Roman"/>
        <family val="1"/>
      </rPr>
      <t>)  Calculate the probability that aggregate losses will be 5 billion.</t>
    </r>
  </si>
  <si>
    <t>Aggregate Losses (billions)</t>
  </si>
  <si>
    <t xml:space="preserve">Aggregate catastrophe losses have the following probability distribution for amounts below 5 billion: </t>
  </si>
  <si>
    <t>Loss Size 
(billions)</t>
  </si>
  <si>
    <t>The loss size distribution is:</t>
  </si>
  <si>
    <r>
      <t>• Pr(</t>
    </r>
    <r>
      <rPr>
        <i/>
        <sz val="12"/>
        <color theme="8" tint="-0.499984740745262"/>
        <rFont val="Times New Roman"/>
        <family val="1"/>
      </rPr>
      <t>n</t>
    </r>
    <r>
      <rPr>
        <sz val="12"/>
        <color theme="8" tint="-0.499984740745262"/>
        <rFont val="Times New Roman"/>
        <family val="1"/>
      </rPr>
      <t>) = (0.5)^(</t>
    </r>
    <r>
      <rPr>
        <i/>
        <sz val="12"/>
        <color theme="8" tint="-0.499984740745262"/>
        <rFont val="Times New Roman"/>
        <family val="1"/>
      </rPr>
      <t>n</t>
    </r>
    <r>
      <rPr>
        <sz val="12"/>
        <color theme="8" tint="-0.499984740745262"/>
        <rFont val="Times New Roman"/>
        <family val="1"/>
      </rPr>
      <t xml:space="preserve">+1), </t>
    </r>
    <r>
      <rPr>
        <i/>
        <sz val="12"/>
        <color theme="8" tint="-0.499984740745262"/>
        <rFont val="Times New Roman"/>
        <family val="1"/>
      </rPr>
      <t>n</t>
    </r>
    <r>
      <rPr>
        <sz val="12"/>
        <color theme="8" tint="-0.499984740745262"/>
        <rFont val="Times New Roman"/>
        <family val="1"/>
      </rPr>
      <t xml:space="preserve"> = 1, 2, …</t>
    </r>
  </si>
  <si>
    <t>• Variance</t>
  </si>
  <si>
    <t>• Mean</t>
  </si>
  <si>
    <t>This results in a distribution with:</t>
  </si>
  <si>
    <t>p</t>
  </si>
  <si>
    <t>α</t>
  </si>
  <si>
    <r>
      <t xml:space="preserve">The number of catastrophe losses, </t>
    </r>
    <r>
      <rPr>
        <i/>
        <sz val="12"/>
        <color theme="8" tint="-0.499984740745262"/>
        <rFont val="Times New Roman"/>
        <family val="1"/>
      </rPr>
      <t>n</t>
    </r>
    <r>
      <rPr>
        <sz val="12"/>
        <color theme="8" tint="-0.499984740745262"/>
        <rFont val="Times New Roman"/>
        <family val="1"/>
      </rPr>
      <t>, follows a negative binomial distribution with parameters:</t>
    </r>
  </si>
  <si>
    <r>
      <t>(</t>
    </r>
    <r>
      <rPr>
        <i/>
        <sz val="12"/>
        <color theme="8" tint="-0.499984740745262"/>
        <rFont val="Times New Roman"/>
        <family val="1"/>
      </rPr>
      <t>4 points</t>
    </r>
    <r>
      <rPr>
        <sz val="12"/>
        <color theme="8" tint="-0.499984740745262"/>
        <rFont val="Times New Roman"/>
        <family val="1"/>
      </rPr>
      <t xml:space="preserve">)  You are modeling catastrophe losses.  </t>
    </r>
  </si>
  <si>
    <r>
      <t>(</t>
    </r>
    <r>
      <rPr>
        <i/>
        <sz val="12"/>
        <color theme="8" tint="-0.499984740745262"/>
        <rFont val="Times New Roman"/>
        <family val="1"/>
      </rPr>
      <t>0.5 points</t>
    </r>
    <r>
      <rPr>
        <sz val="12"/>
        <color theme="8" tint="-0.499984740745262"/>
        <rFont val="Times New Roman"/>
        <family val="1"/>
      </rPr>
      <t>)  Assess whether the loss cost percentage you calculated in part (c) would be appropriate for pricing coverage on properties with insured values of 12 million.</t>
    </r>
  </si>
  <si>
    <r>
      <t>(</t>
    </r>
    <r>
      <rPr>
        <i/>
        <sz val="12"/>
        <color theme="8" tint="-0.499984740745262"/>
        <rFont val="Times New Roman"/>
        <family val="1"/>
      </rPr>
      <t>2 points</t>
    </r>
    <r>
      <rPr>
        <sz val="12"/>
        <color theme="8" tint="-0.499984740745262"/>
        <rFont val="Times New Roman"/>
        <family val="1"/>
      </rPr>
      <t>)  Calculate a revised loss cost as a percentage of the subject premium using these exposure factors to estimate the cost of free cover.</t>
    </r>
  </si>
  <si>
    <t>Exposure Factor</t>
  </si>
  <si>
    <t>Percent of Insured 
Value</t>
  </si>
  <si>
    <t>The following exposure factors are considered appropriate for pricing this treaty:</t>
  </si>
  <si>
    <r>
      <t>(</t>
    </r>
    <r>
      <rPr>
        <i/>
        <sz val="12"/>
        <color theme="8" tint="-0.499984740745262"/>
        <rFont val="Times New Roman"/>
        <family val="1"/>
      </rPr>
      <t>0.5 points</t>
    </r>
    <r>
      <rPr>
        <sz val="12"/>
        <color theme="8" tint="-0.499984740745262"/>
        <rFont val="Times New Roman"/>
        <family val="1"/>
      </rPr>
      <t>)  Define free cover.</t>
    </r>
  </si>
  <si>
    <r>
      <t>(</t>
    </r>
    <r>
      <rPr>
        <i/>
        <sz val="12"/>
        <color theme="8" tint="-0.499984740745262"/>
        <rFont val="Times New Roman"/>
        <family val="1"/>
      </rPr>
      <t>2 points</t>
    </r>
    <r>
      <rPr>
        <sz val="12"/>
        <color theme="8" tint="-0.499984740745262"/>
        <rFont val="Times New Roman"/>
        <family val="1"/>
      </rPr>
      <t>)  Estimate the experience rating loss cost as a percentage of the subject premium.</t>
    </r>
  </si>
  <si>
    <t>Accident year development factors applicable to losses in the layer 3,000,000 excess of 1,000,000:</t>
  </si>
  <si>
    <t xml:space="preserve">Insured value of each property </t>
  </si>
  <si>
    <t>Annual loss trend</t>
  </si>
  <si>
    <t>On level subject premium for each year from 2018-2020</t>
  </si>
  <si>
    <t>All losses of at least 500,000 are shown.</t>
  </si>
  <si>
    <t>Untrended Loss 
Evaluated as of 12/31/2020</t>
  </si>
  <si>
    <t>Loss 
ID</t>
  </si>
  <si>
    <r>
      <t>(</t>
    </r>
    <r>
      <rPr>
        <i/>
        <sz val="12"/>
        <color theme="8" tint="-0.499984740745262"/>
        <rFont val="Times New Roman"/>
        <family val="1"/>
      </rPr>
      <t>5 points</t>
    </r>
    <r>
      <rPr>
        <sz val="12"/>
        <color theme="8" tint="-0.499984740745262"/>
        <rFont val="Times New Roman"/>
        <family val="1"/>
      </rPr>
      <t xml:space="preserve">)  A reinsurer is pricing a property per risk excess treaty for accident year 2022 covering the layer 3,000,000 excess of 1,000,000. </t>
    </r>
  </si>
  <si>
    <r>
      <t>(</t>
    </r>
    <r>
      <rPr>
        <i/>
        <sz val="12"/>
        <color theme="8" tint="-0.499984740745262"/>
        <rFont val="Times New Roman"/>
        <family val="1"/>
      </rPr>
      <t>0.5 points</t>
    </r>
    <r>
      <rPr>
        <sz val="12"/>
        <color theme="8" tint="-0.499984740745262"/>
        <rFont val="Times New Roman"/>
        <family val="1"/>
      </rPr>
      <t>)  Provide one argument for and one argument against introducing the swing plan.</t>
    </r>
  </si>
  <si>
    <r>
      <t>(</t>
    </r>
    <r>
      <rPr>
        <i/>
        <sz val="12"/>
        <color theme="8" tint="-0.499984740745262"/>
        <rFont val="Times New Roman"/>
        <family val="1"/>
      </rPr>
      <t>1.5 points</t>
    </r>
    <r>
      <rPr>
        <sz val="12"/>
        <color theme="8" tint="-0.499984740745262"/>
        <rFont val="Times New Roman"/>
        <family val="1"/>
      </rPr>
      <t>)  Calculate the annual treaty loss ratios including ALAE with the proposed swing plan for each accident year, 2019-2021 (at the 2023 level).</t>
    </r>
  </si>
  <si>
    <t>Min. Prem.</t>
  </si>
  <si>
    <t>•      Minimum Premium = 10% x Subject Premium</t>
  </si>
  <si>
    <t>Max. Prem.</t>
  </si>
  <si>
    <t>•      Maximum Premium = 20% x Subject Premium</t>
  </si>
  <si>
    <t>Prov. Rate</t>
  </si>
  <si>
    <t>•      Provisional Rate = 15%</t>
  </si>
  <si>
    <t>Retro Prem.</t>
  </si>
  <si>
    <t>•      Retro Premium = (Actual Layer Losses) x 100/80</t>
  </si>
  <si>
    <t>The reinsurance company is considering introducing a swing plan as follows:</t>
  </si>
  <si>
    <r>
      <t>(</t>
    </r>
    <r>
      <rPr>
        <i/>
        <sz val="12"/>
        <color theme="8" tint="-0.499984740745262"/>
        <rFont val="Times New Roman"/>
        <family val="1"/>
      </rPr>
      <t>3 points</t>
    </r>
    <r>
      <rPr>
        <sz val="12"/>
        <color theme="8" tint="-0.499984740745262"/>
        <rFont val="Times New Roman"/>
        <family val="1"/>
      </rPr>
      <t>)  Calculate the annual treaty loss ratios including ALAE for each accident year, 2019-2021 (at the 2023 level).</t>
    </r>
  </si>
  <si>
    <t>The following accident year development factors are applicable to both loss and ALAE in the layer 500,000 excess of 250,000:</t>
  </si>
  <si>
    <t xml:space="preserve">Treaty Prem. % </t>
  </si>
  <si>
    <t>•       The treaty premium is set at 15% of the subject premium base.</t>
  </si>
  <si>
    <t>•       Loss and ALAE trend are each 5% per year.</t>
  </si>
  <si>
    <t>•       ALAE is allocated to layer in proportion to losses.</t>
  </si>
  <si>
    <t>On level Subj. Prem.</t>
  </si>
  <si>
    <t>•       On level subject premium is 4,000,000 for each year from 2019-2021.</t>
  </si>
  <si>
    <t>•       All policy limits throughout the experience period are 750,000 and are expected to remain at this level through 2023.</t>
  </si>
  <si>
    <t>•       All losses of at least 200,000 are shown.</t>
  </si>
  <si>
    <t>Loss Experience Evaluated as of December 31, 2021</t>
  </si>
  <si>
    <t xml:space="preserve">excess of </t>
  </si>
  <si>
    <t>layer</t>
  </si>
  <si>
    <r>
      <t>(</t>
    </r>
    <r>
      <rPr>
        <i/>
        <sz val="12"/>
        <color theme="8" tint="-0.499984740745262"/>
        <rFont val="Times New Roman"/>
        <family val="1"/>
      </rPr>
      <t>5 points</t>
    </r>
    <r>
      <rPr>
        <sz val="12"/>
        <color theme="8" tint="-0.499984740745262"/>
        <rFont val="Times New Roman"/>
        <family val="1"/>
      </rPr>
      <t xml:space="preserve">)  A reinsurance company is writing a casualty per occurrence excess treaty for accident year 2023 covering the </t>
    </r>
  </si>
  <si>
    <r>
      <t>(</t>
    </r>
    <r>
      <rPr>
        <i/>
        <sz val="12"/>
        <color theme="8" tint="-0.499984740745262"/>
        <rFont val="Times New Roman"/>
        <family val="1"/>
      </rPr>
      <t>1 point</t>
    </r>
    <r>
      <rPr>
        <sz val="12"/>
        <color theme="8" tint="-0.499984740745262"/>
        <rFont val="Times New Roman"/>
        <family val="1"/>
      </rPr>
      <t>)  Explain how credit risk affects the comparison.</t>
    </r>
  </si>
  <si>
    <t>A further consideration when comparing a traditional risk cover to a finite risk cover is credit risk.</t>
  </si>
  <si>
    <t>expected underwriting loss with the finite risk cover.</t>
  </si>
  <si>
    <r>
      <t>(</t>
    </r>
    <r>
      <rPr>
        <i/>
        <sz val="12"/>
        <color theme="8" tint="-0.499984740745262"/>
        <rFont val="Times New Roman"/>
        <family val="1"/>
      </rPr>
      <t>0.5 points</t>
    </r>
    <r>
      <rPr>
        <sz val="12"/>
        <color theme="8" tint="-0.499984740745262"/>
        <rFont val="Times New Roman"/>
        <family val="1"/>
      </rPr>
      <t xml:space="preserve">)  Calculate the minimum value of </t>
    </r>
    <r>
      <rPr>
        <i/>
        <sz val="12"/>
        <color theme="8" tint="-0.499984740745262"/>
        <rFont val="Times New Roman"/>
        <family val="1"/>
      </rPr>
      <t>N</t>
    </r>
    <r>
      <rPr>
        <sz val="12"/>
        <color theme="8" tint="-0.499984740745262"/>
        <rFont val="Times New Roman"/>
        <family val="1"/>
      </rPr>
      <t xml:space="preserve"> that would allow ABC Reinsurance Company to avoid an </t>
    </r>
  </si>
  <si>
    <t xml:space="preserve">and that the probability of a partial loss is negligible. </t>
  </si>
  <si>
    <r>
      <t xml:space="preserve">A catastrophe model indicates that a loss will fully exhaust the limit once every </t>
    </r>
    <r>
      <rPr>
        <i/>
        <sz val="12"/>
        <color theme="8" tint="-0.499984740745262"/>
        <rFont val="Times New Roman"/>
        <family val="1"/>
      </rPr>
      <t>N</t>
    </r>
    <r>
      <rPr>
        <sz val="12"/>
        <color theme="8" tint="-0.499984740745262"/>
        <rFont val="Times New Roman"/>
        <family val="1"/>
      </rPr>
      <t xml:space="preserve"> years </t>
    </r>
  </si>
  <si>
    <r>
      <t>(</t>
    </r>
    <r>
      <rPr>
        <i/>
        <sz val="12"/>
        <color theme="8" tint="-0.499984740745262"/>
        <rFont val="Times New Roman"/>
        <family val="1"/>
      </rPr>
      <t>0.5 points</t>
    </r>
    <r>
      <rPr>
        <sz val="12"/>
        <color theme="8" tint="-0.499984740745262"/>
        <rFont val="Times New Roman"/>
        <family val="1"/>
      </rPr>
      <t>)  Calculate the rate on line for an equivalent traditional risk cover.</t>
    </r>
  </si>
  <si>
    <r>
      <t>(</t>
    </r>
    <r>
      <rPr>
        <i/>
        <sz val="12"/>
        <color theme="8" tint="-0.499984740745262"/>
        <rFont val="Times New Roman"/>
        <family val="1"/>
      </rPr>
      <t>0.5 points</t>
    </r>
    <r>
      <rPr>
        <sz val="12"/>
        <color theme="8" tint="-0.499984740745262"/>
        <rFont val="Times New Roman"/>
        <family val="1"/>
      </rPr>
      <t>)  Calculate the premium for an equivalent traditional risk cover.</t>
    </r>
  </si>
  <si>
    <r>
      <t>(</t>
    </r>
    <r>
      <rPr>
        <i/>
        <sz val="12"/>
        <color theme="8" tint="-0.499984740745262"/>
        <rFont val="Times New Roman"/>
        <family val="1"/>
      </rPr>
      <t>1 point</t>
    </r>
    <r>
      <rPr>
        <sz val="12"/>
        <color theme="8" tint="-0.499984740745262"/>
        <rFont val="Times New Roman"/>
        <family val="1"/>
      </rPr>
      <t>)  Calculate the underwriting loss (excluding expenses) to ABC Reinsurance if a loss fully exhausts the limit.</t>
    </r>
  </si>
  <si>
    <r>
      <t>(</t>
    </r>
    <r>
      <rPr>
        <i/>
        <sz val="12"/>
        <color theme="8" tint="-0.499984740745262"/>
        <rFont val="Times New Roman"/>
        <family val="1"/>
      </rPr>
      <t>0.5 points</t>
    </r>
    <r>
      <rPr>
        <sz val="12"/>
        <color theme="8" tint="-0.499984740745262"/>
        <rFont val="Times New Roman"/>
        <family val="1"/>
      </rPr>
      <t>)  Calculate the nominal rate on line.</t>
    </r>
  </si>
  <si>
    <t xml:space="preserve">of (Loss + Margin – Annual Premium) </t>
  </si>
  <si>
    <t>Additional Premium</t>
  </si>
  <si>
    <t>margin on Annual Premium</t>
  </si>
  <si>
    <t>after</t>
  </si>
  <si>
    <t>Profit Commission</t>
  </si>
  <si>
    <t>Occurrence Limit</t>
  </si>
  <si>
    <t>Annual Premium</t>
  </si>
  <si>
    <t xml:space="preserve">with the following terms: </t>
  </si>
  <si>
    <r>
      <t>(</t>
    </r>
    <r>
      <rPr>
        <i/>
        <sz val="12"/>
        <color theme="8" tint="-0.499984740745262"/>
        <rFont val="Times New Roman"/>
        <family val="1"/>
      </rPr>
      <t>4 points</t>
    </r>
    <r>
      <rPr>
        <sz val="12"/>
        <color theme="8" tint="-0.499984740745262"/>
        <rFont val="Times New Roman"/>
        <family val="1"/>
      </rPr>
      <t xml:space="preserve">)  ABC Reinsurance Company has proposed a finite risk cover without reinstatements to Ceding Insurance Company </t>
    </r>
  </si>
  <si>
    <r>
      <t>(</t>
    </r>
    <r>
      <rPr>
        <i/>
        <sz val="12"/>
        <color theme="8" tint="-0.499984740745262"/>
        <rFont val="Times New Roman"/>
        <family val="1"/>
      </rPr>
      <t>0.5 points</t>
    </r>
    <r>
      <rPr>
        <sz val="12"/>
        <color theme="8" tint="-0.499984740745262"/>
        <rFont val="Times New Roman"/>
        <family val="1"/>
      </rPr>
      <t>)  Compare the use of experience rating in pricing treaties in the three categories.</t>
    </r>
  </si>
  <si>
    <t>(iii)   Clash Cover</t>
  </si>
  <si>
    <t>(ii)    Exposed Excess</t>
  </si>
  <si>
    <t>(i)     Working Layer</t>
  </si>
  <si>
    <r>
      <t>(iii)</t>
    </r>
    <r>
      <rPr>
        <sz val="7"/>
        <color theme="8" tint="-0.499984740745262"/>
        <rFont val="Times New Roman"/>
        <family val="1"/>
      </rPr>
      <t xml:space="preserve">         </t>
    </r>
    <r>
      <rPr>
        <sz val="12"/>
        <color theme="8" tint="-0.499984740745262"/>
        <rFont val="Times New Roman"/>
        <family val="1"/>
      </rPr>
      <t>Clash Cover</t>
    </r>
  </si>
  <si>
    <r>
      <t>(ii)</t>
    </r>
    <r>
      <rPr>
        <sz val="7"/>
        <color theme="8" tint="-0.499984740745262"/>
        <rFont val="Times New Roman"/>
        <family val="1"/>
      </rPr>
      <t xml:space="preserve">           </t>
    </r>
    <r>
      <rPr>
        <sz val="12"/>
        <color theme="8" tint="-0.499984740745262"/>
        <rFont val="Times New Roman"/>
        <family val="1"/>
      </rPr>
      <t>Exposed Excess</t>
    </r>
  </si>
  <si>
    <r>
      <t>(i)</t>
    </r>
    <r>
      <rPr>
        <sz val="7"/>
        <color theme="8" tint="-0.499984740745262"/>
        <rFont val="Times New Roman"/>
        <family val="1"/>
      </rPr>
      <t xml:space="preserve">            </t>
    </r>
    <r>
      <rPr>
        <sz val="12"/>
        <color theme="8" tint="-0.499984740745262"/>
        <rFont val="Times New Roman"/>
        <family val="1"/>
      </rPr>
      <t>Working Layer</t>
    </r>
  </si>
  <si>
    <r>
      <t>(</t>
    </r>
    <r>
      <rPr>
        <i/>
        <sz val="12"/>
        <color theme="8" tint="-0.499984740745262"/>
        <rFont val="Times New Roman"/>
        <family val="1"/>
      </rPr>
      <t>1 point</t>
    </r>
    <r>
      <rPr>
        <sz val="12"/>
        <color theme="8" tint="-0.499984740745262"/>
        <rFont val="Times New Roman"/>
        <family val="1"/>
      </rPr>
      <t xml:space="preserve">)  Describe the characteristics of the following categories: </t>
    </r>
  </si>
  <si>
    <t>Casualty per occurrence excess treaties are often separated into three categories.</t>
  </si>
  <si>
    <r>
      <t>(</t>
    </r>
    <r>
      <rPr>
        <i/>
        <sz val="12"/>
        <color theme="8" tint="-0.499984740745262"/>
        <rFont val="Times New Roman"/>
        <family val="1"/>
      </rPr>
      <t>2.5 points</t>
    </r>
    <r>
      <rPr>
        <sz val="12"/>
        <color theme="8" tint="-0.499984740745262"/>
        <rFont val="Times New Roman"/>
        <family val="1"/>
      </rPr>
      <t>)  Calculate the loss cost rate for the treaty.</t>
    </r>
  </si>
  <si>
    <t>b</t>
  </si>
  <si>
    <t>Hazard Group D</t>
  </si>
  <si>
    <t>Hazard Group C</t>
  </si>
  <si>
    <t>Parameter</t>
  </si>
  <si>
    <t>NCCI ELF Curve Estimation</t>
  </si>
  <si>
    <r>
      <t>You assume that the NCCI excess loss factor (ELF) curves can be approximated by an inverse power curve of the form ELF</t>
    </r>
    <r>
      <rPr>
        <i/>
        <vertAlign val="subscript"/>
        <sz val="12"/>
        <color theme="8" tint="-0.499984740745262"/>
        <rFont val="Times New Roman"/>
        <family val="1"/>
      </rPr>
      <t>L</t>
    </r>
    <r>
      <rPr>
        <sz val="12"/>
        <color theme="8" tint="-0.499984740745262"/>
        <rFont val="Times New Roman"/>
        <family val="1"/>
      </rPr>
      <t xml:space="preserve"> = </t>
    </r>
    <r>
      <rPr>
        <i/>
        <sz val="12"/>
        <color theme="8" tint="-0.499984740745262"/>
        <rFont val="Times New Roman"/>
        <family val="1"/>
      </rPr>
      <t>a</t>
    </r>
    <r>
      <rPr>
        <sz val="12"/>
        <color theme="8" tint="-0.499984740745262"/>
        <rFont val="Times New Roman"/>
        <family val="1"/>
      </rPr>
      <t xml:space="preserve"> </t>
    </r>
    <r>
      <rPr>
        <i/>
        <sz val="12"/>
        <color theme="8" tint="-0.499984740745262"/>
        <rFont val="Times New Roman"/>
        <family val="1"/>
      </rPr>
      <t>L</t>
    </r>
    <r>
      <rPr>
        <vertAlign val="superscript"/>
        <sz val="12"/>
        <color theme="8" tint="-0.499984740745262"/>
        <rFont val="Times New Roman"/>
        <family val="1"/>
      </rPr>
      <t>-</t>
    </r>
    <r>
      <rPr>
        <i/>
        <vertAlign val="superscript"/>
        <sz val="12"/>
        <color theme="8" tint="-0.499984740745262"/>
        <rFont val="Times New Roman"/>
        <family val="1"/>
      </rPr>
      <t>b</t>
    </r>
    <r>
      <rPr>
        <sz val="12"/>
        <color theme="8" tint="-0.499984740745262"/>
        <rFont val="Times New Roman"/>
        <family val="1"/>
      </rPr>
      <t>.</t>
    </r>
  </si>
  <si>
    <t>Standard Premium</t>
  </si>
  <si>
    <t>Hazard Group</t>
  </si>
  <si>
    <t>State</t>
  </si>
  <si>
    <t>You are given the following:</t>
  </si>
  <si>
    <r>
      <t>(</t>
    </r>
    <r>
      <rPr>
        <i/>
        <sz val="12"/>
        <color theme="8" tint="-0.499984740745262"/>
        <rFont val="Times New Roman"/>
        <family val="1"/>
      </rPr>
      <t>4 points</t>
    </r>
    <r>
      <rPr>
        <sz val="12"/>
        <color theme="8" tint="-0.499984740745262"/>
        <rFont val="Times New Roman"/>
        <family val="1"/>
      </rPr>
      <t xml:space="preserve">)  You are using exposure rating to price a workers compensation treaty.  The treaty covers the layer 500,000 excess of 250,000.  </t>
    </r>
  </si>
  <si>
    <t>Aggregate Losses  
(billions)</t>
  </si>
  <si>
    <r>
      <t>(</t>
    </r>
    <r>
      <rPr>
        <i/>
        <sz val="12"/>
        <color theme="8" tint="-0.499984740745262"/>
        <rFont val="Times New Roman"/>
        <family val="1"/>
      </rPr>
      <t>3 points</t>
    </r>
    <r>
      <rPr>
        <sz val="12"/>
        <color theme="8" tint="-0.499984740745262"/>
        <rFont val="Times New Roman"/>
        <family val="1"/>
      </rPr>
      <t>)  Complete the following aggregate loss probability table:</t>
    </r>
  </si>
  <si>
    <r>
      <t>(</t>
    </r>
    <r>
      <rPr>
        <i/>
        <sz val="12"/>
        <color theme="8" tint="-0.499984740745262"/>
        <rFont val="Times New Roman"/>
        <family val="1"/>
      </rPr>
      <t>1.5 points</t>
    </r>
    <r>
      <rPr>
        <sz val="12"/>
        <color theme="8" tint="-0.499984740745262"/>
        <rFont val="Times New Roman"/>
        <family val="1"/>
      </rPr>
      <t>)  Calculate the mean and coefficient of variation for the aggregate losses.</t>
    </r>
  </si>
  <si>
    <t>Loss Size (billions)</t>
  </si>
  <si>
    <t>The loss size distribution for catastrophes is as follows:</t>
  </si>
  <si>
    <t>Count mean</t>
  </si>
  <si>
    <t>The annual number of catastrophe losses has a Poisson distribution with mean 1.5.</t>
  </si>
  <si>
    <t xml:space="preserve">You are assessing your company’s reinsurance program for the management of catastrophe risk. </t>
  </si>
  <si>
    <r>
      <t>(</t>
    </r>
    <r>
      <rPr>
        <i/>
        <sz val="12"/>
        <color theme="8" tint="-0.499984740745262"/>
        <rFont val="Times New Roman"/>
        <family val="1"/>
      </rPr>
      <t>0.5 points</t>
    </r>
    <r>
      <rPr>
        <sz val="12"/>
        <color theme="8" tint="-0.499984740745262"/>
        <rFont val="Times New Roman"/>
        <family val="1"/>
      </rPr>
      <t>)  Describe what is meant by “collective risk model.”</t>
    </r>
  </si>
  <si>
    <r>
      <t>(</t>
    </r>
    <r>
      <rPr>
        <i/>
        <sz val="12"/>
        <color theme="8" tint="-0.499984740745262"/>
        <rFont val="Times New Roman"/>
        <family val="1"/>
      </rPr>
      <t>5 points</t>
    </r>
    <r>
      <rPr>
        <sz val="12"/>
        <color theme="8" tint="-0.499984740745262"/>
        <rFont val="Times New Roman"/>
        <family val="1"/>
      </rPr>
      <t xml:space="preserve">)  </t>
    </r>
  </si>
  <si>
    <r>
      <t>(</t>
    </r>
    <r>
      <rPr>
        <i/>
        <sz val="12"/>
        <color theme="8" tint="-0.499984740745262"/>
        <rFont val="Times New Roman"/>
        <family val="1"/>
      </rPr>
      <t>1 point</t>
    </r>
    <r>
      <rPr>
        <sz val="12"/>
        <color theme="8" tint="-0.499984740745262"/>
        <rFont val="Times New Roman"/>
        <family val="1"/>
      </rPr>
      <t xml:space="preserve">)  Assess whether the sliding scale commission is balanced. </t>
    </r>
  </si>
  <si>
    <r>
      <t>(</t>
    </r>
    <r>
      <rPr>
        <i/>
        <sz val="12"/>
        <color theme="8" tint="-0.499984740745262"/>
        <rFont val="Times New Roman"/>
        <family val="1"/>
      </rPr>
      <t>1 point</t>
    </r>
    <r>
      <rPr>
        <sz val="12"/>
        <color theme="8" tint="-0.499984740745262"/>
        <rFont val="Times New Roman"/>
        <family val="1"/>
      </rPr>
      <t xml:space="preserve">)  Calculate the expected technical ratio (loss ratio plus commission ratio) for the treaty. </t>
    </r>
  </si>
  <si>
    <t>90% or above</t>
  </si>
  <si>
    <t>50% - 90%</t>
  </si>
  <si>
    <t>50% or below</t>
  </si>
  <si>
    <t>Sliding Scale</t>
  </si>
  <si>
    <t xml:space="preserve">You are also evaluating a proportional treaty with a sliding scale commission.  You are given the following information: </t>
  </si>
  <si>
    <r>
      <t>(</t>
    </r>
    <r>
      <rPr>
        <i/>
        <sz val="12"/>
        <color theme="8" tint="-0.499984740745262"/>
        <rFont val="Times New Roman"/>
        <family val="1"/>
      </rPr>
      <t>3 points</t>
    </r>
    <r>
      <rPr>
        <sz val="12"/>
        <color theme="8" tint="-0.499984740745262"/>
        <rFont val="Times New Roman"/>
        <family val="1"/>
      </rPr>
      <t>)  Calculate the expected losses in the layer using an exposure rating approach.</t>
    </r>
  </si>
  <si>
    <t>The expected loss ratio is 60%.</t>
  </si>
  <si>
    <t>Increased
Limits Factor</t>
  </si>
  <si>
    <t>Policy 
Limit</t>
  </si>
  <si>
    <t>excess of'</t>
  </si>
  <si>
    <r>
      <t>(</t>
    </r>
    <r>
      <rPr>
        <i/>
        <sz val="12"/>
        <color theme="8" tint="-0.499984740745262"/>
        <rFont val="Times New Roman"/>
        <family val="1"/>
      </rPr>
      <t>5 points</t>
    </r>
    <r>
      <rPr>
        <sz val="12"/>
        <color theme="8" tint="-0.499984740745262"/>
        <rFont val="Times New Roman"/>
        <family val="1"/>
      </rPr>
      <t>)  Your reinsurance company is evaluating a proposed casualty per occurrence excess treaty covering the layer 3,000,000 excess of 1,000,000.  
The following information has been provided:</t>
    </r>
  </si>
  <si>
    <r>
      <t>(</t>
    </r>
    <r>
      <rPr>
        <i/>
        <sz val="12"/>
        <color theme="8" tint="-0.499984740745262"/>
        <rFont val="Times New Roman"/>
        <family val="1"/>
      </rPr>
      <t>0.5 points</t>
    </r>
    <r>
      <rPr>
        <sz val="12"/>
        <color theme="8" tint="-0.499984740745262"/>
        <rFont val="Times New Roman"/>
        <family val="1"/>
      </rPr>
      <t>)  Describe when this may apply.</t>
    </r>
  </si>
  <si>
    <r>
      <t xml:space="preserve">and the contract does </t>
    </r>
    <r>
      <rPr>
        <u/>
        <sz val="12"/>
        <color theme="8" tint="-0.499984740745262"/>
        <rFont val="Times New Roman"/>
        <family val="1"/>
      </rPr>
      <t>not</t>
    </r>
    <r>
      <rPr>
        <sz val="12"/>
        <color theme="8" tint="-0.499984740745262"/>
        <rFont val="Times New Roman"/>
        <family val="1"/>
      </rPr>
      <t xml:space="preserve"> meet the conditions for risk transfer from a quantitative test.</t>
    </r>
  </si>
  <si>
    <r>
      <t xml:space="preserve">Reinsurance accounting may be applicable even if the risk transfer in this reinsurance contract is </t>
    </r>
    <r>
      <rPr>
        <u/>
        <sz val="12"/>
        <color theme="8" tint="-0.499984740745262"/>
        <rFont val="Times New Roman"/>
        <family val="1"/>
      </rPr>
      <t>not</t>
    </r>
    <r>
      <rPr>
        <sz val="12"/>
        <color theme="8" tint="-0.499984740745262"/>
        <rFont val="Times New Roman"/>
        <family val="1"/>
      </rPr>
      <t xml:space="preserve"> categorized as “reasonably self-evident” </t>
    </r>
  </si>
  <si>
    <t>ERD Theshold</t>
  </si>
  <si>
    <r>
      <t>(</t>
    </r>
    <r>
      <rPr>
        <i/>
        <sz val="12"/>
        <color theme="8" tint="-0.499984740745262"/>
        <rFont val="Times New Roman"/>
        <family val="1"/>
      </rPr>
      <t>2.5 points</t>
    </r>
    <r>
      <rPr>
        <sz val="12"/>
        <color theme="8" tint="-0.499984740745262"/>
        <rFont val="Times New Roman"/>
        <family val="1"/>
      </rPr>
      <t>)  Determine whether or not this reinsurance contract transfers sufficient risk to permit reinsurance accounting using the Expected Reinsurer Deficit (ERD) test with a threshold of 1%.</t>
    </r>
  </si>
  <si>
    <r>
      <t>(</t>
    </r>
    <r>
      <rPr>
        <i/>
        <sz val="12"/>
        <color theme="8" tint="-0.499984740745262"/>
        <rFont val="Times New Roman"/>
        <family val="1"/>
      </rPr>
      <t>1 point</t>
    </r>
    <r>
      <rPr>
        <sz val="12"/>
        <color theme="8" tint="-0.499984740745262"/>
        <rFont val="Times New Roman"/>
        <family val="1"/>
      </rPr>
      <t xml:space="preserve">)  Explain why the risk transfer in this reinsurance contract would </t>
    </r>
    <r>
      <rPr>
        <u/>
        <sz val="12"/>
        <color theme="8" tint="-0.499984740745262"/>
        <rFont val="Times New Roman"/>
        <family val="1"/>
      </rPr>
      <t>not</t>
    </r>
    <r>
      <rPr>
        <sz val="12"/>
        <color theme="8" tint="-0.499984740745262"/>
        <rFont val="Times New Roman"/>
        <family val="1"/>
      </rPr>
      <t xml:space="preserve"> be categorized as “reasonably self-evident” to permit reinsurance accounting.</t>
    </r>
  </si>
  <si>
    <t>Investment Yield</t>
  </si>
  <si>
    <r>
      <t>·</t>
    </r>
    <r>
      <rPr>
        <sz val="7"/>
        <color theme="8" tint="-0.499984740745262"/>
        <rFont val="Times New Roman"/>
        <family val="1"/>
      </rPr>
      <t xml:space="preserve">       </t>
    </r>
    <r>
      <rPr>
        <sz val="12"/>
        <color theme="8" tint="-0.499984740745262"/>
        <rFont val="Times New Roman"/>
        <family val="1"/>
      </rPr>
      <t>The annual after-tax investment yield is 4.0% at inception of the reinsurance contract.</t>
    </r>
  </si>
  <si>
    <r>
      <t>·</t>
    </r>
    <r>
      <rPr>
        <sz val="7"/>
        <color theme="8" tint="-0.499984740745262"/>
        <rFont val="Times New Roman"/>
        <family val="1"/>
      </rPr>
      <t xml:space="preserve">       </t>
    </r>
    <r>
      <rPr>
        <sz val="12"/>
        <color theme="8" tint="-0.499984740745262"/>
        <rFont val="Times New Roman"/>
        <family val="1"/>
      </rPr>
      <t>Most of the claims from this business are expected to be paid in 2023 and all will be paid before the end of 2025.</t>
    </r>
  </si>
  <si>
    <t xml:space="preserve"> Incurred in Millions</t>
  </si>
  <si>
    <t>Probability of Result</t>
  </si>
  <si>
    <t>The aggregate distribution of claims incurred in 2023 is estimated as follows:</t>
  </si>
  <si>
    <t>Settlement date</t>
  </si>
  <si>
    <r>
      <t>·</t>
    </r>
    <r>
      <rPr>
        <sz val="7"/>
        <color theme="8" tint="-0.499984740745262"/>
        <rFont val="Times New Roman"/>
        <family val="1"/>
      </rPr>
      <t xml:space="preserve">       </t>
    </r>
    <r>
      <rPr>
        <sz val="12"/>
        <color theme="8" tint="-0.499984740745262"/>
        <rFont val="Times New Roman"/>
        <family val="1"/>
      </rPr>
      <t xml:space="preserve">Reinsurance payments and the cedant’s loss participation payment occur on July 1, 2026. </t>
    </r>
  </si>
  <si>
    <t>Cedant's Loss Part.</t>
  </si>
  <si>
    <r>
      <t>·</t>
    </r>
    <r>
      <rPr>
        <sz val="7"/>
        <color theme="8" tint="-0.499984740745262"/>
        <rFont val="Times New Roman"/>
        <family val="1"/>
      </rPr>
      <t xml:space="preserve">       </t>
    </r>
    <r>
      <rPr>
        <sz val="12"/>
        <color theme="8" tint="-0.499984740745262"/>
        <rFont val="Times New Roman"/>
        <family val="1"/>
      </rPr>
      <t>Cedant’s loss participation is 65%</t>
    </r>
    <r>
      <rPr>
        <sz val="12"/>
        <color theme="8" tint="-0.499984740745262"/>
        <rFont val="Symbol"/>
        <family val="1"/>
        <charset val="2"/>
      </rPr>
      <t>.</t>
    </r>
  </si>
  <si>
    <t>Ceded Premium in millions)</t>
  </si>
  <si>
    <r>
      <t>·</t>
    </r>
    <r>
      <rPr>
        <sz val="7"/>
        <color theme="8" tint="-0.499984740745262"/>
        <rFont val="Times New Roman"/>
        <family val="1"/>
      </rPr>
      <t xml:space="preserve">       </t>
    </r>
    <r>
      <rPr>
        <sz val="12"/>
        <color theme="8" tint="-0.499984740745262"/>
        <rFont val="Times New Roman"/>
        <family val="1"/>
      </rPr>
      <t>Ceded premium is 48 million, paid on January 1, 2023</t>
    </r>
    <r>
      <rPr>
        <sz val="12"/>
        <color theme="8" tint="-0.499984740745262"/>
        <rFont val="Symbol"/>
        <family val="1"/>
        <charset val="2"/>
      </rPr>
      <t>.</t>
    </r>
  </si>
  <si>
    <t>XS</t>
  </si>
  <si>
    <t>Layer (in millions)</t>
  </si>
  <si>
    <r>
      <t>·</t>
    </r>
    <r>
      <rPr>
        <sz val="7"/>
        <color theme="8" tint="-0.499984740745262"/>
        <rFont val="Times New Roman"/>
        <family val="1"/>
      </rPr>
      <t xml:space="preserve">       </t>
    </r>
    <r>
      <rPr>
        <sz val="12"/>
        <color theme="8" tint="-0.499984740745262"/>
        <rFont val="Times New Roman"/>
        <family val="1"/>
      </rPr>
      <t>It is an aggregate excess of loss contract for the layer 100 million excess of 150 million</t>
    </r>
    <r>
      <rPr>
        <sz val="12"/>
        <color theme="8" tint="-0.499984740745262"/>
        <rFont val="Symbol"/>
        <family val="1"/>
        <charset val="2"/>
      </rPr>
      <t>.</t>
    </r>
  </si>
  <si>
    <t>Inception date</t>
  </si>
  <si>
    <r>
      <t>·</t>
    </r>
    <r>
      <rPr>
        <sz val="7"/>
        <color theme="8" tint="-0.499984740745262"/>
        <rFont val="Times New Roman"/>
        <family val="1"/>
      </rPr>
      <t xml:space="preserve">       </t>
    </r>
    <r>
      <rPr>
        <sz val="12"/>
        <color theme="8" tint="-0.499984740745262"/>
        <rFont val="Times New Roman"/>
        <family val="1"/>
      </rPr>
      <t>It applies to claims incurred in 2023 for all lines of business combined</t>
    </r>
    <r>
      <rPr>
        <sz val="12"/>
        <color theme="8" tint="-0.499984740745262"/>
        <rFont val="Symbol"/>
        <family val="1"/>
        <charset val="2"/>
      </rPr>
      <t>.</t>
    </r>
  </si>
  <si>
    <r>
      <t>(</t>
    </r>
    <r>
      <rPr>
        <i/>
        <sz val="12"/>
        <color theme="8" tint="-0.499984740745262"/>
        <rFont val="Times New Roman"/>
        <family val="1"/>
      </rPr>
      <t>4 points</t>
    </r>
    <r>
      <rPr>
        <sz val="12"/>
        <color theme="8" tint="-0.499984740745262"/>
        <rFont val="Times New Roman"/>
        <family val="1"/>
      </rPr>
      <t>)   You are given the following information regarding a reinsurance contract:</t>
    </r>
  </si>
  <si>
    <r>
      <t>(</t>
    </r>
    <r>
      <rPr>
        <i/>
        <sz val="12"/>
        <color theme="8" tint="-0.499984740745262"/>
        <rFont val="Times New Roman"/>
        <family val="1"/>
      </rPr>
      <t>2.5 points</t>
    </r>
    <r>
      <rPr>
        <sz val="12"/>
        <color theme="8" tint="-0.499984740745262"/>
        <rFont val="Times New Roman"/>
        <family val="1"/>
      </rPr>
      <t xml:space="preserve">)  Calculate the amount retained by ABC for each claim. </t>
    </r>
  </si>
  <si>
    <t>Ultimate Claim</t>
  </si>
  <si>
    <t>Claim 
Number</t>
  </si>
  <si>
    <t>ABC’s claims covered by the treaty in order of occurrence are:</t>
  </si>
  <si>
    <t>Annual Aggregate Deductible (AAD)</t>
  </si>
  <si>
    <t>Attachment Point</t>
  </si>
  <si>
    <t>Treaty Limit</t>
  </si>
  <si>
    <t>A different insurer, ABC Insurance, has a per risk excess of loss reinsurance treaty as follows:</t>
  </si>
  <si>
    <r>
      <t>(</t>
    </r>
    <r>
      <rPr>
        <i/>
        <sz val="12"/>
        <color theme="8" tint="-0.499984740745262"/>
        <rFont val="Times New Roman"/>
        <family val="1"/>
      </rPr>
      <t>0.5 points</t>
    </r>
    <r>
      <rPr>
        <sz val="12"/>
        <color theme="8" tint="-0.499984740745262"/>
        <rFont val="Times New Roman"/>
        <family val="1"/>
      </rPr>
      <t xml:space="preserve">)  Calculate the reinstatement premium for the catastrophe treaty. </t>
    </r>
  </si>
  <si>
    <t xml:space="preserve"> pro-rata as to amount.   </t>
  </si>
  <si>
    <r>
      <t>·</t>
    </r>
    <r>
      <rPr>
        <sz val="7"/>
        <color theme="8" tint="-0.499984740745262"/>
        <rFont val="Times New Roman"/>
        <family val="1"/>
      </rPr>
      <t xml:space="preserve">       </t>
    </r>
    <r>
      <rPr>
        <sz val="12"/>
        <color theme="8" tint="-0.499984740745262"/>
        <rFont val="Times New Roman"/>
        <family val="1"/>
      </rPr>
      <t>There is a reinstatement provision that is</t>
    </r>
  </si>
  <si>
    <r>
      <t>·</t>
    </r>
    <r>
      <rPr>
        <sz val="7"/>
        <color theme="8" tint="-0.499984740745262"/>
        <rFont val="Times New Roman"/>
        <family val="1"/>
      </rPr>
      <t xml:space="preserve">       </t>
    </r>
    <r>
      <rPr>
        <sz val="12"/>
        <color theme="8" tint="-0.499984740745262"/>
        <rFont val="Times New Roman"/>
        <family val="1"/>
      </rPr>
      <t>The annual premum is</t>
    </r>
  </si>
  <si>
    <t>You are provided with the following information on the catastrophe treaty:</t>
  </si>
  <si>
    <r>
      <t>(</t>
    </r>
    <r>
      <rPr>
        <i/>
        <sz val="12"/>
        <color theme="8" tint="-0.499984740745262"/>
        <rFont val="Times New Roman"/>
        <family val="1"/>
      </rPr>
      <t>2 points</t>
    </r>
    <r>
      <rPr>
        <sz val="12"/>
        <color theme="8" tint="-0.499984740745262"/>
        <rFont val="Times New Roman"/>
        <family val="1"/>
      </rPr>
      <t>)  Calculate the total losses recoverable under each treaty.</t>
    </r>
  </si>
  <si>
    <t>E</t>
  </si>
  <si>
    <t>Insured Value</t>
  </si>
  <si>
    <t>During the year, an earthquake caused the following covered losses for XYZ:</t>
  </si>
  <si>
    <t>6,000 in excess of 4,000</t>
  </si>
  <si>
    <t>Catastrophe</t>
  </si>
  <si>
    <t>2,000 in excess of 1,000</t>
  </si>
  <si>
    <t>Per Risk Excess of Loss</t>
  </si>
  <si>
    <t>4 lines with 1,000 retained line</t>
  </si>
  <si>
    <t>Surplus Share</t>
  </si>
  <si>
    <t>Description</t>
  </si>
  <si>
    <t>Reinsurance Treaty</t>
  </si>
  <si>
    <r>
      <t>(</t>
    </r>
    <r>
      <rPr>
        <i/>
        <sz val="12"/>
        <color theme="8" tint="-0.499984740745262"/>
        <rFont val="Times New Roman"/>
        <family val="1"/>
      </rPr>
      <t>5 points</t>
    </r>
    <r>
      <rPr>
        <sz val="12"/>
        <color theme="8" tint="-0.499984740745262"/>
        <rFont val="Times New Roman"/>
        <family val="1"/>
      </rPr>
      <t>)  XYZ Insurance has reinsurance arrangements applied in the following order:</t>
    </r>
  </si>
  <si>
    <r>
      <t>(</t>
    </r>
    <r>
      <rPr>
        <i/>
        <sz val="12"/>
        <color theme="8" tint="-0.499984740745262"/>
        <rFont val="Times New Roman"/>
        <family val="1"/>
      </rPr>
      <t>0.5 points</t>
    </r>
    <r>
      <rPr>
        <sz val="12"/>
        <color theme="8" tint="-0.499984740745262"/>
        <rFont val="Times New Roman"/>
        <family val="1"/>
      </rPr>
      <t>)  Explain why using the average of all years may not be appropriate for pricing the 2024 treaty.</t>
    </r>
  </si>
  <si>
    <r>
      <t>(</t>
    </r>
    <r>
      <rPr>
        <i/>
        <sz val="12"/>
        <color theme="8" tint="-0.499984740745262"/>
        <rFont val="Times New Roman"/>
        <family val="1"/>
      </rPr>
      <t>1.5 points</t>
    </r>
    <r>
      <rPr>
        <sz val="12"/>
        <color theme="8" tint="-0.499984740745262"/>
        <rFont val="Times New Roman"/>
        <family val="1"/>
      </rPr>
      <t>)  Calculate the revised expected loss cost for each year in 2019-2022.</t>
    </r>
  </si>
  <si>
    <t>Increase 
in Losses</t>
  </si>
  <si>
    <t>Changing weather patterns are creating uncertainty in the projection of future losses.  To allow for this, the 2019-2022 losses are to be adjusted as follows:</t>
  </si>
  <si>
    <r>
      <t>(</t>
    </r>
    <r>
      <rPr>
        <i/>
        <sz val="12"/>
        <color theme="8" tint="-0.499984740745262"/>
        <rFont val="Times New Roman"/>
        <family val="1"/>
      </rPr>
      <t>3 points</t>
    </r>
    <r>
      <rPr>
        <sz val="12"/>
        <color theme="8" tint="-0.499984740745262"/>
        <rFont val="Times New Roman"/>
        <family val="1"/>
      </rPr>
      <t>)  Calculate the annual experience rating loss cost for each year in 2019-2022.</t>
    </r>
  </si>
  <si>
    <t>48-Ultimate</t>
  </si>
  <si>
    <t>excess</t>
  </si>
  <si>
    <r>
      <t>·</t>
    </r>
    <r>
      <rPr>
        <sz val="7"/>
        <color theme="8" tint="-0.499984740745262"/>
        <rFont val="Times New Roman"/>
        <family val="1"/>
      </rPr>
      <t xml:space="preserve">       </t>
    </r>
    <r>
      <rPr>
        <sz val="12"/>
        <color theme="8" tint="-0.499984740745262"/>
        <rFont val="Times New Roman"/>
        <family val="1"/>
      </rPr>
      <t>Accident year development factors applicable to losses in the layer 3,000,000 excess of 1,000,000:</t>
    </r>
  </si>
  <si>
    <t>Loss trend</t>
  </si>
  <si>
    <r>
      <t>·</t>
    </r>
    <r>
      <rPr>
        <sz val="7"/>
        <color theme="8" tint="-0.499984740745262"/>
        <rFont val="Times New Roman"/>
        <family val="1"/>
      </rPr>
      <t xml:space="preserve">       </t>
    </r>
    <r>
      <rPr>
        <sz val="12"/>
        <color theme="8" tint="-0.499984740745262"/>
        <rFont val="Times New Roman"/>
        <family val="1"/>
      </rPr>
      <t>Loss trend is 7% per year.</t>
    </r>
  </si>
  <si>
    <r>
      <t>·</t>
    </r>
    <r>
      <rPr>
        <sz val="7"/>
        <color theme="8" tint="-0.499984740745262"/>
        <rFont val="Times New Roman"/>
        <family val="1"/>
      </rPr>
      <t xml:space="preserve">       </t>
    </r>
    <r>
      <rPr>
        <sz val="12"/>
        <color theme="8" tint="-0.499984740745262"/>
        <rFont val="Times New Roman"/>
        <family val="1"/>
      </rPr>
      <t>All losses of at least 500,000 are shown.</t>
    </r>
  </si>
  <si>
    <t>On Level Subject 
Premium</t>
  </si>
  <si>
    <t>Untrended Loss Evaluated as of 12/31/2022</t>
  </si>
  <si>
    <t>Loss ID</t>
  </si>
  <si>
    <r>
      <t>(</t>
    </r>
    <r>
      <rPr>
        <i/>
        <sz val="12"/>
        <color theme="8" tint="-0.499984740745262"/>
        <rFont val="Times New Roman"/>
        <family val="1"/>
      </rPr>
      <t>5 points</t>
    </r>
    <r>
      <rPr>
        <sz val="12"/>
        <color theme="8" tint="-0.499984740745262"/>
        <rFont val="Times New Roman"/>
        <family val="1"/>
      </rPr>
      <t xml:space="preserve">)  A reinsurer is pricing a property per risk excess treaty for accident year 2024 covering the layer 3,000,000 excess of 1,000,000.  
</t>
    </r>
  </si>
  <si>
    <r>
      <t>(</t>
    </r>
    <r>
      <rPr>
        <i/>
        <sz val="12"/>
        <color theme="8" tint="-0.499984740745262"/>
        <rFont val="Times New Roman"/>
        <family val="1"/>
      </rPr>
      <t>1 point</t>
    </r>
    <r>
      <rPr>
        <sz val="12"/>
        <color theme="8" tint="-0.499984740745262"/>
        <rFont val="Times New Roman"/>
        <family val="1"/>
      </rPr>
      <t>)  Explain why UVW would likely not need to test for risk transfer with respect to this reinsurance agreement.</t>
    </r>
  </si>
  <si>
    <r>
      <t>(</t>
    </r>
    <r>
      <rPr>
        <i/>
        <sz val="12"/>
        <color theme="8" tint="-0.499984740745262"/>
        <rFont val="Times New Roman"/>
        <family val="1"/>
      </rPr>
      <t>1.5 points</t>
    </r>
    <r>
      <rPr>
        <sz val="12"/>
        <color theme="8" tint="-0.499984740745262"/>
        <rFont val="Times New Roman"/>
        <family val="1"/>
      </rPr>
      <t>)  Determine the reinsurance premium.  [Using Excel’s Goal Seek function is an acceptable method for determining this amount.]</t>
    </r>
  </si>
  <si>
    <t>ERD</t>
  </si>
  <si>
    <t xml:space="preserve">The reinsurance premium paid by UVW to X-Re results in an ERD of 5%. </t>
  </si>
  <si>
    <t>UVW Direct Losses (millions)</t>
  </si>
  <si>
    <t>years after expiration of agreement</t>
  </si>
  <si>
    <t>Settlement</t>
  </si>
  <si>
    <r>
      <t>·</t>
    </r>
    <r>
      <rPr>
        <sz val="7"/>
        <color theme="8" tint="-0.499984740745262"/>
        <rFont val="Times New Roman"/>
        <family val="1"/>
      </rPr>
      <t xml:space="preserve">       </t>
    </r>
    <r>
      <rPr>
        <sz val="12"/>
        <color theme="8" tint="-0.499984740745262"/>
        <rFont val="Times New Roman"/>
        <family val="1"/>
      </rPr>
      <t>Reinsured losses are assumed to be settled two years after expiration of the agreement.</t>
    </r>
  </si>
  <si>
    <t>UVW participation</t>
  </si>
  <si>
    <r>
      <t>·</t>
    </r>
    <r>
      <rPr>
        <sz val="7"/>
        <color theme="8" tint="-0.499984740745262"/>
        <rFont val="Times New Roman"/>
        <family val="1"/>
      </rPr>
      <t xml:space="preserve">       </t>
    </r>
    <r>
      <rPr>
        <sz val="12"/>
        <color theme="8" tint="-0.499984740745262"/>
        <rFont val="Times New Roman"/>
        <family val="1"/>
      </rPr>
      <t>The reinsurance with X-Re is for 85% of the aggregate loss layer (i.e., partcipation by UVW of 15% in the aggregate excess layer).</t>
    </r>
  </si>
  <si>
    <t>Yield</t>
  </si>
  <si>
    <r>
      <t>·</t>
    </r>
    <r>
      <rPr>
        <sz val="7"/>
        <color theme="8" tint="-0.499984740745262"/>
        <rFont val="Times New Roman"/>
        <family val="1"/>
      </rPr>
      <t xml:space="preserve">       </t>
    </r>
    <r>
      <rPr>
        <sz val="12"/>
        <color theme="8" tint="-0.499984740745262"/>
        <rFont val="Times New Roman"/>
        <family val="1"/>
      </rPr>
      <t>The annual after-tax investment yield is 3.5%.</t>
    </r>
  </si>
  <si>
    <r>
      <t>·</t>
    </r>
    <r>
      <rPr>
        <sz val="7"/>
        <color theme="8" tint="-0.499984740745262"/>
        <rFont val="Times New Roman"/>
        <family val="1"/>
      </rPr>
      <t xml:space="preserve">       </t>
    </r>
    <r>
      <rPr>
        <sz val="12"/>
        <color theme="8" tint="-0.499984740745262"/>
        <rFont val="Times New Roman"/>
        <family val="1"/>
      </rPr>
      <t>The aggregate excess loss layer is 800 million excess of 200 million.</t>
    </r>
  </si>
  <si>
    <t>You are given the following information regarding an annual aggregate excess of loss reinsurance agreement for UVW Insurance by X-Re:</t>
  </si>
  <si>
    <r>
      <t>(</t>
    </r>
    <r>
      <rPr>
        <i/>
        <sz val="12"/>
        <color theme="8" tint="-0.499984740745262"/>
        <rFont val="Times New Roman"/>
        <family val="1"/>
      </rPr>
      <t>1 point</t>
    </r>
    <r>
      <rPr>
        <sz val="12"/>
        <color theme="8" tint="-0.499984740745262"/>
        <rFont val="Times New Roman"/>
        <family val="1"/>
      </rPr>
      <t>)  Define the expected reinsurer deficit (ERD) metric as used for determining the existence of sufficient risk transfer in a reinsurance agreement.</t>
    </r>
  </si>
  <si>
    <r>
      <t>(</t>
    </r>
    <r>
      <rPr>
        <i/>
        <sz val="12"/>
        <color theme="8" tint="-0.499984740745262"/>
        <rFont val="Times New Roman"/>
        <family val="1"/>
      </rPr>
      <t>0.5 points</t>
    </r>
    <r>
      <rPr>
        <sz val="12"/>
        <color theme="8" tint="-0.499984740745262"/>
        <rFont val="Times New Roman"/>
        <family val="1"/>
      </rPr>
      <t>)  Explain why the “10% - 10% rule” is often not considered appropriate for determining the existence of sufficient risk transfer in a reinsurance agreement.</t>
    </r>
  </si>
  <si>
    <r>
      <t>(</t>
    </r>
    <r>
      <rPr>
        <i/>
        <sz val="12"/>
        <color theme="8" tint="-0.499984740745262"/>
        <rFont val="Times New Roman"/>
        <family val="1"/>
      </rPr>
      <t>1.5 points</t>
    </r>
    <r>
      <rPr>
        <sz val="12"/>
        <color theme="8" tint="-0.499984740745262"/>
        <rFont val="Times New Roman"/>
        <family val="1"/>
      </rPr>
      <t xml:space="preserve">)  Calculate the method of moments estimates for </t>
    </r>
    <r>
      <rPr>
        <i/>
        <sz val="12"/>
        <color theme="8" tint="-0.499984740745262"/>
        <rFont val="Times New Roman"/>
        <family val="1"/>
      </rPr>
      <t xml:space="preserve">μ </t>
    </r>
    <r>
      <rPr>
        <sz val="12"/>
        <color theme="8" tint="-0.499984740745262"/>
        <rFont val="Times New Roman"/>
        <family val="1"/>
      </rPr>
      <t xml:space="preserve">and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</si>
  <si>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t>You decide to approximate aggregate losses with a lognormal distribution.</t>
  </si>
  <si>
    <t>Aggregate Losses 
(billion)</t>
  </si>
  <si>
    <r>
      <t>(</t>
    </r>
    <r>
      <rPr>
        <i/>
        <sz val="12"/>
        <color theme="8" tint="-0.499984740745262"/>
        <rFont val="Times New Roman"/>
        <family val="1"/>
      </rPr>
      <t>1.5 points</t>
    </r>
    <r>
      <rPr>
        <sz val="12"/>
        <color theme="8" tint="-0.499984740745262"/>
        <rFont val="Times New Roman"/>
        <family val="1"/>
      </rPr>
      <t>)  Demonstrate that the mean and coefficient of variation of aggregate losses are 2 billion and 1.118, respectively.</t>
    </r>
  </si>
  <si>
    <r>
      <t>(</t>
    </r>
    <r>
      <rPr>
        <i/>
        <sz val="12"/>
        <color theme="8" tint="-0.499984740745262"/>
        <rFont val="Times New Roman"/>
        <family val="1"/>
      </rPr>
      <t>6 points</t>
    </r>
    <r>
      <rPr>
        <sz val="12"/>
        <color theme="8" tint="-0.499984740745262"/>
        <rFont val="Times New Roman"/>
        <family val="1"/>
      </rPr>
      <t>)  You are using a collective risk model to model catastrophe risks.  The annual number of catastrophe losses has a Poisson distribution with mean 1.  The loss size distribution for catastrophes is as follows:</t>
    </r>
  </si>
  <si>
    <r>
      <t>(</t>
    </r>
    <r>
      <rPr>
        <i/>
        <sz val="12"/>
        <color rgb="FF002060"/>
        <rFont val="Times New Roman"/>
        <family val="1"/>
      </rPr>
      <t>1 point</t>
    </r>
    <r>
      <rPr>
        <sz val="12"/>
        <color rgb="FF002060"/>
        <rFont val="Times New Roman"/>
        <family val="1"/>
      </rPr>
      <t>)  Assess whether the sliding scale commission is balanced.</t>
    </r>
  </si>
  <si>
    <r>
      <t>(</t>
    </r>
    <r>
      <rPr>
        <i/>
        <sz val="12"/>
        <color rgb="FF002060"/>
        <rFont val="Times New Roman"/>
        <family val="1"/>
      </rPr>
      <t>1.5 points</t>
    </r>
    <r>
      <rPr>
        <sz val="12"/>
        <color rgb="FF002060"/>
        <rFont val="Times New Roman"/>
        <family val="1"/>
      </rPr>
      <t>)  Calculate the expected combined ratio.</t>
    </r>
  </si>
  <si>
    <t>at</t>
  </si>
  <si>
    <t xml:space="preserve">Sliding 0.5:1 to maximum </t>
  </si>
  <si>
    <r>
      <t>·</t>
    </r>
    <r>
      <rPr>
        <sz val="12"/>
        <color rgb="FF002060"/>
        <rFont val="Times New Roman"/>
        <family val="1"/>
      </rPr>
      <t>       Commission sliding 0.5:1 to a maximum of 35% at a 40% loss ratio</t>
    </r>
  </si>
  <si>
    <t xml:space="preserve">Sliding 1:1 to </t>
  </si>
  <si>
    <r>
      <t>·</t>
    </r>
    <r>
      <rPr>
        <sz val="12"/>
        <color rgb="FF002060"/>
        <rFont val="Times New Roman"/>
        <family val="1"/>
      </rPr>
      <t xml:space="preserve">       Commision sliding 1:1 to 25% at a 60% loss ratio </t>
    </r>
  </si>
  <si>
    <t xml:space="preserve">minimum </t>
  </si>
  <si>
    <r>
      <t>·</t>
    </r>
    <r>
      <rPr>
        <sz val="12"/>
        <color rgb="FF002060"/>
        <rFont val="Times New Roman"/>
        <family val="1"/>
      </rPr>
      <t xml:space="preserve">       Minimum commission is 15% at a 70% loss ratio </t>
    </r>
  </si>
  <si>
    <t xml:space="preserve">provisional </t>
  </si>
  <si>
    <r>
      <t>·</t>
    </r>
    <r>
      <rPr>
        <sz val="12"/>
        <color rgb="FF002060"/>
        <rFont val="Times New Roman"/>
        <family val="1"/>
      </rPr>
      <t>       Provisional commission is 30%</t>
    </r>
  </si>
  <si>
    <r>
      <t xml:space="preserve">You are further considering a sliding scale commission, to apply to loss ratios calculated </t>
    </r>
    <r>
      <rPr>
        <b/>
        <u/>
        <sz val="12"/>
        <color rgb="FF002060"/>
        <rFont val="Times New Roman"/>
        <family val="1"/>
      </rPr>
      <t>after</t>
    </r>
    <r>
      <rPr>
        <sz val="12"/>
        <color rgb="FF002060"/>
        <rFont val="Times New Roman"/>
        <family val="1"/>
      </rPr>
      <t xml:space="preserve"> the loss corridor. 
The sliding scale commission has the following features:</t>
    </r>
  </si>
  <si>
    <r>
      <t>(</t>
    </r>
    <r>
      <rPr>
        <i/>
        <sz val="12"/>
        <color rgb="FF002060"/>
        <rFont val="Times New Roman"/>
        <family val="1"/>
      </rPr>
      <t>1 point</t>
    </r>
    <r>
      <rPr>
        <sz val="12"/>
        <color rgb="FF002060"/>
        <rFont val="Times New Roman"/>
        <family val="1"/>
      </rPr>
      <t>)  Calculate the expected loss ratio after the loss corridor.</t>
    </r>
  </si>
  <si>
    <r>
      <rPr>
        <sz val="7"/>
        <color rgb="FF002060"/>
        <rFont val="Times New Roman"/>
        <family val="1"/>
      </rPr>
      <t xml:space="preserve"> </t>
    </r>
    <r>
      <rPr>
        <sz val="12"/>
        <color rgb="FF002060"/>
        <rFont val="Times New Roman"/>
        <family val="1"/>
      </rPr>
      <t>Ceding company will reassume 75% of the losses in the loss ratio layer from 60% to 100%.</t>
    </r>
  </si>
  <si>
    <t xml:space="preserve">You are considering using a loss corridor with the following feature: </t>
  </si>
  <si>
    <r>
      <t>(</t>
    </r>
    <r>
      <rPr>
        <i/>
        <sz val="12"/>
        <color rgb="FF002060"/>
        <rFont val="Times New Roman"/>
        <family val="1"/>
      </rPr>
      <t>1.5 points</t>
    </r>
    <r>
      <rPr>
        <sz val="12"/>
        <color rgb="FF002060"/>
        <rFont val="Times New Roman"/>
        <family val="1"/>
      </rPr>
      <t>)  Calculate the probability of a combined ratio of more than 100%.</t>
    </r>
  </si>
  <si>
    <t xml:space="preserve">Premium </t>
  </si>
  <si>
    <r>
      <t>·</t>
    </r>
    <r>
      <rPr>
        <sz val="12"/>
        <color rgb="FF002060"/>
        <rFont val="Times New Roman"/>
        <family val="1"/>
      </rPr>
      <t>       Treaty Premium is 8,000,000</t>
    </r>
  </si>
  <si>
    <t xml:space="preserve">Other expenses </t>
  </si>
  <si>
    <r>
      <t>·</t>
    </r>
    <r>
      <rPr>
        <sz val="12"/>
        <color rgb="FF002060"/>
        <rFont val="Times New Roman"/>
        <family val="1"/>
      </rPr>
      <t>       Other Expenses are 2%</t>
    </r>
  </si>
  <si>
    <t xml:space="preserve">Brokerage fees </t>
  </si>
  <si>
    <r>
      <t>·</t>
    </r>
    <r>
      <rPr>
        <sz val="12"/>
        <color rgb="FF002060"/>
        <rFont val="Times New Roman"/>
        <family val="1"/>
      </rPr>
      <t>       Brokerage fees are 5%</t>
    </r>
  </si>
  <si>
    <t xml:space="preserve">Ceding comm. </t>
  </si>
  <si>
    <r>
      <t>·</t>
    </r>
    <r>
      <rPr>
        <sz val="12"/>
        <color rgb="FF002060"/>
        <rFont val="Times New Roman"/>
        <family val="1"/>
      </rPr>
      <t>       Ceding commission is 30%</t>
    </r>
  </si>
  <si>
    <t>Cumulative Probability</t>
  </si>
  <si>
    <t>Loss in Millions</t>
  </si>
  <si>
    <r>
      <t>·</t>
    </r>
    <r>
      <rPr>
        <sz val="7"/>
        <color rgb="FF002060"/>
        <rFont val="Times New Roman"/>
        <family val="1"/>
      </rPr>
      <t xml:space="preserve">       </t>
    </r>
    <r>
      <rPr>
        <sz val="12"/>
        <color rgb="FF002060"/>
        <rFont val="Times New Roman"/>
        <family val="1"/>
      </rPr>
      <t>Aggregate loss distribution:</t>
    </r>
  </si>
  <si>
    <r>
      <t>(</t>
    </r>
    <r>
      <rPr>
        <i/>
        <sz val="12"/>
        <color rgb="FF002060"/>
        <rFont val="Times New Roman"/>
        <family val="1"/>
      </rPr>
      <t>5 points</t>
    </r>
    <r>
      <rPr>
        <sz val="12"/>
        <color rgb="FF002060"/>
        <rFont val="Times New Roman"/>
        <family val="1"/>
      </rPr>
      <t xml:space="preserve">)  A reinsurer is pricing a a proportional treaty and is considering various adjustable features to manage profitability. 
</t>
    </r>
  </si>
  <si>
    <t xml:space="preserve">α </t>
  </si>
  <si>
    <r>
      <t>(</t>
    </r>
    <r>
      <rPr>
        <i/>
        <sz val="12"/>
        <color rgb="FF002060"/>
        <rFont val="Times New Roman"/>
        <family val="1"/>
      </rPr>
      <t>2.5 points</t>
    </r>
    <r>
      <rPr>
        <sz val="12"/>
        <color rgb="FF002060"/>
        <rFont val="Times New Roman"/>
        <family val="1"/>
      </rPr>
      <t xml:space="preserve">)  Determine whether risk transfer exists in this contract using the Max QP test with </t>
    </r>
    <r>
      <rPr>
        <i/>
        <sz val="12"/>
        <color rgb="FF002060"/>
        <rFont val="Times New Roman"/>
        <family val="1"/>
      </rPr>
      <t>α</t>
    </r>
    <r>
      <rPr>
        <sz val="12"/>
        <color rgb="FF002060"/>
        <rFont val="Times New Roman"/>
        <family val="1"/>
      </rPr>
      <t xml:space="preserve"> equal to 4.</t>
    </r>
  </si>
  <si>
    <t>Reinsured Losses (millions)</t>
  </si>
  <si>
    <t>P</t>
  </si>
  <si>
    <t>Reinsurance premium</t>
  </si>
  <si>
    <r>
      <rPr>
        <sz val="12"/>
        <color rgb="FF002060"/>
        <rFont val="Symbol"/>
        <family val="1"/>
        <charset val="2"/>
      </rPr>
      <t>·</t>
    </r>
    <r>
      <rPr>
        <sz val="12"/>
        <color rgb="FF002060"/>
        <rFont val="Times New Roman"/>
        <family val="1"/>
      </rPr>
      <t>     The reinsurance premium is a fixed amount of 48 million payable to the reinsurer at inception of the contract.</t>
    </r>
  </si>
  <si>
    <t>Reinsurance contract</t>
  </si>
  <si>
    <r>
      <rPr>
        <sz val="12"/>
        <color rgb="FF002060"/>
        <rFont val="Symbol"/>
        <family val="1"/>
        <charset val="2"/>
      </rPr>
      <t>·</t>
    </r>
    <r>
      <rPr>
        <sz val="12"/>
        <color rgb="FF002060"/>
        <rFont val="Times New Roman"/>
        <family val="1"/>
      </rPr>
      <t>     A catastrophe excess of loss reinsurance contract for the layer 300 million excess of 400 million.</t>
    </r>
  </si>
  <si>
    <t>Amounts in millions</t>
  </si>
  <si>
    <t>You are to use the Max QP test to determine whether risk transfer exists in a reinsurance contract given the following information:</t>
  </si>
  <si>
    <r>
      <t xml:space="preserve">Another metric used in the testing of risk transfer is right-tailed deviation (RTD). A risk transfer test called maximum qualified premium (Max QP) has been proposed in which the test uses a multiple, </t>
    </r>
    <r>
      <rPr>
        <i/>
        <sz val="12"/>
        <color rgb="FF002060"/>
        <rFont val="Times New Roman"/>
        <family val="1"/>
      </rPr>
      <t>α</t>
    </r>
    <r>
      <rPr>
        <sz val="12"/>
        <color rgb="FF002060"/>
        <rFont val="Times New Roman"/>
        <family val="1"/>
      </rPr>
      <t xml:space="preserve">, of RTD. </t>
    </r>
  </si>
  <si>
    <r>
      <t>(</t>
    </r>
    <r>
      <rPr>
        <i/>
        <sz val="12"/>
        <color rgb="FF002060"/>
        <rFont val="Times New Roman"/>
        <family val="1"/>
      </rPr>
      <t>1 point</t>
    </r>
    <r>
      <rPr>
        <sz val="12"/>
        <color rgb="FF002060"/>
        <rFont val="Times New Roman"/>
        <family val="1"/>
      </rPr>
      <t>)  Describe two advantages of using ERD and RCR versus using VaR and TVaR.</t>
    </r>
  </si>
  <si>
    <t>The metrics expected reinsurer deficit (ERD) and risk coverage ratio (RCR) have been presented as being superior to other metrics such as value-at-risk (VaR) or tail value-at-risk (TVaR) for gauging risk transfer.</t>
  </si>
  <si>
    <r>
      <t>(</t>
    </r>
    <r>
      <rPr>
        <i/>
        <sz val="12"/>
        <color rgb="FF002060"/>
        <rFont val="Times New Roman"/>
        <family val="1"/>
      </rPr>
      <t>0.5 points</t>
    </r>
    <r>
      <rPr>
        <sz val="12"/>
        <color rgb="FF002060"/>
        <rFont val="Times New Roman"/>
        <family val="1"/>
      </rPr>
      <t>)  Describe two examples of contracts where the risk transfer is “reasonably self-evident.”</t>
    </r>
  </si>
  <si>
    <r>
      <t>(e)             (</t>
    </r>
    <r>
      <rPr>
        <i/>
        <sz val="12"/>
        <color rgb="FF002060"/>
        <rFont val="Times New Roman"/>
        <family val="1"/>
      </rPr>
      <t>2 points</t>
    </r>
    <r>
      <rPr>
        <sz val="12"/>
        <color rgb="FF002060"/>
        <rFont val="Times New Roman"/>
        <family val="1"/>
      </rPr>
      <t xml:space="preserve">)  Construct a counterproposal that should be acceptable to both ABC Re and JKL. Justify your answer. </t>
    </r>
  </si>
  <si>
    <t>ABC Re has concluded that this proposal is not acceptable.</t>
  </si>
  <si>
    <t xml:space="preserve">A catastrophe model indicates that a loss will fully exhaust the limit once every 10 years, and that the probability of a partial loss is negligible.
</t>
  </si>
  <si>
    <r>
      <t>(d)             (</t>
    </r>
    <r>
      <rPr>
        <i/>
        <sz val="12"/>
        <color rgb="FF002060"/>
        <rFont val="Times New Roman"/>
        <family val="1"/>
      </rPr>
      <t>0.5 points</t>
    </r>
    <r>
      <rPr>
        <sz val="12"/>
        <color rgb="FF002060"/>
        <rFont val="Times New Roman"/>
        <family val="1"/>
      </rPr>
      <t xml:space="preserve">)  Calculate the rate on line for an equivalent traditional risk cover. </t>
    </r>
  </si>
  <si>
    <r>
      <t>(c)             (</t>
    </r>
    <r>
      <rPr>
        <i/>
        <sz val="12"/>
        <color rgb="FF002060"/>
        <rFont val="Times New Roman"/>
        <family val="1"/>
      </rPr>
      <t>0.5 points</t>
    </r>
    <r>
      <rPr>
        <sz val="12"/>
        <color rgb="FF002060"/>
        <rFont val="Times New Roman"/>
        <family val="1"/>
      </rPr>
      <t xml:space="preserve">)  Calculate the premium for an equivalent traditional risk cover. </t>
    </r>
  </si>
  <si>
    <r>
      <t>(b)             (</t>
    </r>
    <r>
      <rPr>
        <i/>
        <sz val="12"/>
        <color rgb="FF002060"/>
        <rFont val="Times New Roman"/>
        <family val="1"/>
      </rPr>
      <t>0.5 points</t>
    </r>
    <r>
      <rPr>
        <sz val="12"/>
        <color rgb="FF002060"/>
        <rFont val="Times New Roman"/>
        <family val="1"/>
      </rPr>
      <t xml:space="preserve">)  Calculate the underwriting loss (excluding expenses) to ABC Re if a loss fully exhausts the limit. </t>
    </r>
  </si>
  <si>
    <r>
      <t>(a)             (</t>
    </r>
    <r>
      <rPr>
        <i/>
        <sz val="12"/>
        <color rgb="FF002060"/>
        <rFont val="Times New Roman"/>
        <family val="1"/>
      </rPr>
      <t>0.5 points</t>
    </r>
    <r>
      <rPr>
        <sz val="12"/>
        <color rgb="FF002060"/>
        <rFont val="Times New Roman"/>
        <family val="1"/>
      </rPr>
      <t xml:space="preserve">)  Calculate the nominal rate on line. </t>
    </r>
  </si>
  <si>
    <t xml:space="preserve"> of (loss + margin – annual premium)</t>
  </si>
  <si>
    <t>Additional premium</t>
  </si>
  <si>
    <r>
      <t>·</t>
    </r>
    <r>
      <rPr>
        <sz val="12"/>
        <color rgb="FF002060"/>
        <rFont val="Times New Roman"/>
        <family val="1"/>
      </rPr>
      <t>       Additional Premium: 50% of (Loss + Margin – Annual Premium)</t>
    </r>
  </si>
  <si>
    <t xml:space="preserve"> margin on annual premium</t>
  </si>
  <si>
    <t xml:space="preserve"> after </t>
  </si>
  <si>
    <t>Profit commission</t>
  </si>
  <si>
    <r>
      <t>·</t>
    </r>
    <r>
      <rPr>
        <sz val="12"/>
        <color rgb="FF002060"/>
        <rFont val="Times New Roman"/>
        <family val="1"/>
      </rPr>
      <t>       Profit Commission: 80% after 10% margin on Annual Premium</t>
    </r>
  </si>
  <si>
    <t>Occurrence limit</t>
  </si>
  <si>
    <r>
      <t>·</t>
    </r>
    <r>
      <rPr>
        <sz val="12"/>
        <color rgb="FF002060"/>
        <rFont val="Times New Roman"/>
        <family val="1"/>
      </rPr>
      <t>       Occurrence Limit: 150,000,000</t>
    </r>
  </si>
  <si>
    <t>Annual premium</t>
  </si>
  <si>
    <r>
      <t>·</t>
    </r>
    <r>
      <rPr>
        <sz val="12"/>
        <color rgb="FF002060"/>
        <rFont val="Times New Roman"/>
        <family val="1"/>
      </rPr>
      <t>       Annual Premium : 20,000,000</t>
    </r>
  </si>
  <si>
    <r>
      <t>(</t>
    </r>
    <r>
      <rPr>
        <i/>
        <sz val="12"/>
        <color rgb="FF002060"/>
        <rFont val="Times New Roman"/>
        <family val="1"/>
      </rPr>
      <t>4 points</t>
    </r>
    <r>
      <rPr>
        <sz val="12"/>
        <color rgb="FF002060"/>
        <rFont val="Times New Roman"/>
        <family val="1"/>
      </rPr>
      <t xml:space="preserve">)  A reinsurance broker has proposed that ABC Reinsurance Company (ABC Re) provide a finite risk cover without reinstatements to JKL Insurance Company (JKL) with the following terms:
</t>
    </r>
  </si>
  <si>
    <r>
      <t>(</t>
    </r>
    <r>
      <rPr>
        <i/>
        <sz val="12"/>
        <color theme="4" tint="-0.499984740745262"/>
        <rFont val="Times New Roman"/>
        <family val="1"/>
      </rPr>
      <t>0.5 points</t>
    </r>
    <r>
      <rPr>
        <sz val="12"/>
        <color theme="4" tint="-0.499984740745262"/>
        <rFont val="Times New Roman"/>
        <family val="1"/>
      </rPr>
      <t xml:space="preserve">)  Explain how excluding state X will affect the loss cost rate for the treaty.  </t>
    </r>
  </si>
  <si>
    <r>
      <t>(</t>
    </r>
    <r>
      <rPr>
        <i/>
        <sz val="12"/>
        <color theme="4" tint="-0.499984740745262"/>
        <rFont val="Times New Roman"/>
        <family val="1"/>
      </rPr>
      <t>2.5 points</t>
    </r>
    <r>
      <rPr>
        <sz val="12"/>
        <color theme="4" tint="-0.499984740745262"/>
        <rFont val="Times New Roman"/>
        <family val="1"/>
      </rPr>
      <t>)  Calculate the loss cost rate for the treaty.</t>
    </r>
  </si>
  <si>
    <r>
      <t>(</t>
    </r>
    <r>
      <rPr>
        <i/>
        <sz val="12"/>
        <color theme="4" tint="-0.499984740745262"/>
        <rFont val="Times New Roman"/>
        <family val="1"/>
      </rPr>
      <t>1 point</t>
    </r>
    <r>
      <rPr>
        <sz val="12"/>
        <color theme="4" tint="-0.499984740745262"/>
        <rFont val="Times New Roman"/>
        <family val="1"/>
      </rPr>
      <t xml:space="preserve">)  Calculate the values of </t>
    </r>
    <r>
      <rPr>
        <i/>
        <sz val="12"/>
        <color theme="4" tint="-0.499984740745262"/>
        <rFont val="Times New Roman"/>
        <family val="1"/>
      </rPr>
      <t xml:space="preserve">a </t>
    </r>
    <r>
      <rPr>
        <sz val="12"/>
        <color theme="4" tint="-0.499984740745262"/>
        <rFont val="Times New Roman"/>
        <family val="1"/>
      </rPr>
      <t xml:space="preserve">and </t>
    </r>
    <r>
      <rPr>
        <i/>
        <sz val="12"/>
        <color theme="4" tint="-0.499984740745262"/>
        <rFont val="Times New Roman"/>
        <family val="1"/>
      </rPr>
      <t>b</t>
    </r>
    <r>
      <rPr>
        <sz val="12"/>
        <color theme="4" tint="-0.499984740745262"/>
        <rFont val="Times New Roman"/>
        <family val="1"/>
      </rPr>
      <t xml:space="preserve"> for each hazard group.</t>
    </r>
  </si>
  <si>
    <r>
      <t>You approximate the NCCI ELF curves with an inverse power curve of the form ELF</t>
    </r>
    <r>
      <rPr>
        <i/>
        <vertAlign val="subscript"/>
        <sz val="12"/>
        <color theme="4" tint="-0.499984740745262"/>
        <rFont val="Times New Roman"/>
        <family val="1"/>
      </rPr>
      <t>L</t>
    </r>
    <r>
      <rPr>
        <sz val="12"/>
        <color theme="4" tint="-0.499984740745262"/>
        <rFont val="Times New Roman"/>
        <family val="1"/>
      </rPr>
      <t xml:space="preserve"> = </t>
    </r>
    <r>
      <rPr>
        <i/>
        <sz val="12"/>
        <color theme="4" tint="-0.499984740745262"/>
        <rFont val="Times New Roman"/>
        <family val="1"/>
      </rPr>
      <t>aL</t>
    </r>
    <r>
      <rPr>
        <vertAlign val="superscript"/>
        <sz val="12"/>
        <color theme="4" tint="-0.499984740745262"/>
        <rFont val="Times New Roman"/>
        <family val="1"/>
      </rPr>
      <t>-</t>
    </r>
    <r>
      <rPr>
        <i/>
        <vertAlign val="superscript"/>
        <sz val="12"/>
        <color theme="4" tint="-0.499984740745262"/>
        <rFont val="Times New Roman"/>
        <family val="1"/>
      </rPr>
      <t>b</t>
    </r>
    <r>
      <rPr>
        <sz val="12"/>
        <color theme="4" tint="-0.499984740745262"/>
        <rFont val="Times New Roman"/>
        <family val="1"/>
      </rPr>
      <t>.</t>
    </r>
  </si>
  <si>
    <t>Hazard Group K</t>
  </si>
  <si>
    <t>Hazard Group J</t>
  </si>
  <si>
    <t>Loss Size</t>
  </si>
  <si>
    <t>Both states have the following NCCI excess loss factors (ELF):</t>
  </si>
  <si>
    <t>K</t>
  </si>
  <si>
    <t>J</t>
  </si>
  <si>
    <r>
      <t>·</t>
    </r>
    <r>
      <rPr>
        <sz val="7"/>
        <color theme="4" tint="-0.499984740745262"/>
        <rFont val="Times New Roman"/>
        <family val="1"/>
      </rPr>
      <t xml:space="preserve">       </t>
    </r>
    <r>
      <rPr>
        <sz val="12"/>
        <color theme="4" tint="-0.499984740745262"/>
        <rFont val="Times New Roman"/>
        <family val="1"/>
      </rPr>
      <t xml:space="preserve">The treaty covers the layer 300,000 excess of 100,000 for losses from two states, X and Y. </t>
    </r>
  </si>
  <si>
    <r>
      <t>(</t>
    </r>
    <r>
      <rPr>
        <i/>
        <sz val="12"/>
        <color rgb="FF002060"/>
        <rFont val="Times New Roman"/>
        <family val="1"/>
      </rPr>
      <t>4 points</t>
    </r>
    <r>
      <rPr>
        <sz val="12"/>
        <color rgb="FF002060"/>
        <rFont val="Times New Roman"/>
        <family val="1"/>
      </rPr>
      <t>)  You are exposure rating a workers compensation treaty.</t>
    </r>
  </si>
  <si>
    <t>• The following accident year development factors are applicable to both loss and ALAE in the layer 800,000 excess of 200,000.</t>
  </si>
  <si>
    <t>ALAE trend</t>
  </si>
  <si>
    <t>• ALAE trend is 10% per year.</t>
  </si>
  <si>
    <t>• Loss trend is 5% per year.</t>
  </si>
  <si>
    <t xml:space="preserve">• ALAE is treated as "Part-of-Loss." </t>
  </si>
  <si>
    <t>Onlevel premium</t>
  </si>
  <si>
    <t>• Onlevel subject premium is 10,000,000 for each year from 2021-2023.</t>
  </si>
  <si>
    <t>• All policy limits throughout the experience period are 1,000,000 and are expected to remain at this level through 2025.</t>
  </si>
  <si>
    <t>• All claims with potential to exceed the treaty attachment point are shown.</t>
  </si>
  <si>
    <t>Loss Experience Evaluated as of December 31, 2023</t>
  </si>
  <si>
    <r>
      <t>(</t>
    </r>
    <r>
      <rPr>
        <i/>
        <sz val="12"/>
        <color rgb="FF002060"/>
        <rFont val="Times New Roman"/>
        <family val="1"/>
      </rPr>
      <t>4 points</t>
    </r>
    <r>
      <rPr>
        <sz val="12"/>
        <color rgb="FF002060"/>
        <rFont val="Times New Roman"/>
        <family val="1"/>
      </rPr>
      <t>)  A reinsurance company is writing a casualty per occurrence excess treaty for accident year 2025 covering the layer 800,000 excess of 200,000.</t>
    </r>
  </si>
  <si>
    <t xml:space="preserve">(1 point)  Calculate the premium for this other portfolio assuming hurricane shutters are installed on all properties in the portfolio. </t>
  </si>
  <si>
    <t>Management decided to write the portfolio you didn't recommend in part (b).  The risk potential of the portfolio could be reduced by 13.7% if hurricane shutters are installed as a risk mitigation strategy.  The expense load factor is 27%.  The selected risk load is 440.</t>
  </si>
  <si>
    <t>50,000 + 6,000</t>
  </si>
  <si>
    <t>Current Book + Portfolio Y</t>
  </si>
  <si>
    <t>50,000 + 5,000</t>
  </si>
  <si>
    <t>Current Book + Portfolio X</t>
  </si>
  <si>
    <t>Current Book</t>
  </si>
  <si>
    <t>100-Year Probable Maximum Loss (PML)</t>
  </si>
  <si>
    <t>Average Annual Loss (AAL)</t>
  </si>
  <si>
    <t xml:space="preserve">You insure a small book of property portfolios in the state of Florida. You receive two new requests (portfolio X and portfolio Y) for pricing quotes and you decide to add only one of these portfolios to the book. </t>
  </si>
  <si>
    <r>
      <t>(</t>
    </r>
    <r>
      <rPr>
        <i/>
        <sz val="12"/>
        <color rgb="FF002060"/>
        <rFont val="Times New Roman"/>
        <family val="1"/>
      </rPr>
      <t>2 points</t>
    </r>
    <r>
      <rPr>
        <sz val="12"/>
        <color rgb="FF002060"/>
        <rFont val="Times New Roman"/>
        <family val="1"/>
      </rPr>
      <t>)  Calculate the hurricane wind premium by county for a 207,500 Coverage A limit.</t>
    </r>
  </si>
  <si>
    <t xml:space="preserve"> - The risk load includes a provision for profit.</t>
  </si>
  <si>
    <t xml:space="preserve"> - The expense load is 27%.</t>
  </si>
  <si>
    <t xml:space="preserve"> - The average Coverage A limit is 207,500.</t>
  </si>
  <si>
    <t xml:space="preserve">Sarasota </t>
  </si>
  <si>
    <t xml:space="preserve">Duval </t>
  </si>
  <si>
    <t xml:space="preserve">Okeechobee </t>
  </si>
  <si>
    <t xml:space="preserve">Orange </t>
  </si>
  <si>
    <t xml:space="preserve">Hillsborough </t>
  </si>
  <si>
    <t xml:space="preserve">Miami-Dade </t>
  </si>
  <si>
    <t xml:space="preserve">Palm Beach </t>
  </si>
  <si>
    <t xml:space="preserve">Broward </t>
  </si>
  <si>
    <t xml:space="preserve">Monroe </t>
  </si>
  <si>
    <t>Selected Risk Load (Standard Deviation)</t>
  </si>
  <si>
    <t>Modeled Gross Hurricane Wind Loss Per 1,000 Coverage A</t>
  </si>
  <si>
    <t>County</t>
  </si>
  <si>
    <t xml:space="preserve">(1.5 points)  Provide two reasons why Primary should not calculate the total reinsurance premium using the underwriter’s recommendation. </t>
  </si>
  <si>
    <t>Primary is also considering inclusion of the peril flood storm surge (FSS) for its reinsurance coverage.  Primary has separate PMLs, AALs and SDs for FSS but does not have the amounts on a HW, FI and FSS combined basis.  An underwriter has recommended that Primary should calculate the total reinsurance premium by estimating a premium for FSS coverage in the reinsurance layers and then adding it to the premiums estimated in part (c).</t>
  </si>
  <si>
    <r>
      <t>(</t>
    </r>
    <r>
      <rPr>
        <i/>
        <sz val="12"/>
        <color rgb="FF002060"/>
        <rFont val="Times New Roman"/>
        <family val="1"/>
      </rPr>
      <t>2 points</t>
    </r>
    <r>
      <rPr>
        <sz val="12"/>
        <color rgb="FF002060"/>
        <rFont val="Times New Roman"/>
        <family val="1"/>
      </rPr>
      <t xml:space="preserve">)  Estimate Primary’s reinsurance premium for each layer of coverage. </t>
    </r>
  </si>
  <si>
    <t>Historically, Primary has received reinsurance premium quotes that reflect an expense load of 24% and a risk load equal to the 85% of the SD.</t>
  </si>
  <si>
    <r>
      <t>(</t>
    </r>
    <r>
      <rPr>
        <i/>
        <sz val="12"/>
        <color rgb="FF002060"/>
        <rFont val="Times New Roman"/>
        <family val="1"/>
      </rPr>
      <t>1 point</t>
    </r>
    <r>
      <rPr>
        <sz val="12"/>
        <color rgb="FF002060"/>
        <rFont val="Times New Roman"/>
        <family val="1"/>
      </rPr>
      <t>)  Calculate Primary’s reinsurance recoverables from this catastrophic event for each of the two layers.</t>
    </r>
  </si>
  <si>
    <t>Insured losses from peril FI</t>
  </si>
  <si>
    <t>Insured losses from peril HW</t>
  </si>
  <si>
    <t xml:space="preserve">Assume that Primary purchased this reinsurance coverage and then experienced the following losses from a single catastrophic event: </t>
  </si>
  <si>
    <r>
      <t>(</t>
    </r>
    <r>
      <rPr>
        <i/>
        <sz val="12"/>
        <color rgb="FF002060"/>
        <rFont val="Times New Roman"/>
        <family val="1"/>
      </rPr>
      <t>0.5 points</t>
    </r>
    <r>
      <rPr>
        <sz val="12"/>
        <color rgb="FF002060"/>
        <rFont val="Times New Roman"/>
        <family val="1"/>
      </rPr>
      <t>)  Calculate the probability of reaching an amount of loss that activates reinsurance coverage for each of the reinsurance layers.</t>
    </r>
  </si>
  <si>
    <t>SD</t>
  </si>
  <si>
    <t>AAL</t>
  </si>
  <si>
    <t xml:space="preserve">250-year to 500-year </t>
  </si>
  <si>
    <t>100-year to 250-year</t>
  </si>
  <si>
    <t>HW and FI Combined</t>
  </si>
  <si>
    <t>FI</t>
  </si>
  <si>
    <t>HW</t>
  </si>
  <si>
    <t>AAL and Standard Deviation (SD) (000s)</t>
  </si>
  <si>
    <t>Statistic</t>
  </si>
  <si>
    <t>Layer (PML basis)</t>
  </si>
  <si>
    <t>Ground up</t>
  </si>
  <si>
    <t>PMLs (000s)</t>
  </si>
  <si>
    <t>Return Period (Years)</t>
  </si>
  <si>
    <t>Loss Basis</t>
  </si>
  <si>
    <t>You are given the following excerpts of catastrophe model output for Primary’s portfolio of insurance policies.</t>
  </si>
  <si>
    <t>·       the second layer covering Primary’s insured losses between the 250-year and 500-year PMLs.</t>
  </si>
  <si>
    <t>·       the first layer covering Primary’s insured losses between the 100-year and 250-year PMLs, and</t>
  </si>
  <si>
    <t>The proposed reinsurance cover is to be provided in two layers:</t>
  </si>
  <si>
    <t xml:space="preserve">Primary Insurance is interested in obtaining per occurrence excess of loss reinsurance for the combined perils of hurricane wind (HW) and flood inland (FI). The reinsurance is to cover Primary’s insured losses between the 100-year and 500-year PMLs from these two perils. </t>
  </si>
  <si>
    <t>Question 17</t>
  </si>
  <si>
    <r>
      <t>(</t>
    </r>
    <r>
      <rPr>
        <i/>
        <sz val="12"/>
        <color rgb="FF002060"/>
        <rFont val="Times New Roman"/>
        <family val="1"/>
      </rPr>
      <t>1 point</t>
    </r>
    <r>
      <rPr>
        <sz val="12"/>
        <color rgb="FF002060"/>
        <rFont val="Times New Roman"/>
        <family val="1"/>
      </rPr>
      <t>)  Identify which zip code has the highest potential for loss from hurricane events.  Justify your selection.</t>
    </r>
  </si>
  <si>
    <t>250-year PML</t>
  </si>
  <si>
    <t>Zip Code</t>
  </si>
  <si>
    <r>
      <t xml:space="preserve">You are given the expected AAL and </t>
    </r>
    <r>
      <rPr>
        <sz val="11"/>
        <color rgb="FF002060"/>
        <rFont val="Times New Roman"/>
        <family val="1"/>
      </rPr>
      <t>Probable Maximum Losses (PML)</t>
    </r>
    <r>
      <rPr>
        <sz val="12"/>
        <color rgb="FF002060"/>
        <rFont val="Times New Roman"/>
        <family val="1"/>
      </rPr>
      <t xml:space="preserve"> for hurricane events for two different zip codes in Florida.</t>
    </r>
  </si>
  <si>
    <r>
      <t>(</t>
    </r>
    <r>
      <rPr>
        <i/>
        <sz val="12"/>
        <color rgb="FF002060"/>
        <rFont val="Times New Roman"/>
        <family val="1"/>
      </rPr>
      <t>0.5 points</t>
    </r>
    <r>
      <rPr>
        <sz val="12"/>
        <color rgb="FF002060"/>
        <rFont val="Times New Roman"/>
        <family val="1"/>
      </rPr>
      <t>)  Describe why hurricane deductibles tend to be larger in inland areas compared to coastal regions.</t>
    </r>
  </si>
  <si>
    <t>Hurricane insurance costs can vary significantly by location within a state.</t>
  </si>
  <si>
    <r>
      <t>(</t>
    </r>
    <r>
      <rPr>
        <i/>
        <sz val="12"/>
        <color rgb="FF002060"/>
        <rFont val="Times New Roman"/>
        <family val="1"/>
      </rPr>
      <t>2 points</t>
    </r>
    <r>
      <rPr>
        <sz val="12"/>
        <color rgb="FF002060"/>
        <rFont val="Times New Roman"/>
        <family val="1"/>
      </rPr>
      <t>)  Calculate Hurricane Wind Premium for the average building in the zip code using the method described in the American Academy of Actuaries monograph, Uses of Catastrophe Model Output.</t>
    </r>
  </si>
  <si>
    <r>
      <t>·</t>
    </r>
    <r>
      <rPr>
        <sz val="7"/>
        <color rgb="FF002060"/>
        <rFont val="Times New Roman"/>
        <family val="1"/>
      </rPr>
      <t xml:space="preserve">       </t>
    </r>
    <r>
      <rPr>
        <sz val="12"/>
        <color rgb="FF002060"/>
        <rFont val="Times New Roman"/>
        <family val="1"/>
      </rPr>
      <t xml:space="preserve">The average building coverage limit is </t>
    </r>
  </si>
  <si>
    <r>
      <t>·</t>
    </r>
    <r>
      <rPr>
        <sz val="7"/>
        <color rgb="FF002060"/>
        <rFont val="Times New Roman"/>
        <family val="1"/>
      </rPr>
      <t xml:space="preserve">       </t>
    </r>
    <r>
      <rPr>
        <sz val="12"/>
        <color rgb="FF002060"/>
        <rFont val="Times New Roman"/>
        <family val="1"/>
      </rPr>
      <t xml:space="preserve">The annual expense load is </t>
    </r>
  </si>
  <si>
    <r>
      <t>(</t>
    </r>
    <r>
      <rPr>
        <i/>
        <sz val="12"/>
        <color rgb="FF002060"/>
        <rFont val="Times New Roman"/>
        <family val="1"/>
      </rPr>
      <t>0.5 points</t>
    </r>
    <r>
      <rPr>
        <sz val="12"/>
        <color rgb="FF002060"/>
        <rFont val="Times New Roman"/>
        <family val="1"/>
      </rPr>
      <t>)  Calculate the expected Average Annual Loss (AAL) per $1,000 of building coverage.</t>
    </r>
  </si>
  <si>
    <r>
      <t>Expected Loss (</t>
    </r>
    <r>
      <rPr>
        <b/>
        <i/>
        <sz val="12"/>
        <color rgb="FF002060"/>
        <rFont val="Times New Roman"/>
        <family val="1"/>
      </rPr>
      <t>L</t>
    </r>
    <r>
      <rPr>
        <b/>
        <sz val="12"/>
        <color rgb="FF002060"/>
        <rFont val="Times New Roman"/>
        <family val="1"/>
      </rPr>
      <t>) Per $1,000 of Building Coverage</t>
    </r>
  </si>
  <si>
    <r>
      <t>Annual Probability of Hurricane (</t>
    </r>
    <r>
      <rPr>
        <b/>
        <i/>
        <sz val="12"/>
        <color rgb="FF002060"/>
        <rFont val="Times New Roman"/>
        <family val="1"/>
      </rPr>
      <t>p</t>
    </r>
    <r>
      <rPr>
        <b/>
        <sz val="12"/>
        <color rgb="FF002060"/>
        <rFont val="Times New Roman"/>
        <family val="1"/>
      </rPr>
      <t>)</t>
    </r>
  </si>
  <si>
    <t>Event #</t>
  </si>
  <si>
    <t>Your catastrophe model produces the following annual probabilities of hurricane events and expected loss for a portfolio of policies in a zip code in Florida:</t>
  </si>
  <si>
    <t>Question 20</t>
  </si>
  <si>
    <r>
      <t>(c)         (</t>
    </r>
    <r>
      <rPr>
        <i/>
        <sz val="12"/>
        <color theme="8" tint="-0.499984740745262"/>
        <rFont val="Times New Roman"/>
        <family val="1"/>
      </rPr>
      <t>1.5 points</t>
    </r>
    <r>
      <rPr>
        <sz val="12"/>
        <color theme="8" tint="-0.499984740745262"/>
        <rFont val="Times New Roman"/>
        <family val="1"/>
      </rPr>
      <t>)  Calculate the risk load for each account using the Covariance Share method.</t>
    </r>
  </si>
  <si>
    <t xml:space="preserve">The shared covariance of each event will be allocated to each account in proportion to its loss for that event. </t>
  </si>
  <si>
    <t xml:space="preserve">BRC is considering using the Covariance Share method to calculate risk loads.  </t>
  </si>
  <si>
    <r>
      <t>(b)         (</t>
    </r>
    <r>
      <rPr>
        <i/>
        <sz val="12"/>
        <color theme="8" tint="-0.499984740745262"/>
        <rFont val="Times New Roman"/>
        <family val="1"/>
      </rPr>
      <t>0.5 points</t>
    </r>
    <r>
      <rPr>
        <sz val="12"/>
        <color theme="8" tint="-0.499984740745262"/>
        <rFont val="Times New Roman"/>
        <family val="1"/>
      </rPr>
      <t xml:space="preserve">)  Demonstrate that the Marginal Variance method is not renewal additive.   </t>
    </r>
  </si>
  <si>
    <r>
      <t>(a)         (</t>
    </r>
    <r>
      <rPr>
        <i/>
        <sz val="12"/>
        <color theme="8" tint="-0.499984740745262"/>
        <rFont val="Times New Roman"/>
        <family val="1"/>
      </rPr>
      <t>2 points</t>
    </r>
    <r>
      <rPr>
        <sz val="12"/>
        <color theme="8" tint="-0.499984740745262"/>
        <rFont val="Times New Roman"/>
        <family val="1"/>
      </rPr>
      <t xml:space="preserve">)  Calculate the renewal risk load for each account using the Marginal Variance method. </t>
    </r>
  </si>
  <si>
    <t>• The risk load multiplier, λ, is</t>
  </si>
  <si>
    <r>
      <rPr>
        <i/>
        <sz val="12"/>
        <color theme="8" tint="-0.499984740745262"/>
        <rFont val="Times New Roman"/>
        <family val="1"/>
      </rPr>
      <t>• p(i)</t>
    </r>
    <r>
      <rPr>
        <sz val="12"/>
        <color theme="8" tint="-0.499984740745262"/>
        <rFont val="Times New Roman"/>
        <family val="1"/>
      </rPr>
      <t xml:space="preserve"> represents the probability of Event </t>
    </r>
    <r>
      <rPr>
        <i/>
        <sz val="12"/>
        <color theme="8" tint="-0.499984740745262"/>
        <rFont val="Times New Roman"/>
        <family val="1"/>
      </rPr>
      <t>i</t>
    </r>
    <r>
      <rPr>
        <sz val="12"/>
        <color theme="8" tint="-0.499984740745262"/>
        <rFont val="Times New Roman"/>
        <family val="1"/>
      </rPr>
      <t>.</t>
    </r>
  </si>
  <si>
    <t>p(i)</t>
  </si>
  <si>
    <t>i</t>
  </si>
  <si>
    <t>Loss for Account</t>
  </si>
  <si>
    <r>
      <t>Event (</t>
    </r>
    <r>
      <rPr>
        <b/>
        <i/>
        <sz val="12"/>
        <color theme="8" tint="-0.499984740745262"/>
        <rFont val="Times New Roman"/>
        <family val="1"/>
      </rPr>
      <t>i</t>
    </r>
    <r>
      <rPr>
        <b/>
        <sz val="12"/>
        <color theme="8" tint="-0.499984740745262"/>
        <rFont val="Times New Roman"/>
        <family val="1"/>
      </rPr>
      <t>)</t>
    </r>
  </si>
  <si>
    <r>
      <t>(</t>
    </r>
    <r>
      <rPr>
        <i/>
        <sz val="12"/>
        <color theme="8" tint="-0.499984740745262"/>
        <rFont val="Times New Roman"/>
        <family val="1"/>
      </rPr>
      <t>4 points</t>
    </r>
    <r>
      <rPr>
        <sz val="12"/>
        <color theme="8" tint="-0.499984740745262"/>
        <rFont val="Times New Roman"/>
        <family val="1"/>
      </rPr>
      <t xml:space="preserve">)  Big Reinsurance Company (BRC) is renewing two accounts, X and Y, each of which is exposed to three independent claim events, 1, 2 and 3.  </t>
    </r>
  </si>
  <si>
    <t>Shapley</t>
  </si>
  <si>
    <t>Marginal Variance</t>
  </si>
  <si>
    <r>
      <t>(</t>
    </r>
    <r>
      <rPr>
        <i/>
        <sz val="12"/>
        <color theme="8" tint="-0.499984740745262"/>
        <rFont val="Times New Roman"/>
        <family val="1"/>
      </rPr>
      <t>3.5 points</t>
    </r>
    <r>
      <rPr>
        <sz val="12"/>
        <color theme="8" tint="-0.499984740745262"/>
        <rFont val="Times New Roman"/>
        <family val="1"/>
      </rPr>
      <t>)  Calculate the renewal risk load for each account using the following methods:</t>
    </r>
  </si>
  <si>
    <t xml:space="preserve">The risk load multiplier, λ, is </t>
  </si>
  <si>
    <r>
      <rPr>
        <i/>
        <sz val="12"/>
        <color theme="8" tint="-0.499984740745262"/>
        <rFont val="Times New Roman"/>
        <family val="1"/>
      </rPr>
      <t>p</t>
    </r>
    <r>
      <rPr>
        <sz val="12"/>
        <color theme="8" tint="-0.499984740745262"/>
        <rFont val="Times New Roman"/>
        <family val="1"/>
      </rPr>
      <t>(</t>
    </r>
    <r>
      <rPr>
        <i/>
        <sz val="12"/>
        <color theme="8" tint="-0.499984740745262"/>
        <rFont val="Times New Roman"/>
        <family val="1"/>
      </rPr>
      <t>i</t>
    </r>
    <r>
      <rPr>
        <sz val="12"/>
        <color theme="8" tint="-0.499984740745262"/>
        <rFont val="Times New Roman"/>
        <family val="1"/>
      </rPr>
      <t xml:space="preserve">) represents the probability of Event </t>
    </r>
    <r>
      <rPr>
        <i/>
        <sz val="12"/>
        <color theme="8" tint="-0.499984740745262"/>
        <rFont val="Times New Roman"/>
        <family val="1"/>
      </rPr>
      <t>i</t>
    </r>
    <r>
      <rPr>
        <sz val="12"/>
        <color theme="8" tint="-0.499984740745262"/>
        <rFont val="Times New Roman"/>
        <family val="1"/>
      </rPr>
      <t>.</t>
    </r>
  </si>
  <si>
    <r>
      <t>p</t>
    </r>
    <r>
      <rPr>
        <b/>
        <sz val="12"/>
        <color theme="8" tint="-0.499984740745262"/>
        <rFont val="Times New Roman"/>
        <family val="1"/>
      </rPr>
      <t>(</t>
    </r>
    <r>
      <rPr>
        <b/>
        <i/>
        <sz val="12"/>
        <color theme="8" tint="-0.499984740745262"/>
        <rFont val="Times New Roman"/>
        <family val="1"/>
      </rPr>
      <t>i</t>
    </r>
    <r>
      <rPr>
        <b/>
        <sz val="12"/>
        <color theme="8" tint="-0.499984740745262"/>
        <rFont val="Times New Roman"/>
        <family val="1"/>
      </rPr>
      <t>)</t>
    </r>
  </si>
  <si>
    <t>An insurer is renewing these two accounts, X and Y, each of which is exposed to five independent loss events as follows:</t>
  </si>
  <si>
    <t>Under the Marginal Variance method for calculating risk loads, the risk load for account X on build-up is different from the risk load for account X on renewal.</t>
  </si>
  <si>
    <r>
      <t>(</t>
    </r>
    <r>
      <rPr>
        <i/>
        <sz val="12"/>
        <color theme="8" tint="-0.499984740745262"/>
        <rFont val="Times New Roman"/>
        <family val="1"/>
      </rPr>
      <t>5 points</t>
    </r>
    <r>
      <rPr>
        <sz val="12"/>
        <color theme="8" tint="-0.499984740745262"/>
        <rFont val="Times New Roman"/>
        <family val="1"/>
      </rPr>
      <t xml:space="preserve">)  A risk load can be calculated for an account during build-up and on renewal.  Consider a portfolio with two accounts, an older account X and a newer account Y. </t>
    </r>
  </si>
  <si>
    <r>
      <t>(</t>
    </r>
    <r>
      <rPr>
        <i/>
        <sz val="12"/>
        <color theme="8" tint="-0.499984740745262"/>
        <rFont val="Times New Roman"/>
        <family val="1"/>
      </rPr>
      <t>1.5 points</t>
    </r>
    <r>
      <rPr>
        <sz val="12"/>
        <color theme="8" tint="-0.499984740745262"/>
        <rFont val="Times New Roman"/>
        <family val="1"/>
      </rPr>
      <t>)  Calculate the renewal risk loads for portfolio Q and the portfolio you recommended be added in part (b).</t>
    </r>
  </si>
  <si>
    <t>The company calculates renewal risk loads using the Covariance Share method.</t>
  </si>
  <si>
    <r>
      <t>(</t>
    </r>
    <r>
      <rPr>
        <i/>
        <sz val="12"/>
        <color theme="8" tint="-0.499984740745262"/>
        <rFont val="Times New Roman"/>
        <family val="1"/>
      </rPr>
      <t>1 point</t>
    </r>
    <r>
      <rPr>
        <sz val="12"/>
        <color theme="8" tint="-0.499984740745262"/>
        <rFont val="Times New Roman"/>
        <family val="1"/>
      </rPr>
      <t>)  Recommend which portfolio the reinsurance company should add if it wants to minimize the size of the total risk load.  Justify your answer.</t>
    </r>
  </si>
  <si>
    <t>Coefficient of variation</t>
  </si>
  <si>
    <t>Expected loss</t>
  </si>
  <si>
    <r>
      <t>(</t>
    </r>
    <r>
      <rPr>
        <i/>
        <sz val="12"/>
        <color theme="8" tint="-0.499984740745262"/>
        <rFont val="Times New Roman"/>
        <family val="1"/>
      </rPr>
      <t>1.5 points</t>
    </r>
    <r>
      <rPr>
        <sz val="12"/>
        <color theme="8" tint="-0.499984740745262"/>
        <rFont val="Times New Roman"/>
        <family val="1"/>
      </rPr>
      <t>)  Calculate the following for each of the four portfolios:</t>
    </r>
  </si>
  <si>
    <t xml:space="preserve">The MV risk load multiplier, λ, is </t>
  </si>
  <si>
    <t>The company uses the Marginal Variance (MV) method to calculate risk loads.</t>
  </si>
  <si>
    <t>portfolio W</t>
  </si>
  <si>
    <t>portfolio V</t>
  </si>
  <si>
    <t>portfolio U</t>
  </si>
  <si>
    <t xml:space="preserve">portfolio Q </t>
  </si>
  <si>
    <t>Event</t>
  </si>
  <si>
    <t>Loss to</t>
  </si>
  <si>
    <t xml:space="preserve">Loss to </t>
  </si>
  <si>
    <t>You are given the following information for independent insured events:</t>
  </si>
  <si>
    <r>
      <t>(</t>
    </r>
    <r>
      <rPr>
        <i/>
        <sz val="12"/>
        <color theme="8" tint="-0.499984740745262"/>
        <rFont val="Times New Roman"/>
        <family val="1"/>
      </rPr>
      <t>4 points</t>
    </r>
    <r>
      <rPr>
        <sz val="12"/>
        <color theme="8" tint="-0.499984740745262"/>
        <rFont val="Times New Roman"/>
        <family val="1"/>
      </rPr>
      <t>)  A property catastrophe reinsurance company with a portfolio of business, portfolio Q, is considering writing an additional portfolio of property catastrophe business.  The selection is to be from one of portfolios U, V, or W.</t>
    </r>
  </si>
  <si>
    <r>
      <t>(</t>
    </r>
    <r>
      <rPr>
        <i/>
        <sz val="12"/>
        <color theme="8" tint="-0.499984740745262"/>
        <rFont val="Times New Roman"/>
        <family val="1"/>
      </rPr>
      <t>0.5 points</t>
    </r>
    <r>
      <rPr>
        <sz val="12"/>
        <color theme="8" tint="-0.499984740745262"/>
        <rFont val="Times New Roman"/>
        <family val="1"/>
      </rPr>
      <t>)  Demonstrate for each method in part (b) whether or not the risk load is renewal additive.</t>
    </r>
  </si>
  <si>
    <t>Covariance Share</t>
  </si>
  <si>
    <r>
      <t>(</t>
    </r>
    <r>
      <rPr>
        <i/>
        <sz val="12"/>
        <color theme="8" tint="-0.499984740745262"/>
        <rFont val="Times New Roman"/>
        <family val="1"/>
      </rPr>
      <t>3 points</t>
    </r>
    <r>
      <rPr>
        <sz val="12"/>
        <color theme="8" tint="-0.499984740745262"/>
        <rFont val="Times New Roman"/>
        <family val="1"/>
      </rPr>
      <t>)  Calculate the renewal risk load by portfolio using each of the following methods:</t>
    </r>
  </si>
  <si>
    <t>Variance of losses</t>
  </si>
  <si>
    <t>Expected losses</t>
  </si>
  <si>
    <r>
      <t>(</t>
    </r>
    <r>
      <rPr>
        <i/>
        <sz val="12"/>
        <color theme="8" tint="-0.499984740745262"/>
        <rFont val="Times New Roman"/>
        <family val="1"/>
      </rPr>
      <t>1.5 points</t>
    </r>
    <r>
      <rPr>
        <sz val="12"/>
        <color theme="8" tint="-0.499984740745262"/>
        <rFont val="Times New Roman"/>
        <family val="1"/>
      </rPr>
      <t>)  Calculate the following for each portfolio and for the two portfolios combined:</t>
    </r>
  </si>
  <si>
    <t xml:space="preserve">•    The risk load multiplier, λ, is </t>
  </si>
  <si>
    <r>
      <t xml:space="preserve">•    </t>
    </r>
    <r>
      <rPr>
        <i/>
        <sz val="12"/>
        <color theme="8" tint="-0.499984740745262"/>
        <rFont val="Times New Roman"/>
        <family val="1"/>
      </rPr>
      <t>p</t>
    </r>
    <r>
      <rPr>
        <sz val="12"/>
        <color theme="8" tint="-0.499984740745262"/>
        <rFont val="Times New Roman"/>
        <family val="1"/>
      </rPr>
      <t>(</t>
    </r>
    <r>
      <rPr>
        <i/>
        <sz val="12"/>
        <color theme="8" tint="-0.499984740745262"/>
        <rFont val="Times New Roman"/>
        <family val="1"/>
      </rPr>
      <t>i</t>
    </r>
    <r>
      <rPr>
        <sz val="12"/>
        <color theme="8" tint="-0.499984740745262"/>
        <rFont val="Times New Roman"/>
        <family val="1"/>
      </rPr>
      <t xml:space="preserve">) represents the probability of event </t>
    </r>
    <r>
      <rPr>
        <i/>
        <sz val="12"/>
        <color theme="8" tint="-0.499984740745262"/>
        <rFont val="Times New Roman"/>
        <family val="1"/>
      </rPr>
      <t>i</t>
    </r>
    <r>
      <rPr>
        <sz val="12"/>
        <color theme="8" tint="-0.499984740745262"/>
        <rFont val="Times New Roman"/>
        <family val="1"/>
      </rPr>
      <t>.</t>
    </r>
  </si>
  <si>
    <t>Portfolio B</t>
  </si>
  <si>
    <t>Portfolio A</t>
  </si>
  <si>
    <r>
      <rPr>
        <b/>
        <i/>
        <sz val="12"/>
        <color theme="8" tint="-0.499984740745262"/>
        <rFont val="Times New Roman"/>
        <family val="1"/>
      </rPr>
      <t>p</t>
    </r>
    <r>
      <rPr>
        <b/>
        <sz val="12"/>
        <color theme="8" tint="-0.499984740745262"/>
        <rFont val="Times New Roman"/>
        <family val="1"/>
      </rPr>
      <t>(</t>
    </r>
    <r>
      <rPr>
        <b/>
        <i/>
        <sz val="12"/>
        <color theme="8" tint="-0.499984740745262"/>
        <rFont val="Times New Roman"/>
        <family val="1"/>
      </rPr>
      <t>i</t>
    </r>
    <r>
      <rPr>
        <b/>
        <sz val="12"/>
        <color theme="8" tint="-0.499984740745262"/>
        <rFont val="Times New Roman"/>
        <family val="1"/>
      </rPr>
      <t>)</t>
    </r>
  </si>
  <si>
    <r>
      <t>(</t>
    </r>
    <r>
      <rPr>
        <i/>
        <sz val="12"/>
        <color theme="8" tint="-0.499984740745262"/>
        <rFont val="Times New Roman"/>
        <family val="1"/>
      </rPr>
      <t>5 points</t>
    </r>
    <r>
      <rPr>
        <sz val="12"/>
        <color theme="8" tint="-0.499984740745262"/>
        <rFont val="Times New Roman"/>
        <family val="1"/>
      </rPr>
      <t>)  An insurer is renewing two portfolios of business, A and B, each of which is exposed to six independent loss events as follows:</t>
    </r>
  </si>
  <si>
    <r>
      <t>(</t>
    </r>
    <r>
      <rPr>
        <i/>
        <sz val="12"/>
        <color theme="8" tint="-0.499984740745262"/>
        <rFont val="Times New Roman"/>
        <family val="1"/>
      </rPr>
      <t>0.5 points</t>
    </r>
    <r>
      <rPr>
        <sz val="12"/>
        <color theme="8" tint="-0.499984740745262"/>
        <rFont val="Times New Roman"/>
        <family val="1"/>
      </rPr>
      <t xml:space="preserve">)  Explain how the risk loads calculated using the Covariance Share method would differ from those using the Shapley method. </t>
    </r>
  </si>
  <si>
    <t>JKL is considering using the Covariance Share method to calculate the risk loads instead of the Shapley method.</t>
  </si>
  <si>
    <r>
      <t>(</t>
    </r>
    <r>
      <rPr>
        <i/>
        <sz val="12"/>
        <color theme="8" tint="-0.499984740745262"/>
        <rFont val="Times New Roman"/>
        <family val="1"/>
      </rPr>
      <t>1 point</t>
    </r>
    <r>
      <rPr>
        <sz val="12"/>
        <color theme="8" tint="-0.499984740745262"/>
        <rFont val="Times New Roman"/>
        <family val="1"/>
      </rPr>
      <t>)  Calculate the renewal risk load for each treaty using the Shapley method.</t>
    </r>
  </si>
  <si>
    <r>
      <t>(</t>
    </r>
    <r>
      <rPr>
        <i/>
        <sz val="12"/>
        <color theme="8" tint="-0.499984740745262"/>
        <rFont val="Times New Roman"/>
        <family val="1"/>
      </rPr>
      <t>1.5 points</t>
    </r>
    <r>
      <rPr>
        <sz val="12"/>
        <color theme="8" tint="-0.499984740745262"/>
        <rFont val="Times New Roman"/>
        <family val="1"/>
      </rPr>
      <t>)  Calculate the renewal risk load for each treaty using the Marginal Variance method.</t>
    </r>
  </si>
  <si>
    <t xml:space="preserve">JKL calculates the risk loads based on variance with a multiplier λ equal to </t>
  </si>
  <si>
    <t>W</t>
  </si>
  <si>
    <t>V</t>
  </si>
  <si>
    <t>U</t>
  </si>
  <si>
    <t>Loss to Treaty R</t>
  </si>
  <si>
    <t>Loss to Treaty Q</t>
  </si>
  <si>
    <t>Loss to Treaty P</t>
  </si>
  <si>
    <t>Scenario</t>
  </si>
  <si>
    <r>
      <t>(</t>
    </r>
    <r>
      <rPr>
        <i/>
        <sz val="12"/>
        <color theme="8" tint="-0.499984740745262"/>
        <rFont val="Times New Roman"/>
        <family val="1"/>
      </rPr>
      <t>3 points</t>
    </r>
    <r>
      <rPr>
        <sz val="12"/>
        <color theme="8" tint="-0.499984740745262"/>
        <rFont val="Times New Roman"/>
        <family val="1"/>
      </rPr>
      <t>)  JKL Reinsurance Company is planning to write three reinsurance treaties covering hurricane claims.  The output from hurricane catastrophe modeling shows that there are six possible scenarios from writing these reinsurance treaties.  You are provided with the following information:</t>
    </r>
  </si>
  <si>
    <r>
      <t>(</t>
    </r>
    <r>
      <rPr>
        <i/>
        <sz val="12"/>
        <color theme="8" tint="-0.499984740745262"/>
        <rFont val="Times New Roman"/>
        <family val="1"/>
      </rPr>
      <t>1 point</t>
    </r>
    <r>
      <rPr>
        <sz val="12"/>
        <color theme="8" tint="-0.499984740745262"/>
        <rFont val="Times New Roman"/>
        <family val="1"/>
      </rPr>
      <t>)  Demonstrate that the renewal risk loads for accounts X, Y and Z, as calculated in both parts (a) and (b), are not renewal additive.</t>
    </r>
  </si>
  <si>
    <r>
      <t>(</t>
    </r>
    <r>
      <rPr>
        <i/>
        <sz val="12"/>
        <color theme="8" tint="-0.499984740745262"/>
        <rFont val="Times New Roman"/>
        <family val="1"/>
      </rPr>
      <t>1.5 points</t>
    </r>
    <r>
      <rPr>
        <sz val="12"/>
        <color theme="8" tint="-0.499984740745262"/>
        <rFont val="Times New Roman"/>
        <family val="1"/>
      </rPr>
      <t>)  Calculate the renewal risk loads for each of the three accounts using the Marginal Variance method.</t>
    </r>
  </si>
  <si>
    <t>ABC is considering using the Marginal Variance method to allocate risk loads.  The risk load for the combined portfolio of the three accounts is the same as that calculated using the Marginal Surplus method.</t>
  </si>
  <si>
    <r>
      <t>(</t>
    </r>
    <r>
      <rPr>
        <i/>
        <sz val="12"/>
        <color theme="8" tint="-0.499984740745262"/>
        <rFont val="Times New Roman"/>
        <family val="1"/>
      </rPr>
      <t>1.5 points</t>
    </r>
    <r>
      <rPr>
        <sz val="12"/>
        <color theme="8" tint="-0.499984740745262"/>
        <rFont val="Times New Roman"/>
        <family val="1"/>
      </rPr>
      <t xml:space="preserve">)  Calculate the renewal risk loads for each of the three accounts (X, Y and Z) using the Marginal Surplus method. </t>
    </r>
  </si>
  <si>
    <t>z-score</t>
  </si>
  <si>
    <r>
      <t>·</t>
    </r>
    <r>
      <rPr>
        <sz val="7"/>
        <color theme="8" tint="-0.499984740745262"/>
        <rFont val="Times New Roman"/>
        <family val="1"/>
      </rPr>
      <t xml:space="preserve">       </t>
    </r>
    <r>
      <rPr>
        <sz val="12"/>
        <color theme="8" tint="-0.499984740745262"/>
        <rFont val="Times New Roman"/>
        <family val="1"/>
      </rPr>
      <t>The required return on marginal surplus is 10% and the z-score is 1.5.</t>
    </r>
  </si>
  <si>
    <t>Return on marginal surplus</t>
  </si>
  <si>
    <r>
      <t>·</t>
    </r>
    <r>
      <rPr>
        <sz val="7"/>
        <color theme="8" tint="-0.499984740745262"/>
        <rFont val="Times New Roman"/>
        <family val="1"/>
      </rPr>
      <t xml:space="preserve">       </t>
    </r>
    <r>
      <rPr>
        <sz val="12"/>
        <color theme="8" tint="-0.499984740745262"/>
        <rFont val="Times New Roman"/>
        <family val="1"/>
      </rPr>
      <t>ABC uses the Marginal Surplus method to calculate risk loads.</t>
    </r>
  </si>
  <si>
    <t>Correlation of Losses Between Accounts</t>
  </si>
  <si>
    <t>Expected Losses</t>
  </si>
  <si>
    <t>Account</t>
  </si>
  <si>
    <r>
      <t>(</t>
    </r>
    <r>
      <rPr>
        <i/>
        <sz val="12"/>
        <color theme="8" tint="-0.499984740745262"/>
        <rFont val="Times New Roman"/>
        <family val="1"/>
      </rPr>
      <t>4 points</t>
    </r>
    <r>
      <rPr>
        <sz val="12"/>
        <color theme="8" tint="-0.499984740745262"/>
        <rFont val="Times New Roman"/>
        <family val="1"/>
      </rPr>
      <t>)  ABC Reinsurance Company has three property catastrophe accounts, X, Y and Z.</t>
    </r>
  </si>
  <si>
    <r>
      <t>(</t>
    </r>
    <r>
      <rPr>
        <i/>
        <sz val="12"/>
        <color rgb="FF002060"/>
        <rFont val="Times New Roman"/>
        <family val="1"/>
      </rPr>
      <t>0.5 points</t>
    </r>
    <r>
      <rPr>
        <sz val="12"/>
        <color rgb="FF002060"/>
        <rFont val="Times New Roman"/>
        <family val="1"/>
      </rPr>
      <t>)  Demonstrate that the Shapley method is renewal additive.</t>
    </r>
  </si>
  <si>
    <t xml:space="preserve">(b) </t>
  </si>
  <si>
    <t>(ii)         Shapley</t>
  </si>
  <si>
    <t>(i)         Marginal Variance</t>
  </si>
  <si>
    <r>
      <t>(</t>
    </r>
    <r>
      <rPr>
        <i/>
        <sz val="12"/>
        <color rgb="FF002060"/>
        <rFont val="Times New Roman"/>
        <family val="1"/>
      </rPr>
      <t>3.5 points</t>
    </r>
    <r>
      <rPr>
        <sz val="12"/>
        <color rgb="FF002060"/>
        <rFont val="Times New Roman"/>
        <family val="1"/>
      </rPr>
      <t>)  Calculate the renewal risk load for each account using the following methods:</t>
    </r>
  </si>
  <si>
    <t xml:space="preserve">(a) </t>
  </si>
  <si>
    <r>
      <t xml:space="preserve">●  The risk load multiplier, </t>
    </r>
    <r>
      <rPr>
        <i/>
        <sz val="12"/>
        <color rgb="FF002060"/>
        <rFont val="Times New Roman"/>
        <family val="1"/>
      </rPr>
      <t>λ</t>
    </r>
    <r>
      <rPr>
        <sz val="12"/>
        <color rgb="FF002060"/>
        <rFont val="Times New Roman"/>
        <family val="1"/>
      </rPr>
      <t>, equals 0.000024.</t>
    </r>
  </si>
  <si>
    <r>
      <t>Risk load multiplier (</t>
    </r>
    <r>
      <rPr>
        <i/>
        <sz val="12"/>
        <color rgb="FF002060"/>
        <rFont val="Times New Roman"/>
        <family val="1"/>
      </rPr>
      <t>λ</t>
    </r>
    <r>
      <rPr>
        <sz val="12"/>
        <color rgb="FF002060"/>
        <rFont val="Times New Roman"/>
        <family val="1"/>
      </rPr>
      <t>)</t>
    </r>
  </si>
  <si>
    <r>
      <rPr>
        <sz val="12"/>
        <color rgb="FF002060"/>
        <rFont val="Calibri"/>
        <family val="2"/>
      </rPr>
      <t xml:space="preserve">●  </t>
    </r>
    <r>
      <rPr>
        <sz val="12"/>
        <color rgb="FF002060"/>
        <rFont val="Times New Roman"/>
        <family val="1"/>
      </rPr>
      <t>p(</t>
    </r>
    <r>
      <rPr>
        <i/>
        <sz val="12"/>
        <color rgb="FF002060"/>
        <rFont val="Times New Roman"/>
        <family val="1"/>
      </rPr>
      <t>i</t>
    </r>
    <r>
      <rPr>
        <sz val="12"/>
        <color rgb="FF002060"/>
        <rFont val="Times New Roman"/>
        <family val="1"/>
      </rPr>
      <t>) represents the probability of event</t>
    </r>
    <r>
      <rPr>
        <i/>
        <sz val="12"/>
        <color rgb="FF002060"/>
        <rFont val="Times New Roman"/>
        <family val="1"/>
      </rPr>
      <t xml:space="preserve"> i</t>
    </r>
    <r>
      <rPr>
        <sz val="12"/>
        <color rgb="FF002060"/>
        <rFont val="Times New Roman"/>
        <family val="2"/>
      </rPr>
      <t>.</t>
    </r>
  </si>
  <si>
    <r>
      <t>p(</t>
    </r>
    <r>
      <rPr>
        <b/>
        <i/>
        <sz val="12"/>
        <color rgb="FF002060"/>
        <rFont val="Times New Roman"/>
        <family val="1"/>
      </rPr>
      <t>i</t>
    </r>
    <r>
      <rPr>
        <b/>
        <sz val="12"/>
        <color rgb="FF002060"/>
        <rFont val="Times New Roman"/>
        <family val="1"/>
      </rPr>
      <t>)</t>
    </r>
  </si>
  <si>
    <r>
      <t>Event (</t>
    </r>
    <r>
      <rPr>
        <b/>
        <i/>
        <sz val="12"/>
        <color rgb="FF002060"/>
        <rFont val="Times New Roman"/>
        <family val="1"/>
      </rPr>
      <t>i</t>
    </r>
    <r>
      <rPr>
        <b/>
        <sz val="12"/>
        <color rgb="FF002060"/>
        <rFont val="Times New Roman"/>
        <family val="1"/>
      </rPr>
      <t>)</t>
    </r>
  </si>
  <si>
    <r>
      <t>(</t>
    </r>
    <r>
      <rPr>
        <i/>
        <sz val="12"/>
        <color rgb="FF002060"/>
        <rFont val="Times New Roman"/>
        <family val="1"/>
      </rPr>
      <t>4 points</t>
    </r>
    <r>
      <rPr>
        <sz val="12"/>
        <color rgb="FF002060"/>
        <rFont val="Times New Roman"/>
        <family val="1"/>
      </rPr>
      <t>)  A reinsurance company is renewing three accounts, X, Y and Z, each of which is exposed to three possible claim events, 1, 2 and 3, which are independent of each other.</t>
    </r>
  </si>
  <si>
    <r>
      <t>(</t>
    </r>
    <r>
      <rPr>
        <i/>
        <sz val="12"/>
        <color rgb="FF002060"/>
        <rFont val="Times New Roman"/>
        <family val="1"/>
      </rPr>
      <t>0.5 points</t>
    </r>
    <r>
      <rPr>
        <sz val="12"/>
        <color rgb="FF002060"/>
        <rFont val="Times New Roman"/>
        <family val="1"/>
      </rPr>
      <t>)  Demonstrate that the Shapley method does not have the problem identified in part (a).</t>
    </r>
  </si>
  <si>
    <r>
      <t>(</t>
    </r>
    <r>
      <rPr>
        <i/>
        <sz val="12"/>
        <color rgb="FF002060"/>
        <rFont val="Times New Roman"/>
        <family val="1"/>
      </rPr>
      <t>2.5 points</t>
    </r>
    <r>
      <rPr>
        <sz val="12"/>
        <color rgb="FF002060"/>
        <rFont val="Times New Roman"/>
        <family val="1"/>
      </rPr>
      <t xml:space="preserve">)  Calculate the premium for each account using the Shapley method. </t>
    </r>
  </si>
  <si>
    <r>
      <t>(</t>
    </r>
    <r>
      <rPr>
        <i/>
        <sz val="12"/>
        <color rgb="FF002060"/>
        <rFont val="Times New Roman"/>
        <family val="1"/>
      </rPr>
      <t>1 point</t>
    </r>
    <r>
      <rPr>
        <sz val="12"/>
        <color rgb="FF002060"/>
        <rFont val="Times New Roman"/>
        <family val="1"/>
      </rPr>
      <t xml:space="preserve">)  Calculate the total premium to be received by WXY. </t>
    </r>
  </si>
  <si>
    <t>λ</t>
  </si>
  <si>
    <t>WXY will insure the losses to the accounts at a total premium in which the risk load is the variance of the portfolio times λ, with λ set equal to 0.0001.</t>
  </si>
  <si>
    <t>T</t>
  </si>
  <si>
    <t>S</t>
  </si>
  <si>
    <t>R</t>
  </si>
  <si>
    <t>Q</t>
  </si>
  <si>
    <t>CC</t>
  </si>
  <si>
    <t>BB</t>
  </si>
  <si>
    <t>AA</t>
  </si>
  <si>
    <t>Loss to Account</t>
  </si>
  <si>
    <t>Outcome</t>
  </si>
  <si>
    <t>Each account is exposed to a catastrophic risk that has six possible outcomes as follows:</t>
  </si>
  <si>
    <t xml:space="preserve">WXY decides to use the Shapley Method to calculate premium risk loads. </t>
  </si>
  <si>
    <r>
      <t>(</t>
    </r>
    <r>
      <rPr>
        <i/>
        <sz val="12"/>
        <color rgb="FF002060"/>
        <rFont val="Times New Roman"/>
        <family val="1"/>
      </rPr>
      <t>1 point</t>
    </r>
    <r>
      <rPr>
        <sz val="12"/>
        <color rgb="FF002060"/>
        <rFont val="Times New Roman"/>
        <family val="1"/>
      </rPr>
      <t xml:space="preserve">)  Explain why using a premium risk load based upon the Marginal Surplus method is problematic.  </t>
    </r>
  </si>
  <si>
    <r>
      <t>(</t>
    </r>
    <r>
      <rPr>
        <i/>
        <sz val="12"/>
        <color rgb="FF002060"/>
        <rFont val="Times New Roman"/>
        <family val="1"/>
      </rPr>
      <t>5 points</t>
    </r>
    <r>
      <rPr>
        <sz val="12"/>
        <color rgb="FF002060"/>
        <rFont val="Times New Roman"/>
        <family val="1"/>
      </rPr>
      <t>)   WXY Insurance is quoting catastrophe insurance renewal premiums for three accounts (AA, BB, CC). WXY calculates catastrophe insurance premiums as the expected loss plus a risk load.</t>
    </r>
  </si>
  <si>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</si>
  <si>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</si>
  <si>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</si>
  <si>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</si>
  <si>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</si>
  <si>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</si>
  <si>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</si>
  <si>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</si>
  <si>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</si>
  <si>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GI 301 - Further Topics in General Insurance</t>
  </si>
  <si>
    <t>CURATED PAST EXAM EXCEL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</si>
</sst>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_(* \(#,##0.00\);_(* &quot;-&quot;??_);_(@_)"/>
    <numFmt numFmtId="164" formatCode="0.000"/>
    <numFmt numFmtId="165" formatCode="0.0000000"/>
    <numFmt numFmtId="166" formatCode="#,##0.000"/>
    <numFmt numFmtId="167" formatCode="0.00000"/>
    <numFmt numFmtId="168" formatCode="#,##0.00000"/>
    <numFmt numFmtId="169" formatCode="0.0000"/>
    <numFmt numFmtId="170" formatCode="#,##0.0000"/>
    <numFmt numFmtId="171" formatCode="0.0%"/>
    <numFmt numFmtId="172" formatCode="_(* #,##0_);_(* \(#,##0\);_(* &quot;-&quot;??_);_(@_)"/>
    <numFmt numFmtId="173" formatCode="#,##0.000_);\(#,##0.000\)"/>
    <numFmt numFmtId="174" formatCode="[$-409]mmmm\ d\,\ yyyy;@"/>
    <numFmt numFmtId="175" formatCode="#,##0.0"/>
    <numFmt numFmtId="176" formatCode="#,##0.0000_);\(#,##0.0000\)"/>
    <numFmt numFmtId="177" formatCode="#,##0;\(#,##0\);\-"/>
    <numFmt numFmtId="178" formatCode="mmmm\ d\,\ yyyy"/>
    <numFmt numFmtId="179" formatCode="0.000%"/>
    <numFmt numFmtId="180" formatCode="_(* #,##0.000_);_(* \(#,##0.000\);_(* &quot;-&quot;??_);_(@_)"/>
    <numFmt numFmtId="181" formatCode="0.0"/>
    <numFmt numFmtId="182" formatCode="[$-409]d\-mmm\-yyyy;@"/>
    <numFmt numFmtId="183" formatCode="&quot;$&quot;#,##0.00;[Red]\-&quot;$&quot;#,##0.00"/>
    <numFmt numFmtId="184" formatCode="&quot;$&quot;#,##0;[Red]\-&quot;$&quot;#,##0"/>
    <numFmt numFmtId="185" formatCode="&quot;$&quot;#,##0"/>
    <numFmt numFmtId="186" formatCode="0.0E+00"/>
    <numFmt numFmtId="187" formatCode="_-* #,##0_-;\-* #,##0_-;_-* &quot;-&quot;??_-;_-@_-"/>
  </numFmts>
  <fonts count="12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theme="1"/>
      <name val="Times New Roman"/>
      <family val="1"/>
    </font>
    <font>
      <sz val="12"/>
      <color theme="8" tint="-0.499984740745262"/>
      <name val="Times New Roman"/>
      <family val="1"/>
    </font>
    <font>
      <i/>
      <sz val="12"/>
      <color theme="8" tint="-0.499984740745262"/>
      <name val="Times New Roman"/>
      <family val="1"/>
    </font>
    <font>
      <b/>
      <i/>
      <sz val="12"/>
      <color theme="8" tint="-0.499984740745262"/>
      <name val="Times New Roman"/>
      <family val="1"/>
    </font>
    <font>
      <vertAlign val="superscript"/>
      <sz val="12"/>
      <color theme="8" tint="-0.499984740745262"/>
      <name val="Times New Roman"/>
      <family val="1"/>
    </font>
    <font>
      <sz val="12"/>
      <color theme="4" tint="-0.499984740745262"/>
      <name val="Times New Roman"/>
      <family val="1"/>
    </font>
    <font>
      <sz val="12"/>
      <color theme="8" tint="-0.499984740745262"/>
      <name val="Calibri"/>
      <family val="2"/>
    </font>
    <font>
      <vertAlign val="subscript"/>
      <sz val="12"/>
      <color theme="8" tint="-0.499984740745262"/>
      <name val="Times New Roman"/>
      <family val="1"/>
    </font>
    <font>
      <i/>
      <sz val="12"/>
      <color theme="8" tint="-0.499984740745262"/>
      <name val="Calibri"/>
      <family val="2"/>
    </font>
    <font>
      <i/>
      <vertAlign val="superscript"/>
      <sz val="12"/>
      <color theme="8" tint="-0.499984740745262"/>
      <name val="Times New Roman"/>
      <family val="1"/>
    </font>
    <font>
      <i/>
      <sz val="12"/>
      <name val="Times New Roman"/>
      <family val="1"/>
    </font>
    <font>
      <i/>
      <vertAlign val="subscript"/>
      <sz val="12"/>
      <name val="Times New Roman"/>
      <family val="1"/>
    </font>
    <font>
      <i/>
      <vertAlign val="superscript"/>
      <sz val="12"/>
      <name val="Times New Roman"/>
      <family val="1"/>
    </font>
    <font>
      <sz val="12"/>
      <name val="Times New Roman"/>
      <family val="1"/>
    </font>
    <font>
      <b/>
      <i/>
      <sz val="12"/>
      <color theme="4" tint="-0.499984740745262"/>
      <name val="Times New Roman"/>
      <family val="1"/>
    </font>
    <font>
      <i/>
      <sz val="12"/>
      <color theme="4" tint="-0.499984740745262"/>
      <name val="Times New Roman"/>
      <family val="1"/>
    </font>
    <font>
      <sz val="12"/>
      <color rgb="FF002060"/>
      <name val="Times New Roman"/>
      <family val="1"/>
    </font>
    <font>
      <b/>
      <sz val="14"/>
      <color rgb="FF002060"/>
      <name val="Times New Roman"/>
      <family val="1"/>
    </font>
    <font>
      <i/>
      <sz val="12"/>
      <color theme="1"/>
      <name val="Times New Roman"/>
      <family val="1"/>
    </font>
    <font>
      <i/>
      <vertAlign val="subscript"/>
      <sz val="12"/>
      <color theme="1"/>
      <name val="Times New Roman"/>
      <family val="1"/>
    </font>
    <font>
      <vertAlign val="superscript"/>
      <sz val="12"/>
      <color theme="1"/>
      <name val="Times New Roman"/>
      <family val="1"/>
    </font>
    <font>
      <b/>
      <sz val="12"/>
      <color theme="8" tint="-0.499984740745262"/>
      <name val="Times New Roman"/>
      <family val="1"/>
    </font>
    <font>
      <i/>
      <vertAlign val="subscript"/>
      <sz val="12"/>
      <color theme="8" tint="-0.499984740745262"/>
      <name val="Times New Roman"/>
      <family val="1"/>
    </font>
    <font>
      <sz val="11"/>
      <color theme="8" tint="-0.499984740745262"/>
      <name val="Times New Roman"/>
      <family val="1"/>
    </font>
    <font>
      <sz val="11"/>
      <color theme="8" tint="-0.499984740745262"/>
      <name val="Calibri"/>
      <family val="2"/>
      <scheme val="minor"/>
    </font>
    <font>
      <b/>
      <i/>
      <vertAlign val="superscript"/>
      <sz val="12"/>
      <color theme="8" tint="-0.499984740745262"/>
      <name val="Times New Roman"/>
      <family val="1"/>
    </font>
    <font>
      <vertAlign val="superscript"/>
      <sz val="12"/>
      <color theme="8" tint="-0.499984740745262"/>
      <name val="Calibri"/>
      <family val="2"/>
    </font>
    <font>
      <i/>
      <vertAlign val="superscript"/>
      <sz val="12"/>
      <color theme="8" tint="-0.499984740745262"/>
      <name val="Calibri Light"/>
      <family val="2"/>
    </font>
    <font>
      <vertAlign val="superscript"/>
      <sz val="12"/>
      <color theme="8" tint="-0.499984740745262"/>
      <name val="Calibri Light"/>
      <family val="2"/>
    </font>
    <font>
      <b/>
      <i/>
      <sz val="12"/>
      <name val="Times New Roman"/>
      <family val="1"/>
    </font>
    <font>
      <b/>
      <i/>
      <vertAlign val="superscript"/>
      <sz val="12"/>
      <name val="Times New Roman"/>
      <family val="1"/>
    </font>
    <font>
      <i/>
      <sz val="12"/>
      <color rgb="FF002060"/>
      <name val="Times New Roman"/>
      <family val="1"/>
    </font>
    <font>
      <b/>
      <i/>
      <sz val="12"/>
      <color theme="1"/>
      <name val="Times New Roman"/>
      <family val="1"/>
    </font>
    <font>
      <strike/>
      <sz val="12"/>
      <color theme="1"/>
      <name val="Times New Roman"/>
      <family val="1"/>
    </font>
    <font>
      <strike/>
      <sz val="12"/>
      <color theme="8" tint="-0.499984740745262"/>
      <name val="Times New Roman"/>
      <family val="1"/>
    </font>
    <font>
      <i/>
      <strike/>
      <sz val="12"/>
      <color theme="8" tint="-0.499984740745262"/>
      <name val="Times New Roman"/>
      <family val="1"/>
    </font>
    <font>
      <b/>
      <i/>
      <strike/>
      <sz val="12"/>
      <color theme="8" tint="-0.499984740745262"/>
      <name val="Times New Roman"/>
      <family val="1"/>
    </font>
    <font>
      <strike/>
      <sz val="11"/>
      <color theme="1"/>
      <name val="Calibri"/>
      <family val="2"/>
      <scheme val="minor"/>
    </font>
    <font>
      <sz val="12"/>
      <color theme="8" tint="-0.499984740745262"/>
      <name val="Script MT Bold"/>
      <family val="4"/>
    </font>
    <font>
      <i/>
      <vertAlign val="superscript"/>
      <sz val="12"/>
      <color theme="8" tint="-0.499984740745262"/>
      <name val="Calibri"/>
      <family val="2"/>
    </font>
    <font>
      <b/>
      <sz val="12"/>
      <color theme="1"/>
      <name val="Times New Roman"/>
      <family val="1"/>
    </font>
    <font>
      <b/>
      <sz val="12"/>
      <color rgb="FF002060"/>
      <name val="Times New Roman"/>
      <family val="1"/>
    </font>
    <font>
      <b/>
      <sz val="12"/>
      <name val="Times New Roman"/>
      <family val="1"/>
    </font>
    <font>
      <strike/>
      <sz val="12"/>
      <name val="Times New Roman"/>
      <family val="1"/>
    </font>
    <font>
      <sz val="12"/>
      <color theme="8" tint="-0.499984740745262"/>
      <name val="Times New Roman"/>
      <family val="2"/>
    </font>
    <font>
      <sz val="11"/>
      <color theme="1"/>
      <name val="Times New Roman"/>
      <family val="1"/>
    </font>
    <font>
      <sz val="14"/>
      <color theme="8" tint="-0.499984740745262"/>
      <name val="Times New Roman"/>
      <family val="1"/>
    </font>
    <font>
      <i/>
      <sz val="14"/>
      <color theme="8" tint="-0.499984740745262"/>
      <name val="Times New Roman"/>
      <family val="1"/>
    </font>
    <font>
      <u/>
      <sz val="12"/>
      <color theme="8" tint="-0.499984740745262"/>
      <name val="Times New Roman"/>
      <family val="1"/>
    </font>
    <font>
      <b/>
      <i/>
      <vertAlign val="subscript"/>
      <sz val="12"/>
      <color theme="8" tint="-0.499984740745262"/>
      <name val="Times New Roman"/>
      <family val="1"/>
    </font>
    <font>
      <b/>
      <vertAlign val="superscript"/>
      <sz val="12"/>
      <color theme="8" tint="-0.499984740745262"/>
      <name val="Times New Roman"/>
      <family val="1"/>
    </font>
    <font>
      <sz val="13.2"/>
      <color theme="8" tint="-0.499984740745262"/>
      <name val="Times New Roman"/>
      <family val="1"/>
    </font>
    <font>
      <sz val="11"/>
      <color rgb="FF002060"/>
      <name val="Calibri"/>
      <family val="2"/>
      <scheme val="minor"/>
    </font>
    <font>
      <b/>
      <i/>
      <sz val="12"/>
      <color rgb="FF002060"/>
      <name val="Times New Roman"/>
      <family val="1"/>
    </font>
    <font>
      <b/>
      <i/>
      <strike/>
      <sz val="12"/>
      <color rgb="FF002060"/>
      <name val="Times New Roman"/>
      <family val="1"/>
    </font>
    <font>
      <strike/>
      <sz val="12"/>
      <color rgb="FF002060"/>
      <name val="Times New Roman"/>
      <family val="1"/>
    </font>
    <font>
      <strike/>
      <sz val="12"/>
      <color theme="1"/>
      <name val="Calibri"/>
      <family val="2"/>
      <scheme val="minor"/>
    </font>
    <font>
      <i/>
      <strike/>
      <sz val="12"/>
      <color rgb="FF002060"/>
      <name val="Times New Roman"/>
      <family val="1"/>
    </font>
    <font>
      <sz val="12"/>
      <color theme="1"/>
      <name val="Calibri"/>
      <family val="2"/>
      <scheme val="minor"/>
    </font>
    <font>
      <sz val="12"/>
      <name val="Calibri"/>
      <family val="2"/>
      <scheme val="minor"/>
    </font>
    <font>
      <sz val="12"/>
      <color rgb="FF002060"/>
      <name val="Calibri"/>
      <family val="2"/>
      <scheme val="minor"/>
    </font>
    <font>
      <b/>
      <sz val="12"/>
      <color theme="4" tint="-0.499984740745262"/>
      <name val="Times New Roman"/>
      <family val="1"/>
    </font>
    <font>
      <b/>
      <i/>
      <sz val="12"/>
      <color rgb="FF002060"/>
      <name val="Times New Roman"/>
      <family val="1"/>
      <charset val="2"/>
    </font>
    <font>
      <b/>
      <i/>
      <sz val="12"/>
      <color rgb="FF002060"/>
      <name val="Symbol"/>
      <family val="1"/>
      <charset val="2"/>
    </font>
    <font>
      <b/>
      <i/>
      <vertAlign val="superscript"/>
      <sz val="12"/>
      <color rgb="FF002060"/>
      <name val="Times New Roman"/>
      <family val="1"/>
    </font>
    <font>
      <b/>
      <i/>
      <sz val="12"/>
      <color theme="4" tint="-0.499984740745262"/>
      <name val="Symbol"/>
      <family val="1"/>
      <charset val="2"/>
    </font>
    <font>
      <i/>
      <sz val="12"/>
      <color rgb="FF002060"/>
      <name val="Symbol"/>
      <family val="1"/>
      <charset val="2"/>
    </font>
    <font>
      <vertAlign val="superscript"/>
      <sz val="12"/>
      <color rgb="FF002060"/>
      <name val="Times New Roman"/>
      <family val="1"/>
    </font>
    <font>
      <sz val="11"/>
      <color theme="4" tint="-0.499984740745262"/>
      <name val="Times New Roman"/>
      <family val="1"/>
    </font>
    <font>
      <sz val="12"/>
      <color theme="4" tint="-0.499984740745262"/>
      <name val="Symbol"/>
      <family val="1"/>
      <charset val="2"/>
    </font>
    <font>
      <sz val="7"/>
      <color theme="4" tint="-0.499984740745262"/>
      <name val="Times New Roman"/>
      <family val="1"/>
    </font>
    <font>
      <sz val="10"/>
      <color theme="1"/>
      <name val="Times New Roman"/>
      <family val="1"/>
    </font>
    <font>
      <b/>
      <sz val="10"/>
      <color rgb="FF002060"/>
      <name val="Times New Roman"/>
      <family val="1"/>
    </font>
    <font>
      <b/>
      <i/>
      <sz val="10"/>
      <color rgb="FF002060"/>
      <name val="Symbol"/>
      <family val="1"/>
      <charset val="2"/>
    </font>
    <font>
      <b/>
      <vertAlign val="superscript"/>
      <sz val="10"/>
      <color rgb="FF002060"/>
      <name val="Times New Roman"/>
      <family val="1"/>
    </font>
    <font>
      <b/>
      <sz val="11"/>
      <color theme="4" tint="-0.499984740745262"/>
      <name val="Times New Roman"/>
      <family val="1"/>
    </font>
    <font>
      <strike/>
      <sz val="12"/>
      <color theme="4" tint="-0.499984740745262"/>
      <name val="Times New Roman"/>
      <family val="1"/>
    </font>
    <font>
      <strike/>
      <sz val="7"/>
      <color theme="4" tint="-0.499984740745262"/>
      <name val="Times New Roman"/>
      <family val="1"/>
    </font>
    <font>
      <i/>
      <strike/>
      <sz val="12"/>
      <color theme="4" tint="-0.499984740745262"/>
      <name val="Times New Roman"/>
      <family val="1"/>
    </font>
    <font>
      <sz val="12"/>
      <color theme="3" tint="-0.249977111117893"/>
      <name val="Times New Roman"/>
      <family val="1"/>
    </font>
    <font>
      <i/>
      <vertAlign val="subscript"/>
      <sz val="12"/>
      <color theme="4" tint="-0.499984740745262"/>
      <name val="Times New Roman"/>
      <family val="1"/>
    </font>
    <font>
      <sz val="11"/>
      <color theme="3" tint="-0.249977111117893"/>
      <name val="Times New Roman"/>
      <family val="1"/>
    </font>
    <font>
      <i/>
      <vertAlign val="subscript"/>
      <sz val="12"/>
      <color rgb="FF002060"/>
      <name val="Times New Roman"/>
      <family val="1"/>
    </font>
    <font>
      <sz val="11"/>
      <name val="Times New Roman"/>
      <family val="1"/>
    </font>
    <font>
      <sz val="12"/>
      <color rgb="FF000000"/>
      <name val="Times New Roman"/>
      <family val="1"/>
    </font>
    <font>
      <sz val="7"/>
      <color theme="8" tint="-0.499984740745262"/>
      <name val="Times New Roman"/>
      <family val="1"/>
    </font>
    <font>
      <b/>
      <vertAlign val="subscript"/>
      <sz val="12"/>
      <color theme="8" tint="-0.499984740745262"/>
      <name val="Times New Roman"/>
      <family val="1"/>
    </font>
    <font>
      <sz val="12"/>
      <color theme="8" tint="-0.499984740745262"/>
      <name val="Symbol"/>
      <family val="1"/>
      <charset val="2"/>
    </font>
    <font>
      <sz val="12"/>
      <color rgb="FF002060"/>
      <name val="Times New Roman"/>
      <family val="1"/>
      <charset val="2"/>
    </font>
    <font>
      <sz val="12"/>
      <color rgb="FF002060"/>
      <name val="Symbol"/>
      <family val="1"/>
      <charset val="2"/>
    </font>
    <font>
      <sz val="12"/>
      <color rgb="FF002060"/>
      <name val="Calibri"/>
      <family val="2"/>
    </font>
    <font>
      <sz val="7"/>
      <color rgb="FF002060"/>
      <name val="Times New Roman"/>
      <family val="1"/>
    </font>
    <font>
      <sz val="12"/>
      <color rgb="FF002060"/>
      <name val="Times New Roman"/>
      <family val="2"/>
    </font>
    <font>
      <sz val="12"/>
      <color rgb="FF2F5597"/>
      <name val="Times New Roman"/>
      <family val="1"/>
    </font>
    <font>
      <i/>
      <sz val="11"/>
      <color rgb="FF2F5597"/>
      <name val="Times New Roman"/>
      <family val="1"/>
    </font>
    <font>
      <i/>
      <sz val="12"/>
      <color rgb="FF2F5597"/>
      <name val="Times New Roman"/>
      <family val="1"/>
    </font>
    <font>
      <b/>
      <strike/>
      <sz val="12"/>
      <color rgb="FF002060"/>
      <name val="Times New Roman"/>
      <family val="1"/>
    </font>
    <font>
      <sz val="12"/>
      <color rgb="FF002060"/>
      <name val="TimesNewRomanPSMT"/>
    </font>
    <font>
      <i/>
      <sz val="12"/>
      <color rgb="FF002060"/>
      <name val="Times New Roman"/>
      <family val="1"/>
      <charset val="2"/>
    </font>
    <font>
      <b/>
      <sz val="11"/>
      <name val="Calibri"/>
      <family val="2"/>
      <scheme val="minor"/>
    </font>
    <font>
      <strike/>
      <sz val="11"/>
      <color rgb="FF002060"/>
      <name val="Calibri"/>
      <family val="2"/>
      <scheme val="minor"/>
    </font>
    <font>
      <strike/>
      <sz val="11"/>
      <color rgb="FF002060"/>
      <name val="Times New Roman"/>
      <family val="1"/>
    </font>
    <font>
      <strike/>
      <sz val="7"/>
      <color rgb="FF002060"/>
      <name val="Times New Roman"/>
      <family val="1"/>
    </font>
    <font>
      <sz val="11"/>
      <color rgb="FF002060"/>
      <name val="Times New Roman"/>
      <family val="1"/>
    </font>
    <font>
      <b/>
      <sz val="11"/>
      <color rgb="FF002060"/>
      <name val="Times New Roman"/>
      <family val="1"/>
    </font>
    <font>
      <i/>
      <sz val="12"/>
      <color rgb="FF376092"/>
      <name val="Times New Roman"/>
      <family val="1"/>
    </font>
    <font>
      <sz val="12"/>
      <color rgb="FF376092"/>
      <name val="Times New Roman"/>
      <family val="1"/>
    </font>
    <font>
      <b/>
      <sz val="11"/>
      <color theme="8" tint="-0.499984740745262"/>
      <name val="Times New Roman"/>
      <family val="1"/>
    </font>
    <font>
      <sz val="12"/>
      <color rgb="FF0070C0"/>
      <name val="Times New Roman"/>
      <family val="1"/>
    </font>
    <font>
      <b/>
      <u/>
      <sz val="12"/>
      <color rgb="FF002060"/>
      <name val="Times New Roman"/>
      <family val="1"/>
    </font>
    <font>
      <sz val="11"/>
      <color theme="4" tint="-0.499984740745262"/>
      <name val="Calibri"/>
      <family val="2"/>
      <scheme val="minor"/>
    </font>
    <font>
      <vertAlign val="superscript"/>
      <sz val="12"/>
      <color theme="4" tint="-0.499984740745262"/>
      <name val="Times New Roman"/>
      <family val="1"/>
    </font>
    <font>
      <i/>
      <vertAlign val="superscript"/>
      <sz val="12"/>
      <color theme="4" tint="-0.499984740745262"/>
      <name val="Times New Roman"/>
      <family val="1"/>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u/>
      <sz val="11"/>
      <color theme="10"/>
      <name val="Calibri"/>
      <family val="2"/>
      <scheme val="minor"/>
    </font>
    <font>
      <sz val="10"/>
      <color theme="1"/>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gray0625">
        <bgColor theme="0" tint="-4.9989318521683403E-2"/>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21" fillId="0" borderId="0" applyNumberFormat="0" applyFill="0" applyBorder="0" applyAlignment="0" applyProtection="0"/>
  </cellStyleXfs>
  <cellXfs count="1060">
    <xf numFmtId="0" fontId="0" fillId="0" borderId="0" xfId="0"/>
    <xf numFmtId="0" fontId="4" fillId="0" borderId="0" xfId="0" applyFont="1"/>
    <xf numFmtId="0" fontId="5" fillId="2" borderId="0" xfId="0" applyFont="1" applyFill="1"/>
    <xf numFmtId="0" fontId="6" fillId="2" borderId="0" xfId="0" applyFont="1" applyFill="1"/>
    <xf numFmtId="0" fontId="4" fillId="2" borderId="0" xfId="0" applyFont="1" applyFill="1"/>
    <xf numFmtId="0" fontId="7" fillId="2" borderId="0" xfId="0" applyFont="1" applyFill="1"/>
    <xf numFmtId="0" fontId="5" fillId="2" borderId="1" xfId="0" applyFont="1" applyFill="1" applyBorder="1"/>
    <xf numFmtId="0" fontId="6" fillId="2" borderId="1" xfId="0" applyFont="1" applyFill="1" applyBorder="1"/>
    <xf numFmtId="0" fontId="9" fillId="2" borderId="0" xfId="0" applyFont="1" applyFill="1"/>
    <xf numFmtId="0" fontId="4" fillId="0" borderId="1" xfId="0" applyFont="1" applyBorder="1"/>
    <xf numFmtId="3" fontId="5" fillId="2" borderId="1" xfId="0" applyNumberFormat="1" applyFont="1" applyFill="1" applyBorder="1"/>
    <xf numFmtId="0" fontId="5" fillId="2" borderId="1" xfId="0" applyFont="1" applyFill="1" applyBorder="1" applyAlignment="1">
      <alignment horizontal="center"/>
    </xf>
    <xf numFmtId="3" fontId="5" fillId="2" borderId="1" xfId="0" applyNumberFormat="1" applyFont="1" applyFill="1" applyBorder="1" applyAlignment="1">
      <alignment horizontal="right"/>
    </xf>
    <xf numFmtId="3" fontId="5" fillId="2" borderId="1" xfId="0" applyNumberFormat="1" applyFont="1" applyFill="1" applyBorder="1" applyAlignment="1">
      <alignment horizontal="center"/>
    </xf>
    <xf numFmtId="0" fontId="5" fillId="0" borderId="0" xfId="0" applyFont="1"/>
    <xf numFmtId="0" fontId="14" fillId="2" borderId="1" xfId="0" applyFont="1" applyFill="1" applyBorder="1" applyAlignment="1">
      <alignment horizontal="center" wrapText="1"/>
    </xf>
    <xf numFmtId="0" fontId="14" fillId="2" borderId="1" xfId="0" applyFont="1" applyFill="1" applyBorder="1" applyAlignment="1">
      <alignment horizontal="center"/>
    </xf>
    <xf numFmtId="0" fontId="14" fillId="2" borderId="1" xfId="0" applyFont="1" applyFill="1" applyBorder="1" applyAlignment="1">
      <alignment horizontal="center" vertical="center" wrapText="1"/>
    </xf>
    <xf numFmtId="0" fontId="5" fillId="2" borderId="1" xfId="0" applyFont="1" applyFill="1" applyBorder="1" applyAlignment="1">
      <alignment horizontal="center" wrapText="1"/>
    </xf>
    <xf numFmtId="0" fontId="18" fillId="2" borderId="0" xfId="0" applyFont="1" applyFill="1"/>
    <xf numFmtId="0" fontId="19" fillId="2" borderId="0" xfId="0" applyFont="1" applyFill="1"/>
    <xf numFmtId="0" fontId="5" fillId="2" borderId="0" xfId="0" applyFont="1" applyFill="1" applyAlignment="1">
      <alignment vertical="center"/>
    </xf>
    <xf numFmtId="0" fontId="20" fillId="2" borderId="0" xfId="0" applyFont="1" applyFill="1"/>
    <xf numFmtId="0" fontId="21" fillId="2" borderId="0" xfId="0" applyFont="1" applyFill="1"/>
    <xf numFmtId="3" fontId="4" fillId="3" borderId="1" xfId="0" applyNumberFormat="1" applyFont="1" applyFill="1" applyBorder="1"/>
    <xf numFmtId="3" fontId="5" fillId="3" borderId="1" xfId="0" applyNumberFormat="1" applyFont="1" applyFill="1" applyBorder="1"/>
    <xf numFmtId="0" fontId="22" fillId="0" borderId="1" xfId="0" applyFont="1" applyBorder="1" applyAlignment="1">
      <alignment horizontal="center"/>
    </xf>
    <xf numFmtId="164" fontId="4" fillId="3" borderId="1" xfId="0" applyNumberFormat="1" applyFont="1" applyFill="1" applyBorder="1"/>
    <xf numFmtId="164" fontId="5" fillId="3" borderId="1" xfId="0" applyNumberFormat="1" applyFont="1" applyFill="1" applyBorder="1"/>
    <xf numFmtId="0" fontId="5" fillId="3" borderId="0" xfId="0" applyFont="1" applyFill="1" applyAlignment="1">
      <alignment horizontal="center" vertical="center"/>
    </xf>
    <xf numFmtId="164" fontId="5" fillId="4" borderId="1" xfId="0" applyNumberFormat="1" applyFont="1" applyFill="1" applyBorder="1"/>
    <xf numFmtId="0" fontId="5" fillId="0" borderId="1" xfId="0" applyFont="1" applyBorder="1" applyAlignment="1">
      <alignment horizontal="center"/>
    </xf>
    <xf numFmtId="164" fontId="4" fillId="4" borderId="1" xfId="0" applyNumberFormat="1" applyFont="1" applyFill="1" applyBorder="1"/>
    <xf numFmtId="0" fontId="5" fillId="4" borderId="0" xfId="0" applyFont="1" applyFill="1" applyAlignment="1">
      <alignment horizontal="center"/>
    </xf>
    <xf numFmtId="3" fontId="5" fillId="5" borderId="1" xfId="0" applyNumberFormat="1" applyFont="1" applyFill="1" applyBorder="1"/>
    <xf numFmtId="3" fontId="4" fillId="6" borderId="1" xfId="0" applyNumberFormat="1" applyFont="1" applyFill="1" applyBorder="1"/>
    <xf numFmtId="3" fontId="5" fillId="6" borderId="1" xfId="0" applyNumberFormat="1" applyFont="1" applyFill="1" applyBorder="1"/>
    <xf numFmtId="3" fontId="5" fillId="0" borderId="1" xfId="0" applyNumberFormat="1" applyFont="1" applyBorder="1"/>
    <xf numFmtId="0" fontId="4" fillId="0" borderId="1" xfId="0" applyFont="1" applyBorder="1" applyAlignment="1">
      <alignment horizontal="center"/>
    </xf>
    <xf numFmtId="0" fontId="17" fillId="0" borderId="0" xfId="0" applyFont="1"/>
    <xf numFmtId="3" fontId="4" fillId="5" borderId="1" xfId="0" applyNumberFormat="1" applyFont="1" applyFill="1" applyBorder="1"/>
    <xf numFmtId="0" fontId="5" fillId="6" borderId="0" xfId="0" applyFont="1" applyFill="1" applyAlignment="1">
      <alignment horizontal="center"/>
    </xf>
    <xf numFmtId="0" fontId="5" fillId="5" borderId="1" xfId="0" applyFont="1" applyFill="1" applyBorder="1" applyAlignment="1">
      <alignment horizontal="center" vertical="top" wrapText="1"/>
    </xf>
    <xf numFmtId="0" fontId="5" fillId="0" borderId="1" xfId="0" applyFont="1" applyBorder="1" applyAlignment="1">
      <alignment horizontal="center" vertical="top"/>
    </xf>
    <xf numFmtId="0" fontId="25" fillId="0" borderId="1" xfId="0" applyFont="1" applyBorder="1" applyAlignment="1">
      <alignment horizontal="center" vertical="top"/>
    </xf>
    <xf numFmtId="0" fontId="5" fillId="5" borderId="0" xfId="0" applyFont="1" applyFill="1" applyAlignment="1">
      <alignment horizontal="center"/>
    </xf>
    <xf numFmtId="0" fontId="0" fillId="2" borderId="0" xfId="0" applyFill="1"/>
    <xf numFmtId="0" fontId="5" fillId="2" borderId="0" xfId="0" applyFont="1" applyFill="1" applyAlignment="1">
      <alignment vertical="top" wrapText="1"/>
    </xf>
    <xf numFmtId="0" fontId="5" fillId="2" borderId="0" xfId="0" applyFont="1" applyFill="1" applyAlignment="1">
      <alignment horizontal="left" vertical="center" indent="5"/>
    </xf>
    <xf numFmtId="0" fontId="5" fillId="2" borderId="0" xfId="0" applyFont="1" applyFill="1" applyAlignment="1">
      <alignment horizontal="left" vertical="center"/>
    </xf>
    <xf numFmtId="0" fontId="5" fillId="5"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left" vertical="center" indent="8"/>
    </xf>
    <xf numFmtId="0" fontId="5" fillId="6" borderId="0" xfId="0" applyFont="1" applyFill="1" applyAlignment="1">
      <alignment horizontal="center" vertical="center"/>
    </xf>
    <xf numFmtId="0" fontId="22" fillId="2" borderId="0" xfId="0" applyFont="1" applyFill="1" applyAlignment="1">
      <alignment horizontal="center"/>
    </xf>
    <xf numFmtId="0" fontId="5" fillId="4" borderId="0" xfId="0" applyFont="1" applyFill="1" applyAlignment="1">
      <alignment horizontal="center" vertical="center"/>
    </xf>
    <xf numFmtId="0" fontId="27" fillId="2" borderId="0" xfId="0" applyFont="1" applyFill="1"/>
    <xf numFmtId="0" fontId="6" fillId="2" borderId="0" xfId="0" applyFont="1" applyFill="1" applyAlignment="1">
      <alignment horizontal="center"/>
    </xf>
    <xf numFmtId="0" fontId="7" fillId="2" borderId="1" xfId="0" applyFont="1" applyFill="1" applyBorder="1" applyAlignment="1">
      <alignment horizontal="center"/>
    </xf>
    <xf numFmtId="0" fontId="25" fillId="2" borderId="1" xfId="0" applyFont="1" applyFill="1" applyBorder="1"/>
    <xf numFmtId="0" fontId="28" fillId="2" borderId="0" xfId="0" applyFont="1" applyFill="1"/>
    <xf numFmtId="0" fontId="4" fillId="6" borderId="0" xfId="0" applyFont="1" applyFill="1"/>
    <xf numFmtId="0" fontId="7" fillId="6" borderId="0" xfId="0" applyFont="1" applyFill="1" applyAlignment="1">
      <alignment horizontal="left" vertical="center"/>
    </xf>
    <xf numFmtId="0" fontId="5" fillId="6" borderId="0" xfId="0" applyFont="1" applyFill="1"/>
    <xf numFmtId="2" fontId="5" fillId="2" borderId="0" xfId="1" applyNumberFormat="1" applyFont="1" applyFill="1" applyBorder="1" applyAlignment="1">
      <alignment horizontal="center"/>
    </xf>
    <xf numFmtId="0" fontId="4" fillId="2" borderId="0" xfId="0" quotePrefix="1" applyFont="1" applyFill="1"/>
    <xf numFmtId="3" fontId="5" fillId="2" borderId="0" xfId="0" applyNumberFormat="1" applyFont="1" applyFill="1"/>
    <xf numFmtId="0" fontId="6" fillId="2" borderId="0" xfId="0" applyFont="1" applyFill="1" applyAlignment="1">
      <alignment horizontal="right"/>
    </xf>
    <xf numFmtId="0" fontId="6" fillId="7" borderId="1" xfId="0" applyFont="1" applyFill="1" applyBorder="1" applyAlignment="1">
      <alignment horizontal="right"/>
    </xf>
    <xf numFmtId="0" fontId="5" fillId="7" borderId="1" xfId="0" applyFont="1" applyFill="1" applyBorder="1"/>
    <xf numFmtId="0" fontId="4" fillId="6" borderId="1" xfId="0" applyFont="1" applyFill="1" applyBorder="1"/>
    <xf numFmtId="165" fontId="5" fillId="7" borderId="1" xfId="0" applyNumberFormat="1" applyFont="1" applyFill="1" applyBorder="1" applyAlignment="1">
      <alignment horizontal="center"/>
    </xf>
    <xf numFmtId="0" fontId="5" fillId="7" borderId="2" xfId="0" applyFont="1" applyFill="1" applyBorder="1"/>
    <xf numFmtId="0" fontId="4" fillId="6" borderId="2" xfId="0" applyFont="1" applyFill="1" applyBorder="1"/>
    <xf numFmtId="0" fontId="33" fillId="6" borderId="2" xfId="0" applyFont="1" applyFill="1" applyBorder="1" applyAlignment="1">
      <alignment horizontal="center" wrapText="1"/>
    </xf>
    <xf numFmtId="0" fontId="25" fillId="2" borderId="1" xfId="0" applyFont="1" applyFill="1" applyBorder="1" applyAlignment="1">
      <alignment horizontal="center" wrapText="1"/>
    </xf>
    <xf numFmtId="0" fontId="25" fillId="2" borderId="1" xfId="0" applyFont="1" applyFill="1" applyBorder="1" applyAlignment="1">
      <alignment horizontal="center"/>
    </xf>
    <xf numFmtId="0" fontId="33" fillId="6" borderId="2" xfId="0" applyFont="1" applyFill="1" applyBorder="1" applyAlignment="1">
      <alignment horizontal="center"/>
    </xf>
    <xf numFmtId="0" fontId="17" fillId="4" borderId="1" xfId="0" applyFont="1" applyFill="1" applyBorder="1"/>
    <xf numFmtId="0" fontId="33" fillId="2" borderId="1" xfId="0" applyFont="1" applyFill="1" applyBorder="1"/>
    <xf numFmtId="0" fontId="33" fillId="0" borderId="0" xfId="0" applyFont="1"/>
    <xf numFmtId="0" fontId="5" fillId="4" borderId="0" xfId="0" applyFont="1" applyFill="1"/>
    <xf numFmtId="0" fontId="7" fillId="4" borderId="0" xfId="0" applyFont="1" applyFill="1"/>
    <xf numFmtId="0" fontId="5" fillId="2" borderId="0" xfId="0" quotePrefix="1" applyFont="1" applyFill="1" applyAlignment="1">
      <alignment horizontal="left"/>
    </xf>
    <xf numFmtId="0" fontId="4" fillId="7" borderId="1" xfId="0" applyFont="1" applyFill="1" applyBorder="1"/>
    <xf numFmtId="0" fontId="17" fillId="7" borderId="1" xfId="0" applyFont="1" applyFill="1" applyBorder="1"/>
    <xf numFmtId="0" fontId="14" fillId="7" borderId="1" xfId="0" applyFont="1" applyFill="1" applyBorder="1" applyAlignment="1">
      <alignment horizontal="right"/>
    </xf>
    <xf numFmtId="3" fontId="17" fillId="7" borderId="1" xfId="0" applyNumberFormat="1" applyFont="1" applyFill="1" applyBorder="1" applyAlignment="1">
      <alignment horizontal="center"/>
    </xf>
    <xf numFmtId="165" fontId="17" fillId="7" borderId="1" xfId="0" applyNumberFormat="1" applyFont="1" applyFill="1" applyBorder="1" applyAlignment="1">
      <alignment horizontal="center"/>
    </xf>
    <xf numFmtId="0" fontId="36" fillId="7" borderId="1" xfId="0" applyFont="1" applyFill="1" applyBorder="1" applyAlignment="1">
      <alignment horizontal="center" wrapText="1"/>
    </xf>
    <xf numFmtId="0" fontId="33" fillId="7" borderId="1" xfId="0" applyFont="1" applyFill="1" applyBorder="1" applyAlignment="1">
      <alignment horizontal="center" wrapText="1"/>
    </xf>
    <xf numFmtId="0" fontId="33" fillId="7" borderId="3" xfId="0" applyFont="1" applyFill="1" applyBorder="1" applyAlignment="1">
      <alignment horizontal="center" wrapText="1"/>
    </xf>
    <xf numFmtId="0" fontId="36" fillId="7" borderId="3" xfId="0" applyFont="1" applyFill="1" applyBorder="1" applyAlignment="1">
      <alignment horizontal="center"/>
    </xf>
    <xf numFmtId="0" fontId="37" fillId="2" borderId="0" xfId="0" applyFont="1" applyFill="1"/>
    <xf numFmtId="0" fontId="38" fillId="2" borderId="0" xfId="0" applyFont="1" applyFill="1"/>
    <xf numFmtId="0" fontId="39" fillId="2" borderId="0" xfId="0" applyFont="1" applyFill="1"/>
    <xf numFmtId="0" fontId="40" fillId="2" borderId="0" xfId="0" applyFont="1" applyFill="1"/>
    <xf numFmtId="0" fontId="41" fillId="0" borderId="0" xfId="0" applyFont="1"/>
    <xf numFmtId="0" fontId="5" fillId="2" borderId="1" xfId="0" applyFont="1" applyFill="1" applyBorder="1" applyAlignment="1">
      <alignment horizontal="right" vertical="center" wrapText="1"/>
    </xf>
    <xf numFmtId="3" fontId="5" fillId="2" borderId="1"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5" fillId="2" borderId="0" xfId="0" applyFont="1" applyFill="1" applyAlignment="1">
      <alignment wrapText="1"/>
    </xf>
    <xf numFmtId="0" fontId="5" fillId="2" borderId="0" xfId="0" applyFont="1" applyFill="1" applyAlignment="1">
      <alignment vertical="center" wrapText="1"/>
    </xf>
    <xf numFmtId="0" fontId="5" fillId="8" borderId="0" xfId="0" applyFont="1" applyFill="1" applyAlignment="1">
      <alignment vertical="center"/>
    </xf>
    <xf numFmtId="0" fontId="17" fillId="8" borderId="0" xfId="0" applyFont="1" applyFill="1" applyAlignment="1">
      <alignment vertical="center"/>
    </xf>
    <xf numFmtId="0" fontId="4" fillId="2" borderId="0" xfId="0" applyFont="1" applyFill="1" applyAlignment="1">
      <alignment wrapText="1"/>
    </xf>
    <xf numFmtId="0" fontId="7" fillId="2" borderId="1" xfId="0" applyFont="1" applyFill="1" applyBorder="1" applyAlignment="1">
      <alignment horizontal="center" vertical="center"/>
    </xf>
    <xf numFmtId="0" fontId="4" fillId="8" borderId="0" xfId="0" applyFont="1" applyFill="1" applyAlignment="1">
      <alignment wrapText="1"/>
    </xf>
    <xf numFmtId="0" fontId="5" fillId="8" borderId="0" xfId="0" applyFont="1" applyFill="1"/>
    <xf numFmtId="0" fontId="7" fillId="8" borderId="0" xfId="0" applyFont="1" applyFill="1"/>
    <xf numFmtId="3" fontId="4" fillId="2" borderId="0" xfId="0" applyNumberFormat="1" applyFont="1" applyFill="1"/>
    <xf numFmtId="0" fontId="5" fillId="2" borderId="0" xfId="0" applyFont="1" applyFill="1" applyAlignment="1">
      <alignment horizontal="left"/>
    </xf>
    <xf numFmtId="0" fontId="5" fillId="2" borderId="0" xfId="0" applyFont="1" applyFill="1" applyAlignment="1">
      <alignment horizontal="center"/>
    </xf>
    <xf numFmtId="0" fontId="5" fillId="2" borderId="1" xfId="0" quotePrefix="1" applyFont="1" applyFill="1" applyBorder="1" applyAlignment="1">
      <alignment horizontal="center"/>
    </xf>
    <xf numFmtId="0" fontId="44" fillId="8" borderId="0" xfId="0" applyFont="1" applyFill="1"/>
    <xf numFmtId="0" fontId="45" fillId="8" borderId="0" xfId="0" applyFont="1" applyFill="1"/>
    <xf numFmtId="0" fontId="17" fillId="9" borderId="1" xfId="0" applyFont="1" applyFill="1" applyBorder="1"/>
    <xf numFmtId="0" fontId="33" fillId="9" borderId="1" xfId="0" applyFont="1" applyFill="1" applyBorder="1" applyAlignment="1">
      <alignment horizontal="center"/>
    </xf>
    <xf numFmtId="0" fontId="46" fillId="9" borderId="1" xfId="0" applyFont="1" applyFill="1" applyBorder="1"/>
    <xf numFmtId="0" fontId="17" fillId="9" borderId="6" xfId="0" applyFont="1" applyFill="1" applyBorder="1"/>
    <xf numFmtId="0" fontId="17" fillId="9" borderId="7" xfId="0" applyFont="1" applyFill="1" applyBorder="1"/>
    <xf numFmtId="0" fontId="46" fillId="9" borderId="2" xfId="0" applyFont="1" applyFill="1" applyBorder="1"/>
    <xf numFmtId="0" fontId="4" fillId="9" borderId="0" xfId="0" applyFont="1" applyFill="1"/>
    <xf numFmtId="0" fontId="0" fillId="9" borderId="0" xfId="0" applyFill="1"/>
    <xf numFmtId="0" fontId="5" fillId="9" borderId="0" xfId="0" applyFont="1" applyFill="1"/>
    <xf numFmtId="0" fontId="7" fillId="9" borderId="0" xfId="0" applyFont="1" applyFill="1" applyAlignment="1">
      <alignment horizontal="left" indent="1"/>
    </xf>
    <xf numFmtId="0" fontId="17" fillId="0" borderId="0" xfId="0" applyFont="1" applyAlignment="1">
      <alignment wrapText="1"/>
    </xf>
    <xf numFmtId="0" fontId="14" fillId="0" borderId="0" xfId="0" applyFont="1"/>
    <xf numFmtId="0" fontId="33" fillId="10" borderId="1" xfId="0" applyFont="1" applyFill="1" applyBorder="1" applyAlignment="1">
      <alignment horizontal="right"/>
    </xf>
    <xf numFmtId="0" fontId="17" fillId="0" borderId="1" xfId="0" applyFont="1" applyBorder="1" applyAlignment="1">
      <alignment horizontal="center"/>
    </xf>
    <xf numFmtId="0" fontId="33" fillId="0" borderId="1" xfId="0" applyFont="1" applyBorder="1" applyAlignment="1">
      <alignment horizontal="center"/>
    </xf>
    <xf numFmtId="0" fontId="46" fillId="0" borderId="1" xfId="0" applyFont="1" applyBorder="1" applyAlignment="1">
      <alignment horizontal="center"/>
    </xf>
    <xf numFmtId="0" fontId="4" fillId="10" borderId="0" xfId="0" applyFont="1" applyFill="1"/>
    <xf numFmtId="0" fontId="5" fillId="10" borderId="0" xfId="0" applyFont="1" applyFill="1"/>
    <xf numFmtId="0" fontId="6" fillId="10" borderId="0" xfId="0" applyFont="1" applyFill="1"/>
    <xf numFmtId="0" fontId="7" fillId="10" borderId="0" xfId="0" applyFont="1" applyFill="1"/>
    <xf numFmtId="0" fontId="5" fillId="2" borderId="8" xfId="0" applyFont="1" applyFill="1" applyBorder="1" applyAlignment="1">
      <alignment horizontal="left"/>
    </xf>
    <xf numFmtId="3" fontId="5" fillId="2" borderId="1" xfId="0" applyNumberFormat="1" applyFont="1" applyFill="1" applyBorder="1" applyAlignment="1">
      <alignment horizontal="left" indent="2"/>
    </xf>
    <xf numFmtId="3" fontId="5" fillId="2" borderId="1" xfId="0" applyNumberFormat="1" applyFont="1" applyFill="1" applyBorder="1" applyAlignment="1">
      <alignment horizontal="right" indent="1"/>
    </xf>
    <xf numFmtId="0" fontId="5" fillId="2" borderId="0" xfId="0" applyFont="1" applyFill="1" applyAlignment="1">
      <alignment vertical="top"/>
    </xf>
    <xf numFmtId="0" fontId="44" fillId="10" borderId="1" xfId="0" applyFont="1" applyFill="1" applyBorder="1" applyAlignment="1">
      <alignment horizontal="center"/>
    </xf>
    <xf numFmtId="0" fontId="47" fillId="0" borderId="0" xfId="0" applyFont="1"/>
    <xf numFmtId="0" fontId="47" fillId="0" borderId="0" xfId="0" applyFont="1" applyAlignment="1">
      <alignment wrapText="1"/>
    </xf>
    <xf numFmtId="0" fontId="38" fillId="2" borderId="0" xfId="0" applyFont="1" applyFill="1" applyAlignment="1">
      <alignment wrapText="1"/>
    </xf>
    <xf numFmtId="0" fontId="38" fillId="2" borderId="0" xfId="0" applyFont="1" applyFill="1" applyAlignment="1">
      <alignment vertical="top"/>
    </xf>
    <xf numFmtId="0" fontId="38" fillId="2" borderId="1" xfId="0" applyFont="1" applyFill="1" applyBorder="1"/>
    <xf numFmtId="0" fontId="38" fillId="2" borderId="0" xfId="0" applyFont="1" applyFill="1" applyAlignment="1">
      <alignment horizontal="right" indent="1"/>
    </xf>
    <xf numFmtId="0" fontId="5" fillId="2" borderId="0" xfId="0" applyFont="1" applyFill="1" applyAlignment="1">
      <alignment horizontal="right" vertical="center" wrapText="1"/>
    </xf>
    <xf numFmtId="3" fontId="5" fillId="2" borderId="0" xfId="0" applyNumberFormat="1" applyFont="1" applyFill="1" applyAlignment="1">
      <alignment horizontal="right" vertical="center" wrapText="1"/>
    </xf>
    <xf numFmtId="0" fontId="5" fillId="2" borderId="0" xfId="0" applyFont="1" applyFill="1" applyAlignment="1">
      <alignment horizontal="center" vertical="center" wrapText="1"/>
    </xf>
    <xf numFmtId="164" fontId="5" fillId="2" borderId="1" xfId="0" applyNumberFormat="1" applyFont="1" applyFill="1" applyBorder="1" applyAlignment="1">
      <alignment horizontal="right" vertical="center" wrapText="1"/>
    </xf>
    <xf numFmtId="166" fontId="5" fillId="2" borderId="1" xfId="0" applyNumberFormat="1" applyFont="1" applyFill="1" applyBorder="1" applyAlignment="1">
      <alignment horizontal="right" vertical="center" wrapText="1"/>
    </xf>
    <xf numFmtId="0" fontId="48" fillId="2" borderId="1" xfId="0" applyFont="1" applyFill="1" applyBorder="1" applyAlignment="1">
      <alignment horizontal="center" vertical="center" wrapText="1"/>
    </xf>
    <xf numFmtId="167" fontId="5" fillId="2" borderId="1" xfId="0" applyNumberFormat="1" applyFont="1" applyFill="1" applyBorder="1" applyAlignment="1">
      <alignment horizontal="right" vertical="center" wrapText="1"/>
    </xf>
    <xf numFmtId="168" fontId="5" fillId="2"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0" fontId="25" fillId="2" borderId="3" xfId="0" applyFont="1" applyFill="1" applyBorder="1" applyAlignment="1">
      <alignment horizontal="center"/>
    </xf>
    <xf numFmtId="0" fontId="25" fillId="2" borderId="4" xfId="0" applyFont="1" applyFill="1" applyBorder="1" applyAlignment="1">
      <alignment horizontal="center"/>
    </xf>
    <xf numFmtId="0" fontId="5" fillId="2" borderId="4" xfId="0" applyFont="1" applyFill="1" applyBorder="1"/>
    <xf numFmtId="0" fontId="4" fillId="8" borderId="0" xfId="0" applyFont="1" applyFill="1"/>
    <xf numFmtId="0" fontId="49" fillId="0" borderId="0" xfId="0" applyFont="1"/>
    <xf numFmtId="3" fontId="5" fillId="2" borderId="1" xfId="0" applyNumberFormat="1" applyFont="1" applyFill="1" applyBorder="1" applyAlignment="1">
      <alignment horizontal="right" vertical="center" wrapText="1" indent="1"/>
    </xf>
    <xf numFmtId="0" fontId="5" fillId="2" borderId="1" xfId="0" applyFont="1" applyFill="1" applyBorder="1" applyAlignment="1">
      <alignment horizontal="right" vertical="center" wrapText="1" indent="1"/>
    </xf>
    <xf numFmtId="167" fontId="5" fillId="2"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4" fillId="8" borderId="0" xfId="0" applyFont="1" applyFill="1" applyAlignment="1">
      <alignment horizontal="left" vertical="center" indent="1"/>
    </xf>
    <xf numFmtId="169" fontId="5" fillId="2" borderId="1" xfId="0" applyNumberFormat="1" applyFont="1" applyFill="1" applyBorder="1"/>
    <xf numFmtId="3" fontId="5" fillId="2" borderId="1" xfId="0" applyNumberFormat="1" applyFont="1" applyFill="1" applyBorder="1" applyAlignment="1">
      <alignment horizontal="left" indent="3"/>
    </xf>
    <xf numFmtId="0" fontId="4" fillId="11" borderId="0" xfId="0" applyFont="1" applyFill="1"/>
    <xf numFmtId="0" fontId="20" fillId="11" borderId="0" xfId="0" applyFont="1" applyFill="1"/>
    <xf numFmtId="0" fontId="21" fillId="11" borderId="0" xfId="0" applyFont="1" applyFill="1"/>
    <xf numFmtId="0" fontId="20" fillId="0" borderId="0" xfId="0" applyFont="1"/>
    <xf numFmtId="0" fontId="56" fillId="0" borderId="0" xfId="0" applyFont="1"/>
    <xf numFmtId="0" fontId="20" fillId="0" borderId="0" xfId="0" applyFont="1" applyAlignment="1">
      <alignment wrapText="1"/>
    </xf>
    <xf numFmtId="0" fontId="57" fillId="0" borderId="0" xfId="0" applyFont="1"/>
    <xf numFmtId="3" fontId="20" fillId="0" borderId="0" xfId="0" applyNumberFormat="1" applyFont="1"/>
    <xf numFmtId="0" fontId="20" fillId="0" borderId="0" xfId="0" applyFont="1" applyAlignment="1">
      <alignment horizontal="left"/>
    </xf>
    <xf numFmtId="0" fontId="45" fillId="0" borderId="1" xfId="0" applyFont="1" applyBorder="1" applyAlignment="1">
      <alignment horizontal="center" vertical="center" wrapText="1"/>
    </xf>
    <xf numFmtId="0" fontId="35" fillId="0" borderId="0" xfId="0" applyFont="1"/>
    <xf numFmtId="0" fontId="20" fillId="0" borderId="0" xfId="0" applyFont="1" applyAlignment="1">
      <alignment horizontal="center"/>
    </xf>
    <xf numFmtId="0" fontId="45" fillId="0" borderId="0" xfId="0" applyFont="1" applyAlignment="1">
      <alignment horizontal="center" wrapText="1"/>
    </xf>
    <xf numFmtId="0" fontId="45" fillId="0" borderId="1" xfId="0" applyFont="1" applyBorder="1" applyAlignment="1">
      <alignment horizontal="center"/>
    </xf>
    <xf numFmtId="0" fontId="45" fillId="0" borderId="1" xfId="0" applyFont="1" applyBorder="1" applyAlignment="1">
      <alignment horizontal="center" wrapText="1"/>
    </xf>
    <xf numFmtId="0" fontId="20" fillId="0" borderId="0" xfId="0" applyFont="1" applyAlignment="1">
      <alignment vertical="center"/>
    </xf>
    <xf numFmtId="0" fontId="56" fillId="2" borderId="0" xfId="0" applyFont="1" applyFill="1"/>
    <xf numFmtId="0" fontId="45" fillId="2" borderId="0" xfId="0" applyFont="1" applyFill="1"/>
    <xf numFmtId="0" fontId="57" fillId="8" borderId="0" xfId="0" applyFont="1" applyFill="1"/>
    <xf numFmtId="0" fontId="20" fillId="8" borderId="0" xfId="0" applyFont="1" applyFill="1"/>
    <xf numFmtId="0" fontId="59" fillId="2" borderId="0" xfId="0" applyFont="1" applyFill="1" applyAlignment="1">
      <alignment horizontal="center"/>
    </xf>
    <xf numFmtId="0" fontId="60" fillId="2" borderId="0" xfId="0" applyFont="1" applyFill="1"/>
    <xf numFmtId="0" fontId="59" fillId="2" borderId="0" xfId="0" applyFont="1" applyFill="1"/>
    <xf numFmtId="0" fontId="59" fillId="2" borderId="0" xfId="0" applyFont="1" applyFill="1" applyAlignment="1">
      <alignment horizontal="center" vertical="top"/>
    </xf>
    <xf numFmtId="0" fontId="60" fillId="0" borderId="0" xfId="0" applyFont="1"/>
    <xf numFmtId="0" fontId="37" fillId="0" borderId="0" xfId="0" applyFont="1"/>
    <xf numFmtId="0" fontId="37" fillId="9" borderId="0" xfId="0" applyFont="1" applyFill="1"/>
    <xf numFmtId="168" fontId="20" fillId="2" borderId="9" xfId="0" applyNumberFormat="1" applyFont="1" applyFill="1" applyBorder="1"/>
    <xf numFmtId="168" fontId="20" fillId="2" borderId="13" xfId="0" applyNumberFormat="1" applyFont="1" applyFill="1" applyBorder="1"/>
    <xf numFmtId="0" fontId="20" fillId="2" borderId="10" xfId="0" applyFont="1" applyFill="1" applyBorder="1" applyAlignment="1">
      <alignment horizontal="center"/>
    </xf>
    <xf numFmtId="0" fontId="62" fillId="0" borderId="0" xfId="0" applyFont="1"/>
    <xf numFmtId="168" fontId="59" fillId="2" borderId="9" xfId="0" applyNumberFormat="1" applyFont="1" applyFill="1" applyBorder="1"/>
    <xf numFmtId="168" fontId="59" fillId="2" borderId="13" xfId="0" applyNumberFormat="1" applyFont="1" applyFill="1" applyBorder="1"/>
    <xf numFmtId="0" fontId="59" fillId="2" borderId="10" xfId="0" applyFont="1" applyFill="1" applyBorder="1" applyAlignment="1">
      <alignment horizontal="center"/>
    </xf>
    <xf numFmtId="168" fontId="20" fillId="2" borderId="8" xfId="0" applyNumberFormat="1" applyFont="1" applyFill="1" applyBorder="1"/>
    <xf numFmtId="168" fontId="20" fillId="2" borderId="0" xfId="0" applyNumberFormat="1" applyFont="1" applyFill="1"/>
    <xf numFmtId="0" fontId="20" fillId="2" borderId="14" xfId="0" applyFont="1" applyFill="1" applyBorder="1" applyAlignment="1">
      <alignment horizontal="center"/>
    </xf>
    <xf numFmtId="168" fontId="59" fillId="2" borderId="8" xfId="0" applyNumberFormat="1" applyFont="1" applyFill="1" applyBorder="1"/>
    <xf numFmtId="168" fontId="59" fillId="2" borderId="0" xfId="0" applyNumberFormat="1" applyFont="1" applyFill="1"/>
    <xf numFmtId="0" fontId="59" fillId="2" borderId="14" xfId="0" applyFont="1" applyFill="1" applyBorder="1" applyAlignment="1">
      <alignment horizontal="center"/>
    </xf>
    <xf numFmtId="0" fontId="20" fillId="2" borderId="8" xfId="0" applyFont="1" applyFill="1" applyBorder="1" applyAlignment="1">
      <alignment horizontal="center"/>
    </xf>
    <xf numFmtId="0" fontId="20" fillId="2" borderId="0" xfId="0" applyFont="1" applyFill="1" applyAlignment="1">
      <alignment horizontal="center"/>
    </xf>
    <xf numFmtId="0" fontId="20" fillId="2" borderId="14" xfId="0" applyFont="1" applyFill="1" applyBorder="1"/>
    <xf numFmtId="0" fontId="59" fillId="2" borderId="8" xfId="0" applyFont="1" applyFill="1" applyBorder="1" applyAlignment="1">
      <alignment horizontal="center"/>
    </xf>
    <xf numFmtId="0" fontId="59" fillId="2" borderId="14" xfId="0" applyFont="1" applyFill="1" applyBorder="1"/>
    <xf numFmtId="0" fontId="20" fillId="2" borderId="8" xfId="0" applyFont="1" applyFill="1" applyBorder="1"/>
    <xf numFmtId="3" fontId="20" fillId="2" borderId="0" xfId="0" applyNumberFormat="1" applyFont="1" applyFill="1"/>
    <xf numFmtId="3" fontId="20" fillId="2" borderId="14" xfId="0" applyNumberFormat="1" applyFont="1" applyFill="1" applyBorder="1"/>
    <xf numFmtId="0" fontId="59" fillId="2" borderId="8" xfId="0" applyFont="1" applyFill="1" applyBorder="1"/>
    <xf numFmtId="3" fontId="59" fillId="2" borderId="0" xfId="0" applyNumberFormat="1" applyFont="1" applyFill="1"/>
    <xf numFmtId="3" fontId="59" fillId="2" borderId="14" xfId="0" applyNumberFormat="1" applyFont="1" applyFill="1" applyBorder="1"/>
    <xf numFmtId="168" fontId="20" fillId="2" borderId="14" xfId="0" applyNumberFormat="1" applyFont="1" applyFill="1" applyBorder="1"/>
    <xf numFmtId="168" fontId="59" fillId="2" borderId="14" xfId="0" applyNumberFormat="1" applyFont="1" applyFill="1" applyBorder="1"/>
    <xf numFmtId="0" fontId="20" fillId="2" borderId="11" xfId="0" applyFont="1" applyFill="1" applyBorder="1"/>
    <xf numFmtId="168" fontId="20" fillId="2" borderId="15" xfId="0" applyNumberFormat="1" applyFont="1" applyFill="1" applyBorder="1"/>
    <xf numFmtId="168" fontId="20" fillId="2" borderId="12" xfId="0" applyNumberFormat="1" applyFont="1" applyFill="1" applyBorder="1"/>
    <xf numFmtId="0" fontId="59" fillId="2" borderId="11" xfId="0" applyFont="1" applyFill="1" applyBorder="1"/>
    <xf numFmtId="168" fontId="59" fillId="2" borderId="15" xfId="0" applyNumberFormat="1" applyFont="1" applyFill="1" applyBorder="1"/>
    <xf numFmtId="168" fontId="59" fillId="2" borderId="12" xfId="0" applyNumberFormat="1" applyFont="1" applyFill="1" applyBorder="1"/>
    <xf numFmtId="0" fontId="20" fillId="9" borderId="0" xfId="0" applyFont="1" applyFill="1"/>
    <xf numFmtId="0" fontId="59" fillId="9" borderId="0" xfId="0" applyFont="1" applyFill="1"/>
    <xf numFmtId="0" fontId="61" fillId="9" borderId="0" xfId="0" applyFont="1" applyFill="1"/>
    <xf numFmtId="0" fontId="58" fillId="9" borderId="0" xfId="0" applyFont="1" applyFill="1" applyAlignment="1">
      <alignment horizontal="left"/>
    </xf>
    <xf numFmtId="0" fontId="62" fillId="2" borderId="0" xfId="0" applyFont="1" applyFill="1"/>
    <xf numFmtId="0" fontId="63" fillId="0" borderId="0" xfId="0" applyFont="1"/>
    <xf numFmtId="0" fontId="58" fillId="2" borderId="0" xfId="0" applyFont="1" applyFill="1" applyAlignment="1">
      <alignment horizontal="left"/>
    </xf>
    <xf numFmtId="0" fontId="57" fillId="2" borderId="0" xfId="0" applyFont="1" applyFill="1" applyAlignment="1">
      <alignment horizontal="left"/>
    </xf>
    <xf numFmtId="0" fontId="62" fillId="9" borderId="0" xfId="0" applyFont="1" applyFill="1"/>
    <xf numFmtId="0" fontId="35" fillId="9" borderId="0" xfId="0" applyFont="1" applyFill="1"/>
    <xf numFmtId="0" fontId="57" fillId="9" borderId="0" xfId="0" applyFont="1" applyFill="1" applyAlignment="1">
      <alignment horizontal="left" indent="2"/>
    </xf>
    <xf numFmtId="0" fontId="20" fillId="2" borderId="0" xfId="0" applyFont="1" applyFill="1" applyAlignment="1">
      <alignment horizontal="left" indent="2"/>
    </xf>
    <xf numFmtId="0" fontId="64" fillId="2" borderId="0" xfId="0" applyFont="1" applyFill="1"/>
    <xf numFmtId="0" fontId="20" fillId="2" borderId="0" xfId="0" applyFont="1" applyFill="1" applyAlignment="1">
      <alignment horizontal="center" vertical="center"/>
    </xf>
    <xf numFmtId="0" fontId="20" fillId="2" borderId="0" xfId="0" applyFont="1" applyFill="1" applyAlignment="1">
      <alignment horizontal="right"/>
    </xf>
    <xf numFmtId="0" fontId="17" fillId="0" borderId="0" xfId="0" applyFont="1" applyAlignment="1">
      <alignment horizontal="center"/>
    </xf>
    <xf numFmtId="0" fontId="57" fillId="2" borderId="0" xfId="0" applyFont="1" applyFill="1" applyAlignment="1">
      <alignment horizontal="left" indent="2"/>
    </xf>
    <xf numFmtId="0" fontId="20" fillId="2" borderId="0" xfId="0" applyFont="1" applyFill="1" applyAlignment="1">
      <alignment horizontal="left"/>
    </xf>
    <xf numFmtId="3" fontId="20" fillId="2" borderId="1" xfId="0" applyNumberFormat="1" applyFont="1" applyFill="1" applyBorder="1"/>
    <xf numFmtId="0" fontId="45" fillId="2" borderId="1" xfId="0" applyFont="1" applyFill="1" applyBorder="1" applyAlignment="1">
      <alignment horizontal="center" wrapText="1"/>
    </xf>
    <xf numFmtId="0" fontId="20" fillId="2" borderId="0" xfId="0" applyFont="1" applyFill="1" applyAlignment="1">
      <alignment horizontal="center" wrapText="1"/>
    </xf>
    <xf numFmtId="0" fontId="45" fillId="2" borderId="1" xfId="0" applyFont="1" applyFill="1" applyBorder="1" applyAlignment="1">
      <alignment horizontal="center" vertical="center" wrapText="1"/>
    </xf>
    <xf numFmtId="0" fontId="45" fillId="2" borderId="3" xfId="0" applyFont="1" applyFill="1" applyBorder="1" applyAlignment="1">
      <alignment horizontal="center" wrapText="1"/>
    </xf>
    <xf numFmtId="0" fontId="45" fillId="2" borderId="0" xfId="0" applyFont="1" applyFill="1" applyAlignment="1">
      <alignment horizontal="center" wrapText="1"/>
    </xf>
    <xf numFmtId="0" fontId="45" fillId="2" borderId="6" xfId="0" applyFont="1" applyFill="1" applyBorder="1" applyAlignment="1">
      <alignment horizontal="center" vertical="center" wrapText="1"/>
    </xf>
    <xf numFmtId="0" fontId="45" fillId="2" borderId="4" xfId="0" applyFont="1" applyFill="1" applyBorder="1" applyAlignment="1">
      <alignment horizontal="center" wrapText="1"/>
    </xf>
    <xf numFmtId="0" fontId="20" fillId="2" borderId="0" xfId="0" applyFont="1" applyFill="1" applyAlignment="1">
      <alignment horizontal="left" vertical="center" wrapText="1"/>
    </xf>
    <xf numFmtId="0" fontId="35" fillId="2" borderId="0" xfId="0" applyFont="1" applyFill="1"/>
    <xf numFmtId="0" fontId="57" fillId="2" borderId="0" xfId="0" applyFont="1" applyFill="1"/>
    <xf numFmtId="0" fontId="20" fillId="8" borderId="0" xfId="0" applyFont="1" applyFill="1" applyAlignment="1">
      <alignment vertical="center"/>
    </xf>
    <xf numFmtId="0" fontId="9" fillId="0" borderId="0" xfId="0" applyFont="1"/>
    <xf numFmtId="0" fontId="9" fillId="2" borderId="1" xfId="0" applyFont="1" applyFill="1" applyBorder="1"/>
    <xf numFmtId="0" fontId="65" fillId="2" borderId="1" xfId="0" applyFont="1" applyFill="1" applyBorder="1" applyAlignment="1">
      <alignment horizontal="center" vertical="center"/>
    </xf>
    <xf numFmtId="0" fontId="65" fillId="2" borderId="1" xfId="0" applyFont="1" applyFill="1" applyBorder="1" applyAlignment="1">
      <alignment horizontal="center"/>
    </xf>
    <xf numFmtId="170" fontId="20" fillId="2" borderId="1" xfId="0" applyNumberFormat="1" applyFont="1" applyFill="1" applyBorder="1"/>
    <xf numFmtId="0" fontId="66" fillId="2" borderId="1" xfId="0" applyFont="1" applyFill="1" applyBorder="1" applyAlignment="1">
      <alignment horizontal="center"/>
    </xf>
    <xf numFmtId="0" fontId="69" fillId="2" borderId="1" xfId="0" applyFont="1" applyFill="1" applyBorder="1" applyAlignment="1">
      <alignment horizontal="center" vertical="center"/>
    </xf>
    <xf numFmtId="0" fontId="20" fillId="2" borderId="1" xfId="0" applyFont="1" applyFill="1" applyBorder="1"/>
    <xf numFmtId="0" fontId="69" fillId="2" borderId="1" xfId="0" applyFont="1" applyFill="1" applyBorder="1" applyAlignment="1">
      <alignment horizontal="center"/>
    </xf>
    <xf numFmtId="170" fontId="9" fillId="2" borderId="1" xfId="0" applyNumberFormat="1" applyFont="1" applyFill="1" applyBorder="1"/>
    <xf numFmtId="166" fontId="9" fillId="2" borderId="1" xfId="0" applyNumberFormat="1" applyFont="1" applyFill="1" applyBorder="1"/>
    <xf numFmtId="3" fontId="9" fillId="2" borderId="1" xfId="0" applyNumberFormat="1" applyFont="1" applyFill="1" applyBorder="1"/>
    <xf numFmtId="167" fontId="9" fillId="2" borderId="1" xfId="0" applyNumberFormat="1" applyFont="1" applyFill="1" applyBorder="1"/>
    <xf numFmtId="0" fontId="9" fillId="2" borderId="1" xfId="0" applyFont="1" applyFill="1" applyBorder="1" applyAlignment="1">
      <alignment horizontal="center"/>
    </xf>
    <xf numFmtId="0" fontId="4" fillId="0" borderId="0" xfId="0" applyFont="1" applyAlignment="1">
      <alignment horizontal="left" vertical="center"/>
    </xf>
    <xf numFmtId="0" fontId="20" fillId="2" borderId="0" xfId="0" applyFont="1" applyFill="1" applyAlignment="1">
      <alignment horizontal="left" vertical="top"/>
    </xf>
    <xf numFmtId="0" fontId="20" fillId="2" borderId="0" xfId="0" applyFont="1" applyFill="1" applyAlignment="1">
      <alignment vertical="center"/>
    </xf>
    <xf numFmtId="0" fontId="20" fillId="2" borderId="0" xfId="0" applyFont="1" applyFill="1" applyAlignment="1">
      <alignment horizontal="left" wrapText="1"/>
    </xf>
    <xf numFmtId="3" fontId="72" fillId="2" borderId="1" xfId="0" applyNumberFormat="1" applyFont="1" applyFill="1" applyBorder="1"/>
    <xf numFmtId="0" fontId="72" fillId="2" borderId="1" xfId="0" applyFont="1" applyFill="1" applyBorder="1" applyAlignment="1">
      <alignment horizontal="center"/>
    </xf>
    <xf numFmtId="0" fontId="73" fillId="2" borderId="0" xfId="0" applyFont="1" applyFill="1" applyAlignment="1">
      <alignment horizontal="left" vertical="center" indent="1"/>
    </xf>
    <xf numFmtId="0" fontId="75" fillId="0" borderId="1" xfId="0" applyFont="1" applyBorder="1" applyAlignment="1">
      <alignment wrapText="1"/>
    </xf>
    <xf numFmtId="0" fontId="76" fillId="2" borderId="3" xfId="0" applyFont="1" applyFill="1" applyBorder="1" applyAlignment="1">
      <alignment wrapText="1"/>
    </xf>
    <xf numFmtId="0" fontId="79" fillId="2" borderId="3" xfId="0" applyFont="1" applyFill="1" applyBorder="1"/>
    <xf numFmtId="0" fontId="79" fillId="2" borderId="3" xfId="0" applyFont="1" applyFill="1" applyBorder="1" applyAlignment="1">
      <alignment wrapText="1"/>
    </xf>
    <xf numFmtId="0" fontId="65" fillId="2" borderId="1" xfId="0" applyFont="1" applyFill="1" applyBorder="1"/>
    <xf numFmtId="0" fontId="65" fillId="2" borderId="1" xfId="0" applyFont="1" applyFill="1" applyBorder="1" applyAlignment="1">
      <alignment wrapText="1"/>
    </xf>
    <xf numFmtId="0" fontId="65" fillId="2" borderId="1" xfId="0" applyFont="1" applyFill="1" applyBorder="1" applyAlignment="1">
      <alignment horizontal="center" wrapText="1"/>
    </xf>
    <xf numFmtId="0" fontId="65" fillId="2" borderId="1" xfId="0" applyFont="1" applyFill="1" applyBorder="1" applyAlignment="1">
      <alignment horizontal="center" vertical="center" wrapText="1"/>
    </xf>
    <xf numFmtId="0" fontId="20" fillId="2" borderId="0" xfId="0" applyFont="1" applyFill="1" applyAlignment="1">
      <alignment horizontal="left" vertical="top" wrapText="1"/>
    </xf>
    <xf numFmtId="0" fontId="4" fillId="0" borderId="6" xfId="0" applyFont="1" applyBorder="1"/>
    <xf numFmtId="0" fontId="65" fillId="0" borderId="2" xfId="0" applyFont="1" applyBorder="1"/>
    <xf numFmtId="0" fontId="65" fillId="2" borderId="6" xfId="0" applyFont="1" applyFill="1" applyBorder="1"/>
    <xf numFmtId="0" fontId="65" fillId="2" borderId="7" xfId="0" applyFont="1" applyFill="1" applyBorder="1"/>
    <xf numFmtId="0" fontId="65" fillId="2" borderId="2" xfId="0" applyFont="1" applyFill="1" applyBorder="1"/>
    <xf numFmtId="0" fontId="59" fillId="0" borderId="6" xfId="0" applyFont="1" applyBorder="1"/>
    <xf numFmtId="0" fontId="59" fillId="0" borderId="7" xfId="0" applyFont="1" applyBorder="1"/>
    <xf numFmtId="0" fontId="59" fillId="0" borderId="2" xfId="0" applyFont="1" applyBorder="1" applyAlignment="1">
      <alignment horizontal="left" vertical="center" indent="3"/>
    </xf>
    <xf numFmtId="0" fontId="59" fillId="0" borderId="0" xfId="0" applyFont="1"/>
    <xf numFmtId="0" fontId="59" fillId="0" borderId="0" xfId="0" applyFont="1" applyAlignment="1">
      <alignment horizontal="left" vertical="center" indent="3"/>
    </xf>
    <xf numFmtId="0" fontId="57" fillId="9" borderId="0" xfId="0" applyFont="1" applyFill="1"/>
    <xf numFmtId="0" fontId="58" fillId="9" borderId="0" xfId="0" applyFont="1" applyFill="1"/>
    <xf numFmtId="0" fontId="20" fillId="2" borderId="0" xfId="0" applyFont="1" applyFill="1" applyAlignment="1">
      <alignment vertical="top"/>
    </xf>
    <xf numFmtId="0" fontId="59" fillId="2" borderId="0" xfId="0" applyFont="1" applyFill="1" applyAlignment="1">
      <alignment horizontal="left" vertical="top"/>
    </xf>
    <xf numFmtId="0" fontId="59" fillId="2" borderId="0" xfId="0" applyFont="1" applyFill="1" applyAlignment="1">
      <alignment horizontal="left" vertical="top" wrapText="1"/>
    </xf>
    <xf numFmtId="0" fontId="58" fillId="2" borderId="0" xfId="0" applyFont="1" applyFill="1"/>
    <xf numFmtId="0" fontId="80" fillId="2" borderId="0" xfId="0" applyFont="1" applyFill="1" applyAlignment="1">
      <alignment horizontal="left" vertical="center" indent="1"/>
    </xf>
    <xf numFmtId="0" fontId="20" fillId="2" borderId="0" xfId="0" applyFont="1" applyFill="1" applyAlignment="1">
      <alignment horizontal="left" vertical="center"/>
    </xf>
    <xf numFmtId="3" fontId="17" fillId="0" borderId="0" xfId="0" applyNumberFormat="1" applyFont="1"/>
    <xf numFmtId="0" fontId="61" fillId="2" borderId="0" xfId="0" applyFont="1" applyFill="1"/>
    <xf numFmtId="4" fontId="17" fillId="4" borderId="1" xfId="0" applyNumberFormat="1" applyFont="1" applyFill="1" applyBorder="1"/>
    <xf numFmtId="0" fontId="35" fillId="4" borderId="0" xfId="0" applyFont="1" applyFill="1"/>
    <xf numFmtId="0" fontId="57" fillId="4" borderId="0" xfId="0" applyFont="1" applyFill="1"/>
    <xf numFmtId="0" fontId="17" fillId="2" borderId="0" xfId="0" applyFont="1" applyFill="1"/>
    <xf numFmtId="0" fontId="14" fillId="2" borderId="0" xfId="0" applyFont="1" applyFill="1"/>
    <xf numFmtId="0" fontId="33" fillId="2" borderId="0" xfId="0" applyFont="1" applyFill="1"/>
    <xf numFmtId="0" fontId="35" fillId="3" borderId="0" xfId="0" applyFont="1" applyFill="1"/>
    <xf numFmtId="0" fontId="57" fillId="3" borderId="0" xfId="0" applyFont="1" applyFill="1"/>
    <xf numFmtId="0" fontId="72" fillId="2" borderId="0" xfId="0" applyFont="1" applyFill="1"/>
    <xf numFmtId="0" fontId="22" fillId="0" borderId="0" xfId="0" applyFont="1"/>
    <xf numFmtId="0" fontId="22" fillId="12" borderId="1" xfId="0" applyFont="1" applyFill="1" applyBorder="1" applyAlignment="1">
      <alignment horizontal="center" vertical="center"/>
    </xf>
    <xf numFmtId="0" fontId="83" fillId="12" borderId="1" xfId="0" applyFont="1" applyFill="1" applyBorder="1" applyAlignment="1">
      <alignment horizontal="center" vertical="center"/>
    </xf>
    <xf numFmtId="0" fontId="49" fillId="12" borderId="1" xfId="0" applyFont="1" applyFill="1" applyBorder="1"/>
    <xf numFmtId="0" fontId="72" fillId="12" borderId="1" xfId="0" applyFont="1" applyFill="1" applyBorder="1"/>
    <xf numFmtId="0" fontId="36" fillId="3" borderId="1" xfId="0" applyFont="1" applyFill="1" applyBorder="1" applyAlignment="1">
      <alignment horizontal="center" vertical="center"/>
    </xf>
    <xf numFmtId="0" fontId="22" fillId="3" borderId="1" xfId="0" applyFont="1" applyFill="1" applyBorder="1" applyAlignment="1">
      <alignment horizontal="center" vertical="center"/>
    </xf>
    <xf numFmtId="170" fontId="9" fillId="12" borderId="1" xfId="0" applyNumberFormat="1" applyFont="1" applyFill="1" applyBorder="1" applyAlignment="1">
      <alignment horizontal="center" vertical="center"/>
    </xf>
    <xf numFmtId="0" fontId="4" fillId="0" borderId="14" xfId="0" applyFont="1" applyBorder="1"/>
    <xf numFmtId="168" fontId="4" fillId="13" borderId="1" xfId="0" applyNumberFormat="1" applyFont="1" applyFill="1" applyBorder="1" applyAlignment="1">
      <alignment horizontal="center" vertical="center"/>
    </xf>
    <xf numFmtId="0" fontId="19" fillId="12" borderId="1" xfId="0" applyFont="1" applyFill="1" applyBorder="1" applyAlignment="1">
      <alignment horizontal="center"/>
    </xf>
    <xf numFmtId="0" fontId="5" fillId="12" borderId="1" xfId="0" applyFont="1" applyFill="1" applyBorder="1" applyAlignment="1">
      <alignment horizontal="center"/>
    </xf>
    <xf numFmtId="0" fontId="6" fillId="12" borderId="1" xfId="0" applyFont="1" applyFill="1" applyBorder="1" applyAlignment="1">
      <alignment horizontal="center"/>
    </xf>
    <xf numFmtId="0" fontId="79" fillId="2" borderId="0" xfId="0" applyFont="1" applyFill="1" applyAlignment="1">
      <alignment horizontal="center" vertical="center"/>
    </xf>
    <xf numFmtId="0" fontId="79" fillId="9" borderId="0" xfId="0" applyFont="1" applyFill="1" applyAlignment="1">
      <alignment horizontal="center" vertical="center"/>
    </xf>
    <xf numFmtId="0" fontId="79" fillId="13" borderId="0" xfId="0" applyFont="1" applyFill="1" applyAlignment="1">
      <alignment horizontal="center" vertical="center"/>
    </xf>
    <xf numFmtId="0" fontId="57" fillId="13" borderId="0" xfId="0" applyFont="1" applyFill="1"/>
    <xf numFmtId="4" fontId="85" fillId="2" borderId="1" xfId="0" applyNumberFormat="1" applyFont="1" applyFill="1" applyBorder="1"/>
    <xf numFmtId="3" fontId="85" fillId="2" borderId="1" xfId="0" applyNumberFormat="1" applyFont="1" applyFill="1" applyBorder="1"/>
    <xf numFmtId="3" fontId="87" fillId="9" borderId="1" xfId="0" applyNumberFormat="1" applyFont="1" applyFill="1" applyBorder="1" applyAlignment="1">
      <alignment horizontal="center" vertical="center"/>
    </xf>
    <xf numFmtId="3" fontId="72" fillId="2" borderId="1" xfId="0" applyNumberFormat="1" applyFont="1" applyFill="1" applyBorder="1" applyAlignment="1">
      <alignment horizontal="center" vertical="center"/>
    </xf>
    <xf numFmtId="0" fontId="79" fillId="2" borderId="1" xfId="0" applyFont="1" applyFill="1" applyBorder="1" applyAlignment="1">
      <alignment horizontal="center" vertical="center"/>
    </xf>
    <xf numFmtId="3" fontId="49" fillId="12" borderId="1" xfId="0" applyNumberFormat="1" applyFont="1" applyFill="1" applyBorder="1"/>
    <xf numFmtId="0" fontId="17" fillId="2" borderId="1" xfId="0" applyFont="1" applyFill="1" applyBorder="1"/>
    <xf numFmtId="0" fontId="9" fillId="2" borderId="1" xfId="0" applyFont="1" applyFill="1" applyBorder="1" applyAlignment="1">
      <alignment horizontal="center" wrapText="1"/>
    </xf>
    <xf numFmtId="0" fontId="88" fillId="0" borderId="0" xfId="0" applyFont="1" applyAlignment="1">
      <alignment vertical="center"/>
    </xf>
    <xf numFmtId="0" fontId="7" fillId="0" borderId="0" xfId="0" applyFont="1"/>
    <xf numFmtId="3" fontId="83" fillId="2" borderId="0" xfId="0" applyNumberFormat="1" applyFont="1" applyFill="1" applyAlignment="1">
      <alignment vertical="center"/>
    </xf>
    <xf numFmtId="0" fontId="83" fillId="2" borderId="0" xfId="0" applyFont="1" applyFill="1" applyAlignment="1">
      <alignment vertical="center" wrapText="1"/>
    </xf>
    <xf numFmtId="4" fontId="5" fillId="2" borderId="1" xfId="0" applyNumberFormat="1" applyFont="1" applyFill="1" applyBorder="1" applyAlignment="1">
      <alignment horizontal="center" vertical="center"/>
    </xf>
    <xf numFmtId="0" fontId="25" fillId="2" borderId="1" xfId="0" applyFont="1" applyFill="1" applyBorder="1" applyAlignment="1">
      <alignment horizontal="center" vertical="center"/>
    </xf>
    <xf numFmtId="0" fontId="83" fillId="2" borderId="0" xfId="0" applyFont="1" applyFill="1" applyAlignment="1">
      <alignment vertical="center"/>
    </xf>
    <xf numFmtId="0" fontId="83" fillId="2" borderId="0" xfId="0" applyFont="1" applyFill="1"/>
    <xf numFmtId="3" fontId="5" fillId="2" borderId="1" xfId="0" applyNumberFormat="1" applyFont="1" applyFill="1" applyBorder="1" applyAlignment="1">
      <alignment horizontal="right" vertical="center" indent="2"/>
    </xf>
    <xf numFmtId="0" fontId="5" fillId="2" borderId="1" xfId="0" applyFont="1" applyFill="1" applyBorder="1" applyAlignment="1">
      <alignment horizontal="center" vertical="center"/>
    </xf>
    <xf numFmtId="0" fontId="25" fillId="2" borderId="4" xfId="0" applyFont="1" applyFill="1" applyBorder="1" applyAlignment="1">
      <alignment horizontal="center" vertical="center" wrapText="1"/>
    </xf>
    <xf numFmtId="171" fontId="5" fillId="2" borderId="6" xfId="2" applyNumberFormat="1" applyFont="1" applyFill="1" applyBorder="1" applyAlignment="1">
      <alignment horizontal="center" vertical="center"/>
    </xf>
    <xf numFmtId="3" fontId="5" fillId="2" borderId="6" xfId="0" applyNumberFormat="1" applyFont="1" applyFill="1" applyBorder="1" applyAlignment="1">
      <alignment horizontal="center" vertical="center"/>
    </xf>
    <xf numFmtId="0" fontId="5" fillId="2" borderId="2" xfId="0" applyFont="1" applyFill="1" applyBorder="1" applyAlignment="1">
      <alignment vertical="center"/>
    </xf>
    <xf numFmtId="0" fontId="91" fillId="2" borderId="0" xfId="0" applyFont="1" applyFill="1" applyAlignment="1">
      <alignment horizontal="left" vertical="center"/>
    </xf>
    <xf numFmtId="4" fontId="5" fillId="2" borderId="6"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57" fillId="2" borderId="0" xfId="0" applyFont="1" applyFill="1" applyAlignment="1">
      <alignment horizontal="left" indent="4"/>
    </xf>
    <xf numFmtId="0" fontId="45" fillId="3" borderId="0" xfId="0" applyFont="1" applyFill="1"/>
    <xf numFmtId="0" fontId="20" fillId="3" borderId="0" xfId="0" applyFont="1" applyFill="1"/>
    <xf numFmtId="0" fontId="20" fillId="3" borderId="1" xfId="0" applyFont="1" applyFill="1" applyBorder="1" applyAlignment="1">
      <alignment horizontal="center"/>
    </xf>
    <xf numFmtId="0" fontId="20" fillId="3" borderId="0" xfId="0" applyFont="1" applyFill="1" applyAlignment="1">
      <alignment horizontal="right"/>
    </xf>
    <xf numFmtId="0" fontId="17" fillId="0" borderId="0" xfId="0" applyFont="1" applyAlignment="1">
      <alignment vertical="center"/>
    </xf>
    <xf numFmtId="0" fontId="17" fillId="0" borderId="0" xfId="0" applyFont="1" applyAlignment="1">
      <alignment vertical="top" wrapText="1"/>
    </xf>
    <xf numFmtId="172" fontId="45" fillId="2" borderId="0" xfId="0" applyNumberFormat="1" applyFont="1" applyFill="1"/>
    <xf numFmtId="43" fontId="45" fillId="2" borderId="0" xfId="1" applyFont="1" applyFill="1" applyBorder="1" applyAlignment="1">
      <alignment wrapText="1"/>
    </xf>
    <xf numFmtId="172" fontId="45" fillId="2" borderId="0" xfId="1" applyNumberFormat="1" applyFont="1" applyFill="1" applyBorder="1" applyAlignment="1">
      <alignment wrapText="1"/>
    </xf>
    <xf numFmtId="9" fontId="20" fillId="2" borderId="1" xfId="0" applyNumberFormat="1" applyFont="1" applyFill="1" applyBorder="1"/>
    <xf numFmtId="172" fontId="20" fillId="2" borderId="0" xfId="0" applyNumberFormat="1" applyFont="1" applyFill="1" applyAlignment="1">
      <alignment horizontal="right"/>
    </xf>
    <xf numFmtId="3" fontId="20" fillId="2" borderId="0" xfId="0" applyNumberFormat="1" applyFont="1" applyFill="1" applyAlignment="1">
      <alignment vertical="center" wrapText="1"/>
    </xf>
    <xf numFmtId="0" fontId="92" fillId="2" borderId="0" xfId="0" applyFont="1" applyFill="1" applyAlignment="1">
      <alignment horizontal="left" vertical="center"/>
    </xf>
    <xf numFmtId="0" fontId="20" fillId="2" borderId="0" xfId="0" applyFont="1" applyFill="1" applyAlignment="1">
      <alignment vertical="center" wrapText="1"/>
    </xf>
    <xf numFmtId="3" fontId="20" fillId="2" borderId="1" xfId="0" applyNumberFormat="1" applyFont="1" applyFill="1" applyBorder="1" applyAlignment="1">
      <alignment vertical="center" wrapText="1"/>
    </xf>
    <xf numFmtId="172" fontId="20" fillId="2" borderId="0" xfId="0" applyNumberFormat="1" applyFont="1" applyFill="1"/>
    <xf numFmtId="172" fontId="20" fillId="2" borderId="0" xfId="1" applyNumberFormat="1" applyFont="1" applyFill="1"/>
    <xf numFmtId="9" fontId="20" fillId="2" borderId="1" xfId="2" applyFont="1" applyFill="1" applyBorder="1" applyAlignment="1">
      <alignment horizontal="right" vertical="center" indent="2"/>
    </xf>
    <xf numFmtId="3" fontId="20" fillId="2" borderId="1" xfId="0" applyNumberFormat="1" applyFont="1" applyFill="1" applyBorder="1" applyAlignment="1">
      <alignment horizontal="center" vertical="center" wrapText="1"/>
    </xf>
    <xf numFmtId="37" fontId="20" fillId="2" borderId="1" xfId="1" applyNumberFormat="1" applyFont="1" applyFill="1" applyBorder="1" applyAlignment="1">
      <alignment horizontal="right" vertical="center" indent="2"/>
    </xf>
    <xf numFmtId="0" fontId="45" fillId="2" borderId="1" xfId="0" applyFont="1" applyFill="1" applyBorder="1" applyAlignment="1">
      <alignment horizontal="center" vertical="center"/>
    </xf>
    <xf numFmtId="3" fontId="20" fillId="2" borderId="1" xfId="0" applyNumberFormat="1" applyFont="1" applyFill="1" applyBorder="1" applyAlignment="1">
      <alignment horizontal="right" vertical="center" indent="2"/>
    </xf>
    <xf numFmtId="0" fontId="20" fillId="2" borderId="1" xfId="0" applyFont="1" applyFill="1" applyBorder="1" applyAlignment="1">
      <alignment horizontal="center" vertical="center"/>
    </xf>
    <xf numFmtId="3" fontId="20" fillId="2" borderId="0" xfId="0" applyNumberFormat="1" applyFont="1" applyFill="1" applyAlignment="1">
      <alignment horizontal="right" vertical="center" indent="2"/>
    </xf>
    <xf numFmtId="0" fontId="45" fillId="2" borderId="3" xfId="0" applyFont="1" applyFill="1" applyBorder="1" applyAlignment="1">
      <alignment horizontal="center" vertical="center" wrapText="1"/>
    </xf>
    <xf numFmtId="0" fontId="45" fillId="2" borderId="4" xfId="0" applyFont="1" applyFill="1" applyBorder="1" applyAlignment="1">
      <alignment horizontal="center" vertical="center" wrapText="1"/>
    </xf>
    <xf numFmtId="171" fontId="20" fillId="2" borderId="1" xfId="0" applyNumberFormat="1" applyFont="1" applyFill="1" applyBorder="1" applyAlignment="1">
      <alignment horizontal="center"/>
    </xf>
    <xf numFmtId="0" fontId="20" fillId="2" borderId="6" xfId="0" applyFont="1" applyFill="1" applyBorder="1" applyAlignment="1">
      <alignment horizontal="right"/>
    </xf>
    <xf numFmtId="0" fontId="20" fillId="2" borderId="2" xfId="0" applyFont="1" applyFill="1" applyBorder="1"/>
    <xf numFmtId="14" fontId="20" fillId="2" borderId="1" xfId="0" applyNumberFormat="1" applyFont="1" applyFill="1" applyBorder="1" applyAlignment="1">
      <alignment horizontal="center"/>
    </xf>
    <xf numFmtId="0" fontId="20" fillId="2" borderId="1" xfId="0" applyFont="1" applyFill="1" applyBorder="1" applyAlignment="1">
      <alignment horizontal="center"/>
    </xf>
    <xf numFmtId="164" fontId="20" fillId="2" borderId="1" xfId="0" applyNumberFormat="1" applyFont="1" applyFill="1" applyBorder="1" applyAlignment="1">
      <alignment horizontal="center"/>
    </xf>
    <xf numFmtId="0" fontId="45" fillId="2" borderId="1" xfId="0" applyFont="1" applyFill="1" applyBorder="1" applyAlignment="1">
      <alignment horizontal="center"/>
    </xf>
    <xf numFmtId="0" fontId="20" fillId="2" borderId="0" xfId="0" applyFont="1" applyFill="1" applyAlignment="1">
      <alignment horizontal="left" indent="5"/>
    </xf>
    <xf numFmtId="3" fontId="20" fillId="2" borderId="0" xfId="0" applyNumberFormat="1" applyFont="1" applyFill="1" applyAlignment="1">
      <alignment horizontal="left" indent="5"/>
    </xf>
    <xf numFmtId="0" fontId="20" fillId="2" borderId="1" xfId="0" applyFont="1" applyFill="1" applyBorder="1" applyAlignment="1">
      <alignment horizontal="left" indent="5"/>
    </xf>
    <xf numFmtId="3" fontId="20" fillId="2" borderId="1" xfId="0" applyNumberFormat="1" applyFont="1" applyFill="1" applyBorder="1" applyAlignment="1">
      <alignment horizontal="left" indent="5"/>
    </xf>
    <xf numFmtId="3" fontId="9" fillId="2" borderId="1" xfId="1" applyNumberFormat="1" applyFont="1" applyFill="1" applyBorder="1" applyAlignment="1">
      <alignment horizontal="center" vertical="center"/>
    </xf>
    <xf numFmtId="0" fontId="35" fillId="2" borderId="0" xfId="0" applyFont="1" applyFill="1" applyAlignment="1">
      <alignment horizontal="left" indent="4"/>
    </xf>
    <xf numFmtId="173" fontId="65" fillId="2" borderId="1" xfId="1" applyNumberFormat="1" applyFont="1" applyFill="1" applyBorder="1" applyAlignment="1">
      <alignment horizontal="center" vertical="center" wrapText="1"/>
    </xf>
    <xf numFmtId="173" fontId="9" fillId="2" borderId="0" xfId="1" applyNumberFormat="1" applyFont="1" applyFill="1" applyBorder="1" applyAlignment="1">
      <alignment horizontal="center"/>
    </xf>
    <xf numFmtId="173" fontId="9" fillId="2" borderId="1" xfId="1" applyNumberFormat="1" applyFont="1" applyFill="1" applyBorder="1" applyAlignment="1">
      <alignment horizontal="center"/>
    </xf>
    <xf numFmtId="173" fontId="65" fillId="2" borderId="1" xfId="1" applyNumberFormat="1" applyFont="1" applyFill="1" applyBorder="1" applyAlignment="1">
      <alignment horizontal="center"/>
    </xf>
    <xf numFmtId="0" fontId="9" fillId="2" borderId="1" xfId="0" applyFont="1" applyFill="1" applyBorder="1" applyAlignment="1">
      <alignment horizontal="center" vertical="center"/>
    </xf>
    <xf numFmtId="0" fontId="20" fillId="2" borderId="0" xfId="0" quotePrefix="1" applyFont="1" applyFill="1" applyAlignment="1">
      <alignment vertical="center"/>
    </xf>
    <xf numFmtId="0" fontId="94" fillId="2" borderId="0" xfId="0" applyFont="1" applyFill="1" applyAlignment="1">
      <alignment horizontal="center"/>
    </xf>
    <xf numFmtId="9" fontId="20" fillId="2" borderId="1" xfId="0" applyNumberFormat="1" applyFont="1" applyFill="1" applyBorder="1" applyAlignment="1">
      <alignment horizontal="center" vertical="center"/>
    </xf>
    <xf numFmtId="3" fontId="20" fillId="2" borderId="1" xfId="0" applyNumberFormat="1" applyFont="1" applyFill="1" applyBorder="1" applyAlignment="1">
      <alignment horizontal="center" vertical="center"/>
    </xf>
    <xf numFmtId="0" fontId="20" fillId="2" borderId="0" xfId="0" quotePrefix="1" applyFont="1" applyFill="1"/>
    <xf numFmtId="0" fontId="0" fillId="0" borderId="1" xfId="0" applyBorder="1" applyAlignment="1">
      <alignment vertical="top"/>
    </xf>
    <xf numFmtId="0" fontId="4" fillId="0" borderId="2" xfId="0" applyFont="1" applyBorder="1" applyAlignment="1">
      <alignment vertical="center"/>
    </xf>
    <xf numFmtId="0" fontId="44" fillId="0" borderId="1" xfId="0" applyFont="1" applyBorder="1" applyAlignment="1">
      <alignment horizontal="center" vertical="center"/>
    </xf>
    <xf numFmtId="0" fontId="4" fillId="0" borderId="9" xfId="0" applyFont="1" applyBorder="1"/>
    <xf numFmtId="0" fontId="0" fillId="0" borderId="10" xfId="0" applyBorder="1" applyAlignment="1">
      <alignment vertical="top"/>
    </xf>
    <xf numFmtId="0" fontId="4" fillId="0" borderId="11" xfId="0" applyFont="1" applyBorder="1"/>
    <xf numFmtId="0" fontId="0" fillId="0" borderId="12" xfId="0" applyBorder="1" applyAlignment="1">
      <alignment vertical="top"/>
    </xf>
    <xf numFmtId="0" fontId="45" fillId="2" borderId="1" xfId="0" applyFont="1" applyFill="1" applyBorder="1" applyAlignment="1">
      <alignment vertical="center"/>
    </xf>
    <xf numFmtId="0" fontId="20" fillId="2" borderId="1" xfId="0" applyFont="1" applyFill="1" applyBorder="1" applyAlignment="1">
      <alignment horizontal="right" vertical="center"/>
    </xf>
    <xf numFmtId="0" fontId="45" fillId="2" borderId="1" xfId="0" applyFont="1" applyFill="1" applyBorder="1" applyAlignment="1">
      <alignment vertical="center" wrapText="1"/>
    </xf>
    <xf numFmtId="0" fontId="20" fillId="2" borderId="1" xfId="0" applyFont="1" applyFill="1" applyBorder="1" applyAlignment="1">
      <alignment vertical="top"/>
    </xf>
    <xf numFmtId="9" fontId="20" fillId="2" borderId="0" xfId="0" applyNumberFormat="1" applyFont="1" applyFill="1" applyAlignment="1">
      <alignment horizontal="center"/>
    </xf>
    <xf numFmtId="0" fontId="20" fillId="2" borderId="6" xfId="0" applyFont="1" applyFill="1" applyBorder="1"/>
    <xf numFmtId="0" fontId="20" fillId="2" borderId="2" xfId="0" applyFont="1" applyFill="1" applyBorder="1" applyAlignment="1">
      <alignment vertical="center"/>
    </xf>
    <xf numFmtId="10" fontId="20" fillId="2" borderId="1" xfId="0" applyNumberFormat="1" applyFont="1" applyFill="1" applyBorder="1" applyAlignment="1">
      <alignment horizontal="center" vertical="center"/>
    </xf>
    <xf numFmtId="0" fontId="20" fillId="2" borderId="1" xfId="0" applyFont="1" applyFill="1" applyBorder="1" applyAlignment="1">
      <alignment wrapText="1"/>
    </xf>
    <xf numFmtId="10" fontId="20" fillId="2" borderId="1" xfId="0" applyNumberFormat="1" applyFont="1" applyFill="1" applyBorder="1" applyAlignment="1">
      <alignment horizontal="center"/>
    </xf>
    <xf numFmtId="0" fontId="20" fillId="2" borderId="1" xfId="0" applyFont="1" applyFill="1" applyBorder="1" applyAlignment="1">
      <alignment vertical="center"/>
    </xf>
    <xf numFmtId="10" fontId="20" fillId="2" borderId="0" xfId="0" applyNumberFormat="1" applyFont="1" applyFill="1" applyAlignment="1">
      <alignment horizontal="center"/>
    </xf>
    <xf numFmtId="10" fontId="20"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3" fontId="20" fillId="2" borderId="1" xfId="0" applyNumberFormat="1" applyFont="1" applyFill="1" applyBorder="1" applyAlignment="1">
      <alignment horizontal="center"/>
    </xf>
    <xf numFmtId="9" fontId="20" fillId="2" borderId="1" xfId="0" applyNumberFormat="1" applyFont="1" applyFill="1" applyBorder="1" applyAlignment="1">
      <alignment horizontal="center"/>
    </xf>
    <xf numFmtId="17" fontId="20" fillId="2" borderId="1" xfId="0" quotePrefix="1" applyNumberFormat="1" applyFont="1" applyFill="1" applyBorder="1" applyAlignment="1">
      <alignment horizontal="center" vertical="center" wrapText="1"/>
    </xf>
    <xf numFmtId="0" fontId="93" fillId="2" borderId="0" xfId="0" applyFont="1" applyFill="1" applyAlignment="1">
      <alignment vertical="center"/>
    </xf>
    <xf numFmtId="9" fontId="20" fillId="2" borderId="1" xfId="0" applyNumberFormat="1" applyFont="1" applyFill="1" applyBorder="1" applyAlignment="1">
      <alignment horizontal="right" vertical="center" wrapText="1"/>
    </xf>
    <xf numFmtId="0" fontId="20" fillId="2" borderId="7" xfId="0" applyFont="1" applyFill="1" applyBorder="1"/>
    <xf numFmtId="0" fontId="4" fillId="2" borderId="7" xfId="0" applyFont="1" applyFill="1" applyBorder="1"/>
    <xf numFmtId="3" fontId="20" fillId="2" borderId="1" xfId="0" applyNumberFormat="1" applyFont="1" applyFill="1" applyBorder="1" applyAlignment="1">
      <alignment horizontal="right" vertical="center" wrapText="1"/>
    </xf>
    <xf numFmtId="0" fontId="6" fillId="2" borderId="0" xfId="0" applyFont="1" applyFill="1" applyAlignment="1">
      <alignment horizontal="left" indent="5"/>
    </xf>
    <xf numFmtId="0" fontId="5" fillId="2" borderId="0" xfId="0" applyFont="1" applyFill="1" applyAlignment="1">
      <alignment horizontal="left" indent="5"/>
    </xf>
    <xf numFmtId="0" fontId="6" fillId="2" borderId="0" xfId="0" applyFont="1" applyFill="1" applyAlignment="1">
      <alignment horizontal="left" indent="6"/>
    </xf>
    <xf numFmtId="9" fontId="5" fillId="2" borderId="1" xfId="2" applyFont="1" applyFill="1" applyBorder="1" applyAlignment="1">
      <alignment horizontal="center"/>
    </xf>
    <xf numFmtId="9" fontId="5" fillId="2" borderId="0" xfId="2" applyFont="1" applyFill="1" applyBorder="1" applyAlignment="1">
      <alignment horizontal="center"/>
    </xf>
    <xf numFmtId="37" fontId="5" fillId="2" borderId="0" xfId="1" applyNumberFormat="1" applyFont="1" applyFill="1" applyBorder="1" applyAlignment="1">
      <alignment horizontal="center"/>
    </xf>
    <xf numFmtId="0" fontId="5" fillId="2" borderId="0" xfId="0" applyFont="1" applyFill="1" applyAlignment="1">
      <alignment horizontal="right"/>
    </xf>
    <xf numFmtId="9" fontId="5" fillId="2" borderId="1" xfId="0" applyNumberFormat="1" applyFont="1" applyFill="1" applyBorder="1" applyAlignment="1">
      <alignment horizontal="center"/>
    </xf>
    <xf numFmtId="37" fontId="5" fillId="2" borderId="0" xfId="1" applyNumberFormat="1" applyFont="1" applyFill="1" applyBorder="1"/>
    <xf numFmtId="172" fontId="5" fillId="2" borderId="0" xfId="1" applyNumberFormat="1" applyFont="1" applyFill="1" applyBorder="1"/>
    <xf numFmtId="174" fontId="5" fillId="2" borderId="0" xfId="0" applyNumberFormat="1" applyFont="1" applyFill="1" applyAlignment="1">
      <alignment horizontal="left"/>
    </xf>
    <xf numFmtId="174" fontId="5" fillId="2" borderId="0" xfId="0" applyNumberFormat="1" applyFont="1" applyFill="1" applyAlignment="1">
      <alignment horizontal="center"/>
    </xf>
    <xf numFmtId="171" fontId="25" fillId="2" borderId="1" xfId="0" applyNumberFormat="1" applyFont="1" applyFill="1" applyBorder="1" applyAlignment="1">
      <alignment horizontal="center" vertical="center" wrapText="1"/>
    </xf>
    <xf numFmtId="3" fontId="25" fillId="2" borderId="1" xfId="0" applyNumberFormat="1" applyFont="1" applyFill="1" applyBorder="1" applyAlignment="1">
      <alignment horizontal="center" vertical="center" wrapText="1"/>
    </xf>
    <xf numFmtId="171"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25" fillId="2" borderId="3" xfId="0" applyFont="1" applyFill="1" applyBorder="1" applyAlignment="1">
      <alignment horizontal="center" wrapText="1"/>
    </xf>
    <xf numFmtId="0" fontId="25" fillId="2" borderId="7" xfId="0" applyFont="1" applyFill="1" applyBorder="1" applyAlignment="1">
      <alignment horizontal="center" vertical="center" wrapText="1"/>
    </xf>
    <xf numFmtId="0" fontId="25" fillId="2" borderId="4" xfId="0" applyFont="1" applyFill="1" applyBorder="1" applyAlignment="1">
      <alignment horizontal="center" wrapText="1"/>
    </xf>
    <xf numFmtId="0" fontId="25" fillId="2" borderId="0" xfId="0" applyFont="1" applyFill="1"/>
    <xf numFmtId="0" fontId="25" fillId="8" borderId="0" xfId="0" applyFont="1" applyFill="1"/>
    <xf numFmtId="9" fontId="5" fillId="2" borderId="1" xfId="0" applyNumberFormat="1" applyFont="1" applyFill="1" applyBorder="1" applyAlignment="1">
      <alignment horizontal="center" vertical="center" wrapText="1"/>
    </xf>
    <xf numFmtId="9" fontId="5"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5" fillId="2" borderId="0" xfId="0" applyFont="1" applyFill="1" applyAlignment="1">
      <alignment horizontal="left" wrapText="1"/>
    </xf>
    <xf numFmtId="0" fontId="44" fillId="2" borderId="0" xfId="0" applyFont="1" applyFill="1"/>
    <xf numFmtId="164" fontId="5" fillId="2" borderId="1" xfId="0" applyNumberFormat="1" applyFont="1" applyFill="1" applyBorder="1" applyAlignment="1">
      <alignment horizontal="center" wrapText="1"/>
    </xf>
    <xf numFmtId="0" fontId="5" fillId="2" borderId="0" xfId="0" applyFont="1" applyFill="1" applyAlignment="1">
      <alignment horizontal="right" wrapText="1"/>
    </xf>
    <xf numFmtId="9" fontId="5" fillId="2" borderId="1" xfId="0" applyNumberFormat="1" applyFont="1" applyFill="1" applyBorder="1" applyAlignment="1">
      <alignment horizontal="center" wrapText="1"/>
    </xf>
    <xf numFmtId="10" fontId="5" fillId="2" borderId="1" xfId="0" applyNumberFormat="1" applyFont="1" applyFill="1" applyBorder="1" applyAlignment="1">
      <alignment horizontal="left" indent="2"/>
    </xf>
    <xf numFmtId="10" fontId="5" fillId="2" borderId="1" xfId="0" applyNumberFormat="1" applyFont="1" applyFill="1" applyBorder="1" applyAlignment="1">
      <alignment horizontal="center" vertical="center"/>
    </xf>
    <xf numFmtId="9" fontId="5" fillId="2" borderId="0" xfId="2" applyFont="1" applyFill="1" applyBorder="1" applyAlignment="1">
      <alignment horizontal="center" vertical="center"/>
    </xf>
    <xf numFmtId="9" fontId="5" fillId="2" borderId="1" xfId="2" applyFont="1" applyFill="1" applyBorder="1" applyAlignment="1">
      <alignment horizontal="center" vertical="center"/>
    </xf>
    <xf numFmtId="3" fontId="5" fillId="2" borderId="0" xfId="0" applyNumberFormat="1" applyFont="1" applyFill="1" applyAlignment="1">
      <alignment horizontal="left" vertical="center"/>
    </xf>
    <xf numFmtId="175" fontId="5" fillId="2" borderId="0" xfId="0" applyNumberFormat="1" applyFont="1" applyFill="1" applyAlignment="1">
      <alignment horizontal="center" vertical="center"/>
    </xf>
    <xf numFmtId="175" fontId="5" fillId="2" borderId="0" xfId="0" applyNumberFormat="1" applyFont="1" applyFill="1" applyAlignment="1">
      <alignment horizontal="left" vertical="center"/>
    </xf>
    <xf numFmtId="171" fontId="5" fillId="2" borderId="1" xfId="2" applyNumberFormat="1" applyFont="1" applyFill="1" applyBorder="1" applyAlignment="1">
      <alignment horizontal="right" vertical="center" indent="1"/>
    </xf>
    <xf numFmtId="175" fontId="5" fillId="2" borderId="1" xfId="0" applyNumberFormat="1" applyFont="1" applyFill="1" applyBorder="1" applyAlignment="1">
      <alignment horizontal="center" vertical="center"/>
    </xf>
    <xf numFmtId="9" fontId="25" fillId="2" borderId="1" xfId="2" applyFont="1" applyFill="1" applyBorder="1" applyAlignment="1">
      <alignment horizontal="center" vertical="center"/>
    </xf>
    <xf numFmtId="3" fontId="25" fillId="2" borderId="1" xfId="0" applyNumberFormat="1" applyFont="1" applyFill="1" applyBorder="1" applyAlignment="1">
      <alignment horizontal="center" vertical="center"/>
    </xf>
    <xf numFmtId="3" fontId="25" fillId="2" borderId="0" xfId="0" applyNumberFormat="1" applyFont="1" applyFill="1" applyAlignment="1">
      <alignment horizontal="left" vertical="center"/>
    </xf>
    <xf numFmtId="3" fontId="25" fillId="2" borderId="1" xfId="0" applyNumberFormat="1" applyFont="1" applyFill="1" applyBorder="1" applyAlignment="1">
      <alignment horizontal="left" vertical="center"/>
    </xf>
    <xf numFmtId="0" fontId="25" fillId="2" borderId="1" xfId="0" applyFont="1" applyFill="1" applyBorder="1" applyAlignment="1">
      <alignment horizontal="left" vertical="center"/>
    </xf>
    <xf numFmtId="3" fontId="5" fillId="2" borderId="0" xfId="0" applyNumberFormat="1" applyFont="1" applyFill="1" applyAlignment="1">
      <alignment horizontal="left" indent="2"/>
    </xf>
    <xf numFmtId="3" fontId="5" fillId="2" borderId="0" xfId="0" applyNumberFormat="1" applyFont="1" applyFill="1" applyAlignment="1">
      <alignment horizontal="right" indent="1"/>
    </xf>
    <xf numFmtId="0" fontId="5" fillId="2" borderId="2" xfId="0" applyFont="1" applyFill="1" applyBorder="1" applyAlignment="1">
      <alignment horizontal="left" vertical="center"/>
    </xf>
    <xf numFmtId="0" fontId="5" fillId="2" borderId="0" xfId="0" applyFont="1" applyFill="1" applyAlignment="1">
      <alignment horizontal="center" wrapText="1"/>
    </xf>
    <xf numFmtId="0" fontId="17" fillId="0" borderId="0" xfId="0" applyFont="1" applyAlignment="1">
      <alignment horizontal="left" indent="1"/>
    </xf>
    <xf numFmtId="10" fontId="4" fillId="4" borderId="1" xfId="2" applyNumberFormat="1" applyFont="1" applyFill="1" applyBorder="1"/>
    <xf numFmtId="0" fontId="4" fillId="0" borderId="0" xfId="0" applyFont="1" applyAlignment="1">
      <alignment horizontal="left" indent="4"/>
    </xf>
    <xf numFmtId="0" fontId="4" fillId="0" borderId="0" xfId="0" applyFont="1" applyAlignment="1">
      <alignment horizontal="left" indent="1"/>
    </xf>
    <xf numFmtId="43" fontId="4" fillId="4" borderId="1" xfId="1" applyFont="1" applyFill="1" applyBorder="1"/>
    <xf numFmtId="171" fontId="4" fillId="0" borderId="0" xfId="2" applyNumberFormat="1" applyFont="1"/>
    <xf numFmtId="10" fontId="4" fillId="4" borderId="1" xfId="0" applyNumberFormat="1" applyFont="1" applyFill="1" applyBorder="1"/>
    <xf numFmtId="0" fontId="6" fillId="4" borderId="0" xfId="0" applyFont="1" applyFill="1"/>
    <xf numFmtId="0" fontId="5" fillId="2" borderId="0" xfId="0" applyFont="1" applyFill="1" applyAlignment="1">
      <alignment horizontal="left" indent="4"/>
    </xf>
    <xf numFmtId="0" fontId="5" fillId="2" borderId="9" xfId="0" applyFont="1" applyFill="1" applyBorder="1" applyAlignment="1">
      <alignment horizontal="right"/>
    </xf>
    <xf numFmtId="0" fontId="5" fillId="2" borderId="13" xfId="0" applyFont="1" applyFill="1" applyBorder="1"/>
    <xf numFmtId="0" fontId="5" fillId="2" borderId="10" xfId="0" applyFont="1" applyFill="1" applyBorder="1"/>
    <xf numFmtId="0" fontId="5" fillId="2" borderId="11" xfId="0" applyFont="1" applyFill="1" applyBorder="1" applyAlignment="1">
      <alignment horizontal="right"/>
    </xf>
    <xf numFmtId="0" fontId="5" fillId="2" borderId="15" xfId="0" applyFont="1" applyFill="1" applyBorder="1" applyAlignment="1">
      <alignment wrapText="1"/>
    </xf>
    <xf numFmtId="0" fontId="5" fillId="2" borderId="12" xfId="0" applyFont="1" applyFill="1" applyBorder="1" applyAlignment="1">
      <alignment wrapText="1"/>
    </xf>
    <xf numFmtId="10" fontId="88" fillId="2" borderId="0" xfId="0" applyNumberFormat="1" applyFont="1" applyFill="1" applyAlignment="1">
      <alignment horizontal="center" vertical="center"/>
    </xf>
    <xf numFmtId="0" fontId="88" fillId="2" borderId="0" xfId="0" applyFont="1" applyFill="1" applyAlignment="1">
      <alignment vertical="center"/>
    </xf>
    <xf numFmtId="0" fontId="4" fillId="2" borderId="0" xfId="0" applyFont="1" applyFill="1" applyAlignment="1">
      <alignment horizontal="right"/>
    </xf>
    <xf numFmtId="10" fontId="5" fillId="2" borderId="0" xfId="0" applyNumberFormat="1" applyFont="1" applyFill="1" applyAlignment="1">
      <alignment horizontal="center" vertical="center"/>
    </xf>
    <xf numFmtId="10" fontId="7" fillId="2" borderId="1" xfId="0" applyNumberFormat="1" applyFont="1" applyFill="1" applyBorder="1" applyAlignment="1">
      <alignment horizontal="center" vertical="center"/>
    </xf>
    <xf numFmtId="0" fontId="5" fillId="2" borderId="1" xfId="0" applyFont="1" applyFill="1" applyBorder="1" applyAlignment="1">
      <alignment vertical="center"/>
    </xf>
    <xf numFmtId="171" fontId="5" fillId="2" borderId="1" xfId="0" applyNumberFormat="1" applyFont="1" applyFill="1" applyBorder="1" applyAlignment="1">
      <alignment horizontal="center" vertical="center"/>
    </xf>
    <xf numFmtId="0" fontId="4" fillId="10" borderId="1" xfId="0" applyFont="1" applyFill="1" applyBorder="1" applyAlignment="1">
      <alignment horizontal="center" vertical="center" wrapText="1"/>
    </xf>
    <xf numFmtId="0" fontId="4" fillId="12" borderId="1" xfId="0" applyFont="1" applyFill="1" applyBorder="1" applyAlignment="1">
      <alignment horizontal="center" vertical="center"/>
    </xf>
    <xf numFmtId="0" fontId="44" fillId="12" borderId="1" xfId="0" applyFont="1" applyFill="1" applyBorder="1" applyAlignment="1">
      <alignment horizontal="center"/>
    </xf>
    <xf numFmtId="0" fontId="44" fillId="12" borderId="1" xfId="0" applyFont="1" applyFill="1" applyBorder="1" applyAlignment="1">
      <alignment horizontal="center" wrapText="1"/>
    </xf>
    <xf numFmtId="10" fontId="4" fillId="0" borderId="0" xfId="2" applyNumberFormat="1" applyFont="1" applyBorder="1"/>
    <xf numFmtId="0" fontId="57" fillId="2" borderId="0" xfId="0" applyFont="1" applyFill="1" applyAlignment="1">
      <alignment vertical="top" wrapText="1"/>
    </xf>
    <xf numFmtId="0" fontId="20" fillId="2" borderId="0" xfId="0" applyFont="1" applyFill="1" applyAlignment="1">
      <alignment horizontal="center" vertical="top"/>
    </xf>
    <xf numFmtId="176" fontId="20" fillId="3" borderId="1" xfId="1" applyNumberFormat="1" applyFont="1" applyFill="1" applyBorder="1" applyAlignment="1">
      <alignment horizontal="center"/>
    </xf>
    <xf numFmtId="9" fontId="20" fillId="2" borderId="0" xfId="0" applyNumberFormat="1" applyFont="1" applyFill="1"/>
    <xf numFmtId="171" fontId="20" fillId="3" borderId="1" xfId="0" applyNumberFormat="1" applyFont="1" applyFill="1" applyBorder="1" applyAlignment="1">
      <alignment horizontal="center"/>
    </xf>
    <xf numFmtId="0" fontId="96" fillId="2" borderId="0" xfId="0" applyFont="1" applyFill="1"/>
    <xf numFmtId="0" fontId="45" fillId="2" borderId="1" xfId="0" applyFont="1" applyFill="1" applyBorder="1"/>
    <xf numFmtId="171" fontId="20" fillId="2" borderId="1" xfId="0" applyNumberFormat="1" applyFont="1" applyFill="1" applyBorder="1" applyAlignment="1">
      <alignment horizontal="center" vertical="center"/>
    </xf>
    <xf numFmtId="0" fontId="45" fillId="2" borderId="3" xfId="0" applyFont="1" applyFill="1" applyBorder="1" applyAlignment="1">
      <alignment horizontal="center" vertical="center"/>
    </xf>
    <xf numFmtId="0" fontId="45" fillId="2" borderId="0" xfId="0" applyFont="1" applyFill="1" applyAlignment="1">
      <alignment vertical="center"/>
    </xf>
    <xf numFmtId="37" fontId="20" fillId="2" borderId="1" xfId="1" applyNumberFormat="1" applyFont="1" applyFill="1" applyBorder="1" applyAlignment="1">
      <alignment horizontal="center" vertical="center"/>
    </xf>
    <xf numFmtId="0" fontId="20" fillId="2" borderId="1" xfId="0" applyFont="1" applyFill="1" applyBorder="1" applyAlignment="1">
      <alignment vertical="center" wrapText="1"/>
    </xf>
    <xf numFmtId="0" fontId="20" fillId="2" borderId="3" xfId="0" applyFont="1" applyFill="1" applyBorder="1" applyAlignment="1">
      <alignment horizontal="center" vertical="center" wrapText="1"/>
    </xf>
    <xf numFmtId="0" fontId="20" fillId="2" borderId="0" xfId="0" applyFont="1" applyFill="1" applyAlignment="1">
      <alignment horizontal="left" vertical="center" indent="5"/>
    </xf>
    <xf numFmtId="177" fontId="45" fillId="2" borderId="1" xfId="0" applyNumberFormat="1" applyFont="1" applyFill="1" applyBorder="1" applyAlignment="1">
      <alignment horizontal="center" vertical="center"/>
    </xf>
    <xf numFmtId="3" fontId="45" fillId="2" borderId="1" xfId="0" applyNumberFormat="1" applyFont="1" applyFill="1" applyBorder="1" applyAlignment="1">
      <alignment horizontal="center" vertical="center"/>
    </xf>
    <xf numFmtId="177" fontId="20" fillId="2" borderId="1" xfId="0" applyNumberFormat="1" applyFont="1" applyFill="1" applyBorder="1" applyAlignment="1">
      <alignment horizontal="center" vertical="center"/>
    </xf>
    <xf numFmtId="0" fontId="20" fillId="2" borderId="3" xfId="0" applyFont="1" applyFill="1" applyBorder="1" applyAlignment="1">
      <alignment horizontal="center" vertical="center"/>
    </xf>
    <xf numFmtId="0" fontId="45" fillId="2" borderId="3" xfId="0" applyFont="1" applyFill="1" applyBorder="1" applyAlignment="1">
      <alignment horizontal="center"/>
    </xf>
    <xf numFmtId="0" fontId="20" fillId="2" borderId="4" xfId="0" applyFont="1" applyFill="1" applyBorder="1"/>
    <xf numFmtId="0" fontId="97" fillId="0" borderId="0" xfId="0" applyFont="1" applyAlignment="1">
      <alignment horizontal="left" vertical="center" indent="6"/>
    </xf>
    <xf numFmtId="3" fontId="98" fillId="0" borderId="0" xfId="0" applyNumberFormat="1" applyFont="1" applyAlignment="1">
      <alignment horizontal="right" vertical="center"/>
    </xf>
    <xf numFmtId="0" fontId="98" fillId="0" borderId="0" xfId="0" applyFont="1" applyAlignment="1">
      <alignment horizontal="center" vertical="center"/>
    </xf>
    <xf numFmtId="0" fontId="98" fillId="0" borderId="16" xfId="0" applyFont="1" applyBorder="1" applyAlignment="1">
      <alignment horizontal="right" vertical="center"/>
    </xf>
    <xf numFmtId="0" fontId="98" fillId="0" borderId="16" xfId="0" applyFont="1" applyBorder="1" applyAlignment="1">
      <alignment horizontal="center" vertical="center"/>
    </xf>
    <xf numFmtId="0" fontId="98" fillId="0" borderId="0" xfId="0" applyFont="1" applyAlignment="1">
      <alignment horizontal="right" vertical="center"/>
    </xf>
    <xf numFmtId="0" fontId="98" fillId="0" borderId="16" xfId="0" applyFont="1" applyBorder="1" applyAlignment="1">
      <alignment horizontal="center" vertical="center" wrapText="1"/>
    </xf>
    <xf numFmtId="0" fontId="99" fillId="0" borderId="0" xfId="0" applyFont="1" applyAlignment="1">
      <alignment horizontal="left" vertical="center" indent="6"/>
    </xf>
    <xf numFmtId="0" fontId="44" fillId="8" borderId="0" xfId="0" applyFont="1" applyFill="1" applyAlignment="1">
      <alignment vertical="center"/>
    </xf>
    <xf numFmtId="0" fontId="47" fillId="2" borderId="0" xfId="0" applyFont="1" applyFill="1"/>
    <xf numFmtId="0" fontId="47" fillId="2" borderId="0" xfId="0" quotePrefix="1" applyFont="1" applyFill="1" applyAlignment="1">
      <alignment vertical="center"/>
    </xf>
    <xf numFmtId="0" fontId="59" fillId="2" borderId="0" xfId="0" quotePrefix="1" applyFont="1" applyFill="1" applyAlignment="1">
      <alignment vertical="center"/>
    </xf>
    <xf numFmtId="9" fontId="59" fillId="2" borderId="1" xfId="0" applyNumberFormat="1" applyFont="1" applyFill="1" applyBorder="1" applyAlignment="1">
      <alignment horizontal="center"/>
    </xf>
    <xf numFmtId="0" fontId="100" fillId="2" borderId="1" xfId="0" applyFont="1" applyFill="1" applyBorder="1" applyAlignment="1">
      <alignment vertical="center"/>
    </xf>
    <xf numFmtId="3" fontId="100" fillId="2" borderId="1" xfId="0" applyNumberFormat="1" applyFont="1" applyFill="1" applyBorder="1" applyAlignment="1">
      <alignment horizontal="right" vertical="center" indent="2"/>
    </xf>
    <xf numFmtId="0" fontId="100" fillId="2" borderId="1" xfId="0" applyFont="1" applyFill="1" applyBorder="1" applyAlignment="1">
      <alignment horizontal="center" vertical="center"/>
    </xf>
    <xf numFmtId="164" fontId="59" fillId="2" borderId="1" xfId="0" applyNumberFormat="1" applyFont="1" applyFill="1" applyBorder="1" applyAlignment="1">
      <alignment horizontal="center" vertical="center"/>
    </xf>
    <xf numFmtId="0" fontId="59" fillId="2" borderId="1" xfId="0" applyFont="1" applyFill="1" applyBorder="1" applyAlignment="1">
      <alignment horizontal="right" vertical="center" indent="2"/>
    </xf>
    <xf numFmtId="3" fontId="59" fillId="2" borderId="1" xfId="0" applyNumberFormat="1" applyFont="1" applyFill="1" applyBorder="1" applyAlignment="1">
      <alignment horizontal="right" vertical="center" indent="2"/>
    </xf>
    <xf numFmtId="0" fontId="59" fillId="2" borderId="1" xfId="0" applyFont="1" applyFill="1" applyBorder="1" applyAlignment="1">
      <alignment horizontal="center" vertical="center"/>
    </xf>
    <xf numFmtId="3" fontId="59" fillId="2" borderId="3" xfId="0" applyNumberFormat="1" applyFont="1" applyFill="1" applyBorder="1" applyAlignment="1">
      <alignment horizontal="right" vertical="center" indent="2"/>
    </xf>
    <xf numFmtId="0" fontId="59" fillId="2" borderId="3" xfId="0" applyFont="1" applyFill="1" applyBorder="1" applyAlignment="1">
      <alignment horizontal="right" vertical="center" indent="2"/>
    </xf>
    <xf numFmtId="0" fontId="100" fillId="2" borderId="3" xfId="0" quotePrefix="1" applyFont="1" applyFill="1" applyBorder="1" applyAlignment="1">
      <alignment horizontal="center" wrapText="1"/>
    </xf>
    <xf numFmtId="0" fontId="100" fillId="2" borderId="4" xfId="0" applyFont="1" applyFill="1" applyBorder="1" applyAlignment="1">
      <alignment horizontal="center" wrapText="1"/>
    </xf>
    <xf numFmtId="171" fontId="59" fillId="2" borderId="1" xfId="0" applyNumberFormat="1" applyFont="1" applyFill="1" applyBorder="1" applyAlignment="1">
      <alignment horizontal="left"/>
    </xf>
    <xf numFmtId="9" fontId="59" fillId="2" borderId="1" xfId="0" applyNumberFormat="1" applyFont="1" applyFill="1" applyBorder="1" applyAlignment="1">
      <alignment horizontal="left"/>
    </xf>
    <xf numFmtId="0" fontId="59" fillId="2" borderId="0" xfId="0" applyFont="1" applyFill="1" applyAlignment="1">
      <alignment horizontal="left" vertical="center"/>
    </xf>
    <xf numFmtId="169" fontId="59" fillId="2" borderId="1" xfId="0" applyNumberFormat="1" applyFont="1" applyFill="1" applyBorder="1" applyAlignment="1">
      <alignment horizontal="center" vertical="center"/>
    </xf>
    <xf numFmtId="3" fontId="59" fillId="2" borderId="1" xfId="0" applyNumberFormat="1" applyFont="1" applyFill="1" applyBorder="1" applyAlignment="1">
      <alignment horizontal="center" vertical="center"/>
    </xf>
    <xf numFmtId="0" fontId="59" fillId="2" borderId="1" xfId="0" applyFont="1" applyFill="1" applyBorder="1" applyAlignment="1">
      <alignment horizontal="center" vertical="center" wrapText="1"/>
    </xf>
    <xf numFmtId="0" fontId="59" fillId="2" borderId="3" xfId="0" applyFont="1" applyFill="1" applyBorder="1" applyAlignment="1">
      <alignment horizontal="center" vertical="center"/>
    </xf>
    <xf numFmtId="0" fontId="59" fillId="2" borderId="4" xfId="0" applyFont="1" applyFill="1" applyBorder="1" applyAlignment="1">
      <alignment horizontal="center" vertical="center"/>
    </xf>
    <xf numFmtId="0" fontId="45" fillId="2" borderId="4" xfId="0" applyFont="1" applyFill="1" applyBorder="1" applyAlignment="1">
      <alignment horizontal="center" vertical="center"/>
    </xf>
    <xf numFmtId="2" fontId="20" fillId="2" borderId="1" xfId="0" applyNumberFormat="1" applyFont="1" applyFill="1" applyBorder="1" applyAlignment="1">
      <alignment horizontal="center" vertical="center" wrapText="1"/>
    </xf>
    <xf numFmtId="178" fontId="20" fillId="2" borderId="1" xfId="0" applyNumberFormat="1" applyFont="1" applyFill="1" applyBorder="1" applyAlignment="1">
      <alignment horizontal="center" vertical="center"/>
    </xf>
    <xf numFmtId="0" fontId="20" fillId="2" borderId="1" xfId="0" applyFont="1" applyFill="1" applyBorder="1" applyAlignment="1">
      <alignment horizontal="left"/>
    </xf>
    <xf numFmtId="0" fontId="20" fillId="2" borderId="1" xfId="0" applyFont="1" applyFill="1" applyBorder="1" applyAlignment="1">
      <alignment horizontal="left" vertical="center"/>
    </xf>
    <xf numFmtId="0" fontId="45" fillId="2" borderId="1" xfId="0" applyFont="1" applyFill="1" applyBorder="1" applyAlignment="1">
      <alignment horizontal="left" vertical="center"/>
    </xf>
    <xf numFmtId="0" fontId="20" fillId="2" borderId="13" xfId="0" applyFont="1" applyFill="1" applyBorder="1"/>
    <xf numFmtId="0" fontId="20" fillId="2" borderId="10" xfId="0" applyFont="1" applyFill="1" applyBorder="1" applyAlignment="1">
      <alignment horizontal="left" vertical="center"/>
    </xf>
    <xf numFmtId="0" fontId="20" fillId="2" borderId="2" xfId="0" applyFont="1" applyFill="1" applyBorder="1" applyAlignment="1">
      <alignment horizontal="left" vertical="center"/>
    </xf>
    <xf numFmtId="0" fontId="20" fillId="2" borderId="15" xfId="0" applyFont="1" applyFill="1" applyBorder="1"/>
    <xf numFmtId="0" fontId="45" fillId="2" borderId="12" xfId="0" applyFont="1" applyFill="1" applyBorder="1" applyAlignment="1">
      <alignment horizontal="left" vertical="center"/>
    </xf>
    <xf numFmtId="3" fontId="45" fillId="2" borderId="1" xfId="0" applyNumberFormat="1" applyFont="1" applyFill="1" applyBorder="1" applyAlignment="1">
      <alignment horizontal="center" vertical="center" wrapText="1"/>
    </xf>
    <xf numFmtId="0" fontId="45" fillId="2" borderId="0" xfId="0" applyFont="1" applyFill="1" applyAlignment="1">
      <alignment horizontal="center" vertical="center"/>
    </xf>
    <xf numFmtId="2" fontId="45" fillId="2" borderId="1" xfId="0" applyNumberFormat="1" applyFont="1" applyFill="1" applyBorder="1" applyAlignment="1">
      <alignment horizontal="center" vertical="center"/>
    </xf>
    <xf numFmtId="2" fontId="20" fillId="2" borderId="1" xfId="0" applyNumberFormat="1" applyFont="1" applyFill="1" applyBorder="1" applyAlignment="1">
      <alignment horizontal="center" vertical="center"/>
    </xf>
    <xf numFmtId="0" fontId="20" fillId="2" borderId="6" xfId="0" applyFont="1" applyFill="1" applyBorder="1" applyAlignment="1">
      <alignment horizontal="left" vertical="center"/>
    </xf>
    <xf numFmtId="0" fontId="20" fillId="2" borderId="7" xfId="0" applyFont="1" applyFill="1" applyBorder="1" applyAlignment="1">
      <alignment horizontal="center" vertical="center"/>
    </xf>
    <xf numFmtId="3" fontId="20" fillId="2" borderId="2" xfId="0" applyNumberFormat="1" applyFont="1" applyFill="1" applyBorder="1" applyAlignment="1">
      <alignment horizontal="right" vertical="center"/>
    </xf>
    <xf numFmtId="3" fontId="20" fillId="2" borderId="6" xfId="0" applyNumberFormat="1" applyFont="1" applyFill="1" applyBorder="1" applyAlignment="1">
      <alignment horizontal="left" vertical="center"/>
    </xf>
    <xf numFmtId="0" fontId="20" fillId="2" borderId="2" xfId="0" applyFont="1" applyFill="1" applyBorder="1" applyAlignment="1">
      <alignment horizontal="right" vertical="center"/>
    </xf>
    <xf numFmtId="0" fontId="93" fillId="2" borderId="0" xfId="0" applyFont="1" applyFill="1" applyAlignment="1">
      <alignment horizontal="left" vertical="center" indent="12"/>
    </xf>
    <xf numFmtId="0" fontId="20" fillId="11" borderId="0" xfId="0" quotePrefix="1" applyFont="1" applyFill="1" applyAlignment="1">
      <alignment vertical="center"/>
    </xf>
    <xf numFmtId="0" fontId="102" fillId="2" borderId="0" xfId="0" applyFont="1" applyFill="1"/>
    <xf numFmtId="0" fontId="35" fillId="2" borderId="0" xfId="0" applyFont="1" applyFill="1" applyAlignment="1">
      <alignment vertical="center"/>
    </xf>
    <xf numFmtId="3" fontId="20" fillId="2" borderId="3" xfId="0" applyNumberFormat="1" applyFont="1" applyFill="1" applyBorder="1" applyAlignment="1">
      <alignment horizontal="center" vertical="center" wrapText="1"/>
    </xf>
    <xf numFmtId="3" fontId="20" fillId="2" borderId="4" xfId="0" applyNumberFormat="1"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4" xfId="0" applyFont="1" applyFill="1" applyBorder="1" applyAlignment="1">
      <alignment wrapText="1"/>
    </xf>
    <xf numFmtId="0" fontId="103" fillId="8" borderId="0" xfId="0" applyFont="1" applyFill="1"/>
    <xf numFmtId="0" fontId="104" fillId="2" borderId="0" xfId="0" applyFont="1" applyFill="1"/>
    <xf numFmtId="0" fontId="41" fillId="2" borderId="0" xfId="0" applyFont="1" applyFill="1"/>
    <xf numFmtId="0" fontId="105" fillId="2" borderId="0" xfId="0" applyFont="1" applyFill="1"/>
    <xf numFmtId="0" fontId="107" fillId="0" borderId="0" xfId="0" applyFont="1"/>
    <xf numFmtId="0" fontId="20" fillId="0" borderId="0" xfId="0" applyFont="1" applyAlignment="1">
      <alignment horizontal="left" vertical="center" indent="5"/>
    </xf>
    <xf numFmtId="0" fontId="17" fillId="0" borderId="0" xfId="0" applyFont="1" applyAlignment="1">
      <alignment vertical="top"/>
    </xf>
    <xf numFmtId="0" fontId="107" fillId="2" borderId="0" xfId="0" applyFont="1" applyFill="1"/>
    <xf numFmtId="0" fontId="93" fillId="2" borderId="0" xfId="0" applyFont="1" applyFill="1" applyAlignment="1">
      <alignment horizontal="left" vertical="center" indent="5"/>
    </xf>
    <xf numFmtId="0" fontId="107" fillId="2" borderId="1" xfId="0" applyFont="1" applyFill="1" applyBorder="1" applyAlignment="1">
      <alignment horizontal="center" vertical="center" wrapText="1"/>
    </xf>
    <xf numFmtId="164" fontId="107" fillId="2" borderId="1" xfId="0" applyNumberFormat="1" applyFont="1" applyFill="1" applyBorder="1" applyAlignment="1">
      <alignment horizontal="center" vertical="center" wrapText="1"/>
    </xf>
    <xf numFmtId="0" fontId="108" fillId="2" borderId="1" xfId="0" applyFont="1" applyFill="1" applyBorder="1" applyAlignment="1">
      <alignment vertical="center" wrapText="1"/>
    </xf>
    <xf numFmtId="0" fontId="108" fillId="2" borderId="1" xfId="0" applyFont="1" applyFill="1" applyBorder="1" applyAlignment="1">
      <alignment horizontal="center" vertical="center" wrapText="1"/>
    </xf>
    <xf numFmtId="9" fontId="107" fillId="2" borderId="1" xfId="0" applyNumberFormat="1" applyFont="1" applyFill="1" applyBorder="1" applyAlignment="1">
      <alignment horizontal="center" vertical="center" wrapText="1"/>
    </xf>
    <xf numFmtId="0" fontId="2" fillId="8" borderId="0" xfId="0" applyFont="1" applyFill="1"/>
    <xf numFmtId="0" fontId="46" fillId="8" borderId="0" xfId="0" applyFont="1" applyFill="1" applyAlignment="1">
      <alignment vertical="center"/>
    </xf>
    <xf numFmtId="0" fontId="17" fillId="8" borderId="0" xfId="0" applyFont="1" applyFill="1" applyAlignment="1">
      <alignment wrapText="1"/>
    </xf>
    <xf numFmtId="164" fontId="5" fillId="2" borderId="1" xfId="0" applyNumberFormat="1" applyFont="1" applyFill="1" applyBorder="1" applyAlignment="1">
      <alignment horizontal="center" vertical="center" wrapText="1"/>
    </xf>
    <xf numFmtId="171" fontId="5" fillId="2" borderId="1" xfId="2"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inden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5" fillId="8" borderId="0" xfId="0" applyFont="1" applyFill="1" applyAlignment="1">
      <alignment wrapText="1"/>
    </xf>
    <xf numFmtId="0" fontId="5" fillId="8" borderId="0" xfId="0" applyFont="1" applyFill="1" applyAlignment="1">
      <alignment vertical="center" wrapText="1"/>
    </xf>
    <xf numFmtId="0" fontId="5" fillId="2" borderId="0" xfId="0" applyFont="1" applyFill="1" applyAlignment="1">
      <alignment horizontal="left" vertical="center" indent="2"/>
    </xf>
    <xf numFmtId="0" fontId="109" fillId="0" borderId="0" xfId="0" applyFont="1" applyAlignment="1">
      <alignment horizontal="center" vertical="center"/>
    </xf>
    <xf numFmtId="3" fontId="4" fillId="0" borderId="0" xfId="0" applyNumberFormat="1" applyFont="1" applyAlignment="1">
      <alignment horizontal="center"/>
    </xf>
    <xf numFmtId="170" fontId="4" fillId="0" borderId="0" xfId="0" applyNumberFormat="1" applyFont="1" applyAlignment="1">
      <alignment horizontal="center"/>
    </xf>
    <xf numFmtId="166" fontId="4" fillId="0" borderId="1" xfId="0" applyNumberFormat="1" applyFont="1" applyBorder="1"/>
    <xf numFmtId="3" fontId="4" fillId="0" borderId="1" xfId="0" applyNumberFormat="1" applyFont="1" applyBorder="1"/>
    <xf numFmtId="166" fontId="44" fillId="4" borderId="1" xfId="0" applyNumberFormat="1" applyFont="1" applyFill="1" applyBorder="1"/>
    <xf numFmtId="3" fontId="44" fillId="0" borderId="1" xfId="0" applyNumberFormat="1" applyFont="1" applyBorder="1"/>
    <xf numFmtId="0" fontId="109" fillId="0" borderId="0" xfId="0" applyFont="1" applyAlignment="1">
      <alignment horizontal="left" vertical="center" indent="5"/>
    </xf>
    <xf numFmtId="0" fontId="4" fillId="4" borderId="0" xfId="0" applyFont="1" applyFill="1"/>
    <xf numFmtId="0" fontId="110" fillId="0" borderId="0" xfId="0" applyFont="1" applyAlignment="1">
      <alignment horizontal="left" vertical="center" indent="5"/>
    </xf>
    <xf numFmtId="166" fontId="4" fillId="0" borderId="1" xfId="0" applyNumberFormat="1" applyFont="1" applyBorder="1" applyAlignment="1">
      <alignment horizontal="center"/>
    </xf>
    <xf numFmtId="3" fontId="4" fillId="0" borderId="1" xfId="0" applyNumberFormat="1" applyFont="1" applyBorder="1" applyAlignment="1">
      <alignment horizontal="center"/>
    </xf>
    <xf numFmtId="3" fontId="4" fillId="0" borderId="0" xfId="0" applyNumberFormat="1" applyFont="1"/>
    <xf numFmtId="171" fontId="5" fillId="2" borderId="1" xfId="0" applyNumberFormat="1" applyFont="1" applyFill="1" applyBorder="1" applyAlignment="1">
      <alignment horizontal="right" vertical="center" wrapText="1" indent="2"/>
    </xf>
    <xf numFmtId="3" fontId="5" fillId="2" borderId="1" xfId="0" applyNumberFormat="1" applyFont="1" applyFill="1" applyBorder="1" applyAlignment="1">
      <alignment horizontal="right" vertical="center" wrapText="1" indent="2"/>
    </xf>
    <xf numFmtId="0" fontId="5" fillId="2" borderId="1" xfId="0" applyFont="1" applyFill="1" applyBorder="1" applyAlignment="1">
      <alignment horizontal="right" vertical="center" wrapText="1" indent="3"/>
    </xf>
    <xf numFmtId="3" fontId="5" fillId="2" borderId="1" xfId="0" applyNumberFormat="1" applyFont="1" applyFill="1" applyBorder="1" applyAlignment="1">
      <alignment horizontal="right" vertical="center" wrapText="1" indent="3"/>
    </xf>
    <xf numFmtId="0" fontId="5" fillId="2" borderId="1" xfId="0" applyFont="1" applyFill="1" applyBorder="1" applyAlignment="1">
      <alignment horizontal="right" vertical="center" wrapText="1" indent="2"/>
    </xf>
    <xf numFmtId="0" fontId="5" fillId="2" borderId="4" xfId="0" applyFont="1" applyFill="1" applyBorder="1" applyAlignment="1">
      <alignment horizontal="center" wrapText="1"/>
    </xf>
    <xf numFmtId="3" fontId="5" fillId="2" borderId="4" xfId="0" applyNumberFormat="1" applyFont="1" applyFill="1" applyBorder="1" applyAlignment="1">
      <alignment horizontal="right" wrapText="1" indent="3"/>
    </xf>
    <xf numFmtId="3" fontId="5" fillId="2" borderId="4" xfId="0" applyNumberFormat="1" applyFont="1" applyFill="1" applyBorder="1" applyAlignment="1">
      <alignment horizontal="right" wrapText="1" indent="2"/>
    </xf>
    <xf numFmtId="3" fontId="5" fillId="2" borderId="4" xfId="0" applyNumberFormat="1" applyFont="1" applyFill="1" applyBorder="1" applyAlignment="1">
      <alignment horizontal="center" wrapText="1"/>
    </xf>
    <xf numFmtId="9" fontId="5" fillId="2" borderId="1" xfId="2" applyFont="1" applyFill="1" applyBorder="1" applyAlignment="1">
      <alignment horizontal="center" vertical="center" wrapText="1"/>
    </xf>
    <xf numFmtId="9" fontId="5" fillId="2" borderId="1" xfId="0" applyNumberFormat="1" applyFont="1" applyFill="1" applyBorder="1" applyAlignment="1">
      <alignment horizontal="center" vertical="center"/>
    </xf>
    <xf numFmtId="0" fontId="5" fillId="2" borderId="0" xfId="0" applyFont="1" applyFill="1" applyAlignment="1">
      <alignment horizontal="left" vertical="top"/>
    </xf>
    <xf numFmtId="171" fontId="5" fillId="2" borderId="1" xfId="0" applyNumberFormat="1" applyFont="1" applyFill="1" applyBorder="1"/>
    <xf numFmtId="0" fontId="5" fillId="2" borderId="6" xfId="0" applyFont="1" applyFill="1" applyBorder="1"/>
    <xf numFmtId="0" fontId="5" fillId="2" borderId="7" xfId="0" applyFont="1" applyFill="1" applyBorder="1"/>
    <xf numFmtId="0" fontId="5" fillId="2" borderId="2" xfId="0" applyFont="1" applyFill="1" applyBorder="1"/>
    <xf numFmtId="9" fontId="5" fillId="2" borderId="1" xfId="0" applyNumberFormat="1" applyFont="1" applyFill="1" applyBorder="1"/>
    <xf numFmtId="0" fontId="91" fillId="2" borderId="0" xfId="0" applyFont="1" applyFill="1" applyAlignment="1">
      <alignment horizontal="left" vertical="center" indent="5"/>
    </xf>
    <xf numFmtId="0" fontId="27" fillId="2" borderId="0" xfId="0" applyFont="1" applyFill="1" applyAlignment="1">
      <alignment vertical="center" wrapText="1"/>
    </xf>
    <xf numFmtId="3" fontId="27" fillId="2" borderId="0" xfId="0" applyNumberFormat="1" applyFont="1" applyFill="1" applyAlignment="1">
      <alignment horizontal="center" vertical="center" wrapText="1"/>
    </xf>
    <xf numFmtId="0" fontId="27" fillId="2" borderId="0" xfId="0" applyFont="1" applyFill="1" applyAlignment="1">
      <alignment horizontal="center" vertical="center" wrapText="1"/>
    </xf>
    <xf numFmtId="3" fontId="27"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111" fillId="2" borderId="1" xfId="0" applyFont="1" applyFill="1" applyBorder="1" applyAlignment="1">
      <alignment horizontal="center" vertical="center" wrapText="1"/>
    </xf>
    <xf numFmtId="0" fontId="112" fillId="2" borderId="0" xfId="0" applyFont="1" applyFill="1" applyAlignment="1">
      <alignment vertical="top"/>
    </xf>
    <xf numFmtId="0" fontId="9" fillId="2" borderId="0" xfId="0" applyFont="1" applyFill="1" applyAlignment="1">
      <alignment horizontal="center" vertical="top"/>
    </xf>
    <xf numFmtId="10" fontId="4" fillId="0" borderId="0" xfId="0" applyNumberFormat="1" applyFont="1"/>
    <xf numFmtId="171" fontId="17" fillId="0" borderId="0" xfId="2" applyNumberFormat="1" applyFont="1"/>
    <xf numFmtId="179" fontId="17" fillId="0" borderId="0" xfId="0" applyNumberFormat="1" applyFont="1"/>
    <xf numFmtId="10" fontId="17" fillId="0" borderId="0" xfId="0" applyNumberFormat="1" applyFont="1"/>
    <xf numFmtId="180" fontId="17" fillId="0" borderId="0" xfId="1" applyNumberFormat="1" applyFont="1"/>
    <xf numFmtId="0" fontId="17" fillId="0" borderId="0" xfId="0" applyFont="1" applyAlignment="1">
      <alignment horizontal="center" vertical="top"/>
    </xf>
    <xf numFmtId="0" fontId="9" fillId="2" borderId="6" xfId="0" applyFont="1" applyFill="1" applyBorder="1"/>
    <xf numFmtId="0" fontId="9" fillId="2" borderId="7" xfId="0" applyFont="1" applyFill="1" applyBorder="1"/>
    <xf numFmtId="0" fontId="9" fillId="2" borderId="2" xfId="0" applyFont="1" applyFill="1" applyBorder="1" applyAlignment="1">
      <alignment horizontal="left" indent="1"/>
    </xf>
    <xf numFmtId="171" fontId="9" fillId="2" borderId="1" xfId="0" applyNumberFormat="1" applyFont="1" applyFill="1" applyBorder="1" applyAlignment="1">
      <alignment horizontal="center"/>
    </xf>
    <xf numFmtId="0" fontId="17" fillId="0" borderId="0" xfId="0" applyFont="1" applyAlignment="1">
      <alignment horizontal="left" vertical="center" indent="10"/>
    </xf>
    <xf numFmtId="0" fontId="64" fillId="0" borderId="0" xfId="0" applyFont="1"/>
    <xf numFmtId="3" fontId="20" fillId="3" borderId="1" xfId="0" applyNumberFormat="1" applyFont="1" applyFill="1" applyBorder="1"/>
    <xf numFmtId="0" fontId="20" fillId="2" borderId="0" xfId="0" applyFont="1" applyFill="1" applyAlignment="1">
      <alignment horizontal="left" vertical="center" indent="4"/>
    </xf>
    <xf numFmtId="9" fontId="20" fillId="3" borderId="1" xfId="0" applyNumberFormat="1" applyFont="1" applyFill="1" applyBorder="1"/>
    <xf numFmtId="0" fontId="17" fillId="0" borderId="0" xfId="0" applyFont="1" applyAlignment="1">
      <alignment horizontal="left" vertical="center"/>
    </xf>
    <xf numFmtId="2" fontId="4" fillId="0" borderId="0" xfId="0" applyNumberFormat="1" applyFont="1"/>
    <xf numFmtId="0" fontId="4" fillId="0" borderId="0" xfId="0" applyFont="1" applyAlignment="1">
      <alignment horizontal="center"/>
    </xf>
    <xf numFmtId="171" fontId="20" fillId="2" borderId="0" xfId="2" applyNumberFormat="1" applyFont="1" applyFill="1" applyBorder="1" applyAlignment="1">
      <alignment horizontal="center"/>
    </xf>
    <xf numFmtId="164" fontId="4" fillId="0" borderId="0" xfId="2" applyNumberFormat="1" applyFont="1" applyAlignment="1">
      <alignment horizontal="center"/>
    </xf>
    <xf numFmtId="0" fontId="4" fillId="0" borderId="0" xfId="0" applyFont="1" applyAlignment="1">
      <alignment horizontal="center" wrapText="1"/>
    </xf>
    <xf numFmtId="166" fontId="20" fillId="2" borderId="1" xfId="2" applyNumberFormat="1" applyFont="1" applyFill="1" applyBorder="1" applyAlignment="1">
      <alignment horizontal="center" vertical="center"/>
    </xf>
    <xf numFmtId="9" fontId="20" fillId="2" borderId="1" xfId="2" applyFont="1" applyFill="1" applyBorder="1" applyAlignment="1">
      <alignment horizontal="center" vertical="center"/>
    </xf>
    <xf numFmtId="171" fontId="4" fillId="0" borderId="0" xfId="0" applyNumberFormat="1" applyFont="1" applyAlignment="1">
      <alignment horizontal="center"/>
    </xf>
    <xf numFmtId="171" fontId="20" fillId="2" borderId="1" xfId="2" applyNumberFormat="1" applyFont="1" applyFill="1" applyBorder="1" applyAlignment="1">
      <alignment horizontal="center"/>
    </xf>
    <xf numFmtId="0" fontId="20" fillId="2" borderId="1" xfId="0" applyFont="1" applyFill="1" applyBorder="1" applyAlignment="1">
      <alignment horizontal="left" indent="1"/>
    </xf>
    <xf numFmtId="0" fontId="4" fillId="0" borderId="0" xfId="0" applyFont="1" applyAlignment="1">
      <alignment vertical="center"/>
    </xf>
    <xf numFmtId="171" fontId="4" fillId="0" borderId="0" xfId="2" applyNumberFormat="1" applyFont="1" applyAlignment="1">
      <alignment vertical="center"/>
    </xf>
    <xf numFmtId="4" fontId="20" fillId="2" borderId="1" xfId="0" applyNumberFormat="1" applyFont="1" applyFill="1" applyBorder="1" applyAlignment="1">
      <alignment horizontal="center"/>
    </xf>
    <xf numFmtId="0" fontId="20" fillId="2" borderId="6" xfId="0" applyFont="1" applyFill="1" applyBorder="1" applyAlignment="1">
      <alignment horizontal="center"/>
    </xf>
    <xf numFmtId="2" fontId="5" fillId="2" borderId="1" xfId="1" applyNumberFormat="1" applyFont="1" applyFill="1" applyBorder="1" applyAlignment="1">
      <alignment horizontal="center"/>
    </xf>
    <xf numFmtId="0" fontId="6" fillId="2" borderId="1" xfId="0" applyFont="1" applyFill="1" applyBorder="1" applyAlignment="1">
      <alignment horizontal="right"/>
    </xf>
    <xf numFmtId="10" fontId="5" fillId="2" borderId="1" xfId="0" applyNumberFormat="1" applyFont="1" applyFill="1" applyBorder="1"/>
    <xf numFmtId="9" fontId="5" fillId="2" borderId="0" xfId="0" applyNumberFormat="1" applyFont="1" applyFill="1" applyAlignment="1">
      <alignment horizontal="center"/>
    </xf>
    <xf numFmtId="37" fontId="5" fillId="2" borderId="0" xfId="1" applyNumberFormat="1" applyFont="1" applyFill="1" applyAlignment="1">
      <alignment horizontal="center"/>
    </xf>
    <xf numFmtId="0" fontId="4" fillId="2" borderId="1" xfId="0" applyFont="1" applyFill="1" applyBorder="1"/>
    <xf numFmtId="37" fontId="5" fillId="2" borderId="1" xfId="1" applyNumberFormat="1" applyFont="1" applyFill="1" applyBorder="1"/>
    <xf numFmtId="172" fontId="5" fillId="2" borderId="1" xfId="1" applyNumberFormat="1" applyFont="1" applyFill="1" applyBorder="1"/>
    <xf numFmtId="174" fontId="5" fillId="2" borderId="1" xfId="0" applyNumberFormat="1" applyFont="1" applyFill="1" applyBorder="1" applyAlignment="1">
      <alignment horizontal="center"/>
    </xf>
    <xf numFmtId="0" fontId="5" fillId="2" borderId="0" xfId="0" applyFont="1" applyFill="1" applyAlignment="1">
      <alignment horizontal="left" vertical="center" indent="9"/>
    </xf>
    <xf numFmtId="180" fontId="5" fillId="2" borderId="1" xfId="1" applyNumberFormat="1" applyFont="1" applyFill="1" applyBorder="1" applyAlignment="1">
      <alignment horizontal="center" vertical="center" wrapText="1"/>
    </xf>
    <xf numFmtId="0" fontId="5" fillId="2" borderId="0" xfId="0" applyFont="1" applyFill="1" applyAlignment="1">
      <alignment horizontal="right" vertical="center" indent="2"/>
    </xf>
    <xf numFmtId="169" fontId="4" fillId="0" borderId="0" xfId="0" applyNumberFormat="1" applyFont="1"/>
    <xf numFmtId="169" fontId="5" fillId="2" borderId="1" xfId="0" applyNumberFormat="1" applyFont="1" applyFill="1" applyBorder="1" applyAlignment="1">
      <alignment horizontal="center" vertical="center" wrapText="1"/>
    </xf>
    <xf numFmtId="169" fontId="4" fillId="0" borderId="1" xfId="0" applyNumberFormat="1" applyFont="1" applyBorder="1" applyAlignment="1">
      <alignment horizontal="center" vertical="center" wrapText="1"/>
    </xf>
    <xf numFmtId="3" fontId="5" fillId="2" borderId="1" xfId="0" applyNumberFormat="1" applyFont="1" applyFill="1" applyBorder="1" applyAlignment="1">
      <alignment horizontal="right" vertical="center"/>
    </xf>
    <xf numFmtId="10" fontId="5" fillId="2" borderId="0" xfId="0" applyNumberFormat="1" applyFont="1" applyFill="1"/>
    <xf numFmtId="37" fontId="5" fillId="2" borderId="0" xfId="1" applyNumberFormat="1" applyFont="1" applyFill="1" applyBorder="1" applyAlignment="1"/>
    <xf numFmtId="172" fontId="5" fillId="2" borderId="0" xfId="1" applyNumberFormat="1" applyFont="1" applyFill="1" applyBorder="1" applyAlignment="1"/>
    <xf numFmtId="166" fontId="5" fillId="2" borderId="1" xfId="0" applyNumberFormat="1" applyFont="1" applyFill="1" applyBorder="1" applyAlignment="1">
      <alignment horizontal="right"/>
    </xf>
    <xf numFmtId="0" fontId="5" fillId="2" borderId="6" xfId="0" applyFont="1" applyFill="1" applyBorder="1" applyAlignment="1">
      <alignment horizontal="left"/>
    </xf>
    <xf numFmtId="0" fontId="5" fillId="2" borderId="2" xfId="0" applyFont="1" applyFill="1" applyBorder="1" applyAlignment="1">
      <alignment horizontal="left"/>
    </xf>
    <xf numFmtId="9" fontId="5" fillId="2" borderId="0" xfId="0" applyNumberFormat="1" applyFont="1" applyFill="1" applyAlignment="1">
      <alignment horizontal="left" vertical="center"/>
    </xf>
    <xf numFmtId="3" fontId="5" fillId="2" borderId="0" xfId="0" applyNumberFormat="1" applyFont="1" applyFill="1" applyAlignment="1">
      <alignment horizontal="right"/>
    </xf>
    <xf numFmtId="166" fontId="5" fillId="2" borderId="0" xfId="0" applyNumberFormat="1" applyFont="1" applyFill="1" applyAlignment="1">
      <alignment horizontal="right"/>
    </xf>
    <xf numFmtId="2" fontId="5" fillId="2" borderId="1" xfId="0" applyNumberFormat="1" applyFont="1" applyFill="1" applyBorder="1" applyAlignment="1">
      <alignment horizontal="center" vertical="center"/>
    </xf>
    <xf numFmtId="10" fontId="5" fillId="2" borderId="0" xfId="0" applyNumberFormat="1" applyFont="1" applyFill="1" applyAlignment="1">
      <alignment horizontal="center" vertical="center" wrapText="1"/>
    </xf>
    <xf numFmtId="3" fontId="5" fillId="2" borderId="7" xfId="0" applyNumberFormat="1" applyFont="1" applyFill="1" applyBorder="1" applyAlignment="1">
      <alignment horizontal="right"/>
    </xf>
    <xf numFmtId="0" fontId="5" fillId="2" borderId="0" xfId="0" applyFont="1" applyFill="1" applyAlignment="1">
      <alignment horizontal="left" indent="1"/>
    </xf>
    <xf numFmtId="9" fontId="5" fillId="2" borderId="1" xfId="2" applyFont="1" applyFill="1" applyBorder="1" applyAlignment="1"/>
    <xf numFmtId="4" fontId="5" fillId="2" borderId="1" xfId="0" applyNumberFormat="1" applyFont="1" applyFill="1" applyBorder="1"/>
    <xf numFmtId="0" fontId="25" fillId="2" borderId="0" xfId="0" applyFont="1" applyFill="1" applyAlignment="1">
      <alignment horizontal="center" wrapText="1"/>
    </xf>
    <xf numFmtId="14" fontId="5" fillId="2" borderId="1" xfId="0" applyNumberFormat="1" applyFont="1" applyFill="1" applyBorder="1" applyAlignment="1">
      <alignment horizontal="center"/>
    </xf>
    <xf numFmtId="3" fontId="5" fillId="2" borderId="0" xfId="0" applyNumberFormat="1" applyFont="1" applyFill="1" applyAlignment="1">
      <alignment horizontal="right" vertical="center" indent="9"/>
    </xf>
    <xf numFmtId="2" fontId="5" fillId="2" borderId="1" xfId="0" applyNumberFormat="1" applyFont="1" applyFill="1" applyBorder="1" applyAlignment="1">
      <alignment horizontal="center" vertical="center" wrapText="1"/>
    </xf>
    <xf numFmtId="3" fontId="5" fillId="2" borderId="0" xfId="0" applyNumberFormat="1" applyFont="1" applyFill="1" applyAlignment="1">
      <alignment horizontal="center"/>
    </xf>
    <xf numFmtId="14" fontId="5" fillId="2" borderId="0" xfId="0" applyNumberFormat="1" applyFont="1" applyFill="1" applyAlignment="1">
      <alignment horizontal="center"/>
    </xf>
    <xf numFmtId="0" fontId="17" fillId="10" borderId="1" xfId="0" applyFont="1" applyFill="1" applyBorder="1"/>
    <xf numFmtId="0" fontId="46" fillId="0" borderId="1" xfId="0" applyFont="1" applyBorder="1" applyAlignment="1">
      <alignment horizontal="center" vertical="center"/>
    </xf>
    <xf numFmtId="0" fontId="5" fillId="2" borderId="0" xfId="0" applyFont="1" applyFill="1" applyAlignment="1">
      <alignment horizontal="right" vertical="center"/>
    </xf>
    <xf numFmtId="4"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left" vertical="center" wrapText="1" indent="2"/>
    </xf>
    <xf numFmtId="0" fontId="4" fillId="0" borderId="0" xfId="0" applyFont="1" applyAlignment="1">
      <alignment vertical="top"/>
    </xf>
    <xf numFmtId="0" fontId="5" fillId="2" borderId="6" xfId="0" applyFont="1" applyFill="1" applyBorder="1" applyAlignment="1">
      <alignment horizontal="right"/>
    </xf>
    <xf numFmtId="0" fontId="4" fillId="2" borderId="2" xfId="0" applyFont="1" applyFill="1" applyBorder="1"/>
    <xf numFmtId="0" fontId="17" fillId="2" borderId="0" xfId="0" applyFont="1" applyFill="1" applyAlignment="1">
      <alignment vertical="center" wrapText="1"/>
    </xf>
    <xf numFmtId="0" fontId="17" fillId="2" borderId="0" xfId="0" applyFont="1" applyFill="1" applyAlignment="1">
      <alignment vertical="center"/>
    </xf>
    <xf numFmtId="0" fontId="5" fillId="2" borderId="6" xfId="0" applyFont="1" applyFill="1" applyBorder="1" applyAlignment="1">
      <alignment horizontal="right" vertical="center"/>
    </xf>
    <xf numFmtId="0" fontId="5" fillId="2" borderId="2" xfId="0" applyFont="1" applyFill="1" applyBorder="1" applyAlignment="1">
      <alignment vertical="center" wrapText="1"/>
    </xf>
    <xf numFmtId="181" fontId="5" fillId="2" borderId="0" xfId="0" applyNumberFormat="1" applyFont="1" applyFill="1" applyAlignment="1">
      <alignment horizontal="right" vertical="center" wrapText="1" indent="3"/>
    </xf>
    <xf numFmtId="10" fontId="5" fillId="2" borderId="0" xfId="0" applyNumberFormat="1" applyFont="1" applyFill="1" applyAlignment="1">
      <alignment horizontal="left" vertical="center"/>
    </xf>
    <xf numFmtId="0" fontId="91" fillId="2" borderId="0" xfId="0" applyFont="1" applyFill="1" applyAlignment="1">
      <alignment horizontal="left" vertical="center" indent="2"/>
    </xf>
    <xf numFmtId="181" fontId="5" fillId="2" borderId="1" xfId="0" applyNumberFormat="1" applyFont="1" applyFill="1" applyBorder="1" applyAlignment="1">
      <alignment horizontal="right" vertical="center" wrapText="1" indent="2"/>
    </xf>
    <xf numFmtId="182" fontId="5" fillId="2" borderId="1" xfId="0" applyNumberFormat="1" applyFont="1" applyFill="1" applyBorder="1" applyAlignment="1">
      <alignment horizontal="center" vertical="center" wrapText="1"/>
    </xf>
    <xf numFmtId="0" fontId="91" fillId="2" borderId="0" xfId="0" applyFont="1" applyFill="1" applyAlignment="1">
      <alignment horizontal="left" vertical="center" indent="1"/>
    </xf>
    <xf numFmtId="0" fontId="5" fillId="2" borderId="4" xfId="0" applyFont="1" applyFill="1" applyBorder="1" applyAlignment="1">
      <alignment vertical="center"/>
    </xf>
    <xf numFmtId="0" fontId="91" fillId="2" borderId="0" xfId="0" applyFont="1" applyFill="1" applyAlignment="1">
      <alignment horizontal="left" vertical="top"/>
    </xf>
    <xf numFmtId="9" fontId="5" fillId="2" borderId="4"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9" fontId="20" fillId="3" borderId="1" xfId="0" applyNumberFormat="1" applyFont="1" applyFill="1" applyBorder="1" applyAlignment="1">
      <alignment horizontal="center"/>
    </xf>
    <xf numFmtId="0" fontId="20" fillId="3" borderId="0" xfId="0" applyFont="1" applyFill="1" applyAlignment="1">
      <alignment horizontal="center"/>
    </xf>
    <xf numFmtId="0" fontId="20" fillId="2" borderId="0" xfId="0" applyFont="1" applyFill="1" applyAlignment="1">
      <alignment horizontal="left" vertical="center" indent="7"/>
    </xf>
    <xf numFmtId="0" fontId="93" fillId="2" borderId="0" xfId="0" applyFont="1" applyFill="1" applyAlignment="1">
      <alignment horizontal="left" vertical="center"/>
    </xf>
    <xf numFmtId="9" fontId="20" fillId="2" borderId="0" xfId="0" applyNumberFormat="1" applyFont="1" applyFill="1" applyAlignment="1">
      <alignment horizontal="left" vertical="center" indent="7"/>
    </xf>
    <xf numFmtId="0" fontId="107" fillId="3" borderId="0" xfId="0" applyFont="1" applyFill="1"/>
    <xf numFmtId="3" fontId="107" fillId="3" borderId="1" xfId="0" applyNumberFormat="1" applyFont="1" applyFill="1" applyBorder="1" applyAlignment="1">
      <alignment horizontal="center"/>
    </xf>
    <xf numFmtId="0" fontId="107" fillId="3" borderId="0" xfId="0" applyFont="1" applyFill="1" applyAlignment="1">
      <alignment horizontal="right"/>
    </xf>
    <xf numFmtId="9" fontId="107" fillId="3" borderId="1" xfId="0" applyNumberFormat="1" applyFont="1" applyFill="1" applyBorder="1" applyAlignment="1">
      <alignment horizontal="center"/>
    </xf>
    <xf numFmtId="0" fontId="0" fillId="0" borderId="0" xfId="0" applyAlignment="1">
      <alignment vertical="center"/>
    </xf>
    <xf numFmtId="0" fontId="62" fillId="0" borderId="0" xfId="0" applyFont="1" applyAlignment="1">
      <alignment vertical="center"/>
    </xf>
    <xf numFmtId="0" fontId="20" fillId="3" borderId="1" xfId="0" applyFont="1" applyFill="1" applyBorder="1" applyAlignment="1">
      <alignment horizontal="center" vertical="center"/>
    </xf>
    <xf numFmtId="0" fontId="35" fillId="3" borderId="1" xfId="0" applyFont="1" applyFill="1" applyBorder="1" applyAlignment="1">
      <alignment horizontal="center" vertical="center"/>
    </xf>
    <xf numFmtId="171" fontId="20" fillId="2" borderId="1" xfId="0" applyNumberFormat="1"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0" xfId="0" applyFont="1" applyFill="1" applyAlignment="1">
      <alignment horizontal="right" vertical="center"/>
    </xf>
    <xf numFmtId="0" fontId="20" fillId="3" borderId="0" xfId="0" applyFont="1" applyFill="1" applyAlignment="1">
      <alignment vertical="center"/>
    </xf>
    <xf numFmtId="0" fontId="20" fillId="3" borderId="0" xfId="0" applyFont="1" applyFill="1" applyAlignment="1">
      <alignment horizontal="center" vertical="center"/>
    </xf>
    <xf numFmtId="0" fontId="20" fillId="3" borderId="0" xfId="0" applyFont="1" applyFill="1" applyAlignment="1">
      <alignment horizontal="left"/>
    </xf>
    <xf numFmtId="3" fontId="20" fillId="3" borderId="1" xfId="0" applyNumberFormat="1" applyFont="1" applyFill="1" applyBorder="1" applyAlignment="1">
      <alignment horizontal="right"/>
    </xf>
    <xf numFmtId="0" fontId="9" fillId="2" borderId="0" xfId="0" applyFont="1" applyFill="1" applyAlignment="1">
      <alignment horizontal="left" vertical="center"/>
    </xf>
    <xf numFmtId="0" fontId="114" fillId="2" borderId="0" xfId="0" applyFont="1" applyFill="1"/>
    <xf numFmtId="0" fontId="9" fillId="2" borderId="0" xfId="0" applyFont="1" applyFill="1" applyAlignment="1">
      <alignment vertical="center"/>
    </xf>
    <xf numFmtId="0" fontId="9" fillId="2" borderId="0" xfId="0" applyFont="1" applyFill="1" applyAlignment="1">
      <alignment horizontal="left" vertical="top" wrapText="1"/>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left" vertical="center" wrapText="1" indent="2"/>
    </xf>
    <xf numFmtId="0" fontId="65" fillId="2" borderId="1" xfId="0" applyFont="1" applyFill="1" applyBorder="1" applyAlignment="1">
      <alignment horizontal="left" vertical="center" wrapText="1" indent="1"/>
    </xf>
    <xf numFmtId="0" fontId="4" fillId="2" borderId="0" xfId="0" applyFont="1" applyFill="1" applyAlignment="1">
      <alignment vertical="center"/>
    </xf>
    <xf numFmtId="3" fontId="9" fillId="2" borderId="1" xfId="0" applyNumberFormat="1" applyFont="1" applyFill="1" applyBorder="1" applyAlignment="1">
      <alignment horizontal="right" vertical="center" wrapText="1" indent="1"/>
    </xf>
    <xf numFmtId="9" fontId="9" fillId="2" borderId="1" xfId="0" applyNumberFormat="1" applyFont="1" applyFill="1" applyBorder="1" applyAlignment="1">
      <alignment horizontal="center" vertical="center" wrapText="1"/>
    </xf>
    <xf numFmtId="0" fontId="73" fillId="2" borderId="0" xfId="0" applyFont="1" applyFill="1" applyAlignment="1">
      <alignment horizontal="left" vertical="center" indent="2"/>
    </xf>
    <xf numFmtId="2" fontId="20" fillId="2" borderId="1" xfId="1" applyNumberFormat="1" applyFont="1" applyFill="1" applyBorder="1" applyAlignment="1">
      <alignment horizontal="center"/>
    </xf>
    <xf numFmtId="0" fontId="35" fillId="2" borderId="1" xfId="0" applyFont="1" applyFill="1" applyBorder="1" applyAlignment="1">
      <alignment horizontal="right"/>
    </xf>
    <xf numFmtId="10" fontId="20" fillId="2" borderId="1" xfId="0" applyNumberFormat="1" applyFont="1" applyFill="1" applyBorder="1"/>
    <xf numFmtId="37" fontId="20" fillId="2" borderId="0" xfId="1" applyNumberFormat="1" applyFont="1" applyFill="1" applyAlignment="1">
      <alignment horizontal="center"/>
    </xf>
    <xf numFmtId="37" fontId="20" fillId="2" borderId="1" xfId="1" applyNumberFormat="1" applyFont="1" applyFill="1" applyBorder="1"/>
    <xf numFmtId="174" fontId="20" fillId="2" borderId="1" xfId="0" applyNumberFormat="1" applyFont="1" applyFill="1" applyBorder="1" applyAlignment="1">
      <alignment horizontal="center"/>
    </xf>
    <xf numFmtId="0" fontId="20" fillId="2" borderId="2" xfId="0" applyFont="1" applyFill="1" applyBorder="1" applyAlignment="1">
      <alignment horizontal="left" indent="1"/>
    </xf>
    <xf numFmtId="183" fontId="20" fillId="2" borderId="1" xfId="0" applyNumberFormat="1" applyFont="1" applyFill="1" applyBorder="1" applyAlignment="1">
      <alignment horizontal="center" vertical="center" wrapText="1"/>
    </xf>
    <xf numFmtId="184" fontId="20" fillId="2" borderId="1" xfId="0" applyNumberFormat="1" applyFont="1" applyFill="1" applyBorder="1" applyAlignment="1">
      <alignment horizontal="center"/>
    </xf>
    <xf numFmtId="185" fontId="20"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3" fontId="5" fillId="2" borderId="1" xfId="0" applyNumberFormat="1" applyFont="1" applyFill="1" applyBorder="1" applyAlignment="1">
      <alignment vertical="center"/>
    </xf>
    <xf numFmtId="0" fontId="5" fillId="2" borderId="1" xfId="0" applyFont="1" applyFill="1" applyBorder="1" applyAlignment="1">
      <alignment horizontal="right" vertical="center"/>
    </xf>
    <xf numFmtId="186" fontId="5" fillId="2" borderId="1" xfId="0" applyNumberFormat="1" applyFont="1" applyFill="1" applyBorder="1" applyAlignment="1">
      <alignment horizontal="left"/>
    </xf>
    <xf numFmtId="0" fontId="5" fillId="2" borderId="1" xfId="0" applyFont="1" applyFill="1" applyBorder="1" applyAlignment="1">
      <alignment vertical="top" wrapText="1"/>
    </xf>
    <xf numFmtId="0" fontId="5" fillId="2" borderId="6" xfId="0" applyFont="1" applyFill="1" applyBorder="1" applyAlignment="1">
      <alignment vertical="center" wrapText="1"/>
    </xf>
    <xf numFmtId="181" fontId="5" fillId="2" borderId="1" xfId="0" applyNumberFormat="1" applyFont="1" applyFill="1" applyBorder="1" applyAlignment="1">
      <alignment horizontal="center" vertical="center" wrapText="1"/>
    </xf>
    <xf numFmtId="0" fontId="25" fillId="2" borderId="1" xfId="0" applyFont="1" applyFill="1" applyBorder="1" applyAlignment="1">
      <alignment vertical="center" wrapText="1"/>
    </xf>
    <xf numFmtId="3" fontId="5" fillId="2" borderId="0" xfId="0" applyNumberFormat="1" applyFont="1" applyFill="1" applyAlignment="1">
      <alignment horizontal="right" vertical="center"/>
    </xf>
    <xf numFmtId="0" fontId="20" fillId="2" borderId="0" xfId="0" quotePrefix="1" applyFont="1" applyFill="1" applyAlignment="1">
      <alignment horizontal="center"/>
    </xf>
    <xf numFmtId="0" fontId="96" fillId="2" borderId="0" xfId="0" applyFont="1" applyFill="1" applyAlignment="1">
      <alignment vertical="center"/>
    </xf>
    <xf numFmtId="9" fontId="20" fillId="2" borderId="0" xfId="0" applyNumberFormat="1" applyFont="1" applyFill="1" applyAlignment="1">
      <alignment horizontal="center" vertical="center"/>
    </xf>
    <xf numFmtId="187" fontId="20" fillId="2" borderId="0" xfId="0" applyNumberFormat="1" applyFont="1" applyFill="1"/>
    <xf numFmtId="187" fontId="20" fillId="2" borderId="1" xfId="1" applyNumberFormat="1" applyFont="1" applyFill="1" applyBorder="1" applyAlignment="1">
      <alignment horizontal="center"/>
    </xf>
    <xf numFmtId="0" fontId="64" fillId="2" borderId="0" xfId="0" applyFont="1" applyFill="1" applyAlignment="1">
      <alignment horizontal="left" wrapText="1"/>
    </xf>
    <xf numFmtId="0" fontId="57" fillId="2" borderId="1" xfId="0" applyFont="1" applyFill="1" applyBorder="1" applyAlignment="1">
      <alignment horizontal="center"/>
    </xf>
    <xf numFmtId="37" fontId="17" fillId="0" borderId="0" xfId="0" applyNumberFormat="1" applyFont="1"/>
    <xf numFmtId="164" fontId="17" fillId="0" borderId="0" xfId="0" applyNumberFormat="1" applyFont="1"/>
    <xf numFmtId="0" fontId="87" fillId="0" borderId="0" xfId="0" applyFont="1"/>
    <xf numFmtId="0" fontId="72" fillId="2" borderId="0" xfId="0" applyFont="1" applyFill="1" applyAlignment="1">
      <alignment horizontal="left"/>
    </xf>
    <xf numFmtId="0" fontId="72" fillId="2" borderId="0" xfId="0" applyFont="1" applyFill="1" applyAlignment="1">
      <alignment horizontal="center" vertical="center"/>
    </xf>
    <xf numFmtId="0" fontId="72" fillId="2" borderId="0" xfId="0" applyFont="1" applyFill="1" applyAlignment="1">
      <alignment vertical="center" wrapText="1"/>
    </xf>
    <xf numFmtId="0" fontId="35" fillId="2" borderId="1" xfId="0" applyFont="1" applyFill="1" applyBorder="1" applyAlignment="1">
      <alignment horizontal="center" vertical="center"/>
    </xf>
    <xf numFmtId="164" fontId="20" fillId="2" borderId="0" xfId="0" applyNumberFormat="1" applyFont="1" applyFill="1"/>
    <xf numFmtId="37" fontId="9" fillId="2" borderId="1" xfId="1" applyNumberFormat="1" applyFont="1" applyFill="1" applyBorder="1" applyAlignment="1">
      <alignment horizontal="right" indent="2"/>
    </xf>
    <xf numFmtId="164" fontId="9" fillId="2" borderId="1" xfId="0" applyNumberFormat="1" applyFont="1" applyFill="1" applyBorder="1" applyAlignment="1">
      <alignment horizontal="center"/>
    </xf>
    <xf numFmtId="0" fontId="5" fillId="2" borderId="0" xfId="0" applyFont="1" applyFill="1" applyAlignment="1">
      <alignment vertical="top" wrapText="1"/>
    </xf>
    <xf numFmtId="0" fontId="25" fillId="0" borderId="0" xfId="0" applyFont="1" applyAlignment="1">
      <alignment horizontal="center"/>
    </xf>
    <xf numFmtId="0" fontId="5" fillId="2" borderId="0" xfId="0" applyFont="1" applyFill="1" applyAlignment="1">
      <alignment vertical="center"/>
    </xf>
    <xf numFmtId="0" fontId="0" fillId="2" borderId="0" xfId="0" applyFill="1"/>
    <xf numFmtId="0" fontId="35" fillId="7" borderId="1" xfId="0" applyFont="1" applyFill="1" applyBorder="1" applyAlignment="1">
      <alignment horizontal="center"/>
    </xf>
    <xf numFmtId="0" fontId="6" fillId="7" borderId="4"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33" fillId="7" borderId="1" xfId="0" applyFont="1" applyFill="1" applyBorder="1" applyAlignment="1">
      <alignment horizontal="center"/>
    </xf>
    <xf numFmtId="0" fontId="25" fillId="2" borderId="2" xfId="0" applyFont="1" applyFill="1" applyBorder="1" applyAlignment="1">
      <alignment horizontal="center"/>
    </xf>
    <xf numFmtId="0" fontId="25" fillId="2" borderId="6" xfId="0" applyFont="1" applyFill="1" applyBorder="1" applyAlignment="1">
      <alignment horizontal="center"/>
    </xf>
    <xf numFmtId="0" fontId="33" fillId="7" borderId="4" xfId="0" applyFont="1" applyFill="1" applyBorder="1" applyAlignment="1">
      <alignment horizontal="center" wrapText="1"/>
    </xf>
    <xf numFmtId="0" fontId="0" fillId="0" borderId="3" xfId="0" applyBorder="1" applyAlignment="1">
      <alignment horizontal="center" wrapText="1"/>
    </xf>
    <xf numFmtId="0" fontId="33" fillId="7" borderId="5" xfId="0" applyFont="1" applyFill="1" applyBorder="1" applyAlignment="1">
      <alignment horizontal="center" wrapText="1"/>
    </xf>
    <xf numFmtId="0" fontId="33" fillId="7" borderId="3" xfId="0" applyFont="1" applyFill="1" applyBorder="1" applyAlignment="1">
      <alignment horizontal="center" wrapText="1"/>
    </xf>
    <xf numFmtId="0" fontId="5" fillId="2" borderId="0" xfId="0" applyFont="1" applyFill="1" applyAlignment="1">
      <alignment wrapText="1"/>
    </xf>
    <xf numFmtId="0" fontId="25" fillId="2" borderId="1" xfId="0" applyFont="1" applyFill="1" applyBorder="1" applyAlignment="1">
      <alignment horizontal="center" vertical="center" wrapText="1"/>
    </xf>
    <xf numFmtId="0" fontId="38" fillId="2" borderId="0" xfId="0" applyFont="1" applyFill="1" applyAlignment="1">
      <alignment wrapText="1"/>
    </xf>
    <xf numFmtId="0" fontId="25" fillId="2" borderId="12" xfId="0" applyFont="1" applyFill="1" applyBorder="1" applyAlignment="1">
      <alignment horizontal="center" wrapText="1"/>
    </xf>
    <xf numFmtId="0" fontId="25" fillId="2" borderId="11" xfId="0" applyFont="1" applyFill="1" applyBorder="1" applyAlignment="1">
      <alignment horizontal="center" wrapText="1"/>
    </xf>
    <xf numFmtId="0" fontId="25" fillId="2" borderId="10" xfId="0" applyFont="1" applyFill="1" applyBorder="1" applyAlignment="1">
      <alignment horizontal="center" wrapText="1"/>
    </xf>
    <xf numFmtId="0" fontId="25" fillId="2" borderId="9" xfId="0" applyFont="1" applyFill="1" applyBorder="1" applyAlignment="1">
      <alignment horizontal="center" wrapText="1"/>
    </xf>
    <xf numFmtId="0" fontId="25" fillId="2" borderId="1" xfId="0" applyFont="1" applyFill="1" applyBorder="1" applyAlignment="1">
      <alignment horizontal="center" wrapText="1"/>
    </xf>
    <xf numFmtId="0" fontId="5" fillId="2" borderId="2" xfId="0" applyFont="1" applyFill="1" applyBorder="1" applyAlignment="1">
      <alignment horizontal="center" wrapText="1"/>
    </xf>
    <xf numFmtId="0" fontId="5" fillId="2" borderId="6" xfId="0" applyFont="1" applyFill="1" applyBorder="1" applyAlignment="1">
      <alignment horizontal="center" wrapText="1"/>
    </xf>
    <xf numFmtId="0" fontId="5" fillId="2" borderId="0" xfId="0" applyFont="1" applyFill="1" applyAlignment="1">
      <alignment horizontal="left" vertical="center"/>
    </xf>
    <xf numFmtId="0" fontId="5" fillId="2" borderId="0" xfId="0" applyFont="1" applyFill="1" applyAlignment="1">
      <alignment horizontal="left"/>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4" fillId="0" borderId="0" xfId="0" applyFont="1" applyAlignment="1">
      <alignment horizontal="left" vertical="top"/>
    </xf>
    <xf numFmtId="0" fontId="58" fillId="2" borderId="0" xfId="0" applyFont="1" applyFill="1" applyAlignment="1">
      <alignment wrapText="1"/>
    </xf>
    <xf numFmtId="0" fontId="47" fillId="0" borderId="0" xfId="0" applyFont="1" applyAlignment="1">
      <alignment vertical="top" wrapText="1"/>
    </xf>
    <xf numFmtId="0" fontId="20" fillId="2" borderId="0" xfId="0" applyFont="1" applyFill="1" applyAlignment="1">
      <alignment horizontal="left" vertical="center" wrapText="1"/>
    </xf>
    <xf numFmtId="0" fontId="20" fillId="2" borderId="0" xfId="0" applyFont="1" applyFill="1" applyAlignment="1">
      <alignment horizontal="left"/>
    </xf>
    <xf numFmtId="0" fontId="45" fillId="2" borderId="4" xfId="0" applyFont="1" applyFill="1" applyBorder="1" applyAlignment="1">
      <alignment horizontal="center" wrapText="1"/>
    </xf>
    <xf numFmtId="0" fontId="45" fillId="2" borderId="3" xfId="0" applyFont="1" applyFill="1" applyBorder="1" applyAlignment="1">
      <alignment horizontal="center" wrapText="1"/>
    </xf>
    <xf numFmtId="0" fontId="45" fillId="2" borderId="2"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59" fillId="2" borderId="0" xfId="0" applyFont="1" applyFill="1" applyAlignment="1">
      <alignment wrapText="1"/>
    </xf>
    <xf numFmtId="0" fontId="17" fillId="0" borderId="0" xfId="0" applyFont="1" applyAlignment="1">
      <alignment horizontal="left" vertical="top"/>
    </xf>
    <xf numFmtId="0" fontId="20" fillId="2" borderId="0" xfId="0" applyFont="1" applyFill="1" applyAlignment="1">
      <alignment horizontal="left" wrapText="1"/>
    </xf>
    <xf numFmtId="0" fontId="45" fillId="2" borderId="2" xfId="0" applyFont="1" applyFill="1" applyBorder="1" applyAlignment="1">
      <alignment horizontal="center"/>
    </xf>
    <xf numFmtId="0" fontId="45" fillId="2" borderId="6" xfId="0" applyFont="1" applyFill="1" applyBorder="1" applyAlignment="1">
      <alignment horizontal="center"/>
    </xf>
    <xf numFmtId="0" fontId="45" fillId="2" borderId="7" xfId="0" applyFont="1" applyFill="1" applyBorder="1" applyAlignment="1">
      <alignment horizontal="center"/>
    </xf>
    <xf numFmtId="0" fontId="20" fillId="2" borderId="0" xfId="0" applyFont="1" applyFill="1" applyAlignment="1">
      <alignment horizontal="left" vertical="top" wrapText="1"/>
    </xf>
    <xf numFmtId="0" fontId="59" fillId="2" borderId="0" xfId="0" applyFont="1" applyFill="1" applyAlignment="1">
      <alignment horizontal="left" vertical="top" wrapText="1"/>
    </xf>
    <xf numFmtId="0" fontId="79" fillId="2" borderId="4" xfId="0" applyFont="1" applyFill="1" applyBorder="1" applyAlignment="1">
      <alignment horizontal="center" vertical="center" wrapText="1"/>
    </xf>
    <xf numFmtId="0" fontId="79" fillId="2" borderId="3" xfId="0" applyFont="1" applyFill="1" applyBorder="1" applyAlignment="1">
      <alignment horizontal="center" vertical="center" wrapText="1"/>
    </xf>
    <xf numFmtId="0" fontId="79" fillId="2" borderId="1" xfId="0" applyFont="1" applyFill="1" applyBorder="1" applyAlignment="1">
      <alignment horizontal="center" vertical="center"/>
    </xf>
    <xf numFmtId="0" fontId="20" fillId="2" borderId="0" xfId="0" applyFont="1" applyFill="1" applyAlignment="1">
      <alignment wrapText="1"/>
    </xf>
    <xf numFmtId="0" fontId="17" fillId="0" borderId="0" xfId="0" applyFont="1" applyAlignment="1">
      <alignment horizontal="left" vertical="top" wrapText="1"/>
    </xf>
    <xf numFmtId="0" fontId="61" fillId="2" borderId="0" xfId="0" applyFont="1" applyFill="1" applyAlignment="1">
      <alignment wrapText="1"/>
    </xf>
    <xf numFmtId="0" fontId="59" fillId="0" borderId="1" xfId="0" applyFont="1" applyBorder="1" applyAlignment="1">
      <alignment horizontal="center"/>
    </xf>
    <xf numFmtId="0" fontId="59" fillId="0" borderId="2" xfId="0" applyFont="1" applyBorder="1" applyAlignment="1">
      <alignment horizontal="center"/>
    </xf>
    <xf numFmtId="0" fontId="59" fillId="9" borderId="2" xfId="0" applyFont="1" applyFill="1" applyBorder="1" applyAlignment="1">
      <alignment horizontal="center"/>
    </xf>
    <xf numFmtId="0" fontId="59" fillId="9" borderId="7" xfId="0" applyFont="1" applyFill="1" applyBorder="1" applyAlignment="1">
      <alignment horizontal="center"/>
    </xf>
    <xf numFmtId="0" fontId="59" fillId="9" borderId="1" xfId="0" applyFont="1" applyFill="1" applyBorder="1" applyAlignment="1">
      <alignment horizontal="center"/>
    </xf>
    <xf numFmtId="0" fontId="59" fillId="0" borderId="7" xfId="0" applyFont="1" applyBorder="1" applyAlignment="1">
      <alignment horizontal="center"/>
    </xf>
    <xf numFmtId="0" fontId="59" fillId="9" borderId="6" xfId="0" applyFont="1" applyFill="1" applyBorder="1" applyAlignment="1">
      <alignment horizontal="center"/>
    </xf>
    <xf numFmtId="0" fontId="25" fillId="2" borderId="1" xfId="0" applyFont="1" applyFill="1" applyBorder="1" applyAlignment="1">
      <alignment horizontal="center" vertical="center"/>
    </xf>
    <xf numFmtId="0" fontId="5" fillId="2" borderId="0" xfId="0" applyFont="1" applyFill="1" applyAlignment="1">
      <alignment vertical="center" wrapText="1"/>
    </xf>
    <xf numFmtId="0" fontId="25" fillId="2" borderId="4"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17" fillId="0" borderId="0" xfId="0" applyFont="1" applyAlignment="1">
      <alignment vertical="top" wrapText="1"/>
    </xf>
    <xf numFmtId="0" fontId="20" fillId="2" borderId="0" xfId="0" applyFont="1" applyFill="1" applyAlignment="1">
      <alignment vertical="top" wrapText="1"/>
    </xf>
    <xf numFmtId="0" fontId="45" fillId="2" borderId="4" xfId="0" applyFont="1" applyFill="1" applyBorder="1" applyAlignment="1">
      <alignment horizontal="center" vertical="center" wrapText="1"/>
    </xf>
    <xf numFmtId="0" fontId="45" fillId="2" borderId="3" xfId="0" applyFont="1" applyFill="1" applyBorder="1" applyAlignment="1">
      <alignment horizontal="center" vertical="center" wrapText="1"/>
    </xf>
    <xf numFmtId="0" fontId="45" fillId="2" borderId="2" xfId="0" applyFont="1" applyFill="1" applyBorder="1" applyAlignment="1">
      <alignment horizontal="center" vertical="center"/>
    </xf>
    <xf numFmtId="0" fontId="45" fillId="2" borderId="7" xfId="0" applyFont="1" applyFill="1" applyBorder="1" applyAlignment="1">
      <alignment horizontal="center" vertical="center"/>
    </xf>
    <xf numFmtId="0" fontId="45" fillId="2" borderId="6" xfId="0" applyFont="1" applyFill="1" applyBorder="1" applyAlignment="1">
      <alignment horizontal="center" vertical="center"/>
    </xf>
    <xf numFmtId="0" fontId="45" fillId="2" borderId="1" xfId="0" applyFont="1" applyFill="1" applyBorder="1" applyAlignment="1">
      <alignment horizontal="center" vertical="center" wrapText="1"/>
    </xf>
    <xf numFmtId="0" fontId="45" fillId="2" borderId="1" xfId="0" applyFont="1" applyFill="1" applyBorder="1" applyAlignment="1">
      <alignment horizontal="center" vertical="center"/>
    </xf>
    <xf numFmtId="3" fontId="20"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xf>
    <xf numFmtId="0" fontId="65" fillId="2" borderId="4" xfId="0" applyFont="1" applyFill="1" applyBorder="1" applyAlignment="1">
      <alignment horizontal="center" vertical="center" wrapText="1"/>
    </xf>
    <xf numFmtId="0" fontId="65" fillId="2" borderId="3" xfId="0" applyFont="1" applyFill="1" applyBorder="1" applyAlignment="1">
      <alignment horizontal="center" vertical="center"/>
    </xf>
    <xf numFmtId="0" fontId="65" fillId="2" borderId="1" xfId="0" applyFont="1" applyFill="1" applyBorder="1" applyAlignment="1">
      <alignment horizontal="center" vertical="center"/>
    </xf>
    <xf numFmtId="0" fontId="0" fillId="2" borderId="0" xfId="0" applyFill="1" applyAlignment="1">
      <alignment wrapText="1"/>
    </xf>
    <xf numFmtId="0" fontId="45" fillId="2" borderId="1" xfId="0" applyFont="1" applyFill="1" applyBorder="1" applyAlignment="1">
      <alignment horizontal="center"/>
    </xf>
    <xf numFmtId="3" fontId="20" fillId="2" borderId="1" xfId="0" applyNumberFormat="1" applyFont="1" applyFill="1" applyBorder="1" applyAlignment="1">
      <alignment horizontal="center" vertical="center"/>
    </xf>
    <xf numFmtId="9" fontId="20" fillId="2" borderId="1" xfId="0" applyNumberFormat="1" applyFont="1" applyFill="1" applyBorder="1" applyAlignment="1">
      <alignment horizontal="center" vertical="center"/>
    </xf>
    <xf numFmtId="0" fontId="0" fillId="0" borderId="0" xfId="0" applyAlignment="1">
      <alignment wrapText="1"/>
    </xf>
    <xf numFmtId="0" fontId="44" fillId="0" borderId="2" xfId="0" applyFont="1" applyBorder="1" applyAlignment="1">
      <alignment horizontal="center" vertical="center"/>
    </xf>
    <xf numFmtId="0" fontId="44" fillId="0" borderId="6" xfId="0" applyFont="1" applyBorder="1" applyAlignment="1">
      <alignment horizontal="center" vertical="center"/>
    </xf>
    <xf numFmtId="0" fontId="45" fillId="2" borderId="1" xfId="0" applyFont="1" applyFill="1" applyBorder="1" applyAlignment="1">
      <alignment vertical="center"/>
    </xf>
    <xf numFmtId="0" fontId="45" fillId="2" borderId="1" xfId="0" applyFont="1" applyFill="1" applyBorder="1" applyAlignment="1">
      <alignment vertical="center" wrapText="1"/>
    </xf>
    <xf numFmtId="0" fontId="20" fillId="2" borderId="0" xfId="0" quotePrefix="1" applyFont="1" applyFill="1" applyAlignment="1">
      <alignment wrapText="1"/>
    </xf>
    <xf numFmtId="0" fontId="20" fillId="2" borderId="1" xfId="0" applyFont="1" applyFill="1" applyBorder="1" applyAlignment="1">
      <alignment vertical="center"/>
    </xf>
    <xf numFmtId="0" fontId="25" fillId="2" borderId="1" xfId="0" applyFont="1" applyFill="1" applyBorder="1"/>
    <xf numFmtId="0" fontId="5" fillId="2" borderId="1" xfId="0" applyFont="1" applyFill="1" applyBorder="1"/>
    <xf numFmtId="0" fontId="25" fillId="2" borderId="4" xfId="0" applyFont="1" applyFill="1" applyBorder="1" applyAlignment="1">
      <alignment horizontal="center" wrapText="1"/>
    </xf>
    <xf numFmtId="0" fontId="25" fillId="2" borderId="3" xfId="0" applyFont="1" applyFill="1" applyBorder="1" applyAlignment="1">
      <alignment horizontal="center" wrapText="1"/>
    </xf>
    <xf numFmtId="0" fontId="2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5" fillId="2" borderId="7" xfId="0" applyFont="1" applyFill="1" applyBorder="1" applyAlignment="1">
      <alignment horizontal="center"/>
    </xf>
    <xf numFmtId="0" fontId="5" fillId="2" borderId="2" xfId="0" applyFont="1" applyFill="1" applyBorder="1" applyAlignment="1">
      <alignment horizontal="center"/>
    </xf>
    <xf numFmtId="0" fontId="5" fillId="2" borderId="7" xfId="0" applyFont="1" applyFill="1" applyBorder="1" applyAlignment="1">
      <alignment horizontal="center"/>
    </xf>
    <xf numFmtId="0" fontId="5" fillId="2" borderId="6" xfId="0" applyFont="1" applyFill="1" applyBorder="1" applyAlignment="1">
      <alignment horizontal="center"/>
    </xf>
    <xf numFmtId="0" fontId="5" fillId="2" borderId="2"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3" fontId="25" fillId="2" borderId="2" xfId="0" applyNumberFormat="1" applyFont="1" applyFill="1" applyBorder="1" applyAlignment="1">
      <alignment horizontal="center" vertical="center" wrapText="1"/>
    </xf>
    <xf numFmtId="3" fontId="25" fillId="2" borderId="6" xfId="0" applyNumberFormat="1" applyFont="1" applyFill="1" applyBorder="1" applyAlignment="1">
      <alignment horizontal="center" vertical="center" wrapText="1"/>
    </xf>
    <xf numFmtId="9" fontId="25" fillId="2" borderId="4" xfId="2" applyFont="1" applyFill="1" applyBorder="1" applyAlignment="1">
      <alignment horizontal="center" wrapText="1"/>
    </xf>
    <xf numFmtId="9" fontId="25" fillId="2" borderId="3" xfId="2" applyFont="1" applyFill="1" applyBorder="1" applyAlignment="1">
      <alignment horizontal="center"/>
    </xf>
    <xf numFmtId="0" fontId="25" fillId="2" borderId="15" xfId="0" applyFont="1" applyFill="1" applyBorder="1" applyAlignment="1">
      <alignment horizontal="center" wrapText="1"/>
    </xf>
    <xf numFmtId="0" fontId="25" fillId="2" borderId="1" xfId="0" applyFont="1" applyFill="1" applyBorder="1" applyAlignment="1">
      <alignment horizontal="center"/>
    </xf>
    <xf numFmtId="0" fontId="25" fillId="2" borderId="13" xfId="0" applyFont="1" applyFill="1" applyBorder="1" applyAlignment="1">
      <alignment horizontal="center" wrapText="1"/>
    </xf>
    <xf numFmtId="0" fontId="5" fillId="2" borderId="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6" xfId="0" applyFont="1" applyFill="1" applyBorder="1" applyAlignment="1">
      <alignment horizontal="left" vertical="center" wrapText="1"/>
    </xf>
    <xf numFmtId="3" fontId="5" fillId="2" borderId="1" xfId="0" applyNumberFormat="1" applyFont="1" applyFill="1" applyBorder="1" applyAlignment="1">
      <alignment horizontal="left" vertical="center" indent="1"/>
    </xf>
    <xf numFmtId="171" fontId="7" fillId="2" borderId="2" xfId="0" applyNumberFormat="1" applyFont="1" applyFill="1" applyBorder="1" applyAlignment="1">
      <alignment horizontal="center" vertical="center"/>
    </xf>
    <xf numFmtId="171" fontId="7" fillId="2" borderId="6"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25" fillId="2" borderId="12"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5" fillId="2" borderId="1" xfId="0" applyFont="1" applyFill="1" applyBorder="1" applyAlignment="1">
      <alignment horizontal="center" vertical="center"/>
    </xf>
    <xf numFmtId="171" fontId="5" fillId="2" borderId="1" xfId="0" applyNumberFormat="1" applyFont="1" applyFill="1" applyBorder="1" applyAlignment="1">
      <alignment horizontal="center" vertical="center"/>
    </xf>
    <xf numFmtId="0" fontId="4" fillId="12" borderId="1" xfId="0" applyFont="1" applyFill="1" applyBorder="1" applyAlignment="1">
      <alignment horizontal="center" vertical="center"/>
    </xf>
    <xf numFmtId="0" fontId="4" fillId="10" borderId="1" xfId="0" applyFont="1" applyFill="1" applyBorder="1" applyAlignment="1">
      <alignment vertical="center" wrapText="1"/>
    </xf>
    <xf numFmtId="9" fontId="4" fillId="12" borderId="4" xfId="0" applyNumberFormat="1" applyFont="1" applyFill="1" applyBorder="1" applyAlignment="1">
      <alignment horizontal="center" vertical="center"/>
    </xf>
    <xf numFmtId="9" fontId="4" fillId="12" borderId="3" xfId="0" applyNumberFormat="1" applyFont="1" applyFill="1" applyBorder="1" applyAlignment="1">
      <alignment horizontal="center" vertical="center"/>
    </xf>
    <xf numFmtId="0" fontId="4" fillId="12" borderId="1" xfId="0" applyFont="1" applyFill="1" applyBorder="1" applyAlignment="1">
      <alignment horizontal="center" vertical="center" wrapText="1"/>
    </xf>
    <xf numFmtId="0" fontId="44" fillId="12" borderId="1" xfId="0" applyFont="1" applyFill="1" applyBorder="1" applyAlignment="1">
      <alignment horizontal="center"/>
    </xf>
    <xf numFmtId="0" fontId="44" fillId="12" borderId="1" xfId="0" applyFont="1" applyFill="1" applyBorder="1" applyAlignment="1">
      <alignment horizontal="center" wrapText="1"/>
    </xf>
    <xf numFmtId="0" fontId="4" fillId="12" borderId="1" xfId="0" applyFont="1" applyFill="1" applyBorder="1" applyAlignment="1">
      <alignment horizontal="left" vertical="center" indent="1"/>
    </xf>
    <xf numFmtId="9" fontId="4" fillId="14" borderId="1" xfId="0" applyNumberFormat="1" applyFont="1" applyFill="1" applyBorder="1" applyAlignment="1">
      <alignment horizontal="center" vertical="center"/>
    </xf>
    <xf numFmtId="0" fontId="57" fillId="2" borderId="0" xfId="0" applyFont="1" applyFill="1" applyAlignment="1">
      <alignment vertical="top" wrapText="1"/>
    </xf>
    <xf numFmtId="0" fontId="45" fillId="2" borderId="1" xfId="0" applyFont="1" applyFill="1" applyBorder="1" applyAlignment="1">
      <alignment horizontal="left" wrapText="1"/>
    </xf>
    <xf numFmtId="0" fontId="45" fillId="2" borderId="2" xfId="0" applyFont="1" applyFill="1" applyBorder="1" applyAlignment="1">
      <alignment horizontal="left" wrapText="1"/>
    </xf>
    <xf numFmtId="0" fontId="45" fillId="2" borderId="3" xfId="0" applyFont="1" applyFill="1" applyBorder="1" applyAlignment="1">
      <alignment horizontal="center" vertical="center"/>
    </xf>
    <xf numFmtId="0" fontId="56" fillId="2" borderId="1" xfId="0" applyFont="1" applyFill="1" applyBorder="1" applyAlignment="1">
      <alignment horizontal="center" vertical="center" wrapText="1"/>
    </xf>
    <xf numFmtId="0" fontId="56" fillId="2" borderId="1" xfId="0" applyFont="1" applyFill="1" applyBorder="1" applyAlignment="1">
      <alignment wrapText="1"/>
    </xf>
    <xf numFmtId="0" fontId="100" fillId="2" borderId="1" xfId="0" applyFont="1" applyFill="1" applyBorder="1" applyAlignment="1">
      <alignment horizontal="center" wrapText="1"/>
    </xf>
    <xf numFmtId="0" fontId="100" fillId="2" borderId="2" xfId="0" applyFont="1" applyFill="1" applyBorder="1" applyAlignment="1">
      <alignment horizontal="center" wrapText="1"/>
    </xf>
    <xf numFmtId="0" fontId="100" fillId="2" borderId="6" xfId="0" applyFont="1" applyFill="1" applyBorder="1" applyAlignment="1">
      <alignment horizontal="center" wrapText="1"/>
    </xf>
    <xf numFmtId="171" fontId="59" fillId="2" borderId="1" xfId="0" applyNumberFormat="1" applyFont="1" applyFill="1" applyBorder="1" applyAlignment="1">
      <alignment horizontal="center" vertical="center"/>
    </xf>
    <xf numFmtId="3" fontId="45" fillId="2" borderId="1" xfId="0" applyNumberFormat="1" applyFont="1" applyFill="1" applyBorder="1" applyAlignment="1">
      <alignment horizontal="center" vertical="center"/>
    </xf>
    <xf numFmtId="0" fontId="59" fillId="2" borderId="1" xfId="0" applyFont="1" applyFill="1" applyBorder="1" applyAlignment="1">
      <alignment horizontal="center" vertical="center"/>
    </xf>
    <xf numFmtId="0" fontId="5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2" fontId="20" fillId="2" borderId="1" xfId="0" applyNumberFormat="1" applyFont="1" applyFill="1" applyBorder="1" applyAlignment="1">
      <alignment horizontal="center" vertical="center" wrapText="1"/>
    </xf>
    <xf numFmtId="0" fontId="45" fillId="2" borderId="1" xfId="0" applyFont="1" applyFill="1" applyBorder="1" applyAlignment="1">
      <alignment horizontal="center" wrapText="1"/>
    </xf>
    <xf numFmtId="0" fontId="93" fillId="2" borderId="0" xfId="0" applyFont="1" applyFill="1" applyAlignment="1">
      <alignment vertical="center" wrapText="1"/>
    </xf>
    <xf numFmtId="0" fontId="20" fillId="2" borderId="0" xfId="0" applyFont="1" applyFill="1" applyAlignment="1">
      <alignment vertical="center" wrapText="1"/>
    </xf>
    <xf numFmtId="0" fontId="45" fillId="2" borderId="2" xfId="0" applyFont="1" applyFill="1" applyBorder="1" applyAlignment="1">
      <alignment horizontal="center" wrapText="1"/>
    </xf>
    <xf numFmtId="0" fontId="45" fillId="2" borderId="6" xfId="0" applyFont="1" applyFill="1" applyBorder="1" applyAlignment="1">
      <alignment horizontal="center" wrapText="1"/>
    </xf>
    <xf numFmtId="9" fontId="20" fillId="2" borderId="1" xfId="0" applyNumberFormat="1" applyFont="1" applyFill="1" applyBorder="1" applyAlignment="1">
      <alignment horizontal="center" vertical="center" wrapText="1"/>
    </xf>
    <xf numFmtId="0" fontId="20" fillId="2" borderId="3" xfId="0" applyFont="1" applyFill="1" applyBorder="1" applyAlignment="1">
      <alignment horizontal="center" vertical="center" wrapText="1"/>
    </xf>
    <xf numFmtId="0" fontId="108" fillId="2" borderId="1" xfId="0" applyFont="1" applyFill="1" applyBorder="1" applyAlignment="1">
      <alignment vertical="center" wrapText="1"/>
    </xf>
    <xf numFmtId="0" fontId="108" fillId="2" borderId="1" xfId="0" applyFont="1" applyFill="1" applyBorder="1" applyAlignment="1">
      <alignment horizontal="center" vertical="center" wrapText="1"/>
    </xf>
    <xf numFmtId="0" fontId="25" fillId="2" borderId="0" xfId="0" applyFont="1" applyFill="1" applyAlignment="1">
      <alignment wrapText="1"/>
    </xf>
    <xf numFmtId="0" fontId="107" fillId="2" borderId="1" xfId="0"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wrapText="1"/>
    </xf>
    <xf numFmtId="3" fontId="5" fillId="2" borderId="1" xfId="0" applyNumberFormat="1" applyFont="1" applyFill="1" applyBorder="1" applyAlignment="1">
      <alignment horizontal="center" vertical="center" wrapText="1"/>
    </xf>
    <xf numFmtId="0" fontId="5" fillId="2" borderId="0" xfId="0" applyFont="1" applyFill="1" applyAlignment="1">
      <alignment vertical="top"/>
    </xf>
    <xf numFmtId="0" fontId="5" fillId="2" borderId="1" xfId="0" applyFont="1" applyFill="1" applyBorder="1" applyAlignment="1">
      <alignment horizontal="left" vertical="center" wrapText="1" indent="4"/>
    </xf>
    <xf numFmtId="0" fontId="5" fillId="2" borderId="1" xfId="0" applyFont="1" applyFill="1" applyBorder="1" applyAlignment="1">
      <alignment vertical="center"/>
    </xf>
    <xf numFmtId="0" fontId="5" fillId="2" borderId="0" xfId="0" applyFont="1" applyFill="1" applyAlignment="1">
      <alignment horizontal="left" vertical="top" wrapText="1"/>
    </xf>
    <xf numFmtId="0" fontId="27" fillId="2" borderId="1" xfId="0" applyFont="1" applyFill="1" applyBorder="1" applyAlignment="1">
      <alignment vertical="center" wrapText="1"/>
    </xf>
    <xf numFmtId="0" fontId="111" fillId="2" borderId="1" xfId="0" applyFont="1" applyFill="1" applyBorder="1" applyAlignment="1">
      <alignment horizontal="center" vertical="center" wrapText="1"/>
    </xf>
    <xf numFmtId="0" fontId="9" fillId="2" borderId="0" xfId="0" applyFont="1" applyFill="1" applyAlignment="1">
      <alignment vertical="top" wrapText="1"/>
    </xf>
    <xf numFmtId="10" fontId="9" fillId="2" borderId="2" xfId="0" applyNumberFormat="1" applyFont="1" applyFill="1" applyBorder="1" applyAlignment="1">
      <alignment horizontal="center"/>
    </xf>
    <xf numFmtId="10" fontId="9" fillId="2" borderId="7" xfId="0" applyNumberFormat="1" applyFont="1" applyFill="1" applyBorder="1" applyAlignment="1">
      <alignment horizontal="center"/>
    </xf>
    <xf numFmtId="10" fontId="9" fillId="2" borderId="6" xfId="0" applyNumberFormat="1" applyFont="1" applyFill="1" applyBorder="1" applyAlignment="1">
      <alignment horizontal="center"/>
    </xf>
    <xf numFmtId="171" fontId="9" fillId="2" borderId="2" xfId="0" applyNumberFormat="1" applyFont="1" applyFill="1" applyBorder="1" applyAlignment="1">
      <alignment horizontal="center"/>
    </xf>
    <xf numFmtId="171" fontId="9" fillId="2" borderId="7" xfId="0" applyNumberFormat="1" applyFont="1" applyFill="1" applyBorder="1" applyAlignment="1">
      <alignment horizontal="center"/>
    </xf>
    <xf numFmtId="171" fontId="9" fillId="2" borderId="6" xfId="0" applyNumberFormat="1" applyFont="1" applyFill="1" applyBorder="1" applyAlignment="1">
      <alignment horizontal="center"/>
    </xf>
    <xf numFmtId="0" fontId="9" fillId="2" borderId="2" xfId="0" applyFont="1" applyFill="1" applyBorder="1" applyAlignment="1">
      <alignment horizontal="center"/>
    </xf>
    <xf numFmtId="0" fontId="9" fillId="2" borderId="7" xfId="0" applyFont="1" applyFill="1" applyBorder="1" applyAlignment="1">
      <alignment horizontal="center"/>
    </xf>
    <xf numFmtId="0" fontId="9" fillId="2" borderId="6" xfId="0" applyFont="1" applyFill="1" applyBorder="1" applyAlignment="1">
      <alignment horizontal="center"/>
    </xf>
    <xf numFmtId="0" fontId="65" fillId="2" borderId="1" xfId="0" applyFont="1" applyFill="1" applyBorder="1" applyAlignment="1">
      <alignment horizontal="center" wrapText="1"/>
    </xf>
    <xf numFmtId="0" fontId="20" fillId="2" borderId="1" xfId="0" applyFont="1" applyFill="1" applyBorder="1"/>
    <xf numFmtId="0" fontId="20" fillId="2" borderId="1" xfId="0" applyFont="1" applyFill="1" applyBorder="1" applyAlignment="1">
      <alignment horizontal="right" indent="5"/>
    </xf>
    <xf numFmtId="0" fontId="20" fillId="2" borderId="2" xfId="0" applyFont="1" applyFill="1" applyBorder="1"/>
    <xf numFmtId="0" fontId="20" fillId="2" borderId="7" xfId="0" applyFont="1" applyFill="1" applyBorder="1"/>
    <xf numFmtId="0" fontId="20" fillId="2" borderId="6" xfId="0" applyFont="1" applyFill="1" applyBorder="1"/>
    <xf numFmtId="0" fontId="20" fillId="2" borderId="1" xfId="0" applyFont="1" applyFill="1" applyBorder="1" applyAlignment="1">
      <alignment horizontal="center"/>
    </xf>
    <xf numFmtId="0" fontId="20" fillId="2" borderId="4" xfId="0" applyFont="1" applyFill="1" applyBorder="1" applyAlignment="1">
      <alignment horizontal="center" vertical="center" wrapText="1"/>
    </xf>
    <xf numFmtId="0" fontId="20" fillId="2" borderId="3" xfId="0" applyFont="1" applyFill="1" applyBorder="1" applyAlignment="1">
      <alignment horizontal="center" vertical="center"/>
    </xf>
    <xf numFmtId="2" fontId="5" fillId="2" borderId="1" xfId="1" applyNumberFormat="1" applyFont="1" applyFill="1" applyBorder="1" applyAlignment="1">
      <alignment horizontal="center"/>
    </xf>
    <xf numFmtId="0" fontId="0" fillId="0" borderId="1" xfId="0" applyBorder="1"/>
    <xf numFmtId="0" fontId="0" fillId="0" borderId="0" xfId="0"/>
    <xf numFmtId="2" fontId="25" fillId="2" borderId="1" xfId="1" applyNumberFormat="1" applyFont="1" applyFill="1" applyBorder="1" applyAlignment="1">
      <alignment horizontal="center" wrapText="1"/>
    </xf>
    <xf numFmtId="0" fontId="3" fillId="0" borderId="1" xfId="0" applyFont="1" applyBorder="1" applyAlignment="1">
      <alignment wrapText="1"/>
    </xf>
    <xf numFmtId="3" fontId="5" fillId="2" borderId="1" xfId="1" applyNumberFormat="1" applyFont="1" applyFill="1" applyBorder="1" applyAlignment="1">
      <alignment horizontal="center"/>
    </xf>
    <xf numFmtId="3" fontId="0" fillId="0" borderId="1" xfId="0" applyNumberFormat="1" applyBorder="1"/>
    <xf numFmtId="3" fontId="5" fillId="2" borderId="1" xfId="0" applyNumberFormat="1" applyFont="1" applyFill="1" applyBorder="1" applyAlignment="1">
      <alignment horizontal="right" vertical="center" wrapText="1" indent="4"/>
    </xf>
    <xf numFmtId="10" fontId="5" fillId="2" borderId="1" xfId="0" applyNumberFormat="1" applyFont="1" applyFill="1" applyBorder="1" applyAlignment="1">
      <alignment horizontal="right" vertical="center" wrapText="1" indent="4"/>
    </xf>
    <xf numFmtId="0" fontId="5" fillId="2" borderId="1" xfId="0" applyFont="1" applyFill="1" applyBorder="1" applyAlignment="1">
      <alignment horizontal="right" vertical="center" wrapText="1" indent="4"/>
    </xf>
    <xf numFmtId="9" fontId="5" fillId="2" borderId="1" xfId="0" applyNumberFormat="1"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167" fontId="5" fillId="2" borderId="2" xfId="0" applyNumberFormat="1" applyFont="1" applyFill="1" applyBorder="1" applyAlignment="1">
      <alignment horizontal="center" vertical="center"/>
    </xf>
    <xf numFmtId="167" fontId="5" fillId="2" borderId="6" xfId="0" applyNumberFormat="1" applyFont="1" applyFill="1" applyBorder="1" applyAlignment="1">
      <alignment horizontal="center" vertical="center"/>
    </xf>
    <xf numFmtId="3" fontId="5" fillId="2" borderId="1" xfId="0" applyNumberFormat="1" applyFont="1" applyFill="1" applyBorder="1" applyAlignment="1">
      <alignment horizontal="right" vertical="center" indent="9"/>
    </xf>
    <xf numFmtId="9" fontId="5" fillId="2" borderId="1" xfId="0" applyNumberFormat="1" applyFont="1" applyFill="1" applyBorder="1" applyAlignment="1">
      <alignment horizontal="center" vertical="center"/>
    </xf>
    <xf numFmtId="0" fontId="5" fillId="2" borderId="7" xfId="0" applyFont="1" applyFill="1" applyBorder="1" applyAlignment="1">
      <alignment horizontal="center" wrapText="1"/>
    </xf>
    <xf numFmtId="0" fontId="49" fillId="0" borderId="0" xfId="0" applyFont="1" applyAlignment="1">
      <alignment wrapText="1"/>
    </xf>
    <xf numFmtId="0" fontId="17" fillId="0" borderId="2" xfId="0" applyFont="1" applyBorder="1" applyAlignment="1">
      <alignment horizontal="center"/>
    </xf>
    <xf numFmtId="0" fontId="17" fillId="0" borderId="6" xfId="0" applyFont="1" applyBorder="1" applyAlignment="1">
      <alignment horizontal="center"/>
    </xf>
    <xf numFmtId="0" fontId="46" fillId="0" borderId="1" xfId="0" applyFont="1" applyBorder="1" applyAlignment="1">
      <alignment horizontal="center" wrapText="1"/>
    </xf>
    <xf numFmtId="3" fontId="5" fillId="2" borderId="1" xfId="0" applyNumberFormat="1" applyFont="1" applyFill="1" applyBorder="1" applyAlignment="1">
      <alignment horizontal="right" vertical="center" indent="6"/>
    </xf>
    <xf numFmtId="0" fontId="5" fillId="2" borderId="7" xfId="0" applyFont="1" applyFill="1" applyBorder="1" applyAlignment="1">
      <alignment horizontal="center" vertical="center"/>
    </xf>
    <xf numFmtId="0" fontId="5" fillId="2" borderId="4" xfId="0" applyFont="1" applyFill="1" applyBorder="1" applyAlignment="1">
      <alignment vertical="center"/>
    </xf>
    <xf numFmtId="0" fontId="5" fillId="2" borderId="3" xfId="0" applyFont="1" applyFill="1" applyBorder="1" applyAlignment="1">
      <alignment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2" xfId="0" applyFont="1" applyFill="1" applyBorder="1" applyAlignment="1">
      <alignment vertical="center" wrapText="1"/>
    </xf>
    <xf numFmtId="0" fontId="5" fillId="2" borderId="11" xfId="0" applyFont="1" applyFill="1" applyBorder="1" applyAlignment="1">
      <alignment vertical="center" wrapText="1"/>
    </xf>
    <xf numFmtId="0" fontId="5" fillId="2" borderId="10" xfId="0" applyFont="1" applyFill="1" applyBorder="1" applyAlignment="1">
      <alignment vertical="center" wrapText="1"/>
    </xf>
    <xf numFmtId="0" fontId="5" fillId="2" borderId="9" xfId="0" applyFont="1" applyFill="1" applyBorder="1" applyAlignment="1">
      <alignment vertical="center" wrapText="1"/>
    </xf>
    <xf numFmtId="0" fontId="20" fillId="2" borderId="0" xfId="0" applyFont="1" applyFill="1" applyAlignment="1">
      <alignment horizontal="left" vertical="center" indent="1"/>
    </xf>
    <xf numFmtId="0" fontId="93" fillId="2" borderId="0" xfId="0" applyFont="1" applyFill="1" applyAlignment="1">
      <alignment horizontal="left" vertical="center" indent="1"/>
    </xf>
    <xf numFmtId="0" fontId="20" fillId="2" borderId="2" xfId="0" applyFont="1" applyFill="1" applyBorder="1" applyAlignment="1">
      <alignment horizontal="left" vertical="center"/>
    </xf>
    <xf numFmtId="0" fontId="20" fillId="2" borderId="6" xfId="0" applyFont="1" applyFill="1" applyBorder="1" applyAlignment="1">
      <alignment horizontal="left" vertical="center"/>
    </xf>
    <xf numFmtId="0" fontId="45" fillId="2" borderId="1" xfId="0" applyFont="1" applyFill="1" applyBorder="1" applyAlignment="1">
      <alignment wrapText="1"/>
    </xf>
    <xf numFmtId="0" fontId="20" fillId="2" borderId="1" xfId="0" applyFont="1" applyFill="1" applyBorder="1" applyAlignment="1">
      <alignment vertical="center" wrapText="1"/>
    </xf>
    <xf numFmtId="0" fontId="25" fillId="2" borderId="2" xfId="0" applyFont="1" applyFill="1" applyBorder="1" applyAlignment="1">
      <alignment horizontal="left" vertical="center"/>
    </xf>
    <xf numFmtId="0" fontId="25" fillId="2" borderId="6" xfId="0" applyFont="1" applyFill="1" applyBorder="1" applyAlignment="1">
      <alignment horizontal="left" vertical="center"/>
    </xf>
    <xf numFmtId="0" fontId="65" fillId="2" borderId="3" xfId="0" applyFont="1" applyFill="1" applyBorder="1" applyAlignment="1">
      <alignment horizontal="center" vertical="center" wrapText="1"/>
    </xf>
    <xf numFmtId="0" fontId="65" fillId="2" borderId="1" xfId="0" applyFont="1" applyFill="1" applyBorder="1" applyAlignment="1">
      <alignment horizontal="center" vertical="center" wrapText="1"/>
    </xf>
    <xf numFmtId="0" fontId="117" fillId="0" borderId="0" xfId="3" applyFont="1" applyAlignment="1">
      <alignment horizontal="center"/>
    </xf>
    <xf numFmtId="0" fontId="1" fillId="0" borderId="0" xfId="3"/>
    <xf numFmtId="0" fontId="118" fillId="0" borderId="0" xfId="3" applyFont="1"/>
    <xf numFmtId="0" fontId="119" fillId="0" borderId="0" xfId="3" applyFont="1" applyAlignment="1">
      <alignment horizontal="center"/>
    </xf>
    <xf numFmtId="0" fontId="1" fillId="0" borderId="0" xfId="3" applyAlignment="1">
      <alignment horizontal="right" vertical="top" indent="1"/>
    </xf>
    <xf numFmtId="0" fontId="120" fillId="0" borderId="0" xfId="3" applyFont="1" applyAlignment="1">
      <alignment horizontal="left" wrapText="1"/>
    </xf>
    <xf numFmtId="0" fontId="120" fillId="0" borderId="0" xfId="3" applyFont="1"/>
    <xf numFmtId="0" fontId="121" fillId="0" borderId="0" xfId="4"/>
    <xf numFmtId="0" fontId="122" fillId="0" borderId="0" xfId="3" applyFont="1" applyAlignment="1">
      <alignment horizontal="left"/>
    </xf>
    <xf numFmtId="0" fontId="122" fillId="0" borderId="0" xfId="3" applyFont="1" applyAlignment="1">
      <alignment horizontal="center"/>
    </xf>
    <xf numFmtId="0" fontId="122" fillId="0" borderId="0" xfId="3" applyFont="1" applyAlignment="1">
      <alignment horizontal="right"/>
    </xf>
  </cellXfs>
  <cellStyles count="5">
    <cellStyle name="Comma" xfId="1" builtinId="3"/>
    <cellStyle name="Hyperlink" xfId="4" builtinId="8"/>
    <cellStyle name="Normal" xfId="0" builtinId="0"/>
    <cellStyle name="Normal 7" xfId="3" xr:uid="{34069950-222F-4D4E-980C-63079970219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ustomXml" Target="../customXml/item1.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6.xml"/><Relationship Id="rId114"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microsoft.com/office/2017/10/relationships/person" Target="persons/perso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F20ADVQ3!$K$8</c:f>
              <c:strCache>
                <c:ptCount val="1"/>
                <c:pt idx="0">
                  <c:v>Normalized residual</c:v>
                </c:pt>
              </c:strCache>
            </c:strRef>
          </c:tx>
          <c:spPr>
            <a:ln w="19050" cap="rnd">
              <a:noFill/>
              <a:round/>
            </a:ln>
            <a:effectLst/>
          </c:spPr>
          <c:marker>
            <c:symbol val="circle"/>
            <c:size val="5"/>
            <c:spPr>
              <a:solidFill>
                <a:schemeClr val="accent1"/>
              </a:solidFill>
              <a:ln w="9525">
                <a:solidFill>
                  <a:schemeClr val="accent1"/>
                </a:solidFill>
              </a:ln>
              <a:effectLst/>
            </c:spPr>
          </c:marker>
          <c:xVal>
            <c:numRef>
              <c:f>F20ADVQ3!$H$9:$H$18</c:f>
              <c:numCache>
                <c:formatCode>General</c:formatCode>
                <c:ptCount val="10"/>
              </c:numCache>
            </c:numRef>
          </c:xVal>
          <c:yVal>
            <c:numRef>
              <c:f>F20ADVQ3!$K$9:$K$18</c:f>
              <c:numCache>
                <c:formatCode>General</c:formatCode>
                <c:ptCount val="10"/>
              </c:numCache>
            </c:numRef>
          </c:yVal>
          <c:smooth val="0"/>
          <c:extLst>
            <c:ext xmlns:c16="http://schemas.microsoft.com/office/drawing/2014/chart" uri="{C3380CC4-5D6E-409C-BE32-E72D297353CC}">
              <c16:uniqueId val="{00000000-3104-4DAC-8D14-BB60F2430C76}"/>
            </c:ext>
          </c:extLst>
        </c:ser>
        <c:dLbls>
          <c:showLegendKey val="0"/>
          <c:showVal val="0"/>
          <c:showCatName val="0"/>
          <c:showSerName val="0"/>
          <c:showPercent val="0"/>
          <c:showBubbleSize val="0"/>
        </c:dLbls>
        <c:axId val="591795720"/>
        <c:axId val="591798016"/>
      </c:scatterChart>
      <c:valAx>
        <c:axId val="591795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1798016"/>
        <c:crosses val="autoZero"/>
        <c:crossBetween val="midCat"/>
      </c:valAx>
      <c:valAx>
        <c:axId val="591798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179572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S24ADVQ4!$I$63</c:f>
              <c:strCache>
                <c:ptCount val="1"/>
                <c:pt idx="0">
                  <c:v>DY 2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S24ADVQ4!$I$66:$I$73</c:f>
              <c:numCache>
                <c:formatCode>General</c:formatCode>
                <c:ptCount val="8"/>
              </c:numCache>
            </c:numRef>
          </c:xVal>
          <c:yVal>
            <c:numRef>
              <c:f>S24ADVQ4!$J$66:$J$73</c:f>
              <c:numCache>
                <c:formatCode>General</c:formatCode>
                <c:ptCount val="8"/>
              </c:numCache>
            </c:numRef>
          </c:yVal>
          <c:smooth val="0"/>
          <c:extLst>
            <c:ext xmlns:c16="http://schemas.microsoft.com/office/drawing/2014/chart" uri="{C3380CC4-5D6E-409C-BE32-E72D297353CC}">
              <c16:uniqueId val="{00000000-CC2E-4FB8-BE23-0073FA3347C7}"/>
            </c:ext>
          </c:extLst>
        </c:ser>
        <c:dLbls>
          <c:showLegendKey val="0"/>
          <c:showVal val="0"/>
          <c:showCatName val="0"/>
          <c:showSerName val="0"/>
          <c:showPercent val="0"/>
          <c:showBubbleSize val="0"/>
        </c:dLbls>
        <c:axId val="1050454255"/>
        <c:axId val="841933935"/>
      </c:scatterChart>
      <c:valAx>
        <c:axId val="10504542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33935"/>
        <c:crosses val="autoZero"/>
        <c:crossBetween val="midCat"/>
      </c:valAx>
      <c:valAx>
        <c:axId val="841933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04542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S24ADVQ4!$R$63</c:f>
              <c:strCache>
                <c:ptCount val="1"/>
                <c:pt idx="0">
                  <c:v>DY 3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S24ADVQ4!$R$66:$R$72</c:f>
              <c:numCache>
                <c:formatCode>General</c:formatCode>
                <c:ptCount val="7"/>
              </c:numCache>
            </c:numRef>
          </c:xVal>
          <c:yVal>
            <c:numRef>
              <c:f>S24ADVQ4!$S$66:$S$72</c:f>
              <c:numCache>
                <c:formatCode>General</c:formatCode>
                <c:ptCount val="7"/>
              </c:numCache>
            </c:numRef>
          </c:yVal>
          <c:smooth val="0"/>
          <c:extLst>
            <c:ext xmlns:c16="http://schemas.microsoft.com/office/drawing/2014/chart" uri="{C3380CC4-5D6E-409C-BE32-E72D297353CC}">
              <c16:uniqueId val="{00000000-AA7F-4D6C-BD6B-16DCCE25EB13}"/>
            </c:ext>
          </c:extLst>
        </c:ser>
        <c:dLbls>
          <c:showLegendKey val="0"/>
          <c:showVal val="0"/>
          <c:showCatName val="0"/>
          <c:showSerName val="0"/>
          <c:showPercent val="0"/>
          <c:showBubbleSize val="0"/>
        </c:dLbls>
        <c:axId val="1087678335"/>
        <c:axId val="841935919"/>
      </c:scatterChart>
      <c:valAx>
        <c:axId val="10876783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35919"/>
        <c:crosses val="autoZero"/>
        <c:crossBetween val="midCat"/>
      </c:valAx>
      <c:valAx>
        <c:axId val="8419359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6783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S23ADVQ12!$C$50</c:f>
              <c:strCache>
                <c:ptCount val="1"/>
                <c:pt idx="0">
                  <c:v>ILF</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S23ADVQ12!$B$51:$B$56</c:f>
              <c:numCache>
                <c:formatCode>#,##0</c:formatCode>
                <c:ptCount val="6"/>
                <c:pt idx="0">
                  <c:v>1000000</c:v>
                </c:pt>
                <c:pt idx="1">
                  <c:v>1500000</c:v>
                </c:pt>
                <c:pt idx="2">
                  <c:v>2000000</c:v>
                </c:pt>
                <c:pt idx="3">
                  <c:v>2500000</c:v>
                </c:pt>
                <c:pt idx="4">
                  <c:v>3500000</c:v>
                </c:pt>
                <c:pt idx="5">
                  <c:v>5000000</c:v>
                </c:pt>
              </c:numCache>
            </c:numRef>
          </c:xVal>
          <c:yVal>
            <c:numRef>
              <c:f>S23ADVQ12!$C$51:$C$56</c:f>
              <c:numCache>
                <c:formatCode>#,##0.000</c:formatCode>
                <c:ptCount val="6"/>
                <c:pt idx="0">
                  <c:v>0</c:v>
                </c:pt>
                <c:pt idx="1">
                  <c:v>0</c:v>
                </c:pt>
                <c:pt idx="3">
                  <c:v>0</c:v>
                </c:pt>
                <c:pt idx="4">
                  <c:v>0</c:v>
                </c:pt>
                <c:pt idx="5">
                  <c:v>0</c:v>
                </c:pt>
              </c:numCache>
            </c:numRef>
          </c:yVal>
          <c:smooth val="1"/>
          <c:extLst>
            <c:ext xmlns:c16="http://schemas.microsoft.com/office/drawing/2014/chart" uri="{C3380CC4-5D6E-409C-BE32-E72D297353CC}">
              <c16:uniqueId val="{00000000-AE26-4EB6-B899-F82049A6C987}"/>
            </c:ext>
          </c:extLst>
        </c:ser>
        <c:dLbls>
          <c:showLegendKey val="0"/>
          <c:showVal val="0"/>
          <c:showCatName val="0"/>
          <c:showSerName val="0"/>
          <c:showPercent val="0"/>
          <c:showBubbleSize val="0"/>
        </c:dLbls>
        <c:axId val="172042808"/>
        <c:axId val="172038872"/>
      </c:scatterChart>
      <c:valAx>
        <c:axId val="172042808"/>
        <c:scaling>
          <c:orientation val="minMax"/>
          <c:min val="10000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038872"/>
        <c:crosses val="autoZero"/>
        <c:crossBetween val="midCat"/>
      </c:valAx>
      <c:valAx>
        <c:axId val="172038872"/>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0428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Normalized residuals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3064565005122673E-2"/>
          <c:y val="0.16338876753942586"/>
          <c:w val="0.89113213627771182"/>
          <c:h val="0.65043079528501324"/>
        </c:manualLayout>
      </c:layout>
      <c:scatterChart>
        <c:scatterStyle val="lineMarker"/>
        <c:varyColors val="0"/>
        <c:ser>
          <c:idx val="0"/>
          <c:order val="0"/>
          <c:tx>
            <c:strRef>
              <c:f>F21ADVQ3!$C$7</c:f>
              <c:strCache>
                <c:ptCount val="1"/>
                <c:pt idx="0">
                  <c:v>To 
(months)</c:v>
                </c:pt>
              </c:strCache>
            </c:strRef>
          </c:tx>
          <c:spPr>
            <a:ln w="25400" cap="rnd">
              <a:noFill/>
              <a:round/>
            </a:ln>
            <a:effectLst/>
          </c:spPr>
          <c:marker>
            <c:symbol val="circle"/>
            <c:size val="5"/>
            <c:spPr>
              <a:solidFill>
                <a:schemeClr val="accent1"/>
              </a:solidFill>
              <a:ln w="9525">
                <a:solidFill>
                  <a:schemeClr val="accent1"/>
                </a:solidFill>
              </a:ln>
              <a:effectLst/>
            </c:spPr>
          </c:marker>
          <c:xVal>
            <c:numRef>
              <c:f>F21ADVQ3!$C$8:$C$17</c:f>
              <c:numCache>
                <c:formatCode>General</c:formatCode>
                <c:ptCount val="10"/>
                <c:pt idx="0">
                  <c:v>12</c:v>
                </c:pt>
                <c:pt idx="1">
                  <c:v>24</c:v>
                </c:pt>
                <c:pt idx="2">
                  <c:v>36</c:v>
                </c:pt>
                <c:pt idx="3">
                  <c:v>48</c:v>
                </c:pt>
                <c:pt idx="4">
                  <c:v>12</c:v>
                </c:pt>
                <c:pt idx="5">
                  <c:v>24</c:v>
                </c:pt>
                <c:pt idx="6">
                  <c:v>36</c:v>
                </c:pt>
                <c:pt idx="7">
                  <c:v>12</c:v>
                </c:pt>
                <c:pt idx="8">
                  <c:v>24</c:v>
                </c:pt>
                <c:pt idx="9">
                  <c:v>12</c:v>
                </c:pt>
              </c:numCache>
            </c:numRef>
          </c:xVal>
          <c:yVal>
            <c:numRef>
              <c:f>F21ADVQ3!$L$8:$L$17</c:f>
              <c:numCache>
                <c:formatCode>General</c:formatCode>
                <c:ptCount val="10"/>
                <c:pt idx="0">
                  <c:v>0</c:v>
                </c:pt>
                <c:pt idx="1">
                  <c:v>0</c:v>
                </c:pt>
                <c:pt idx="2">
                  <c:v>0</c:v>
                </c:pt>
                <c:pt idx="3">
                  <c:v>0</c:v>
                </c:pt>
                <c:pt idx="4">
                  <c:v>0</c:v>
                </c:pt>
                <c:pt idx="5">
                  <c:v>0</c:v>
                </c:pt>
                <c:pt idx="6">
                  <c:v>0</c:v>
                </c:pt>
                <c:pt idx="7">
                  <c:v>0</c:v>
                </c:pt>
                <c:pt idx="8">
                  <c:v>0</c:v>
                </c:pt>
                <c:pt idx="9">
                  <c:v>0</c:v>
                </c:pt>
              </c:numCache>
            </c:numRef>
          </c:yVal>
          <c:smooth val="0"/>
          <c:extLst>
            <c:ext xmlns:c16="http://schemas.microsoft.com/office/drawing/2014/chart" uri="{C3380CC4-5D6E-409C-BE32-E72D297353CC}">
              <c16:uniqueId val="{00000000-A700-4EEC-9800-B2D40A05B89B}"/>
            </c:ext>
          </c:extLst>
        </c:ser>
        <c:dLbls>
          <c:showLegendKey val="0"/>
          <c:showVal val="0"/>
          <c:showCatName val="0"/>
          <c:showSerName val="0"/>
          <c:showPercent val="0"/>
          <c:showBubbleSize val="0"/>
        </c:dLbls>
        <c:axId val="641119528"/>
        <c:axId val="641119856"/>
      </c:scatterChart>
      <c:valAx>
        <c:axId val="641119528"/>
        <c:scaling>
          <c:orientation val="minMax"/>
          <c:max val="5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 Age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1119856"/>
        <c:crossesAt val="-1.5"/>
        <c:crossBetween val="midCat"/>
      </c:valAx>
      <c:valAx>
        <c:axId val="641119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111952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6"/>
              </a:solidFill>
              <a:ln w="9525">
                <a:solidFill>
                  <a:schemeClr val="accent6"/>
                </a:solidFill>
              </a:ln>
              <a:effectLst/>
            </c:spPr>
          </c:marker>
          <c:xVal>
            <c:numRef>
              <c:f>F22ADVQ4!$A$59:$A$64</c:f>
              <c:numCache>
                <c:formatCode>General</c:formatCode>
                <c:ptCount val="6"/>
              </c:numCache>
            </c:numRef>
          </c:xVal>
          <c:yVal>
            <c:numRef>
              <c:f>F22ADVQ4!$B$59:$B$64</c:f>
              <c:numCache>
                <c:formatCode>General</c:formatCode>
                <c:ptCount val="6"/>
              </c:numCache>
            </c:numRef>
          </c:yVal>
          <c:smooth val="0"/>
          <c:extLst>
            <c:ext xmlns:c16="http://schemas.microsoft.com/office/drawing/2014/chart" uri="{C3380CC4-5D6E-409C-BE32-E72D297353CC}">
              <c16:uniqueId val="{00000000-F6BB-4434-9202-E3426160CE99}"/>
            </c:ext>
          </c:extLst>
        </c:ser>
        <c:dLbls>
          <c:showLegendKey val="0"/>
          <c:showVal val="0"/>
          <c:showCatName val="0"/>
          <c:showSerName val="0"/>
          <c:showPercent val="0"/>
          <c:showBubbleSize val="0"/>
        </c:dLbls>
        <c:axId val="1736090480"/>
        <c:axId val="1736087984"/>
      </c:scatterChart>
      <c:valAx>
        <c:axId val="17360904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087984"/>
        <c:crosses val="autoZero"/>
        <c:crossBetween val="midCat"/>
      </c:valAx>
      <c:valAx>
        <c:axId val="17360879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0904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20000"/>
        <a:lumOff val="80000"/>
      </a:schemeClr>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1"/>
          <c:order val="0"/>
          <c:tx>
            <c:strRef>
              <c:f>S24ADVQ3!$O$6</c:f>
              <c:strCache>
                <c:ptCount val="1"/>
                <c:pt idx="0">
                  <c:v>Normalized residuals</c:v>
                </c:pt>
              </c:strCache>
            </c:strRef>
          </c:tx>
          <c:spPr>
            <a:ln w="1905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Ref>
              <c:f>S24ADVQ3!$C$7:$C$42</c:f>
              <c:numCache>
                <c:formatCode>General</c:formatCode>
                <c:ptCount val="36"/>
                <c:pt idx="0">
                  <c:v>12</c:v>
                </c:pt>
                <c:pt idx="1">
                  <c:v>24</c:v>
                </c:pt>
                <c:pt idx="2">
                  <c:v>36</c:v>
                </c:pt>
                <c:pt idx="3">
                  <c:v>48</c:v>
                </c:pt>
                <c:pt idx="4">
                  <c:v>60</c:v>
                </c:pt>
                <c:pt idx="5">
                  <c:v>72</c:v>
                </c:pt>
                <c:pt idx="6">
                  <c:v>84</c:v>
                </c:pt>
                <c:pt idx="7">
                  <c:v>96</c:v>
                </c:pt>
                <c:pt idx="8">
                  <c:v>12</c:v>
                </c:pt>
                <c:pt idx="9">
                  <c:v>24</c:v>
                </c:pt>
                <c:pt idx="10">
                  <c:v>36</c:v>
                </c:pt>
                <c:pt idx="11">
                  <c:v>48</c:v>
                </c:pt>
                <c:pt idx="12">
                  <c:v>60</c:v>
                </c:pt>
                <c:pt idx="13">
                  <c:v>72</c:v>
                </c:pt>
                <c:pt idx="14">
                  <c:v>84</c:v>
                </c:pt>
                <c:pt idx="15">
                  <c:v>12</c:v>
                </c:pt>
                <c:pt idx="16">
                  <c:v>24</c:v>
                </c:pt>
                <c:pt idx="17">
                  <c:v>36</c:v>
                </c:pt>
                <c:pt idx="18">
                  <c:v>48</c:v>
                </c:pt>
                <c:pt idx="19">
                  <c:v>60</c:v>
                </c:pt>
                <c:pt idx="20">
                  <c:v>72</c:v>
                </c:pt>
                <c:pt idx="21">
                  <c:v>12</c:v>
                </c:pt>
                <c:pt idx="22">
                  <c:v>24</c:v>
                </c:pt>
                <c:pt idx="23">
                  <c:v>36</c:v>
                </c:pt>
                <c:pt idx="24">
                  <c:v>48</c:v>
                </c:pt>
                <c:pt idx="25">
                  <c:v>60</c:v>
                </c:pt>
                <c:pt idx="26">
                  <c:v>12</c:v>
                </c:pt>
                <c:pt idx="27">
                  <c:v>24</c:v>
                </c:pt>
                <c:pt idx="28">
                  <c:v>36</c:v>
                </c:pt>
                <c:pt idx="29">
                  <c:v>48</c:v>
                </c:pt>
                <c:pt idx="30">
                  <c:v>12</c:v>
                </c:pt>
                <c:pt idx="31">
                  <c:v>24</c:v>
                </c:pt>
                <c:pt idx="32">
                  <c:v>36</c:v>
                </c:pt>
                <c:pt idx="33">
                  <c:v>12</c:v>
                </c:pt>
                <c:pt idx="34">
                  <c:v>24</c:v>
                </c:pt>
                <c:pt idx="35">
                  <c:v>12</c:v>
                </c:pt>
              </c:numCache>
            </c:numRef>
          </c:xVal>
          <c:yVal>
            <c:numRef>
              <c:f>S24ADVQ3!$O$7:$O$42</c:f>
              <c:numCache>
                <c:formatCode>General</c:formatCode>
                <c:ptCount val="36"/>
                <c:pt idx="0">
                  <c:v>0.32849745001643932</c:v>
                </c:pt>
                <c:pt idx="1">
                  <c:v>0.19896944731935656</c:v>
                </c:pt>
                <c:pt idx="2">
                  <c:v>4.3644155140246645E-2</c:v>
                </c:pt>
                <c:pt idx="3">
                  <c:v>-0.60564957192533586</c:v>
                </c:pt>
                <c:pt idx="4">
                  <c:v>-0.15449007715679799</c:v>
                </c:pt>
                <c:pt idx="5">
                  <c:v>-0.99663838245756453</c:v>
                </c:pt>
                <c:pt idx="6">
                  <c:v>-0.46335084271089011</c:v>
                </c:pt>
                <c:pt idx="7">
                  <c:v>-1.621079104903806</c:v>
                </c:pt>
                <c:pt idx="8">
                  <c:v>0.67563103607193442</c:v>
                </c:pt>
                <c:pt idx="9">
                  <c:v>2.3721668369543254</c:v>
                </c:pt>
                <c:pt idx="10">
                  <c:v>4.3644155140246645E-2</c:v>
                </c:pt>
                <c:pt idx="11">
                  <c:v>-4.4203470262709738E-2</c:v>
                </c:pt>
                <c:pt idx="12">
                  <c:v>-0.59385018648042154</c:v>
                </c:pt>
                <c:pt idx="13">
                  <c:v>0.55055888709241796</c:v>
                </c:pt>
                <c:pt idx="14">
                  <c:v>0.14202940615151133</c:v>
                </c:pt>
                <c:pt idx="15">
                  <c:v>-0.6366196052794717</c:v>
                </c:pt>
                <c:pt idx="16">
                  <c:v>-0.21492209980076635</c:v>
                </c:pt>
                <c:pt idx="17">
                  <c:v>1.0020354239511458</c:v>
                </c:pt>
                <c:pt idx="18">
                  <c:v>3.3869003133391647E-2</c:v>
                </c:pt>
                <c:pt idx="19">
                  <c:v>0.18707682931839406</c:v>
                </c:pt>
                <c:pt idx="20">
                  <c:v>-0.29244585240572579</c:v>
                </c:pt>
                <c:pt idx="21">
                  <c:v>-0.78342153558232408</c:v>
                </c:pt>
                <c:pt idx="22">
                  <c:v>3.4960752321167153E-2</c:v>
                </c:pt>
                <c:pt idx="23">
                  <c:v>1.3051925590506352</c:v>
                </c:pt>
                <c:pt idx="24">
                  <c:v>-0.77472249424883322</c:v>
                </c:pt>
                <c:pt idx="25">
                  <c:v>-0.52631506990860366</c:v>
                </c:pt>
                <c:pt idx="26">
                  <c:v>-2.194235861452039</c:v>
                </c:pt>
                <c:pt idx="27">
                  <c:v>0.86025309811786399</c:v>
                </c:pt>
                <c:pt idx="28">
                  <c:v>1.4391727713660716</c:v>
                </c:pt>
                <c:pt idx="29">
                  <c:v>-1.0956140230243128</c:v>
                </c:pt>
                <c:pt idx="30">
                  <c:v>-1.2059988740349257</c:v>
                </c:pt>
                <c:pt idx="31">
                  <c:v>1.9563105325458245</c:v>
                </c:pt>
                <c:pt idx="32">
                  <c:v>1.0199380334215795</c:v>
                </c:pt>
                <c:pt idx="33">
                  <c:v>-0.53242442959687908</c:v>
                </c:pt>
                <c:pt idx="34">
                  <c:v>0.82596736577098429</c:v>
                </c:pt>
                <c:pt idx="35">
                  <c:v>-0.98681715207255694</c:v>
                </c:pt>
              </c:numCache>
            </c:numRef>
          </c:yVal>
          <c:smooth val="0"/>
          <c:extLst>
            <c:ext xmlns:c16="http://schemas.microsoft.com/office/drawing/2014/chart" uri="{C3380CC4-5D6E-409C-BE32-E72D297353CC}">
              <c16:uniqueId val="{00000000-B61F-4C3A-9789-ECE096B8433A}"/>
            </c:ext>
          </c:extLst>
        </c:ser>
        <c:dLbls>
          <c:showLegendKey val="0"/>
          <c:showVal val="0"/>
          <c:showCatName val="0"/>
          <c:showSerName val="0"/>
          <c:showPercent val="0"/>
          <c:showBubbleSize val="0"/>
        </c:dLbls>
        <c:axId val="1455714176"/>
        <c:axId val="1293912944"/>
      </c:scatterChart>
      <c:valAx>
        <c:axId val="1455714176"/>
        <c:scaling>
          <c:orientation val="minMax"/>
          <c:max val="1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 Age</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3912944"/>
        <c:crossesAt val="-3"/>
        <c:crossBetween val="midCat"/>
      </c:valAx>
      <c:valAx>
        <c:axId val="1293912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5714176"/>
        <c:crosses val="autoZero"/>
        <c:crossBetween val="midCat"/>
      </c:valAx>
    </c:plotArea>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432511105828354E-2"/>
          <c:y val="0.16357610731295197"/>
          <c:w val="0.89521062992125988"/>
          <c:h val="0.62079360676453044"/>
        </c:manualLayout>
      </c:layout>
      <c:scatterChart>
        <c:scatterStyle val="lineMarker"/>
        <c:varyColors val="0"/>
        <c:ser>
          <c:idx val="0"/>
          <c:order val="0"/>
          <c:tx>
            <c:strRef>
              <c:f>S24ADVQ3!$O$6</c:f>
              <c:strCache>
                <c:ptCount val="1"/>
                <c:pt idx="0">
                  <c:v>Normalized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S24ADVQ3!$J$7:$J$42</c:f>
              <c:numCache>
                <c:formatCode>General</c:formatCode>
                <c:ptCount val="36"/>
                <c:pt idx="0">
                  <c:v>2416.1057328829684</c:v>
                </c:pt>
                <c:pt idx="1">
                  <c:v>1753.510262238791</c:v>
                </c:pt>
                <c:pt idx="2">
                  <c:v>1272.6256959408022</c:v>
                </c:pt>
                <c:pt idx="3">
                  <c:v>923.61943744830114</c:v>
                </c:pt>
                <c:pt idx="4">
                  <c:v>670.32503583205539</c:v>
                </c:pt>
                <c:pt idx="5">
                  <c:v>486.49436710062702</c:v>
                </c:pt>
                <c:pt idx="6">
                  <c:v>353.07762140624658</c:v>
                </c:pt>
                <c:pt idx="7">
                  <c:v>256.24922952521541</c:v>
                </c:pt>
                <c:pt idx="8">
                  <c:v>2416.1057328829684</c:v>
                </c:pt>
                <c:pt idx="9">
                  <c:v>1753.510262238791</c:v>
                </c:pt>
                <c:pt idx="10">
                  <c:v>1272.6256959408022</c:v>
                </c:pt>
                <c:pt idx="11">
                  <c:v>923.61943744830114</c:v>
                </c:pt>
                <c:pt idx="12">
                  <c:v>670.32503583205539</c:v>
                </c:pt>
                <c:pt idx="13">
                  <c:v>486.49436710062702</c:v>
                </c:pt>
                <c:pt idx="14">
                  <c:v>353.07762140624658</c:v>
                </c:pt>
                <c:pt idx="15">
                  <c:v>2567.112341188154</c:v>
                </c:pt>
                <c:pt idx="16">
                  <c:v>1863.1046536287154</c:v>
                </c:pt>
                <c:pt idx="17">
                  <c:v>1352.1648019371023</c:v>
                </c:pt>
                <c:pt idx="18">
                  <c:v>981.34565228881991</c:v>
                </c:pt>
                <c:pt idx="19">
                  <c:v>712.22035057155881</c:v>
                </c:pt>
                <c:pt idx="20">
                  <c:v>516.90026504441619</c:v>
                </c:pt>
                <c:pt idx="21">
                  <c:v>2718.1189494933392</c:v>
                </c:pt>
                <c:pt idx="22">
                  <c:v>1972.6990450186399</c:v>
                </c:pt>
                <c:pt idx="23">
                  <c:v>1431.7039079334024</c:v>
                </c:pt>
                <c:pt idx="24">
                  <c:v>1039.0718671293387</c:v>
                </c:pt>
                <c:pt idx="25">
                  <c:v>754.11566531106223</c:v>
                </c:pt>
                <c:pt idx="26">
                  <c:v>3020.1321661037105</c:v>
                </c:pt>
                <c:pt idx="27">
                  <c:v>2191.8878277984886</c:v>
                </c:pt>
                <c:pt idx="28">
                  <c:v>1590.7821199260029</c:v>
                </c:pt>
                <c:pt idx="29">
                  <c:v>1154.5242968103764</c:v>
                </c:pt>
                <c:pt idx="30">
                  <c:v>3322.1453827140813</c:v>
                </c:pt>
                <c:pt idx="31">
                  <c:v>2411.0766105783377</c:v>
                </c:pt>
                <c:pt idx="32">
                  <c:v>1749.8603319186032</c:v>
                </c:pt>
                <c:pt idx="33">
                  <c:v>3775.1652076296382</c:v>
                </c:pt>
                <c:pt idx="34">
                  <c:v>2739.859784748111</c:v>
                </c:pt>
                <c:pt idx="35">
                  <c:v>4228.1850325451951</c:v>
                </c:pt>
              </c:numCache>
            </c:numRef>
          </c:xVal>
          <c:yVal>
            <c:numRef>
              <c:f>S24ADVQ3!$O$7:$O$42</c:f>
              <c:numCache>
                <c:formatCode>General</c:formatCode>
                <c:ptCount val="36"/>
                <c:pt idx="0">
                  <c:v>0.32849745001643932</c:v>
                </c:pt>
                <c:pt idx="1">
                  <c:v>0.19896944731935656</c:v>
                </c:pt>
                <c:pt idx="2">
                  <c:v>4.3644155140246645E-2</c:v>
                </c:pt>
                <c:pt idx="3">
                  <c:v>-0.60564957192533586</c:v>
                </c:pt>
                <c:pt idx="4">
                  <c:v>-0.15449007715679799</c:v>
                </c:pt>
                <c:pt idx="5">
                  <c:v>-0.99663838245756453</c:v>
                </c:pt>
                <c:pt idx="6">
                  <c:v>-0.46335084271089011</c:v>
                </c:pt>
                <c:pt idx="7">
                  <c:v>-1.621079104903806</c:v>
                </c:pt>
                <c:pt idx="8">
                  <c:v>0.67563103607193442</c:v>
                </c:pt>
                <c:pt idx="9">
                  <c:v>2.3721668369543254</c:v>
                </c:pt>
                <c:pt idx="10">
                  <c:v>4.3644155140246645E-2</c:v>
                </c:pt>
                <c:pt idx="11">
                  <c:v>-4.4203470262709738E-2</c:v>
                </c:pt>
                <c:pt idx="12">
                  <c:v>-0.59385018648042154</c:v>
                </c:pt>
                <c:pt idx="13">
                  <c:v>0.55055888709241796</c:v>
                </c:pt>
                <c:pt idx="14">
                  <c:v>0.14202940615151133</c:v>
                </c:pt>
                <c:pt idx="15">
                  <c:v>-0.6366196052794717</c:v>
                </c:pt>
                <c:pt idx="16">
                  <c:v>-0.21492209980076635</c:v>
                </c:pt>
                <c:pt idx="17">
                  <c:v>1.0020354239511458</c:v>
                </c:pt>
                <c:pt idx="18">
                  <c:v>3.3869003133391647E-2</c:v>
                </c:pt>
                <c:pt idx="19">
                  <c:v>0.18707682931839406</c:v>
                </c:pt>
                <c:pt idx="20">
                  <c:v>-0.29244585240572579</c:v>
                </c:pt>
                <c:pt idx="21">
                  <c:v>-0.78342153558232408</c:v>
                </c:pt>
                <c:pt idx="22">
                  <c:v>3.4960752321167153E-2</c:v>
                </c:pt>
                <c:pt idx="23">
                  <c:v>1.3051925590506352</c:v>
                </c:pt>
                <c:pt idx="24">
                  <c:v>-0.77472249424883322</c:v>
                </c:pt>
                <c:pt idx="25">
                  <c:v>-0.52631506990860366</c:v>
                </c:pt>
                <c:pt idx="26">
                  <c:v>-2.194235861452039</c:v>
                </c:pt>
                <c:pt idx="27">
                  <c:v>0.86025309811786399</c:v>
                </c:pt>
                <c:pt idx="28">
                  <c:v>1.4391727713660716</c:v>
                </c:pt>
                <c:pt idx="29">
                  <c:v>-1.0956140230243128</c:v>
                </c:pt>
                <c:pt idx="30">
                  <c:v>-1.2059988740349257</c:v>
                </c:pt>
                <c:pt idx="31">
                  <c:v>1.9563105325458245</c:v>
                </c:pt>
                <c:pt idx="32">
                  <c:v>1.0199380334215795</c:v>
                </c:pt>
                <c:pt idx="33">
                  <c:v>-0.53242442959687908</c:v>
                </c:pt>
                <c:pt idx="34">
                  <c:v>0.82596736577098429</c:v>
                </c:pt>
                <c:pt idx="35">
                  <c:v>-0.98681715207255694</c:v>
                </c:pt>
              </c:numCache>
            </c:numRef>
          </c:yVal>
          <c:smooth val="0"/>
          <c:extLst>
            <c:ext xmlns:c16="http://schemas.microsoft.com/office/drawing/2014/chart" uri="{C3380CC4-5D6E-409C-BE32-E72D297353CC}">
              <c16:uniqueId val="{00000000-C775-4A7E-A1A2-C2FAF89A6DCC}"/>
            </c:ext>
          </c:extLst>
        </c:ser>
        <c:dLbls>
          <c:showLegendKey val="0"/>
          <c:showVal val="0"/>
          <c:showCatName val="0"/>
          <c:showSerName val="0"/>
          <c:showPercent val="0"/>
          <c:showBubbleSize val="0"/>
        </c:dLbls>
        <c:axId val="1460056640"/>
        <c:axId val="1613091776"/>
      </c:scatterChart>
      <c:valAx>
        <c:axId val="1460056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Expected Incremental Loss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3091776"/>
        <c:crossesAt val="-3"/>
        <c:crossBetween val="midCat"/>
      </c:valAx>
      <c:valAx>
        <c:axId val="1613091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00566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S24ADVQ4!$A$44</c:f>
              <c:strCache>
                <c:ptCount val="1"/>
                <c:pt idx="0">
                  <c:v>DY 1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S24ADVQ4!$A$47:$A$55</c:f>
              <c:numCache>
                <c:formatCode>General</c:formatCode>
                <c:ptCount val="9"/>
              </c:numCache>
            </c:numRef>
          </c:xVal>
          <c:yVal>
            <c:numRef>
              <c:f>S24ADVQ4!$B$47:$B$55</c:f>
              <c:numCache>
                <c:formatCode>General</c:formatCode>
                <c:ptCount val="9"/>
              </c:numCache>
            </c:numRef>
          </c:yVal>
          <c:smooth val="0"/>
          <c:extLst>
            <c:ext xmlns:c16="http://schemas.microsoft.com/office/drawing/2014/chart" uri="{C3380CC4-5D6E-409C-BE32-E72D297353CC}">
              <c16:uniqueId val="{00000002-E3B6-4799-8BA7-859A59DD8C4E}"/>
            </c:ext>
          </c:extLst>
        </c:ser>
        <c:dLbls>
          <c:showLegendKey val="0"/>
          <c:showVal val="0"/>
          <c:showCatName val="0"/>
          <c:showSerName val="0"/>
          <c:showPercent val="0"/>
          <c:showBubbleSize val="0"/>
        </c:dLbls>
        <c:axId val="837643423"/>
        <c:axId val="841943359"/>
      </c:scatterChart>
      <c:valAx>
        <c:axId val="8376434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43359"/>
        <c:crosses val="autoZero"/>
        <c:crossBetween val="midCat"/>
      </c:valAx>
      <c:valAx>
        <c:axId val="8419433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64342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S24ADVQ4!$I$44</c:f>
              <c:strCache>
                <c:ptCount val="1"/>
                <c:pt idx="0">
                  <c:v>DY 2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S24ADVQ4!$I$47:$I$54</c:f>
              <c:numCache>
                <c:formatCode>General</c:formatCode>
                <c:ptCount val="8"/>
              </c:numCache>
            </c:numRef>
          </c:xVal>
          <c:yVal>
            <c:numRef>
              <c:f>S24ADVQ4!$J$47:$J$54</c:f>
              <c:numCache>
                <c:formatCode>General</c:formatCode>
                <c:ptCount val="8"/>
              </c:numCache>
            </c:numRef>
          </c:yVal>
          <c:smooth val="0"/>
          <c:extLst>
            <c:ext xmlns:c16="http://schemas.microsoft.com/office/drawing/2014/chart" uri="{C3380CC4-5D6E-409C-BE32-E72D297353CC}">
              <c16:uniqueId val="{00000001-6C65-40A7-96A1-0AA575438AF1}"/>
            </c:ext>
          </c:extLst>
        </c:ser>
        <c:dLbls>
          <c:showLegendKey val="0"/>
          <c:showVal val="0"/>
          <c:showCatName val="0"/>
          <c:showSerName val="0"/>
          <c:showPercent val="0"/>
          <c:showBubbleSize val="0"/>
        </c:dLbls>
        <c:axId val="837655903"/>
        <c:axId val="971662191"/>
      </c:scatterChart>
      <c:valAx>
        <c:axId val="837655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1662191"/>
        <c:crosses val="autoZero"/>
        <c:crossBetween val="midCat"/>
      </c:valAx>
      <c:valAx>
        <c:axId val="9716621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6559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S24ADVQ4!$R$44</c:f>
              <c:strCache>
                <c:ptCount val="1"/>
                <c:pt idx="0">
                  <c:v>DY 3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S24ADVQ4!$R$47:$R$53</c:f>
              <c:numCache>
                <c:formatCode>General</c:formatCode>
                <c:ptCount val="7"/>
              </c:numCache>
            </c:numRef>
          </c:xVal>
          <c:yVal>
            <c:numRef>
              <c:f>S24ADVQ4!$S$47:$S$53</c:f>
              <c:numCache>
                <c:formatCode>General</c:formatCode>
                <c:ptCount val="7"/>
              </c:numCache>
            </c:numRef>
          </c:yVal>
          <c:smooth val="0"/>
          <c:extLst>
            <c:ext xmlns:c16="http://schemas.microsoft.com/office/drawing/2014/chart" uri="{C3380CC4-5D6E-409C-BE32-E72D297353CC}">
              <c16:uniqueId val="{00000001-53A3-4768-8907-A417907270BF}"/>
            </c:ext>
          </c:extLst>
        </c:ser>
        <c:dLbls>
          <c:showLegendKey val="0"/>
          <c:showVal val="0"/>
          <c:showCatName val="0"/>
          <c:showSerName val="0"/>
          <c:showPercent val="0"/>
          <c:showBubbleSize val="0"/>
        </c:dLbls>
        <c:axId val="1050451855"/>
        <c:axId val="1049759759"/>
      </c:scatterChart>
      <c:valAx>
        <c:axId val="10504518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759759"/>
        <c:crosses val="autoZero"/>
        <c:crossBetween val="midCat"/>
      </c:valAx>
      <c:valAx>
        <c:axId val="10497597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04518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S24ADVQ4!$A$63</c:f>
              <c:strCache>
                <c:ptCount val="1"/>
                <c:pt idx="0">
                  <c:v>DY 1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S24ADVQ4!$A$66:$A$74</c:f>
              <c:numCache>
                <c:formatCode>General</c:formatCode>
                <c:ptCount val="9"/>
              </c:numCache>
            </c:numRef>
          </c:xVal>
          <c:yVal>
            <c:numRef>
              <c:f>S24ADVQ4!$B$66:$B$74</c:f>
              <c:numCache>
                <c:formatCode>General</c:formatCode>
                <c:ptCount val="9"/>
              </c:numCache>
            </c:numRef>
          </c:yVal>
          <c:smooth val="0"/>
          <c:extLst>
            <c:ext xmlns:c16="http://schemas.microsoft.com/office/drawing/2014/chart" uri="{C3380CC4-5D6E-409C-BE32-E72D297353CC}">
              <c16:uniqueId val="{00000000-4E3C-443C-B8E5-72BB66579D45}"/>
            </c:ext>
          </c:extLst>
        </c:ser>
        <c:dLbls>
          <c:showLegendKey val="0"/>
          <c:showVal val="0"/>
          <c:showCatName val="0"/>
          <c:showSerName val="0"/>
          <c:showPercent val="0"/>
          <c:showBubbleSize val="0"/>
        </c:dLbls>
        <c:axId val="984435631"/>
        <c:axId val="1049760255"/>
      </c:scatterChart>
      <c:valAx>
        <c:axId val="9844356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760255"/>
        <c:crosses val="autoZero"/>
        <c:crossBetween val="midCat"/>
      </c:valAx>
      <c:valAx>
        <c:axId val="10497602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443563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w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9.wmf"/><Relationship Id="rId1" Type="http://schemas.openxmlformats.org/officeDocument/2006/relationships/image" Target="../media/image8.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25FD80B6-EEB6-4632-BB2D-AC244D6D9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A5C319F1-A202-48C6-8DD0-66C0B568C5FA}"/>
            </a:ext>
          </a:extLst>
        </xdr:cNvPr>
        <xdr:cNvCxnSpPr/>
      </xdr:nvCxnSpPr>
      <xdr:spPr>
        <a:xfrm>
          <a:off x="281940" y="1720215"/>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7F87E1CC-7A07-483D-ADD6-19B1A9A269CA}"/>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434340</xdr:colOff>
      <xdr:row>29</xdr:row>
      <xdr:rowOff>0</xdr:rowOff>
    </xdr:from>
    <xdr:ext cx="65" cy="172227"/>
    <xdr:sp macro="" textlink="">
      <xdr:nvSpPr>
        <xdr:cNvPr id="2" name="TextBox 1">
          <a:extLst>
            <a:ext uri="{FF2B5EF4-FFF2-40B4-BE49-F238E27FC236}">
              <a16:creationId xmlns:a16="http://schemas.microsoft.com/office/drawing/2014/main" id="{56E5CA0C-4923-400B-A8B7-0608929AFC37}"/>
            </a:ext>
          </a:extLst>
        </xdr:cNvPr>
        <xdr:cNvSpPr txBox="1"/>
      </xdr:nvSpPr>
      <xdr:spPr>
        <a:xfrm>
          <a:off x="438150" y="524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47</xdr:row>
          <xdr:rowOff>152400</xdr:rowOff>
        </xdr:from>
        <xdr:to>
          <xdr:col>3</xdr:col>
          <xdr:colOff>777240</xdr:colOff>
          <xdr:row>49</xdr:row>
          <xdr:rowOff>182880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2900-000001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175260</xdr:colOff>
          <xdr:row>35</xdr:row>
          <xdr:rowOff>22860</xdr:rowOff>
        </xdr:from>
        <xdr:to>
          <xdr:col>7</xdr:col>
          <xdr:colOff>289560</xdr:colOff>
          <xdr:row>36</xdr:row>
          <xdr:rowOff>60960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3200-0000015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36</xdr:row>
          <xdr:rowOff>38100</xdr:rowOff>
        </xdr:from>
        <xdr:to>
          <xdr:col>1</xdr:col>
          <xdr:colOff>304800</xdr:colOff>
          <xdr:row>37</xdr:row>
          <xdr:rowOff>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3200-0000025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556260</xdr:colOff>
          <xdr:row>43</xdr:row>
          <xdr:rowOff>60960</xdr:rowOff>
        </xdr:from>
        <xdr:to>
          <xdr:col>3</xdr:col>
          <xdr:colOff>693420</xdr:colOff>
          <xdr:row>43</xdr:row>
          <xdr:rowOff>220980</xdr:rowOff>
        </xdr:to>
        <xdr:sp macro="" textlink="">
          <xdr:nvSpPr>
            <xdr:cNvPr id="23555" name="Object 3" hidden="1">
              <a:extLst>
                <a:ext uri="{63B3BB69-23CF-44E3-9099-C40C66FF867C}">
                  <a14:compatExt spid="_x0000_s23555"/>
                </a:ext>
                <a:ext uri="{FF2B5EF4-FFF2-40B4-BE49-F238E27FC236}">
                  <a16:creationId xmlns:a16="http://schemas.microsoft.com/office/drawing/2014/main" id="{00000000-0008-0000-3200-0000035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5</xdr:col>
      <xdr:colOff>272761</xdr:colOff>
      <xdr:row>48</xdr:row>
      <xdr:rowOff>54725</xdr:rowOff>
    </xdr:from>
    <xdr:to>
      <xdr:col>12</xdr:col>
      <xdr:colOff>444038</xdr:colOff>
      <xdr:row>62</xdr:row>
      <xdr:rowOff>7793</xdr:rowOff>
    </xdr:to>
    <xdr:graphicFrame macro="">
      <xdr:nvGraphicFramePr>
        <xdr:cNvPr id="2" name="Chart 1">
          <a:extLst>
            <a:ext uri="{FF2B5EF4-FFF2-40B4-BE49-F238E27FC236}">
              <a16:creationId xmlns:a16="http://schemas.microsoft.com/office/drawing/2014/main" id="{3274B1EB-D180-4D7C-9304-96B857675E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0</xdr:col>
      <xdr:colOff>434340</xdr:colOff>
      <xdr:row>3</xdr:row>
      <xdr:rowOff>0</xdr:rowOff>
    </xdr:from>
    <xdr:ext cx="65" cy="172227"/>
    <xdr:sp macro="" textlink="">
      <xdr:nvSpPr>
        <xdr:cNvPr id="2" name="TextBox 1">
          <a:extLst>
            <a:ext uri="{FF2B5EF4-FFF2-40B4-BE49-F238E27FC236}">
              <a16:creationId xmlns:a16="http://schemas.microsoft.com/office/drawing/2014/main" id="{E257FEA0-8FF3-44D5-A5B4-6F9E7CD145EE}"/>
            </a:ext>
          </a:extLst>
        </xdr:cNvPr>
        <xdr:cNvSpPr txBox="1"/>
      </xdr:nvSpPr>
      <xdr:spPr>
        <a:xfrm>
          <a:off x="438150"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3" name="TextBox 2">
          <a:extLst>
            <a:ext uri="{FF2B5EF4-FFF2-40B4-BE49-F238E27FC236}">
              <a16:creationId xmlns:a16="http://schemas.microsoft.com/office/drawing/2014/main" id="{EBBB47B6-95F5-4EDA-B2D9-F248CCA267B1}"/>
            </a:ext>
          </a:extLst>
        </xdr:cNvPr>
        <xdr:cNvSpPr txBox="1"/>
      </xdr:nvSpPr>
      <xdr:spPr>
        <a:xfrm>
          <a:off x="43815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4" name="TextBox 3">
          <a:extLst>
            <a:ext uri="{FF2B5EF4-FFF2-40B4-BE49-F238E27FC236}">
              <a16:creationId xmlns:a16="http://schemas.microsoft.com/office/drawing/2014/main" id="{10694AF5-D16B-4BBC-B7A1-4744BADE776B}"/>
            </a:ext>
          </a:extLst>
        </xdr:cNvPr>
        <xdr:cNvSpPr txBox="1"/>
      </xdr:nvSpPr>
      <xdr:spPr>
        <a:xfrm>
          <a:off x="43815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434340</xdr:colOff>
      <xdr:row>22</xdr:row>
      <xdr:rowOff>0</xdr:rowOff>
    </xdr:from>
    <xdr:ext cx="65" cy="172227"/>
    <xdr:sp macro="" textlink="">
      <xdr:nvSpPr>
        <xdr:cNvPr id="2" name="TextBox 1">
          <a:extLst>
            <a:ext uri="{FF2B5EF4-FFF2-40B4-BE49-F238E27FC236}">
              <a16:creationId xmlns:a16="http://schemas.microsoft.com/office/drawing/2014/main" id="{459D9970-C6A1-4309-A986-7A6205149957}"/>
            </a:ext>
          </a:extLst>
        </xdr:cNvPr>
        <xdr:cNvSpPr txBox="1"/>
      </xdr:nvSpPr>
      <xdr:spPr>
        <a:xfrm>
          <a:off x="438150" y="398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22</xdr:row>
      <xdr:rowOff>0</xdr:rowOff>
    </xdr:from>
    <xdr:ext cx="65" cy="172227"/>
    <xdr:sp macro="" textlink="">
      <xdr:nvSpPr>
        <xdr:cNvPr id="3" name="TextBox 2">
          <a:extLst>
            <a:ext uri="{FF2B5EF4-FFF2-40B4-BE49-F238E27FC236}">
              <a16:creationId xmlns:a16="http://schemas.microsoft.com/office/drawing/2014/main" id="{70B3441F-B609-4377-824F-21989CCAD278}"/>
            </a:ext>
          </a:extLst>
        </xdr:cNvPr>
        <xdr:cNvSpPr txBox="1"/>
      </xdr:nvSpPr>
      <xdr:spPr>
        <a:xfrm>
          <a:off x="438150" y="398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259080</xdr:colOff>
          <xdr:row>19</xdr:row>
          <xdr:rowOff>68580</xdr:rowOff>
        </xdr:from>
        <xdr:to>
          <xdr:col>7</xdr:col>
          <xdr:colOff>190500</xdr:colOff>
          <xdr:row>22</xdr:row>
          <xdr:rowOff>68580</xdr:rowOff>
        </xdr:to>
        <xdr:sp macro="" textlink="">
          <xdr:nvSpPr>
            <xdr:cNvPr id="28673" name="Object 1" hidden="1">
              <a:extLst>
                <a:ext uri="{63B3BB69-23CF-44E3-9099-C40C66FF867C}">
                  <a14:compatExt spid="_x0000_s28673"/>
                </a:ext>
                <a:ext uri="{FF2B5EF4-FFF2-40B4-BE49-F238E27FC236}">
                  <a16:creationId xmlns:a16="http://schemas.microsoft.com/office/drawing/2014/main" id="{00000000-0008-0000-4300-000001700000}"/>
                </a:ext>
              </a:extLst>
            </xdr:cNvPr>
            <xdr:cNvSpPr/>
          </xdr:nvSpPr>
          <xdr:spPr bwMode="auto">
            <a:xfrm>
              <a:off x="0" y="0"/>
              <a:ext cx="0" cy="0"/>
            </a:xfrm>
            <a:prstGeom prst="rect">
              <a:avLst/>
            </a:prstGeom>
            <a:solidFill>
              <a:srgbClr val="C0C0C0" mc:Ignorable="a14" a14:legacySpreadsheetColorIndex="22">
                <a:alpha val="2500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oneCellAnchor>
    <xdr:from>
      <xdr:col>0</xdr:col>
      <xdr:colOff>434340</xdr:colOff>
      <xdr:row>7</xdr:row>
      <xdr:rowOff>6667</xdr:rowOff>
    </xdr:from>
    <xdr:ext cx="65" cy="172227"/>
    <xdr:sp macro="" textlink="">
      <xdr:nvSpPr>
        <xdr:cNvPr id="2" name="TextBox 1">
          <a:extLst>
            <a:ext uri="{FF2B5EF4-FFF2-40B4-BE49-F238E27FC236}">
              <a16:creationId xmlns:a16="http://schemas.microsoft.com/office/drawing/2014/main" id="{1084EF23-07A5-4FBC-B03F-AE591ACA5A8D}"/>
            </a:ext>
          </a:extLst>
        </xdr:cNvPr>
        <xdr:cNvSpPr txBox="1"/>
      </xdr:nvSpPr>
      <xdr:spPr>
        <a:xfrm>
          <a:off x="438150" y="12753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3" name="TextBox 2">
          <a:extLst>
            <a:ext uri="{FF2B5EF4-FFF2-40B4-BE49-F238E27FC236}">
              <a16:creationId xmlns:a16="http://schemas.microsoft.com/office/drawing/2014/main" id="{4F8167D8-8DD6-4AFE-A875-8CA7A2EC0824}"/>
            </a:ext>
          </a:extLst>
        </xdr:cNvPr>
        <xdr:cNvSpPr txBox="1"/>
      </xdr:nvSpPr>
      <xdr:spPr>
        <a:xfrm>
          <a:off x="43815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4" name="TextBox 3">
          <a:extLst>
            <a:ext uri="{FF2B5EF4-FFF2-40B4-BE49-F238E27FC236}">
              <a16:creationId xmlns:a16="http://schemas.microsoft.com/office/drawing/2014/main" id="{F4225FC5-33B8-47B2-8035-AD2645393EA3}"/>
            </a:ext>
          </a:extLst>
        </xdr:cNvPr>
        <xdr:cNvSpPr txBox="1"/>
      </xdr:nvSpPr>
      <xdr:spPr>
        <a:xfrm>
          <a:off x="43815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434340</xdr:colOff>
      <xdr:row>31</xdr:row>
      <xdr:rowOff>0</xdr:rowOff>
    </xdr:from>
    <xdr:ext cx="65" cy="172227"/>
    <xdr:sp macro="" textlink="">
      <xdr:nvSpPr>
        <xdr:cNvPr id="2" name="TextBox 1">
          <a:extLst>
            <a:ext uri="{FF2B5EF4-FFF2-40B4-BE49-F238E27FC236}">
              <a16:creationId xmlns:a16="http://schemas.microsoft.com/office/drawing/2014/main" id="{42C6F065-3AFE-4CF1-8874-0513303E383E}"/>
            </a:ext>
          </a:extLst>
        </xdr:cNvPr>
        <xdr:cNvSpPr txBox="1"/>
      </xdr:nvSpPr>
      <xdr:spPr>
        <a:xfrm>
          <a:off x="438150" y="561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31</xdr:row>
      <xdr:rowOff>0</xdr:rowOff>
    </xdr:from>
    <xdr:ext cx="65" cy="172227"/>
    <xdr:sp macro="" textlink="">
      <xdr:nvSpPr>
        <xdr:cNvPr id="3" name="TextBox 2">
          <a:extLst>
            <a:ext uri="{FF2B5EF4-FFF2-40B4-BE49-F238E27FC236}">
              <a16:creationId xmlns:a16="http://schemas.microsoft.com/office/drawing/2014/main" id="{818DE755-1185-4026-83D9-B7CF6BFCBCD4}"/>
            </a:ext>
          </a:extLst>
        </xdr:cNvPr>
        <xdr:cNvSpPr txBox="1"/>
      </xdr:nvSpPr>
      <xdr:spPr>
        <a:xfrm>
          <a:off x="438150" y="561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68580</xdr:colOff>
      <xdr:row>40</xdr:row>
      <xdr:rowOff>179070</xdr:rowOff>
    </xdr:from>
    <xdr:to>
      <xdr:col>8</xdr:col>
      <xdr:colOff>114300</xdr:colOff>
      <xdr:row>54</xdr:row>
      <xdr:rowOff>87630</xdr:rowOff>
    </xdr:to>
    <xdr:graphicFrame macro="">
      <xdr:nvGraphicFramePr>
        <xdr:cNvPr id="2" name="Chart 1">
          <a:extLst>
            <a:ext uri="{FF2B5EF4-FFF2-40B4-BE49-F238E27FC236}">
              <a16:creationId xmlns:a16="http://schemas.microsoft.com/office/drawing/2014/main" id="{CE764472-7B85-419E-AC63-1096346BA1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244464</xdr:colOff>
      <xdr:row>41</xdr:row>
      <xdr:rowOff>14293</xdr:rowOff>
    </xdr:from>
    <xdr:to>
      <xdr:col>13</xdr:col>
      <xdr:colOff>885814</xdr:colOff>
      <xdr:row>55</xdr:row>
      <xdr:rowOff>196855</xdr:rowOff>
    </xdr:to>
    <xdr:graphicFrame macro="">
      <xdr:nvGraphicFramePr>
        <xdr:cNvPr id="2" name="Chart 1">
          <a:extLst>
            <a:ext uri="{FF2B5EF4-FFF2-40B4-BE49-F238E27FC236}">
              <a16:creationId xmlns:a16="http://schemas.microsoft.com/office/drawing/2014/main" id="{A37F3FB1-8309-472A-BDC5-D7ABCAA747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55</xdr:row>
      <xdr:rowOff>19051</xdr:rowOff>
    </xdr:from>
    <xdr:to>
      <xdr:col>10</xdr:col>
      <xdr:colOff>504825</xdr:colOff>
      <xdr:row>69</xdr:row>
      <xdr:rowOff>190501</xdr:rowOff>
    </xdr:to>
    <xdr:graphicFrame macro="">
      <xdr:nvGraphicFramePr>
        <xdr:cNvPr id="2" name="Chart 1">
          <a:extLst>
            <a:ext uri="{FF2B5EF4-FFF2-40B4-BE49-F238E27FC236}">
              <a16:creationId xmlns:a16="http://schemas.microsoft.com/office/drawing/2014/main" id="{654B3319-5919-497D-91D7-A5C99D8D12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285750</xdr:colOff>
      <xdr:row>18</xdr:row>
      <xdr:rowOff>9525</xdr:rowOff>
    </xdr:from>
    <xdr:to>
      <xdr:col>1</xdr:col>
      <xdr:colOff>438150</xdr:colOff>
      <xdr:row>18</xdr:row>
      <xdr:rowOff>190500</xdr:rowOff>
    </xdr:to>
    <xdr:pic>
      <xdr:nvPicPr>
        <xdr:cNvPr id="3" name="Picture 2">
          <a:extLst>
            <a:ext uri="{FF2B5EF4-FFF2-40B4-BE49-F238E27FC236}">
              <a16:creationId xmlns:a16="http://schemas.microsoft.com/office/drawing/2014/main" id="{9DA1E6F2-3189-47B3-9795-4EF7DCD50141}"/>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0590" y="3268980"/>
          <a:ext cx="152400" cy="16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434340</xdr:colOff>
      <xdr:row>10</xdr:row>
      <xdr:rowOff>6667</xdr:rowOff>
    </xdr:from>
    <xdr:ext cx="65" cy="172227"/>
    <xdr:sp macro="" textlink="">
      <xdr:nvSpPr>
        <xdr:cNvPr id="2" name="TextBox 1">
          <a:extLst>
            <a:ext uri="{FF2B5EF4-FFF2-40B4-BE49-F238E27FC236}">
              <a16:creationId xmlns:a16="http://schemas.microsoft.com/office/drawing/2014/main" id="{52E1D59F-D9A6-4341-9346-B50B1EDCDA4B}"/>
            </a:ext>
          </a:extLst>
        </xdr:cNvPr>
        <xdr:cNvSpPr txBox="1"/>
      </xdr:nvSpPr>
      <xdr:spPr>
        <a:xfrm>
          <a:off x="438150" y="181832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6667</xdr:rowOff>
    </xdr:from>
    <xdr:ext cx="65" cy="172227"/>
    <xdr:sp macro="" textlink="">
      <xdr:nvSpPr>
        <xdr:cNvPr id="3" name="TextBox 2">
          <a:extLst>
            <a:ext uri="{FF2B5EF4-FFF2-40B4-BE49-F238E27FC236}">
              <a16:creationId xmlns:a16="http://schemas.microsoft.com/office/drawing/2014/main" id="{813200E8-0D01-4784-A33C-6EFC5D0A4664}"/>
            </a:ext>
          </a:extLst>
        </xdr:cNvPr>
        <xdr:cNvSpPr txBox="1"/>
      </xdr:nvSpPr>
      <xdr:spPr>
        <a:xfrm>
          <a:off x="438150" y="43519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511925</xdr:colOff>
      <xdr:row>32</xdr:row>
      <xdr:rowOff>127028</xdr:rowOff>
    </xdr:from>
    <xdr:ext cx="276225" cy="324759"/>
    <mc:AlternateContent xmlns:mc="http://schemas.openxmlformats.org/markup-compatibility/2006" xmlns:a14="http://schemas.microsoft.com/office/drawing/2010/main">
      <mc:Choice Requires="a14">
        <xdr:sp macro="" textlink="">
          <xdr:nvSpPr>
            <xdr:cNvPr id="2" name="Object 2">
              <a:extLst>
                <a:ext uri="{FF2B5EF4-FFF2-40B4-BE49-F238E27FC236}">
                  <a16:creationId xmlns:a16="http://schemas.microsoft.com/office/drawing/2014/main" id="{F7ED7F8C-1F63-40F5-B866-5F775DBC916C}"/>
                </a:ext>
              </a:extLst>
            </xdr:cNvPr>
            <xdr:cNvSpPr txBox="1"/>
          </xdr:nvSpPr>
          <xdr:spPr>
            <a:xfrm>
              <a:off x="1773035" y="5922038"/>
              <a:ext cx="276225" cy="324759"/>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p>
                      <m:sSupPr>
                        <m:ctrlPr>
                          <a:rPr lang="en-US" sz="1400" i="1">
                            <a:solidFill>
                              <a:schemeClr val="accent5">
                                <a:lumMod val="50000"/>
                              </a:schemeClr>
                            </a:solidFill>
                            <a:latin typeface="Cambria Math" panose="02040503050406030204" pitchFamily="18" charset="0"/>
                          </a:rPr>
                        </m:ctrlPr>
                      </m:sSupPr>
                      <m:e>
                        <m:acc>
                          <m:accPr>
                            <m:chr m:val="̂"/>
                            <m:ctrlPr>
                              <a:rPr lang="en-US" sz="1400" i="1">
                                <a:solidFill>
                                  <a:schemeClr val="accent5">
                                    <a:lumMod val="50000"/>
                                  </a:schemeClr>
                                </a:solidFill>
                                <a:latin typeface="Cambria Math" panose="02040503050406030204" pitchFamily="18" charset="0"/>
                              </a:rPr>
                            </m:ctrlPr>
                          </m:accPr>
                          <m:e>
                            <m:r>
                              <a:rPr lang="en-US" sz="1400" i="1">
                                <a:solidFill>
                                  <a:schemeClr val="accent5">
                                    <a:lumMod val="50000"/>
                                  </a:schemeClr>
                                </a:solidFill>
                                <a:latin typeface="Cambria Math" panose="02040503050406030204" pitchFamily="18" charset="0"/>
                              </a:rPr>
                              <m:t>𝜎</m:t>
                            </m:r>
                          </m:e>
                        </m:acc>
                      </m:e>
                      <m:sup>
                        <m:r>
                          <a:rPr lang="en-US" sz="1400" i="1">
                            <a:solidFill>
                              <a:schemeClr val="accent5">
                                <a:lumMod val="50000"/>
                              </a:schemeClr>
                            </a:solidFill>
                            <a:latin typeface="Cambria Math" panose="02040503050406030204" pitchFamily="18" charset="0"/>
                          </a:rPr>
                          <m:t>2</m:t>
                        </m:r>
                      </m:sup>
                    </m:sSup>
                  </m:oMath>
                </m:oMathPara>
              </a14:m>
              <a:endParaRPr lang="en-US" sz="1400"/>
            </a:p>
          </xdr:txBody>
        </xdr:sp>
      </mc:Choice>
      <mc:Fallback xmlns="">
        <xdr:sp macro="" textlink="">
          <xdr:nvSpPr>
            <xdr:cNvPr id="2" name="Object 2">
              <a:extLst>
                <a:ext uri="{FF2B5EF4-FFF2-40B4-BE49-F238E27FC236}">
                  <a16:creationId xmlns:a16="http://schemas.microsoft.com/office/drawing/2014/main" id="{F7ED7F8C-1F63-40F5-B866-5F775DBC916C}"/>
                </a:ext>
              </a:extLst>
            </xdr:cNvPr>
            <xdr:cNvSpPr txBox="1"/>
          </xdr:nvSpPr>
          <xdr:spPr>
            <a:xfrm>
              <a:off x="1773035" y="5922038"/>
              <a:ext cx="276225" cy="324759"/>
            </a:xfrm>
            <a:prstGeom prst="rect">
              <a:avLst/>
            </a:prstGeom>
          </xdr:spPr>
          <xdr:txBody>
            <a:bodyPr vertOverflow="clip" horzOverflow="clip" wrap="square">
              <a:spAutoFit/>
            </a:bodyPr>
            <a:lstStyle/>
            <a:p>
              <a:pPr/>
              <a:r>
                <a:rPr lang="en-US" sz="1400" i="0">
                  <a:solidFill>
                    <a:schemeClr val="accent5">
                      <a:lumMod val="50000"/>
                    </a:schemeClr>
                  </a:solidFill>
                  <a:latin typeface="Cambria Math" panose="02040503050406030204" pitchFamily="18" charset="0"/>
                </a:rPr>
                <a:t>𝜎 ̂^2</a:t>
              </a:r>
              <a:endParaRPr lang="en-US" sz="1400"/>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twoCellAnchor>
    <xdr:from>
      <xdr:col>15</xdr:col>
      <xdr:colOff>558361</xdr:colOff>
      <xdr:row>5</xdr:row>
      <xdr:rowOff>181961</xdr:rowOff>
    </xdr:from>
    <xdr:to>
      <xdr:col>22</xdr:col>
      <xdr:colOff>610913</xdr:colOff>
      <xdr:row>18</xdr:row>
      <xdr:rowOff>87368</xdr:rowOff>
    </xdr:to>
    <xdr:graphicFrame macro="">
      <xdr:nvGraphicFramePr>
        <xdr:cNvPr id="2" name="Chart 1">
          <a:extLst>
            <a:ext uri="{FF2B5EF4-FFF2-40B4-BE49-F238E27FC236}">
              <a16:creationId xmlns:a16="http://schemas.microsoft.com/office/drawing/2014/main" id="{50179AC9-1DD4-4FB8-8F39-072F25BED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17342</xdr:colOff>
      <xdr:row>19</xdr:row>
      <xdr:rowOff>176967</xdr:rowOff>
    </xdr:from>
    <xdr:to>
      <xdr:col>23</xdr:col>
      <xdr:colOff>51764</xdr:colOff>
      <xdr:row>33</xdr:row>
      <xdr:rowOff>161202</xdr:rowOff>
    </xdr:to>
    <xdr:graphicFrame macro="">
      <xdr:nvGraphicFramePr>
        <xdr:cNvPr id="3" name="Chart 2">
          <a:extLst>
            <a:ext uri="{FF2B5EF4-FFF2-40B4-BE49-F238E27FC236}">
              <a16:creationId xmlns:a16="http://schemas.microsoft.com/office/drawing/2014/main" id="{24766F4F-97ED-4000-8E0F-B02564BB4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0</xdr:col>
      <xdr:colOff>434340</xdr:colOff>
      <xdr:row>7</xdr:row>
      <xdr:rowOff>6667</xdr:rowOff>
    </xdr:from>
    <xdr:ext cx="65" cy="172227"/>
    <xdr:sp macro="" textlink="">
      <xdr:nvSpPr>
        <xdr:cNvPr id="2" name="TextBox 1">
          <a:extLst>
            <a:ext uri="{FF2B5EF4-FFF2-40B4-BE49-F238E27FC236}">
              <a16:creationId xmlns:a16="http://schemas.microsoft.com/office/drawing/2014/main" id="{75A2E298-9979-4CDE-AE4A-F2CCA0D4226B}"/>
            </a:ext>
          </a:extLst>
        </xdr:cNvPr>
        <xdr:cNvSpPr txBox="1"/>
      </xdr:nvSpPr>
      <xdr:spPr>
        <a:xfrm>
          <a:off x="438150" y="12753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3" name="TextBox 2">
          <a:extLst>
            <a:ext uri="{FF2B5EF4-FFF2-40B4-BE49-F238E27FC236}">
              <a16:creationId xmlns:a16="http://schemas.microsoft.com/office/drawing/2014/main" id="{77A2C980-52CC-4F4E-854B-272FB604D002}"/>
            </a:ext>
          </a:extLst>
        </xdr:cNvPr>
        <xdr:cNvSpPr txBox="1"/>
      </xdr:nvSpPr>
      <xdr:spPr>
        <a:xfrm>
          <a:off x="438150"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4" name="TextBox 3">
          <a:extLst>
            <a:ext uri="{FF2B5EF4-FFF2-40B4-BE49-F238E27FC236}">
              <a16:creationId xmlns:a16="http://schemas.microsoft.com/office/drawing/2014/main" id="{82174AEA-FCB2-4001-9AE7-9776D1A0DD88}"/>
            </a:ext>
          </a:extLst>
        </xdr:cNvPr>
        <xdr:cNvSpPr txBox="1"/>
      </xdr:nvSpPr>
      <xdr:spPr>
        <a:xfrm>
          <a:off x="438150"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373380</xdr:colOff>
      <xdr:row>44</xdr:row>
      <xdr:rowOff>34290</xdr:rowOff>
    </xdr:from>
    <xdr:to>
      <xdr:col>7</xdr:col>
      <xdr:colOff>716280</xdr:colOff>
      <xdr:row>58</xdr:row>
      <xdr:rowOff>0</xdr:rowOff>
    </xdr:to>
    <xdr:graphicFrame macro="">
      <xdr:nvGraphicFramePr>
        <xdr:cNvPr id="5" name="Chart 4">
          <a:extLst>
            <a:ext uri="{FF2B5EF4-FFF2-40B4-BE49-F238E27FC236}">
              <a16:creationId xmlns:a16="http://schemas.microsoft.com/office/drawing/2014/main" id="{A983E59A-0321-4AF6-8ACA-C75EAF044E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238125</xdr:colOff>
      <xdr:row>43</xdr:row>
      <xdr:rowOff>196360</xdr:rowOff>
    </xdr:from>
    <xdr:to>
      <xdr:col>16</xdr:col>
      <xdr:colOff>457932</xdr:colOff>
      <xdr:row>57</xdr:row>
      <xdr:rowOff>169983</xdr:rowOff>
    </xdr:to>
    <xdr:graphicFrame macro="">
      <xdr:nvGraphicFramePr>
        <xdr:cNvPr id="6" name="Chart 5">
          <a:extLst>
            <a:ext uri="{FF2B5EF4-FFF2-40B4-BE49-F238E27FC236}">
              <a16:creationId xmlns:a16="http://schemas.microsoft.com/office/drawing/2014/main" id="{B9377197-DA11-4FAE-9C54-4D736087B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172182</xdr:colOff>
      <xdr:row>44</xdr:row>
      <xdr:rowOff>20515</xdr:rowOff>
    </xdr:from>
    <xdr:to>
      <xdr:col>26</xdr:col>
      <xdr:colOff>32971</xdr:colOff>
      <xdr:row>57</xdr:row>
      <xdr:rowOff>191965</xdr:rowOff>
    </xdr:to>
    <xdr:graphicFrame macro="">
      <xdr:nvGraphicFramePr>
        <xdr:cNvPr id="7" name="Chart 6">
          <a:extLst>
            <a:ext uri="{FF2B5EF4-FFF2-40B4-BE49-F238E27FC236}">
              <a16:creationId xmlns:a16="http://schemas.microsoft.com/office/drawing/2014/main" id="{A392216B-6F83-4E2E-A85E-C29975B6C0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304067</xdr:colOff>
      <xdr:row>64</xdr:row>
      <xdr:rowOff>13188</xdr:rowOff>
    </xdr:from>
    <xdr:to>
      <xdr:col>7</xdr:col>
      <xdr:colOff>663086</xdr:colOff>
      <xdr:row>77</xdr:row>
      <xdr:rowOff>184638</xdr:rowOff>
    </xdr:to>
    <xdr:graphicFrame macro="">
      <xdr:nvGraphicFramePr>
        <xdr:cNvPr id="8" name="Chart 7">
          <a:extLst>
            <a:ext uri="{FF2B5EF4-FFF2-40B4-BE49-F238E27FC236}">
              <a16:creationId xmlns:a16="http://schemas.microsoft.com/office/drawing/2014/main" id="{EFE31337-3145-401E-8536-7171A8E35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142875</xdr:colOff>
      <xdr:row>64</xdr:row>
      <xdr:rowOff>27843</xdr:rowOff>
    </xdr:from>
    <xdr:to>
      <xdr:col>16</xdr:col>
      <xdr:colOff>362682</xdr:colOff>
      <xdr:row>78</xdr:row>
      <xdr:rowOff>1466</xdr:rowOff>
    </xdr:to>
    <xdr:graphicFrame macro="">
      <xdr:nvGraphicFramePr>
        <xdr:cNvPr id="9" name="Chart 8">
          <a:extLst>
            <a:ext uri="{FF2B5EF4-FFF2-40B4-BE49-F238E27FC236}">
              <a16:creationId xmlns:a16="http://schemas.microsoft.com/office/drawing/2014/main" id="{4C5BDC8F-AE58-4F8D-B78B-7BE3C32A2F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223471</xdr:colOff>
      <xdr:row>63</xdr:row>
      <xdr:rowOff>181708</xdr:rowOff>
    </xdr:from>
    <xdr:to>
      <xdr:col>26</xdr:col>
      <xdr:colOff>84260</xdr:colOff>
      <xdr:row>77</xdr:row>
      <xdr:rowOff>155331</xdr:rowOff>
    </xdr:to>
    <xdr:graphicFrame macro="">
      <xdr:nvGraphicFramePr>
        <xdr:cNvPr id="10" name="Chart 9">
          <a:extLst>
            <a:ext uri="{FF2B5EF4-FFF2-40B4-BE49-F238E27FC236}">
              <a16:creationId xmlns:a16="http://schemas.microsoft.com/office/drawing/2014/main" id="{6C44BB57-3DD9-442B-8C11-6857196C7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oneCellAnchor>
    <xdr:from>
      <xdr:col>0</xdr:col>
      <xdr:colOff>434340</xdr:colOff>
      <xdr:row>26</xdr:row>
      <xdr:rowOff>0</xdr:rowOff>
    </xdr:from>
    <xdr:ext cx="65" cy="172227"/>
    <xdr:sp macro="" textlink="">
      <xdr:nvSpPr>
        <xdr:cNvPr id="2" name="TextBox 1">
          <a:extLst>
            <a:ext uri="{FF2B5EF4-FFF2-40B4-BE49-F238E27FC236}">
              <a16:creationId xmlns:a16="http://schemas.microsoft.com/office/drawing/2014/main" id="{7A1091AF-A685-40C3-8B77-D861A90E9BCD}"/>
            </a:ext>
          </a:extLst>
        </xdr:cNvPr>
        <xdr:cNvSpPr txBox="1"/>
      </xdr:nvSpPr>
      <xdr:spPr>
        <a:xfrm>
          <a:off x="438150" y="470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26</xdr:row>
      <xdr:rowOff>0</xdr:rowOff>
    </xdr:from>
    <xdr:ext cx="65" cy="172227"/>
    <xdr:sp macro="" textlink="">
      <xdr:nvSpPr>
        <xdr:cNvPr id="3" name="TextBox 2">
          <a:extLst>
            <a:ext uri="{FF2B5EF4-FFF2-40B4-BE49-F238E27FC236}">
              <a16:creationId xmlns:a16="http://schemas.microsoft.com/office/drawing/2014/main" id="{AF7776F9-8212-4245-B28A-59730E96F984}"/>
            </a:ext>
          </a:extLst>
        </xdr:cNvPr>
        <xdr:cNvSpPr txBox="1"/>
      </xdr:nvSpPr>
      <xdr:spPr>
        <a:xfrm>
          <a:off x="438150" y="470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xdr:from>
          <xdr:col>0</xdr:col>
          <xdr:colOff>228600</xdr:colOff>
          <xdr:row>22</xdr:row>
          <xdr:rowOff>7620</xdr:rowOff>
        </xdr:from>
        <xdr:to>
          <xdr:col>0</xdr:col>
          <xdr:colOff>449580</xdr:colOff>
          <xdr:row>23</xdr:row>
          <xdr:rowOff>22860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F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685800</xdr:colOff>
          <xdr:row>26</xdr:row>
          <xdr:rowOff>0</xdr:rowOff>
        </xdr:from>
        <xdr:to>
          <xdr:col>4</xdr:col>
          <xdr:colOff>426720</xdr:colOff>
          <xdr:row>27</xdr:row>
          <xdr:rowOff>38100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F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23</xdr:row>
          <xdr:rowOff>7620</xdr:rowOff>
        </xdr:from>
        <xdr:to>
          <xdr:col>0</xdr:col>
          <xdr:colOff>670560</xdr:colOff>
          <xdr:row>24</xdr:row>
          <xdr:rowOff>22860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F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6</xdr:col>
      <xdr:colOff>473652</xdr:colOff>
      <xdr:row>21</xdr:row>
      <xdr:rowOff>173875</xdr:rowOff>
    </xdr:from>
    <xdr:ext cx="65" cy="172227"/>
    <xdr:sp macro="" textlink="">
      <xdr:nvSpPr>
        <xdr:cNvPr id="4" name="TextBox 3">
          <a:extLst>
            <a:ext uri="{FF2B5EF4-FFF2-40B4-BE49-F238E27FC236}">
              <a16:creationId xmlns:a16="http://schemas.microsoft.com/office/drawing/2014/main" id="{86B4CE20-BCF7-4E66-B953-EE1F9100D553}"/>
            </a:ext>
          </a:extLst>
        </xdr:cNvPr>
        <xdr:cNvSpPr txBox="1"/>
      </xdr:nvSpPr>
      <xdr:spPr>
        <a:xfrm>
          <a:off x="4249362" y="3970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xdr:from>
          <xdr:col>0</xdr:col>
          <xdr:colOff>60960</xdr:colOff>
          <xdr:row>24</xdr:row>
          <xdr:rowOff>7620</xdr:rowOff>
        </xdr:from>
        <xdr:to>
          <xdr:col>0</xdr:col>
          <xdr:colOff>640080</xdr:colOff>
          <xdr:row>24</xdr:row>
          <xdr:rowOff>411480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F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fall-2023-giadv-exam.xlsx" TargetMode="External"/><Relationship Id="rId1" Type="http://schemas.openxmlformats.org/officeDocument/2006/relationships/externalLinkPath" Target="fall-2023-giadv-exam.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fall-2023-giadv-exam.xlsx" TargetMode="External"/><Relationship Id="rId1" Type="http://schemas.openxmlformats.org/officeDocument/2006/relationships/externalLinkPath" Target="file:///C:\SOA\Education%20department\Modularization\SOA%20University\FPR%20Implementation\GI%20past%20exams\fall-2023-giadv-exam.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fall-2023-giadv-exam.xlsx" TargetMode="External"/><Relationship Id="rId1" Type="http://schemas.openxmlformats.org/officeDocument/2006/relationships/externalLinkPath" Target="ADV%20files/fall-2023-giadv-exam.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spring-2023-exam-giadv.xlsx" TargetMode="External"/><Relationship Id="rId1" Type="http://schemas.openxmlformats.org/officeDocument/2006/relationships/externalLinkPath" Target="ADV%20files/spring-2023-exam-giadv.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spring-2023-solutions-giadv.xlsx" TargetMode="External"/><Relationship Id="rId1" Type="http://schemas.openxmlformats.org/officeDocument/2006/relationships/externalLinkPath" Target="ADV%20files/spring-2023-solutions-giadv.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CFE101%20Curated%20Past%20Exam%20Excel%20Files.xlsx" TargetMode="External"/><Relationship Id="rId1" Type="http://schemas.openxmlformats.org/officeDocument/2006/relationships/externalLinkPath" Target="/personal/dnorris_soa_org/Documents/Documents/Projects/2025-26%20Curriculum/FINAL%20CURATED%20PAST%20EXAMS/Fully%20Assembled/CFE101%20Curated%20Past%20Exam%20Excel%20Fi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CFE 101 Questions and Solutions"/>
      <sheetName val="F24 Q2.c.ii Question"/>
      <sheetName val="F24 Q2.c.iv Question"/>
      <sheetName val="F24 Q2.c.ii and c.iv Solution"/>
      <sheetName val="F24 Q3-30k CapitalSim Scenarios"/>
      <sheetName val="F24 Q3.a.i Question"/>
      <sheetName val="F24 Q3.a.i Solution"/>
      <sheetName val="F24 Q3.a.ii Question"/>
      <sheetName val="F24 Q3.a.ii Solution"/>
      <sheetName val="F24 Q3.b.i Question"/>
      <sheetName val="F24 Q3.b.i Solution"/>
      <sheetName val="F24 Q4.b Question"/>
      <sheetName val="F24 Q4.b Solution"/>
      <sheetName val="S24 Q3 - Standalone CDFs"/>
      <sheetName val="S24 Q4.b.i Question"/>
      <sheetName val="S24 Q4.b.i Solution"/>
      <sheetName val="S24 Q5.b.i Question"/>
      <sheetName val="S24 Q5b.i Solution"/>
      <sheetName val="S24 Q5.b.ii Question"/>
      <sheetName val="S24 Q5.b.ii Solution"/>
      <sheetName val="S24 Q5.b.iii Question"/>
      <sheetName val="S24 Q5.b.iii. Solution"/>
      <sheetName val="F23 Q1.b.i Question"/>
      <sheetName val="F23 Q1.b.i Solution"/>
      <sheetName val="F23 Q4.a.i Question"/>
      <sheetName val="F23 Q4.a.i Solution"/>
      <sheetName val="F23 Q4.a.ii Question "/>
      <sheetName val="F23 Q4.a.ii Solution"/>
      <sheetName val="F23 Q4.b.i and Q4.b.ii Question"/>
      <sheetName val="F23 Q4.b.i and Q4.b.ii Solution"/>
      <sheetName val="F23 Q4.c.i Question"/>
      <sheetName val="F23 Q4.c.i Solution"/>
      <sheetName val="F23 Q5.b.i and 5.b.ii Question"/>
      <sheetName val="F23 Q5(b)(i) Solution"/>
      <sheetName val="F23 Q5(b)(ii) Solution"/>
      <sheetName val="F23 Q6.c.i and 6.c.ii Question"/>
      <sheetName val="F23 Q6c.1 and 6.c.ii Solution"/>
      <sheetName val="S23 Q5(a)(ii) Question"/>
      <sheetName val="S23 Q5 a(ii) Solution"/>
      <sheetName val="F22 Q2(a)(cash flow) Question"/>
      <sheetName val="F22 Q2(a)(rank) Question"/>
      <sheetName val="F22 Q2(a)(cash flow) Solution"/>
      <sheetName val="F22 Q2(a)(rank) Solution"/>
      <sheetName val="F22 Q6(a)(i) Question"/>
      <sheetName val="F22 Q6 (a)(i) Solution"/>
      <sheetName val="F22 Q6(b)(i)(ii)(iii) Question"/>
      <sheetName val="F22 Q6 (b)(i)(ii)(iii) Solution"/>
      <sheetName val="S22 Q1(c)(i),(ii),(iii)Question"/>
      <sheetName val="S22 Q1(c)(i),(ii),(iii)Solution"/>
      <sheetName val="S22 Q4 (a)(i) Question"/>
      <sheetName val="S22 Q4 (a)(i) Solution"/>
      <sheetName val="S22 Q4 (b)(ii) Question"/>
      <sheetName val="F21 Q3 (a)(ii) Credit Question"/>
      <sheetName val="S22 Q4 (b)(ii) Solution"/>
      <sheetName val="F21 Q3 (a)(ii) Credit Solution"/>
      <sheetName val="F21 Q3(a)(ii) Int Rate Question"/>
      <sheetName val="F21 Q3(a)(ii) Int Rate Solution"/>
      <sheetName val="F21 Q3 (b)(i) Aggr Question"/>
      <sheetName val="F21 Q3 (b)(i) Aggr Solution"/>
      <sheetName val="F21 Q3 (c)(i) Credit Question"/>
      <sheetName val="F21 Q3 (c)(i) Credit Solution"/>
      <sheetName val="F21 Q3 (c)(i) Int Rate Question"/>
      <sheetName val="F21 Q3 (c)(i) Int Rate Solution"/>
      <sheetName val="F21 Q3 (c)(i) Aggr Question"/>
      <sheetName val="F21 Q3 (c)(i) Aggr Solution"/>
      <sheetName val="F20 Q2(b)(i)(ii) Question"/>
      <sheetName val="F20 Q2(b)(i) (ii) Solution"/>
      <sheetName val="F20 Q2 (c)(i) Question"/>
      <sheetName val="F20 Q2(c)(i) Solution"/>
      <sheetName val="F20 Q4 (b)(i)(ii) Question"/>
      <sheetName val="F20 Q4 (b)(i)(ii) Solu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4.emf"/><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oleObject" Target="../embeddings/oleObject2.bin"/><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5.emf"/></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30.bin"/><Relationship Id="rId5" Type="http://schemas.openxmlformats.org/officeDocument/2006/relationships/image" Target="../media/image7.wmf"/><Relationship Id="rId4" Type="http://schemas.openxmlformats.org/officeDocument/2006/relationships/oleObject" Target="../embeddings/oleObject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2.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3.vml"/><Relationship Id="rId7" Type="http://schemas.openxmlformats.org/officeDocument/2006/relationships/image" Target="../media/image9.wmf"/><Relationship Id="rId2" Type="http://schemas.openxmlformats.org/officeDocument/2006/relationships/drawing" Target="../drawings/drawing12.xml"/><Relationship Id="rId1" Type="http://schemas.openxmlformats.org/officeDocument/2006/relationships/printerSettings" Target="../printerSettings/printerSettings39.bin"/><Relationship Id="rId6" Type="http://schemas.openxmlformats.org/officeDocument/2006/relationships/oleObject" Target="../embeddings/oleObject7.bin"/><Relationship Id="rId5" Type="http://schemas.openxmlformats.org/officeDocument/2006/relationships/image" Target="../media/image8.wmf"/><Relationship Id="rId4" Type="http://schemas.openxmlformats.org/officeDocument/2006/relationships/oleObject" Target="../embeddings/oleObject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6.xml"/><Relationship Id="rId1" Type="http://schemas.openxmlformats.org/officeDocument/2006/relationships/printerSettings" Target="../printerSettings/printerSettings50.bin"/><Relationship Id="rId5" Type="http://schemas.openxmlformats.org/officeDocument/2006/relationships/image" Target="../media/image10.emf"/><Relationship Id="rId4" Type="http://schemas.openxmlformats.org/officeDocument/2006/relationships/package" Target="../embeddings/Microsoft_Word_Document.docx"/></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60CB-AF94-49AC-BC1B-B099B1F7EBA5}">
  <sheetPr>
    <tabColor rgb="FF0070C0"/>
    <pageSetUpPr autoPageBreaks="0"/>
  </sheetPr>
  <dimension ref="A6:K21"/>
  <sheetViews>
    <sheetView showGridLines="0" tabSelected="1" zoomScale="115" zoomScaleNormal="115" workbookViewId="0"/>
  </sheetViews>
  <sheetFormatPr defaultRowHeight="14.4"/>
  <cols>
    <col min="1" max="16384" width="8.88671875" style="1050"/>
  </cols>
  <sheetData>
    <row r="6" spans="1:10" ht="33.6">
      <c r="A6" s="1049" t="s">
        <v>1809</v>
      </c>
      <c r="B6" s="1049"/>
      <c r="C6" s="1049"/>
      <c r="D6" s="1049"/>
      <c r="E6" s="1049"/>
      <c r="F6" s="1049"/>
      <c r="G6" s="1049"/>
      <c r="H6" s="1049"/>
      <c r="I6" s="1049"/>
      <c r="J6" s="1049"/>
    </row>
    <row r="7" spans="1:10" ht="6" customHeight="1">
      <c r="A7" s="1051"/>
      <c r="B7" s="1051"/>
      <c r="C7" s="1051"/>
      <c r="D7" s="1051"/>
      <c r="E7" s="1051"/>
      <c r="F7" s="1051"/>
      <c r="G7" s="1051"/>
      <c r="H7" s="1051"/>
      <c r="I7" s="1051"/>
      <c r="J7" s="1051"/>
    </row>
    <row r="8" spans="1:10" ht="21">
      <c r="A8" s="1052" t="s">
        <v>1808</v>
      </c>
      <c r="B8" s="1052"/>
      <c r="C8" s="1052"/>
      <c r="D8" s="1052"/>
      <c r="E8" s="1052"/>
      <c r="F8" s="1052"/>
      <c r="G8" s="1052"/>
      <c r="H8" s="1052"/>
      <c r="I8" s="1052"/>
      <c r="J8" s="1052"/>
    </row>
    <row r="10" spans="1:10" ht="75" customHeight="1">
      <c r="A10" s="1053" t="s">
        <v>1799</v>
      </c>
      <c r="B10" s="1054" t="s">
        <v>1800</v>
      </c>
      <c r="C10" s="1054"/>
      <c r="D10" s="1054"/>
      <c r="E10" s="1054"/>
      <c r="F10" s="1054"/>
      <c r="G10" s="1054"/>
      <c r="H10" s="1054"/>
      <c r="I10" s="1054"/>
      <c r="J10" s="1054"/>
    </row>
    <row r="11" spans="1:10">
      <c r="B11" s="1055"/>
      <c r="C11" s="1055"/>
      <c r="D11" s="1055"/>
      <c r="E11" s="1055"/>
      <c r="F11" s="1055"/>
      <c r="G11" s="1055"/>
      <c r="H11" s="1055"/>
      <c r="I11" s="1055"/>
      <c r="J11" s="1055"/>
    </row>
    <row r="12" spans="1:10" ht="45" customHeight="1">
      <c r="A12" s="1053" t="s">
        <v>1799</v>
      </c>
      <c r="B12" s="1054" t="s">
        <v>1801</v>
      </c>
      <c r="C12" s="1054"/>
      <c r="D12" s="1054"/>
      <c r="E12" s="1054"/>
      <c r="F12" s="1054"/>
      <c r="G12" s="1054"/>
      <c r="H12" s="1054"/>
      <c r="I12" s="1054"/>
      <c r="J12" s="1054"/>
    </row>
    <row r="13" spans="1:10">
      <c r="B13" s="1055"/>
      <c r="C13" s="1055"/>
      <c r="D13" s="1055"/>
      <c r="E13" s="1055"/>
      <c r="F13" s="1055"/>
      <c r="G13" s="1055"/>
      <c r="H13" s="1055"/>
      <c r="I13" s="1055"/>
      <c r="J13" s="1055"/>
    </row>
    <row r="14" spans="1:10" ht="45.6" customHeight="1">
      <c r="A14" s="1053" t="s">
        <v>1799</v>
      </c>
      <c r="B14" s="1054" t="s">
        <v>1802</v>
      </c>
      <c r="C14" s="1054"/>
      <c r="D14" s="1054"/>
      <c r="E14" s="1054"/>
      <c r="F14" s="1054"/>
      <c r="G14" s="1054"/>
      <c r="H14" s="1054"/>
      <c r="I14" s="1054"/>
      <c r="J14" s="1054"/>
    </row>
    <row r="15" spans="1:10">
      <c r="B15" s="1055"/>
      <c r="C15" s="1055"/>
      <c r="D15" s="1055"/>
      <c r="E15" s="1055"/>
      <c r="F15" s="1055"/>
      <c r="G15" s="1055"/>
      <c r="H15" s="1055"/>
      <c r="I15" s="1055"/>
      <c r="J15" s="1055"/>
    </row>
    <row r="16" spans="1:10" ht="72.599999999999994" customHeight="1">
      <c r="A16" s="1053" t="s">
        <v>1799</v>
      </c>
      <c r="B16" s="1054" t="s">
        <v>1803</v>
      </c>
      <c r="C16" s="1054"/>
      <c r="D16" s="1054"/>
      <c r="E16" s="1054"/>
      <c r="F16" s="1054"/>
      <c r="G16" s="1054"/>
      <c r="H16" s="1054"/>
      <c r="I16" s="1054"/>
      <c r="J16" s="1054"/>
    </row>
    <row r="17" spans="1:11">
      <c r="B17" s="1055"/>
      <c r="C17" s="1055"/>
      <c r="D17" s="1055"/>
      <c r="E17" s="1055"/>
      <c r="F17" s="1055"/>
      <c r="G17" s="1055"/>
      <c r="H17" s="1055"/>
      <c r="I17" s="1055"/>
      <c r="J17" s="1055"/>
      <c r="K17" s="1056"/>
    </row>
    <row r="18" spans="1:11" ht="44.4" customHeight="1">
      <c r="A18" s="1053" t="s">
        <v>1799</v>
      </c>
      <c r="B18" s="1054" t="s">
        <v>1804</v>
      </c>
      <c r="C18" s="1054"/>
      <c r="D18" s="1054"/>
      <c r="E18" s="1054"/>
      <c r="F18" s="1054"/>
      <c r="G18" s="1054"/>
      <c r="H18" s="1054"/>
      <c r="I18" s="1054"/>
      <c r="J18" s="1054"/>
    </row>
    <row r="21" spans="1:11">
      <c r="B21" s="1057" t="s">
        <v>1805</v>
      </c>
      <c r="C21" s="1057"/>
      <c r="D21" s="1058" t="s">
        <v>1806</v>
      </c>
      <c r="E21" s="1058"/>
      <c r="F21" s="1058"/>
      <c r="G21" s="1058"/>
      <c r="H21" s="1059" t="s">
        <v>1807</v>
      </c>
      <c r="I21" s="1059"/>
      <c r="J21" s="1059"/>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DF6DE-F865-4673-ABB0-8F16E5C101B3}">
  <dimension ref="A1:BW73"/>
  <sheetViews>
    <sheetView zoomScaleNormal="100" workbookViewId="0">
      <selection activeCell="A32" sqref="A32:L49"/>
    </sheetView>
  </sheetViews>
  <sheetFormatPr defaultColWidth="9.109375" defaultRowHeight="15.6"/>
  <cols>
    <col min="1" max="1" width="9.109375" style="1"/>
    <col min="2" max="12" width="10.6640625" style="1" customWidth="1"/>
    <col min="13" max="13" width="9.109375" style="39" customWidth="1"/>
    <col min="14" max="42" width="9.109375" style="39"/>
    <col min="76" max="16384" width="9.109375" style="1"/>
  </cols>
  <sheetData>
    <row r="1" spans="1:12" ht="15.75" customHeight="1">
      <c r="A1" s="23" t="s">
        <v>59</v>
      </c>
      <c r="B1" s="22"/>
      <c r="C1" s="5" t="s">
        <v>36</v>
      </c>
      <c r="D1" s="22"/>
      <c r="E1" s="22"/>
      <c r="F1" s="22"/>
      <c r="G1" s="22"/>
      <c r="H1" s="22"/>
      <c r="I1" s="22"/>
      <c r="J1" s="22"/>
      <c r="K1" s="22"/>
      <c r="L1" s="4"/>
    </row>
    <row r="2" spans="1:12" ht="15.75" customHeight="1">
      <c r="A2" s="160" t="s">
        <v>171</v>
      </c>
      <c r="B2" s="104"/>
      <c r="C2" s="104"/>
      <c r="D2" s="104"/>
      <c r="E2" s="21"/>
      <c r="F2" s="21"/>
      <c r="G2" s="21"/>
      <c r="H2" s="21"/>
      <c r="I2" s="103"/>
      <c r="J2" s="2"/>
      <c r="K2" s="2"/>
      <c r="L2" s="4"/>
    </row>
    <row r="3" spans="1:12" ht="30.75" customHeight="1">
      <c r="A3" s="832" t="s">
        <v>58</v>
      </c>
      <c r="B3" s="832"/>
      <c r="C3" s="832"/>
      <c r="D3" s="832"/>
      <c r="E3" s="832"/>
      <c r="F3" s="832"/>
      <c r="G3" s="832"/>
      <c r="H3" s="832"/>
      <c r="I3" s="832"/>
      <c r="J3" s="832"/>
      <c r="K3" s="832"/>
      <c r="L3" s="832"/>
    </row>
    <row r="4" spans="1:12" ht="15.75" customHeight="1">
      <c r="A4" s="21"/>
      <c r="B4" s="2"/>
      <c r="C4" s="2"/>
      <c r="D4" s="2"/>
      <c r="E4" s="2"/>
      <c r="F4" s="2"/>
      <c r="G4" s="2"/>
      <c r="H4" s="2"/>
      <c r="I4" s="2"/>
      <c r="J4" s="2"/>
      <c r="K4" s="2"/>
      <c r="L4" s="4"/>
    </row>
    <row r="5" spans="1:12" ht="15.75" customHeight="1">
      <c r="A5" s="21" t="s">
        <v>170</v>
      </c>
      <c r="B5" s="2"/>
      <c r="C5" s="2"/>
      <c r="D5" s="2"/>
      <c r="E5" s="2"/>
      <c r="F5" s="2"/>
      <c r="G5" s="2"/>
      <c r="H5" s="2"/>
      <c r="I5" s="2"/>
      <c r="J5" s="2"/>
      <c r="K5" s="2"/>
      <c r="L5" s="4"/>
    </row>
    <row r="6" spans="1:12" ht="15.75" customHeight="1">
      <c r="A6" s="21"/>
      <c r="B6" s="2"/>
      <c r="C6" s="2"/>
      <c r="D6" s="2"/>
      <c r="E6" s="2"/>
      <c r="F6" s="2"/>
      <c r="G6" s="2"/>
      <c r="H6" s="2"/>
      <c r="I6" s="2"/>
      <c r="J6" s="2"/>
      <c r="K6" s="2"/>
      <c r="L6" s="4"/>
    </row>
    <row r="7" spans="1:12" ht="15.75" customHeight="1">
      <c r="A7" s="2"/>
      <c r="B7" s="101"/>
      <c r="C7" s="833" t="s">
        <v>47</v>
      </c>
      <c r="D7" s="833"/>
      <c r="E7" s="833"/>
      <c r="F7" s="833"/>
      <c r="G7" s="833"/>
      <c r="H7" s="833"/>
      <c r="I7" s="833"/>
      <c r="J7" s="159"/>
      <c r="K7" s="158" t="s">
        <v>169</v>
      </c>
      <c r="L7" s="4"/>
    </row>
    <row r="8" spans="1:12" ht="15.75" customHeight="1">
      <c r="A8" s="2"/>
      <c r="B8" s="101" t="s">
        <v>45</v>
      </c>
      <c r="C8" s="101">
        <v>1</v>
      </c>
      <c r="D8" s="101">
        <v>2</v>
      </c>
      <c r="E8" s="101">
        <v>3</v>
      </c>
      <c r="F8" s="101">
        <v>4</v>
      </c>
      <c r="G8" s="101">
        <v>5</v>
      </c>
      <c r="H8" s="101">
        <v>6</v>
      </c>
      <c r="I8" s="101">
        <v>7</v>
      </c>
      <c r="J8" s="157" t="s">
        <v>168</v>
      </c>
      <c r="K8" s="157" t="s">
        <v>167</v>
      </c>
      <c r="L8" s="4"/>
    </row>
    <row r="9" spans="1:12" ht="15.75" customHeight="1">
      <c r="A9" s="2"/>
      <c r="B9" s="100">
        <v>1</v>
      </c>
      <c r="C9" s="99">
        <v>2089</v>
      </c>
      <c r="D9" s="99">
        <v>7443</v>
      </c>
      <c r="E9" s="99">
        <v>12056</v>
      </c>
      <c r="F9" s="99">
        <v>14891</v>
      </c>
      <c r="G9" s="99">
        <v>17770</v>
      </c>
      <c r="H9" s="99">
        <v>19852</v>
      </c>
      <c r="I9" s="99">
        <v>20727</v>
      </c>
      <c r="J9" s="10">
        <v>0</v>
      </c>
      <c r="K9" s="10">
        <v>0</v>
      </c>
      <c r="L9" s="4"/>
    </row>
    <row r="10" spans="1:12" ht="15.75" customHeight="1">
      <c r="A10" s="2"/>
      <c r="B10" s="100">
        <v>2</v>
      </c>
      <c r="C10" s="99">
        <v>3096</v>
      </c>
      <c r="D10" s="99">
        <v>9116</v>
      </c>
      <c r="E10" s="99">
        <v>11930</v>
      </c>
      <c r="F10" s="99">
        <v>16779</v>
      </c>
      <c r="G10" s="99">
        <v>18552</v>
      </c>
      <c r="H10" s="99">
        <v>20232</v>
      </c>
      <c r="I10" s="98"/>
      <c r="J10" s="10">
        <v>891.74894217207475</v>
      </c>
      <c r="K10" s="10">
        <v>197.5204984295564</v>
      </c>
      <c r="L10" s="4"/>
    </row>
    <row r="11" spans="1:12" ht="15.75" customHeight="1">
      <c r="A11" s="2"/>
      <c r="B11" s="100">
        <v>3</v>
      </c>
      <c r="C11" s="99">
        <v>2382</v>
      </c>
      <c r="D11" s="99">
        <v>8774</v>
      </c>
      <c r="E11" s="99">
        <v>11820</v>
      </c>
      <c r="F11" s="99">
        <v>16451</v>
      </c>
      <c r="G11" s="99">
        <v>18064</v>
      </c>
      <c r="H11" s="98"/>
      <c r="I11" s="98"/>
      <c r="J11" s="10">
        <v>2749.6096275369346</v>
      </c>
      <c r="K11" s="10">
        <v>477.08921793098784</v>
      </c>
      <c r="L11" s="4"/>
    </row>
    <row r="12" spans="1:12" ht="15.75" customHeight="1">
      <c r="A12" s="2"/>
      <c r="B12" s="100">
        <v>4</v>
      </c>
      <c r="C12" s="99">
        <v>1899</v>
      </c>
      <c r="D12" s="99">
        <v>7537</v>
      </c>
      <c r="E12" s="99">
        <v>12697</v>
      </c>
      <c r="F12" s="99">
        <v>16974</v>
      </c>
      <c r="G12" s="98"/>
      <c r="H12" s="98"/>
      <c r="I12" s="98"/>
      <c r="J12" s="10">
        <v>5129.9633914972837</v>
      </c>
      <c r="K12" s="10">
        <v>1251.0044037145599</v>
      </c>
      <c r="L12" s="4"/>
    </row>
    <row r="13" spans="1:12" ht="15.75" customHeight="1">
      <c r="A13" s="2"/>
      <c r="B13" s="100">
        <v>5</v>
      </c>
      <c r="C13" s="99">
        <v>1538</v>
      </c>
      <c r="D13" s="99">
        <v>6670</v>
      </c>
      <c r="E13" s="99">
        <v>9658</v>
      </c>
      <c r="F13" s="98"/>
      <c r="G13" s="98"/>
      <c r="H13" s="98"/>
      <c r="I13" s="98"/>
      <c r="J13" s="10">
        <v>7221.2126982110458</v>
      </c>
      <c r="K13" s="10">
        <v>1592.4424687065825</v>
      </c>
      <c r="L13" s="4"/>
    </row>
    <row r="14" spans="1:12" ht="15.75" customHeight="1">
      <c r="A14" s="2"/>
      <c r="B14" s="100">
        <v>6</v>
      </c>
      <c r="C14" s="99">
        <v>1928</v>
      </c>
      <c r="D14" s="99">
        <v>7197</v>
      </c>
      <c r="E14" s="98"/>
      <c r="F14" s="98"/>
      <c r="G14" s="98"/>
      <c r="H14" s="98"/>
      <c r="I14" s="98"/>
      <c r="J14" s="10">
        <v>11304.70224946451</v>
      </c>
      <c r="K14" s="10">
        <v>2931.3633311177678</v>
      </c>
      <c r="L14" s="4"/>
    </row>
    <row r="15" spans="1:12" ht="15.75" customHeight="1">
      <c r="A15" s="2"/>
      <c r="B15" s="100">
        <v>7</v>
      </c>
      <c r="C15" s="99">
        <v>2579</v>
      </c>
      <c r="D15" s="98"/>
      <c r="E15" s="98"/>
      <c r="F15" s="98"/>
      <c r="G15" s="98"/>
      <c r="H15" s="98"/>
      <c r="I15" s="98"/>
      <c r="J15" s="10">
        <v>21382.095111970793</v>
      </c>
      <c r="K15" s="10">
        <v>4670.2594218578333</v>
      </c>
      <c r="L15" s="4"/>
    </row>
    <row r="16" spans="1:12" ht="15.75" customHeight="1">
      <c r="A16" s="2"/>
      <c r="B16" s="100" t="s">
        <v>166</v>
      </c>
      <c r="C16" s="99"/>
      <c r="D16" s="98"/>
      <c r="E16" s="98"/>
      <c r="F16" s="98"/>
      <c r="G16" s="98"/>
      <c r="H16" s="98"/>
      <c r="I16" s="98"/>
      <c r="J16" s="10">
        <v>48679.332020852642</v>
      </c>
      <c r="K16" s="10">
        <v>6650.9695118744767</v>
      </c>
      <c r="L16" s="4"/>
    </row>
    <row r="18" spans="1:8" ht="18" customHeight="1">
      <c r="A18" s="2"/>
      <c r="B18" s="156" t="s">
        <v>165</v>
      </c>
      <c r="C18" s="155">
        <v>3.6140581503247757</v>
      </c>
      <c r="D18" s="154">
        <v>1.4709408194233689</v>
      </c>
      <c r="E18" s="154">
        <v>1.3420819330763045</v>
      </c>
      <c r="F18" s="154">
        <v>1.1301926393882089</v>
      </c>
      <c r="G18" s="154">
        <v>1.1035735917625682</v>
      </c>
      <c r="H18" s="154">
        <v>1.0440761636107194</v>
      </c>
    </row>
    <row r="19" spans="1:8" ht="18" customHeight="1">
      <c r="A19" s="2"/>
      <c r="B19" s="153"/>
      <c r="C19" s="152">
        <v>494.9760191401175</v>
      </c>
      <c r="D19" s="151">
        <v>221.73762505481935</v>
      </c>
      <c r="E19" s="151">
        <v>72.279980447768892</v>
      </c>
      <c r="F19" s="151">
        <v>43.232800912405246</v>
      </c>
      <c r="G19" s="151">
        <v>6.4256350786528653</v>
      </c>
      <c r="H19" s="151">
        <v>0.95503380055504994</v>
      </c>
    </row>
    <row r="20" spans="1:8" ht="15.75" customHeight="1">
      <c r="A20" s="2"/>
      <c r="B20" s="150"/>
      <c r="C20" s="149"/>
      <c r="D20" s="148"/>
      <c r="E20" s="148"/>
      <c r="F20" s="148"/>
      <c r="G20" s="148"/>
      <c r="H20" s="148"/>
    </row>
    <row r="21" spans="1:8" ht="15.75" customHeight="1">
      <c r="A21" s="2" t="s">
        <v>69</v>
      </c>
      <c r="B21" s="2" t="s">
        <v>164</v>
      </c>
      <c r="C21" s="2"/>
      <c r="D21" s="2"/>
      <c r="E21" s="2"/>
      <c r="F21" s="2"/>
      <c r="G21" s="2"/>
      <c r="H21" s="2"/>
    </row>
    <row r="22" spans="1:8" ht="15.75" customHeight="1">
      <c r="A22" s="5"/>
      <c r="B22" s="5" t="s">
        <v>60</v>
      </c>
      <c r="C22" s="2"/>
      <c r="D22" s="2"/>
      <c r="E22" s="2"/>
      <c r="F22" s="106"/>
      <c r="G22" s="106"/>
      <c r="H22" s="106"/>
    </row>
    <row r="23" spans="1:8" s="39" customFormat="1" ht="15.75" customHeight="1">
      <c r="F23" s="127"/>
      <c r="G23" s="127"/>
      <c r="H23" s="127"/>
    </row>
    <row r="24" spans="1:8" s="39" customFormat="1" ht="15.75" customHeight="1">
      <c r="F24" s="127"/>
      <c r="G24" s="127"/>
      <c r="H24" s="127"/>
    </row>
    <row r="25" spans="1:8" s="39" customFormat="1" ht="15.75" customHeight="1">
      <c r="F25" s="127"/>
      <c r="G25" s="127"/>
      <c r="H25" s="127"/>
    </row>
    <row r="26" spans="1:8" ht="15.75" customHeight="1">
      <c r="A26" s="46"/>
      <c r="B26" s="46"/>
      <c r="C26" s="46"/>
      <c r="D26" s="46"/>
      <c r="E26" s="46"/>
      <c r="F26" s="46"/>
      <c r="G26" s="46"/>
      <c r="H26" s="46"/>
    </row>
    <row r="27" spans="1:8" ht="15.75" customHeight="1">
      <c r="A27" s="2" t="s">
        <v>9</v>
      </c>
      <c r="B27" s="2" t="s">
        <v>163</v>
      </c>
      <c r="C27" s="2"/>
      <c r="D27" s="2"/>
      <c r="E27" s="2"/>
      <c r="F27" s="2"/>
      <c r="G27" s="2"/>
      <c r="H27" s="2"/>
    </row>
    <row r="28" spans="1:8" ht="15.75" customHeight="1">
      <c r="A28" s="5"/>
      <c r="B28" s="5" t="s">
        <v>60</v>
      </c>
      <c r="C28" s="2"/>
      <c r="D28" s="2"/>
      <c r="E28" s="2"/>
      <c r="F28" s="106"/>
      <c r="G28" s="106"/>
      <c r="H28" s="106"/>
    </row>
    <row r="29" spans="1:8" s="39" customFormat="1" ht="15.75" customHeight="1">
      <c r="F29" s="127"/>
      <c r="G29" s="127"/>
      <c r="H29" s="127"/>
    </row>
    <row r="30" spans="1:8" s="39" customFormat="1" ht="15.75" customHeight="1">
      <c r="F30" s="127"/>
      <c r="G30" s="127"/>
      <c r="H30" s="127"/>
    </row>
    <row r="31" spans="1:8" s="39" customFormat="1" ht="15.75" customHeight="1">
      <c r="F31" s="127"/>
      <c r="G31" s="127"/>
      <c r="H31" s="127"/>
    </row>
    <row r="32" spans="1:8" ht="15.75" customHeight="1">
      <c r="A32" s="94" t="s">
        <v>7</v>
      </c>
      <c r="B32" s="94" t="s">
        <v>162</v>
      </c>
      <c r="C32" s="94"/>
      <c r="D32" s="94"/>
      <c r="E32" s="94"/>
      <c r="F32" s="94"/>
      <c r="G32" s="94"/>
      <c r="H32" s="94"/>
    </row>
    <row r="33" spans="1:12" ht="15.75" customHeight="1">
      <c r="A33" s="94"/>
      <c r="B33" s="94"/>
      <c r="C33" s="94"/>
      <c r="D33" s="94"/>
      <c r="E33" s="93"/>
      <c r="F33" s="147" t="s">
        <v>161</v>
      </c>
      <c r="G33" s="146">
        <v>1.28</v>
      </c>
      <c r="H33" s="94"/>
      <c r="I33" s="94"/>
      <c r="J33" s="94"/>
      <c r="K33" s="94"/>
      <c r="L33" s="93"/>
    </row>
    <row r="34" spans="1:12" ht="15.75" customHeight="1">
      <c r="A34" s="96"/>
      <c r="B34" s="96" t="s">
        <v>60</v>
      </c>
      <c r="C34" s="96"/>
      <c r="D34" s="95"/>
      <c r="E34" s="95"/>
      <c r="F34" s="95"/>
      <c r="G34" s="95"/>
      <c r="H34" s="94"/>
      <c r="I34" s="94"/>
      <c r="J34" s="94"/>
      <c r="K34" s="94"/>
      <c r="L34" s="93"/>
    </row>
    <row r="35" spans="1:12" s="39" customFormat="1" ht="15.75" customHeight="1">
      <c r="A35" s="142"/>
      <c r="B35" s="142"/>
      <c r="C35" s="142"/>
      <c r="D35" s="142"/>
      <c r="E35" s="142"/>
      <c r="F35" s="143"/>
      <c r="G35" s="143"/>
      <c r="H35" s="143"/>
      <c r="I35" s="143"/>
      <c r="J35" s="143"/>
      <c r="K35" s="143"/>
      <c r="L35" s="142"/>
    </row>
    <row r="36" spans="1:12" s="39" customFormat="1" ht="15.75" customHeight="1">
      <c r="A36" s="142"/>
      <c r="B36" s="142"/>
      <c r="C36" s="142"/>
      <c r="D36" s="142"/>
      <c r="E36" s="142"/>
      <c r="F36" s="143"/>
      <c r="G36" s="143"/>
      <c r="H36" s="143"/>
      <c r="I36" s="143"/>
      <c r="J36" s="143"/>
      <c r="K36" s="143"/>
      <c r="L36" s="142"/>
    </row>
    <row r="37" spans="1:12" s="39" customFormat="1" ht="15.75" customHeight="1">
      <c r="A37" s="142"/>
      <c r="B37" s="142"/>
      <c r="C37" s="142"/>
      <c r="D37" s="142"/>
      <c r="E37" s="142"/>
      <c r="F37" s="143"/>
      <c r="G37" s="143"/>
      <c r="H37" s="143"/>
      <c r="I37" s="143"/>
      <c r="J37" s="143"/>
      <c r="K37" s="143"/>
      <c r="L37" s="142"/>
    </row>
    <row r="38" spans="1:12" ht="30.9" customHeight="1">
      <c r="A38" s="145" t="s">
        <v>4</v>
      </c>
      <c r="B38" s="834" t="s">
        <v>160</v>
      </c>
      <c r="C38" s="834"/>
      <c r="D38" s="834"/>
      <c r="E38" s="834"/>
      <c r="F38" s="834"/>
      <c r="G38" s="834"/>
      <c r="H38" s="834"/>
      <c r="I38" s="834"/>
      <c r="J38" s="834"/>
      <c r="K38" s="834"/>
      <c r="L38" s="834"/>
    </row>
    <row r="39" spans="1:12" ht="15.75" customHeight="1">
      <c r="A39" s="96"/>
      <c r="B39" s="96" t="s">
        <v>60</v>
      </c>
      <c r="C39" s="96"/>
      <c r="D39" s="95"/>
      <c r="E39" s="95"/>
      <c r="F39" s="95"/>
      <c r="G39" s="95"/>
      <c r="H39" s="94"/>
      <c r="I39" s="94"/>
      <c r="J39" s="93"/>
      <c r="K39" s="94"/>
      <c r="L39" s="93"/>
    </row>
    <row r="40" spans="1:12" s="39" customFormat="1" ht="15.75" customHeight="1">
      <c r="A40" s="142"/>
      <c r="B40" s="142"/>
      <c r="C40" s="142"/>
      <c r="D40" s="142"/>
      <c r="E40" s="142"/>
      <c r="F40" s="143"/>
      <c r="G40" s="143"/>
      <c r="H40" s="143"/>
      <c r="I40" s="143"/>
      <c r="J40" s="143"/>
      <c r="K40" s="143"/>
      <c r="L40" s="142"/>
    </row>
    <row r="41" spans="1:12" s="39" customFormat="1" ht="15.75" customHeight="1">
      <c r="A41" s="142"/>
      <c r="B41" s="142"/>
      <c r="C41" s="142"/>
      <c r="D41" s="142"/>
      <c r="E41" s="142"/>
      <c r="F41" s="143"/>
      <c r="G41" s="143"/>
      <c r="H41" s="143"/>
      <c r="I41" s="143"/>
      <c r="J41" s="143"/>
      <c r="K41" s="143"/>
      <c r="L41" s="142"/>
    </row>
    <row r="42" spans="1:12" s="39" customFormat="1" ht="15.75" customHeight="1">
      <c r="A42" s="142"/>
      <c r="B42" s="142"/>
      <c r="C42" s="142"/>
      <c r="D42" s="142"/>
      <c r="E42" s="142"/>
      <c r="F42" s="143"/>
      <c r="G42" s="143"/>
      <c r="H42" s="143"/>
      <c r="I42" s="143"/>
      <c r="J42" s="143"/>
      <c r="K42" s="143"/>
      <c r="L42" s="142"/>
    </row>
    <row r="43" spans="1:12">
      <c r="A43" s="94" t="s">
        <v>46</v>
      </c>
      <c r="B43" s="94" t="s">
        <v>159</v>
      </c>
      <c r="C43" s="94"/>
      <c r="D43" s="94"/>
      <c r="E43" s="94"/>
      <c r="F43" s="94"/>
      <c r="G43" s="94"/>
      <c r="H43" s="94"/>
      <c r="I43" s="94"/>
      <c r="J43" s="94"/>
      <c r="K43" s="94"/>
      <c r="L43" s="93"/>
    </row>
    <row r="44" spans="1:12" ht="16.2">
      <c r="A44" s="96"/>
      <c r="B44" s="96" t="s">
        <v>60</v>
      </c>
      <c r="C44" s="96"/>
      <c r="D44" s="95"/>
      <c r="E44" s="95"/>
      <c r="F44" s="95"/>
      <c r="G44" s="95"/>
      <c r="H44" s="94"/>
      <c r="I44" s="94"/>
      <c r="J44" s="93"/>
      <c r="K44" s="94"/>
      <c r="L44" s="93"/>
    </row>
    <row r="45" spans="1:12" s="39" customFormat="1" ht="15.75" customHeight="1">
      <c r="A45" s="142"/>
      <c r="B45" s="142"/>
      <c r="C45" s="142"/>
      <c r="D45" s="142"/>
      <c r="E45" s="142"/>
      <c r="F45" s="143"/>
      <c r="G45" s="143"/>
      <c r="H45" s="143"/>
      <c r="I45" s="143"/>
      <c r="J45" s="143"/>
      <c r="K45" s="143"/>
      <c r="L45" s="142"/>
    </row>
    <row r="46" spans="1:12" s="39" customFormat="1" ht="15.75" customHeight="1">
      <c r="A46" s="142"/>
      <c r="B46" s="142"/>
      <c r="C46" s="142"/>
      <c r="D46" s="142"/>
      <c r="E46" s="142"/>
      <c r="F46" s="143"/>
      <c r="G46" s="143"/>
      <c r="H46" s="143"/>
      <c r="I46" s="143"/>
      <c r="J46" s="143"/>
      <c r="K46" s="143"/>
      <c r="L46" s="142"/>
    </row>
    <row r="47" spans="1:12" s="39" customFormat="1" ht="15.75" customHeight="1">
      <c r="A47" s="142"/>
      <c r="B47" s="142"/>
      <c r="C47" s="142"/>
      <c r="D47" s="142"/>
      <c r="E47" s="142"/>
      <c r="F47" s="143"/>
      <c r="G47" s="143"/>
      <c r="H47" s="143"/>
      <c r="I47" s="143"/>
      <c r="J47" s="143"/>
      <c r="K47" s="143"/>
      <c r="L47" s="142"/>
    </row>
    <row r="48" spans="1:12">
      <c r="A48" s="94" t="s">
        <v>108</v>
      </c>
      <c r="B48" s="94" t="s">
        <v>158</v>
      </c>
      <c r="C48" s="94"/>
      <c r="D48" s="94"/>
      <c r="E48" s="94"/>
      <c r="F48" s="94"/>
      <c r="G48" s="94"/>
      <c r="H48" s="94"/>
      <c r="I48" s="94"/>
      <c r="J48" s="94"/>
      <c r="K48" s="94"/>
      <c r="L48" s="93"/>
    </row>
    <row r="49" spans="1:2" ht="16.2">
      <c r="A49" s="96"/>
      <c r="B49" s="96" t="s">
        <v>60</v>
      </c>
    </row>
    <row r="50" spans="1:2" s="39" customFormat="1" ht="15.75" customHeight="1"/>
    <row r="51" spans="1:2" s="39" customFormat="1" ht="15.75" customHeight="1"/>
    <row r="52" spans="1:2" s="39" customFormat="1" ht="15.75" customHeight="1"/>
    <row r="53" spans="1:2">
      <c r="A53" s="2" t="s">
        <v>157</v>
      </c>
      <c r="B53" s="2" t="s">
        <v>156</v>
      </c>
    </row>
    <row r="54" spans="1:2" ht="16.2">
      <c r="A54" s="5"/>
      <c r="B54" s="136" t="s">
        <v>155</v>
      </c>
    </row>
    <row r="58" spans="1:2">
      <c r="A58" s="141" t="s">
        <v>154</v>
      </c>
      <c r="B58" s="141" t="s">
        <v>153</v>
      </c>
    </row>
    <row r="72" spans="1:12" ht="30.9" customHeight="1">
      <c r="A72" s="140" t="s">
        <v>152</v>
      </c>
      <c r="B72" s="832" t="s">
        <v>151</v>
      </c>
      <c r="C72" s="832"/>
      <c r="D72" s="832"/>
      <c r="E72" s="832"/>
      <c r="F72" s="832"/>
      <c r="G72" s="832"/>
      <c r="H72" s="832"/>
      <c r="I72" s="832"/>
      <c r="J72" s="832"/>
      <c r="K72" s="832"/>
      <c r="L72" s="832"/>
    </row>
    <row r="73" spans="1:12" ht="16.2">
      <c r="A73" s="5"/>
      <c r="B73" s="5" t="s">
        <v>60</v>
      </c>
      <c r="C73" s="5"/>
      <c r="D73" s="3"/>
      <c r="E73" s="3"/>
      <c r="F73" s="3"/>
      <c r="G73" s="3"/>
      <c r="H73" s="2"/>
      <c r="I73" s="2"/>
      <c r="J73" s="4"/>
      <c r="K73" s="2"/>
      <c r="L73" s="4"/>
    </row>
  </sheetData>
  <mergeCells count="4">
    <mergeCell ref="A3:L3"/>
    <mergeCell ref="C7:I7"/>
    <mergeCell ref="B38:L38"/>
    <mergeCell ref="B72:L72"/>
  </mergeCells>
  <pageMargins left="0.7" right="0.7" top="0.75" bottom="0.75" header="0.3" footer="0.3"/>
  <pageSetup orientation="portrait" horizontalDpi="0" verticalDpi="0"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3C37B-299A-4C51-A510-1187EAA36B52}">
  <dimension ref="A1:M35"/>
  <sheetViews>
    <sheetView topLeftCell="A3" zoomScaleNormal="100" workbookViewId="0"/>
  </sheetViews>
  <sheetFormatPr defaultColWidth="8.88671875" defaultRowHeight="15.6"/>
  <cols>
    <col min="1" max="1" width="11.44140625" style="1" customWidth="1"/>
    <col min="2" max="7" width="13.6640625" style="1" customWidth="1"/>
    <col min="8" max="13" width="12.33203125" style="1" customWidth="1"/>
    <col min="14" max="16384" width="8.88671875" style="1"/>
  </cols>
  <sheetData>
    <row r="1" spans="1:13" ht="18" customHeight="1">
      <c r="A1" s="23" t="s">
        <v>829</v>
      </c>
      <c r="B1" s="186"/>
      <c r="C1" s="256" t="s">
        <v>36</v>
      </c>
      <c r="D1" s="22"/>
      <c r="E1" s="22"/>
      <c r="F1" s="22"/>
      <c r="G1" s="22"/>
      <c r="H1" s="22"/>
      <c r="I1" s="22"/>
      <c r="J1" s="22"/>
      <c r="K1" s="22"/>
      <c r="L1" s="22"/>
      <c r="M1" s="22"/>
    </row>
    <row r="2" spans="1:13" ht="16.2">
      <c r="A2" s="274"/>
      <c r="B2" s="274"/>
      <c r="C2" s="22"/>
      <c r="D2" s="22"/>
      <c r="E2" s="22"/>
      <c r="F2" s="22"/>
      <c r="G2" s="22"/>
      <c r="H2" s="22"/>
      <c r="I2" s="256"/>
      <c r="J2" s="256"/>
      <c r="K2" s="255"/>
      <c r="L2" s="255"/>
      <c r="M2" s="255"/>
    </row>
    <row r="3" spans="1:13" s="172" customFormat="1" ht="31.2" customHeight="1">
      <c r="A3" s="864" t="s">
        <v>1798</v>
      </c>
      <c r="B3" s="864"/>
      <c r="C3" s="864"/>
      <c r="D3" s="864"/>
      <c r="E3" s="864"/>
      <c r="F3" s="864"/>
      <c r="G3" s="864"/>
      <c r="H3" s="864"/>
      <c r="I3" s="864"/>
      <c r="J3" s="864"/>
      <c r="K3" s="864"/>
      <c r="L3" s="864"/>
      <c r="M3" s="864"/>
    </row>
    <row r="4" spans="1:13" s="172" customFormat="1" ht="14.4" customHeight="1">
      <c r="A4" s="254"/>
      <c r="B4" s="254"/>
      <c r="C4" s="254"/>
      <c r="D4" s="254"/>
      <c r="E4" s="254"/>
      <c r="F4" s="254"/>
      <c r="G4" s="254"/>
      <c r="H4" s="254"/>
      <c r="I4" s="254"/>
      <c r="J4" s="254"/>
      <c r="K4" s="254"/>
      <c r="L4" s="254"/>
      <c r="M4" s="254"/>
    </row>
    <row r="5" spans="1:13" s="172" customFormat="1" ht="14.4" customHeight="1">
      <c r="A5" s="22" t="s">
        <v>69</v>
      </c>
      <c r="B5" s="22" t="s">
        <v>1797</v>
      </c>
      <c r="C5" s="22"/>
      <c r="D5" s="22"/>
      <c r="E5" s="22"/>
      <c r="F5" s="22"/>
      <c r="G5" s="22"/>
      <c r="H5" s="22"/>
      <c r="I5" s="22"/>
      <c r="J5" s="22"/>
      <c r="K5" s="22"/>
      <c r="L5" s="22"/>
      <c r="M5" s="22"/>
    </row>
    <row r="6" spans="1:13" s="172" customFormat="1" ht="15.6" customHeight="1">
      <c r="A6" s="256"/>
      <c r="B6" s="256" t="s">
        <v>60</v>
      </c>
      <c r="C6" s="256"/>
      <c r="D6" s="255"/>
      <c r="E6" s="255"/>
      <c r="F6" s="22"/>
      <c r="G6" s="22"/>
      <c r="H6" s="22"/>
      <c r="I6" s="22"/>
      <c r="J6" s="22"/>
      <c r="K6" s="22"/>
      <c r="L6" s="22"/>
      <c r="M6" s="22"/>
    </row>
    <row r="7" spans="1:13" s="172" customFormat="1">
      <c r="A7" s="870"/>
      <c r="B7" s="870"/>
      <c r="C7" s="870"/>
      <c r="D7" s="870"/>
      <c r="E7" s="870"/>
      <c r="F7" s="870"/>
      <c r="G7" s="870"/>
      <c r="H7" s="870"/>
      <c r="I7" s="870"/>
      <c r="J7" s="870"/>
      <c r="K7" s="870"/>
      <c r="L7" s="870"/>
      <c r="M7" s="870"/>
    </row>
    <row r="8" spans="1:13" s="172" customFormat="1">
      <c r="A8" s="870"/>
      <c r="B8" s="870"/>
      <c r="C8" s="870"/>
      <c r="D8" s="870"/>
      <c r="E8" s="870"/>
      <c r="F8" s="870"/>
      <c r="G8" s="870"/>
      <c r="H8" s="870"/>
      <c r="I8" s="870"/>
      <c r="J8" s="870"/>
      <c r="K8" s="870"/>
      <c r="L8" s="870"/>
      <c r="M8" s="870"/>
    </row>
    <row r="9" spans="1:13" s="172" customFormat="1">
      <c r="A9" s="870"/>
      <c r="B9" s="870"/>
      <c r="C9" s="870"/>
      <c r="D9" s="870"/>
      <c r="E9" s="870"/>
      <c r="F9" s="870"/>
      <c r="G9" s="870"/>
      <c r="H9" s="870"/>
      <c r="I9" s="870"/>
      <c r="J9" s="870"/>
      <c r="K9" s="870"/>
      <c r="L9" s="870"/>
      <c r="M9" s="870"/>
    </row>
    <row r="10" spans="1:13" s="172" customFormat="1">
      <c r="A10" s="305" t="s">
        <v>1796</v>
      </c>
      <c r="B10" s="22"/>
      <c r="C10" s="22"/>
      <c r="D10" s="22"/>
      <c r="E10" s="22"/>
      <c r="F10" s="22"/>
      <c r="G10" s="22"/>
      <c r="H10" s="22"/>
      <c r="I10" s="22"/>
      <c r="J10" s="22"/>
      <c r="K10" s="22"/>
      <c r="L10" s="22"/>
      <c r="M10" s="22"/>
    </row>
    <row r="11" spans="1:13" s="172" customFormat="1">
      <c r="A11" s="305" t="s">
        <v>1795</v>
      </c>
      <c r="B11" s="22"/>
      <c r="C11" s="22"/>
      <c r="D11" s="22"/>
      <c r="E11" s="22"/>
      <c r="F11" s="22"/>
      <c r="G11" s="22"/>
      <c r="H11" s="22"/>
      <c r="I11" s="22"/>
      <c r="J11" s="22"/>
      <c r="K11" s="22"/>
      <c r="L11" s="22"/>
      <c r="M11" s="22"/>
    </row>
    <row r="12" spans="1:13" s="172" customFormat="1">
      <c r="A12" s="305"/>
      <c r="B12" s="22"/>
      <c r="C12" s="22"/>
      <c r="D12" s="22"/>
      <c r="E12" s="22"/>
      <c r="F12" s="22"/>
      <c r="G12" s="22"/>
      <c r="H12" s="22"/>
      <c r="I12" s="22"/>
      <c r="J12" s="22"/>
      <c r="K12" s="22"/>
      <c r="L12" s="22"/>
      <c r="M12" s="22"/>
    </row>
    <row r="13" spans="1:13" s="172" customFormat="1" ht="16.2" customHeight="1">
      <c r="A13" s="894" t="s">
        <v>1794</v>
      </c>
      <c r="B13" s="894" t="s">
        <v>1286</v>
      </c>
      <c r="C13" s="1048" t="s">
        <v>1793</v>
      </c>
      <c r="D13" s="1048"/>
      <c r="E13" s="1048"/>
      <c r="F13" s="22"/>
      <c r="G13" s="22"/>
      <c r="H13" s="22"/>
      <c r="I13" s="22"/>
      <c r="J13" s="22"/>
      <c r="K13" s="22"/>
      <c r="L13" s="22"/>
      <c r="M13" s="22"/>
    </row>
    <row r="14" spans="1:13" s="172" customFormat="1">
      <c r="A14" s="1047"/>
      <c r="B14" s="1047"/>
      <c r="C14" s="261" t="s">
        <v>1792</v>
      </c>
      <c r="D14" s="261" t="s">
        <v>1791</v>
      </c>
      <c r="E14" s="261" t="s">
        <v>1790</v>
      </c>
      <c r="F14" s="22"/>
      <c r="G14" s="22"/>
      <c r="H14" s="22"/>
      <c r="I14" s="22"/>
      <c r="J14" s="22"/>
      <c r="K14" s="22"/>
      <c r="L14" s="22"/>
      <c r="M14" s="22"/>
    </row>
    <row r="15" spans="1:13" s="172" customFormat="1" ht="16.2">
      <c r="A15" s="271" t="s">
        <v>1571</v>
      </c>
      <c r="B15" s="816">
        <v>0.92500000000000004</v>
      </c>
      <c r="C15" s="815">
        <v>0</v>
      </c>
      <c r="D15" s="815">
        <v>0</v>
      </c>
      <c r="E15" s="815">
        <v>0</v>
      </c>
      <c r="F15" s="22"/>
      <c r="G15" s="22"/>
      <c r="H15" s="256"/>
      <c r="I15" s="22"/>
      <c r="J15" s="22"/>
      <c r="K15" s="22"/>
      <c r="L15" s="22"/>
      <c r="M15" s="255"/>
    </row>
    <row r="16" spans="1:13" s="172" customFormat="1" ht="16.2">
      <c r="A16" s="271" t="s">
        <v>1789</v>
      </c>
      <c r="B16" s="816">
        <v>3.1E-2</v>
      </c>
      <c r="C16" s="815">
        <v>5200</v>
      </c>
      <c r="D16" s="815">
        <v>1100</v>
      </c>
      <c r="E16" s="815">
        <v>700</v>
      </c>
      <c r="F16" s="22"/>
      <c r="G16" s="22"/>
      <c r="H16" s="256"/>
      <c r="I16" s="22"/>
      <c r="J16" s="22"/>
      <c r="K16" s="22"/>
      <c r="L16" s="22"/>
      <c r="M16" s="255"/>
    </row>
    <row r="17" spans="1:13" s="172" customFormat="1" ht="16.2">
      <c r="A17" s="271" t="s">
        <v>1788</v>
      </c>
      <c r="B17" s="816">
        <v>2.1999999999999999E-2</v>
      </c>
      <c r="C17" s="815">
        <v>7500</v>
      </c>
      <c r="D17" s="815">
        <v>4700</v>
      </c>
      <c r="E17" s="815">
        <v>5500</v>
      </c>
      <c r="F17" s="22"/>
      <c r="G17" s="22"/>
      <c r="H17" s="256"/>
      <c r="I17" s="22"/>
      <c r="J17" s="22"/>
      <c r="K17" s="22"/>
      <c r="L17" s="22"/>
      <c r="M17" s="255"/>
    </row>
    <row r="18" spans="1:13" s="172" customFormat="1" ht="16.2">
      <c r="A18" s="271" t="s">
        <v>1787</v>
      </c>
      <c r="B18" s="816">
        <v>1.4E-2</v>
      </c>
      <c r="C18" s="815">
        <v>7700</v>
      </c>
      <c r="D18" s="815">
        <v>10300</v>
      </c>
      <c r="E18" s="815">
        <v>8000</v>
      </c>
      <c r="F18" s="22"/>
      <c r="G18" s="22"/>
      <c r="H18" s="256"/>
      <c r="I18" s="22"/>
      <c r="J18" s="22"/>
      <c r="K18" s="22"/>
      <c r="L18" s="22"/>
      <c r="M18" s="255"/>
    </row>
    <row r="19" spans="1:13" s="172" customFormat="1" ht="16.2">
      <c r="A19" s="271" t="s">
        <v>1786</v>
      </c>
      <c r="B19" s="816">
        <v>6.0000000000000001E-3</v>
      </c>
      <c r="C19" s="815">
        <v>15300</v>
      </c>
      <c r="D19" s="815">
        <v>11000</v>
      </c>
      <c r="E19" s="815">
        <v>11600</v>
      </c>
      <c r="F19" s="22"/>
      <c r="G19" s="22"/>
      <c r="H19" s="256"/>
      <c r="I19" s="22"/>
      <c r="J19" s="22"/>
      <c r="K19" s="22"/>
      <c r="L19" s="22"/>
      <c r="M19" s="255"/>
    </row>
    <row r="20" spans="1:13" s="172" customFormat="1" ht="16.2">
      <c r="A20" s="271" t="s">
        <v>1751</v>
      </c>
      <c r="B20" s="816">
        <v>2E-3</v>
      </c>
      <c r="C20" s="815">
        <v>25600</v>
      </c>
      <c r="D20" s="815">
        <v>11900</v>
      </c>
      <c r="E20" s="815">
        <v>16400</v>
      </c>
      <c r="F20" s="22"/>
      <c r="G20" s="22"/>
      <c r="H20" s="256"/>
      <c r="I20" s="22"/>
      <c r="J20" s="22"/>
      <c r="K20" s="22"/>
      <c r="L20" s="22"/>
      <c r="M20" s="255"/>
    </row>
    <row r="21" spans="1:13" s="172" customFormat="1" ht="16.2">
      <c r="A21" s="305"/>
      <c r="B21" s="814"/>
      <c r="C21" s="22"/>
      <c r="D21" s="22"/>
      <c r="E21" s="22"/>
      <c r="F21" s="22"/>
      <c r="G21" s="22"/>
      <c r="H21" s="256"/>
      <c r="I21" s="22"/>
      <c r="J21" s="22"/>
      <c r="K21" s="22"/>
      <c r="L21" s="22"/>
      <c r="M21" s="22"/>
    </row>
    <row r="22" spans="1:13" s="172" customFormat="1" ht="16.2">
      <c r="A22" s="770" t="s">
        <v>1785</v>
      </c>
      <c r="B22" s="812"/>
      <c r="C22" s="812"/>
      <c r="D22" s="811"/>
      <c r="E22" s="810"/>
      <c r="F22" s="22"/>
      <c r="G22" s="22"/>
      <c r="H22" s="256"/>
      <c r="I22" s="22"/>
      <c r="J22" s="22"/>
      <c r="K22" s="22"/>
      <c r="L22" s="242"/>
      <c r="M22" s="813" t="s">
        <v>1784</v>
      </c>
    </row>
    <row r="23" spans="1:13" s="172" customFormat="1" ht="16.2">
      <c r="A23" s="812"/>
      <c r="B23" s="812"/>
      <c r="C23" s="812"/>
      <c r="D23" s="811"/>
      <c r="E23" s="810"/>
      <c r="F23" s="22"/>
      <c r="G23" s="22"/>
      <c r="H23" s="256"/>
      <c r="I23" s="22"/>
      <c r="J23" s="22"/>
      <c r="K23" s="22"/>
      <c r="L23" s="242"/>
      <c r="M23" s="391">
        <v>1E-4</v>
      </c>
    </row>
    <row r="24" spans="1:13" s="172" customFormat="1">
      <c r="A24" s="22" t="s">
        <v>9</v>
      </c>
      <c r="B24" s="22" t="s">
        <v>1783</v>
      </c>
      <c r="C24" s="22"/>
      <c r="D24" s="22"/>
      <c r="E24" s="22"/>
      <c r="F24" s="22"/>
      <c r="G24" s="22"/>
      <c r="H24" s="22"/>
      <c r="I24" s="22"/>
      <c r="J24" s="22"/>
      <c r="K24" s="22"/>
      <c r="L24" s="22"/>
      <c r="M24" s="22"/>
    </row>
    <row r="25" spans="1:13" s="172" customFormat="1" ht="16.2">
      <c r="A25" s="256"/>
      <c r="B25" s="256" t="s">
        <v>60</v>
      </c>
      <c r="C25" s="256"/>
      <c r="D25" s="255"/>
      <c r="E25" s="255"/>
      <c r="F25" s="22"/>
      <c r="G25" s="22"/>
      <c r="H25" s="22"/>
      <c r="I25" s="22"/>
      <c r="J25" s="22"/>
      <c r="K25" s="22"/>
      <c r="L25" s="22"/>
      <c r="M25" s="22"/>
    </row>
    <row r="26" spans="1:13" s="172" customFormat="1" ht="16.2">
      <c r="A26" s="175"/>
      <c r="B26" s="175"/>
      <c r="C26" s="175"/>
      <c r="D26" s="179"/>
      <c r="E26" s="179"/>
    </row>
    <row r="27" spans="1:13" s="172" customFormat="1">
      <c r="A27" s="39"/>
      <c r="B27" s="39"/>
      <c r="C27" s="39"/>
      <c r="D27" s="39"/>
      <c r="E27" s="39"/>
      <c r="F27" s="39"/>
      <c r="G27" s="809"/>
      <c r="H27" s="39"/>
      <c r="I27" s="39"/>
      <c r="J27" s="39"/>
      <c r="K27" s="39"/>
      <c r="L27" s="39"/>
      <c r="M27" s="39"/>
    </row>
    <row r="28" spans="1:13" s="172" customFormat="1">
      <c r="A28" s="39"/>
      <c r="B28" s="808"/>
      <c r="C28" s="807"/>
      <c r="D28" s="807"/>
      <c r="E28" s="807"/>
      <c r="F28" s="807"/>
      <c r="G28" s="807"/>
      <c r="H28" s="39"/>
      <c r="I28" s="39"/>
      <c r="J28" s="39"/>
      <c r="K28" s="39"/>
      <c r="L28" s="39"/>
      <c r="M28" s="39"/>
    </row>
    <row r="29" spans="1:13" s="172" customFormat="1">
      <c r="A29" s="22" t="s">
        <v>7</v>
      </c>
      <c r="B29" s="22" t="s">
        <v>1782</v>
      </c>
      <c r="C29" s="22"/>
      <c r="D29" s="22"/>
      <c r="E29" s="22"/>
      <c r="F29" s="22"/>
      <c r="G29" s="22"/>
      <c r="H29" s="22"/>
      <c r="I29" s="22"/>
      <c r="J29" s="22"/>
      <c r="K29" s="22"/>
      <c r="L29" s="22"/>
      <c r="M29" s="22"/>
    </row>
    <row r="30" spans="1:13" s="172" customFormat="1" ht="16.2">
      <c r="A30" s="256"/>
      <c r="B30" s="256" t="s">
        <v>60</v>
      </c>
      <c r="C30" s="256"/>
      <c r="D30" s="255"/>
      <c r="E30" s="255"/>
      <c r="F30" s="22"/>
      <c r="G30" s="22"/>
      <c r="H30" s="22"/>
      <c r="I30" s="22"/>
      <c r="J30" s="22"/>
      <c r="K30" s="22"/>
      <c r="L30" s="22"/>
      <c r="M30" s="22"/>
    </row>
    <row r="34" spans="1:2" ht="16.2" customHeight="1">
      <c r="A34" s="22" t="s">
        <v>4</v>
      </c>
      <c r="B34" s="22" t="s">
        <v>1781</v>
      </c>
    </row>
    <row r="35" spans="1:2" ht="16.2">
      <c r="A35" s="256"/>
      <c r="B35" s="256" t="s">
        <v>60</v>
      </c>
    </row>
  </sheetData>
  <mergeCells count="5">
    <mergeCell ref="A3:M3"/>
    <mergeCell ref="A7:M9"/>
    <mergeCell ref="A13:A14"/>
    <mergeCell ref="B13:B14"/>
    <mergeCell ref="C13:E1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A9393-1795-47AA-9575-D2B94766908B}">
  <dimension ref="A1:M55"/>
  <sheetViews>
    <sheetView zoomScaleNormal="100" workbookViewId="0">
      <selection activeCell="A32" sqref="A32:L49"/>
    </sheetView>
  </sheetViews>
  <sheetFormatPr defaultColWidth="9.109375" defaultRowHeight="15.6"/>
  <cols>
    <col min="1" max="1" width="10.33203125" style="1" customWidth="1"/>
    <col min="2" max="12" width="12.332031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6" ht="15.75" customHeight="1">
      <c r="A1" s="23" t="s">
        <v>40</v>
      </c>
      <c r="B1" s="22"/>
      <c r="C1" s="5" t="s">
        <v>36</v>
      </c>
      <c r="D1" s="22"/>
      <c r="E1" s="22"/>
      <c r="F1" s="22"/>
    </row>
    <row r="2" spans="1:6" ht="15.75" customHeight="1">
      <c r="A2" s="23"/>
      <c r="B2" s="22"/>
      <c r="C2" s="110" t="s">
        <v>183</v>
      </c>
      <c r="D2" s="116"/>
      <c r="E2" s="116"/>
      <c r="F2" s="116"/>
    </row>
    <row r="3" spans="1:6" ht="15.75" customHeight="1">
      <c r="A3" s="21"/>
      <c r="B3" s="2"/>
      <c r="C3" s="2"/>
      <c r="D3" s="2"/>
      <c r="E3" s="2"/>
      <c r="F3" s="2"/>
    </row>
    <row r="4" spans="1:6">
      <c r="A4" s="21" t="s">
        <v>135</v>
      </c>
      <c r="B4" s="2"/>
      <c r="C4" s="2"/>
      <c r="D4" s="2"/>
      <c r="E4" s="2"/>
      <c r="F4" s="2"/>
    </row>
    <row r="5" spans="1:6" ht="16.2">
      <c r="A5" s="5"/>
      <c r="B5" s="2"/>
      <c r="C5" s="2"/>
      <c r="D5" s="2"/>
      <c r="E5" s="2"/>
      <c r="F5" s="2"/>
    </row>
    <row r="6" spans="1:6" ht="37.5" customHeight="1">
      <c r="A6" s="75" t="s">
        <v>29</v>
      </c>
      <c r="B6" s="75" t="s">
        <v>27</v>
      </c>
      <c r="C6" s="75" t="s">
        <v>99</v>
      </c>
      <c r="D6" s="76" t="s">
        <v>25</v>
      </c>
      <c r="E6" s="75" t="s">
        <v>24</v>
      </c>
      <c r="F6" s="75" t="s">
        <v>23</v>
      </c>
    </row>
    <row r="7" spans="1:6">
      <c r="A7" s="11">
        <v>2019</v>
      </c>
      <c r="B7" s="11">
        <v>0</v>
      </c>
      <c r="C7" s="11">
        <v>12</v>
      </c>
      <c r="D7" s="12">
        <v>3100</v>
      </c>
      <c r="E7" s="11">
        <v>48</v>
      </c>
      <c r="F7" s="10">
        <v>7100</v>
      </c>
    </row>
    <row r="8" spans="1:6" ht="15.75" customHeight="1">
      <c r="A8" s="11">
        <v>2019</v>
      </c>
      <c r="B8" s="11">
        <v>12</v>
      </c>
      <c r="C8" s="11">
        <v>24</v>
      </c>
      <c r="D8" s="12">
        <v>2400</v>
      </c>
      <c r="E8" s="11">
        <v>48</v>
      </c>
      <c r="F8" s="10">
        <v>7100</v>
      </c>
    </row>
    <row r="9" spans="1:6">
      <c r="A9" s="11">
        <v>2019</v>
      </c>
      <c r="B9" s="11">
        <v>24</v>
      </c>
      <c r="C9" s="11">
        <v>36</v>
      </c>
      <c r="D9" s="12">
        <v>1100</v>
      </c>
      <c r="E9" s="11">
        <v>48</v>
      </c>
      <c r="F9" s="10">
        <v>7100</v>
      </c>
    </row>
    <row r="10" spans="1:6">
      <c r="A10" s="11">
        <v>2019</v>
      </c>
      <c r="B10" s="11">
        <v>36</v>
      </c>
      <c r="C10" s="11">
        <v>48</v>
      </c>
      <c r="D10" s="12">
        <v>500</v>
      </c>
      <c r="E10" s="11">
        <v>48</v>
      </c>
      <c r="F10" s="10">
        <v>7100</v>
      </c>
    </row>
    <row r="11" spans="1:6">
      <c r="A11" s="11">
        <v>2020</v>
      </c>
      <c r="B11" s="11">
        <v>0</v>
      </c>
      <c r="C11" s="11">
        <v>12</v>
      </c>
      <c r="D11" s="12">
        <v>2300</v>
      </c>
      <c r="E11" s="11">
        <v>36</v>
      </c>
      <c r="F11" s="10">
        <v>3800</v>
      </c>
    </row>
    <row r="12" spans="1:6" ht="15.75" customHeight="1">
      <c r="A12" s="11">
        <v>2020</v>
      </c>
      <c r="B12" s="11">
        <v>12</v>
      </c>
      <c r="C12" s="11">
        <v>24</v>
      </c>
      <c r="D12" s="12">
        <v>600</v>
      </c>
      <c r="E12" s="11">
        <v>36</v>
      </c>
      <c r="F12" s="10">
        <v>3800</v>
      </c>
    </row>
    <row r="13" spans="1:6">
      <c r="A13" s="11">
        <v>2020</v>
      </c>
      <c r="B13" s="11">
        <v>24</v>
      </c>
      <c r="C13" s="11">
        <v>36</v>
      </c>
      <c r="D13" s="12">
        <v>900</v>
      </c>
      <c r="E13" s="11">
        <v>36</v>
      </c>
      <c r="F13" s="10">
        <v>3800</v>
      </c>
    </row>
    <row r="14" spans="1:6">
      <c r="A14" s="11">
        <v>2021</v>
      </c>
      <c r="B14" s="11">
        <v>0</v>
      </c>
      <c r="C14" s="11">
        <v>12</v>
      </c>
      <c r="D14" s="12">
        <v>3200</v>
      </c>
      <c r="E14" s="11">
        <v>24</v>
      </c>
      <c r="F14" s="10">
        <v>6000</v>
      </c>
    </row>
    <row r="15" spans="1:6">
      <c r="A15" s="11">
        <v>2021</v>
      </c>
      <c r="B15" s="11">
        <v>12</v>
      </c>
      <c r="C15" s="11">
        <v>24</v>
      </c>
      <c r="D15" s="12">
        <v>2800</v>
      </c>
      <c r="E15" s="11">
        <v>24</v>
      </c>
      <c r="F15" s="10">
        <v>6000</v>
      </c>
    </row>
    <row r="16" spans="1:6">
      <c r="A16" s="11">
        <v>2022</v>
      </c>
      <c r="B16" s="11">
        <v>0</v>
      </c>
      <c r="C16" s="11">
        <v>12</v>
      </c>
      <c r="D16" s="12">
        <v>3600</v>
      </c>
      <c r="E16" s="11">
        <v>12</v>
      </c>
      <c r="F16" s="10">
        <v>3600</v>
      </c>
    </row>
    <row r="18" spans="1:2">
      <c r="A18" s="2" t="s">
        <v>133</v>
      </c>
      <c r="B18" s="2"/>
    </row>
    <row r="19" spans="1:2">
      <c r="A19" s="2"/>
      <c r="B19" s="2"/>
    </row>
    <row r="20" spans="1:2" ht="31.2">
      <c r="A20" s="101" t="s">
        <v>29</v>
      </c>
      <c r="B20" s="101" t="s">
        <v>28</v>
      </c>
    </row>
    <row r="21" spans="1:2">
      <c r="A21" s="11">
        <v>2019</v>
      </c>
      <c r="B21" s="138">
        <v>10000</v>
      </c>
    </row>
    <row r="22" spans="1:2">
      <c r="A22" s="11">
        <v>2020</v>
      </c>
      <c r="B22" s="138">
        <v>12000</v>
      </c>
    </row>
    <row r="23" spans="1:2">
      <c r="A23" s="114">
        <v>2021</v>
      </c>
      <c r="B23" s="138">
        <v>15000</v>
      </c>
    </row>
    <row r="24" spans="1:2">
      <c r="A24" s="11">
        <v>2022</v>
      </c>
      <c r="B24" s="138">
        <v>18000</v>
      </c>
    </row>
    <row r="25" spans="1:2">
      <c r="A25" s="113"/>
      <c r="B25" s="66"/>
    </row>
    <row r="26" spans="1:2">
      <c r="A26" s="112" t="s">
        <v>182</v>
      </c>
      <c r="B26" s="66"/>
    </row>
    <row r="27" spans="1:2" ht="18.600000000000001">
      <c r="A27" s="112" t="s">
        <v>181</v>
      </c>
      <c r="B27" s="66"/>
    </row>
    <row r="28" spans="1:2">
      <c r="A28" s="112"/>
      <c r="B28" s="66"/>
    </row>
    <row r="29" spans="1:2">
      <c r="A29" s="112" t="s">
        <v>180</v>
      </c>
      <c r="B29" s="66"/>
    </row>
    <row r="30" spans="1:2">
      <c r="A30" s="2"/>
      <c r="B30" s="111"/>
    </row>
    <row r="31" spans="1:2">
      <c r="A31" s="2" t="s">
        <v>69</v>
      </c>
      <c r="B31" s="2" t="s">
        <v>179</v>
      </c>
    </row>
    <row r="32" spans="1:2" ht="16.2">
      <c r="A32" s="2"/>
      <c r="B32" s="110" t="s">
        <v>128</v>
      </c>
    </row>
    <row r="34" spans="1:13">
      <c r="A34" s="2" t="s">
        <v>178</v>
      </c>
      <c r="B34" s="46"/>
      <c r="C34" s="46"/>
      <c r="D34" s="46"/>
      <c r="E34" s="46"/>
      <c r="F34" s="46"/>
      <c r="G34" s="46"/>
      <c r="H34" s="46"/>
      <c r="I34" s="46"/>
      <c r="J34" s="46"/>
      <c r="K34" s="46"/>
      <c r="L34" s="46"/>
      <c r="M34" s="46"/>
    </row>
    <row r="35" spans="1:13">
      <c r="A35" s="46"/>
      <c r="B35" s="46"/>
      <c r="C35" s="46"/>
      <c r="D35" s="46"/>
      <c r="E35" s="46"/>
      <c r="F35" s="46"/>
      <c r="G35" s="46"/>
      <c r="H35" s="46"/>
      <c r="I35" s="46"/>
      <c r="J35" s="46"/>
      <c r="K35" s="46"/>
      <c r="L35" s="46"/>
      <c r="M35" s="46"/>
    </row>
    <row r="36" spans="1:13">
      <c r="A36" s="2" t="s">
        <v>9</v>
      </c>
      <c r="B36" s="2" t="s">
        <v>177</v>
      </c>
      <c r="C36" s="2"/>
      <c r="D36" s="2"/>
      <c r="E36" s="2"/>
      <c r="F36" s="2"/>
      <c r="G36" s="2"/>
      <c r="H36" s="2"/>
      <c r="I36" s="4"/>
      <c r="J36" s="4"/>
      <c r="K36" s="4"/>
      <c r="L36" s="4"/>
      <c r="M36" s="4"/>
    </row>
    <row r="37" spans="1:13" ht="16.2">
      <c r="A37" s="2"/>
      <c r="B37" s="110" t="s">
        <v>128</v>
      </c>
      <c r="C37" s="109"/>
      <c r="D37" s="109"/>
      <c r="E37" s="109"/>
      <c r="F37" s="108"/>
      <c r="G37" s="108"/>
      <c r="H37" s="108"/>
      <c r="I37" s="108"/>
      <c r="J37" s="108"/>
      <c r="K37" s="108"/>
      <c r="L37" s="160"/>
      <c r="M37" s="4"/>
    </row>
    <row r="38" spans="1:13" ht="16.2">
      <c r="A38" s="2"/>
      <c r="B38" s="5"/>
      <c r="C38" s="2"/>
      <c r="D38" s="2"/>
      <c r="E38" s="2"/>
      <c r="F38" s="106"/>
      <c r="G38" s="106"/>
      <c r="H38" s="106"/>
      <c r="I38" s="106"/>
      <c r="J38" s="106"/>
      <c r="K38" s="106"/>
      <c r="L38" s="4"/>
      <c r="M38" s="4"/>
    </row>
    <row r="39" spans="1:13">
      <c r="A39" s="2" t="s">
        <v>7</v>
      </c>
      <c r="B39" s="2" t="s">
        <v>176</v>
      </c>
      <c r="C39" s="2"/>
      <c r="D39" s="2"/>
      <c r="E39" s="2"/>
      <c r="F39" s="2"/>
      <c r="G39" s="2"/>
      <c r="H39" s="2"/>
      <c r="I39" s="4"/>
      <c r="J39" s="4"/>
      <c r="K39" s="4"/>
      <c r="L39" s="4"/>
      <c r="M39" s="4"/>
    </row>
    <row r="40" spans="1:13" ht="16.2">
      <c r="A40" s="2"/>
      <c r="B40" s="110" t="s">
        <v>128</v>
      </c>
      <c r="C40" s="109"/>
      <c r="D40" s="109"/>
      <c r="E40" s="109"/>
      <c r="F40" s="108"/>
      <c r="G40" s="108"/>
      <c r="H40" s="108"/>
      <c r="I40" s="108"/>
      <c r="J40" s="108"/>
      <c r="K40" s="108"/>
      <c r="L40" s="160"/>
      <c r="M40" s="4"/>
    </row>
    <row r="41" spans="1:13" ht="16.2">
      <c r="A41" s="2"/>
      <c r="B41" s="5"/>
      <c r="C41" s="2"/>
      <c r="D41" s="2"/>
      <c r="E41" s="2"/>
      <c r="F41" s="106"/>
      <c r="G41" s="106"/>
      <c r="H41" s="106"/>
      <c r="I41" s="106"/>
      <c r="J41" s="106"/>
      <c r="K41" s="106"/>
      <c r="L41" s="4"/>
      <c r="M41" s="4"/>
    </row>
    <row r="42" spans="1:13" ht="16.2">
      <c r="A42" s="2" t="s">
        <v>175</v>
      </c>
      <c r="B42" s="5"/>
      <c r="C42" s="2"/>
      <c r="D42" s="2"/>
      <c r="E42" s="2"/>
      <c r="F42" s="106"/>
      <c r="G42" s="106"/>
      <c r="H42" s="106"/>
      <c r="I42" s="106"/>
      <c r="J42" s="106"/>
      <c r="K42" s="106"/>
      <c r="L42" s="11" t="s">
        <v>174</v>
      </c>
      <c r="M42" s="6">
        <v>12.354900000000001</v>
      </c>
    </row>
    <row r="43" spans="1:13">
      <c r="A43" s="2"/>
      <c r="B43" s="2"/>
      <c r="C43" s="4"/>
      <c r="D43" s="4"/>
      <c r="E43" s="4"/>
      <c r="F43" s="4"/>
      <c r="G43" s="4"/>
      <c r="H43" s="4"/>
      <c r="I43" s="4"/>
      <c r="J43" s="4"/>
      <c r="K43" s="4"/>
      <c r="L43" s="4"/>
      <c r="M43" s="4"/>
    </row>
    <row r="44" spans="1:13" ht="16.2">
      <c r="A44" s="2" t="s">
        <v>4</v>
      </c>
      <c r="B44" s="2" t="s">
        <v>173</v>
      </c>
      <c r="C44" s="5"/>
      <c r="D44" s="2"/>
      <c r="E44" s="2"/>
      <c r="F44" s="2"/>
      <c r="G44" s="2"/>
      <c r="H44" s="2"/>
      <c r="I44" s="4"/>
      <c r="J44" s="2"/>
      <c r="K44" s="2"/>
      <c r="L44" s="2"/>
      <c r="M44" s="2"/>
    </row>
    <row r="45" spans="1:13" ht="16.2">
      <c r="A45" s="5"/>
      <c r="B45" s="5" t="s">
        <v>60</v>
      </c>
      <c r="C45" s="5"/>
      <c r="D45" s="3"/>
      <c r="E45" s="3"/>
      <c r="F45" s="2"/>
      <c r="G45" s="2"/>
      <c r="H45" s="2"/>
      <c r="I45" s="4"/>
      <c r="J45" s="4"/>
      <c r="K45" s="4"/>
      <c r="L45" s="4"/>
      <c r="M45" s="4"/>
    </row>
    <row r="49" spans="1:2" ht="19.2">
      <c r="A49" s="2" t="s">
        <v>46</v>
      </c>
      <c r="B49" s="2" t="s">
        <v>172</v>
      </c>
    </row>
    <row r="50" spans="1:2" ht="16.2">
      <c r="A50" s="5"/>
      <c r="B50" s="5" t="s">
        <v>60</v>
      </c>
    </row>
    <row r="54" spans="1:2">
      <c r="A54" s="2" t="s">
        <v>108</v>
      </c>
      <c r="B54" s="2" t="s">
        <v>85</v>
      </c>
    </row>
    <row r="55" spans="1:2" ht="16.2">
      <c r="A55" s="5"/>
      <c r="B55" s="5" t="s">
        <v>60</v>
      </c>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C745F-D86A-4789-B8AC-370C3980FA60}">
  <dimension ref="A1:M68"/>
  <sheetViews>
    <sheetView zoomScaleNormal="100" workbookViewId="0">
      <selection activeCell="A32" sqref="A32:L49"/>
    </sheetView>
  </sheetViews>
  <sheetFormatPr defaultColWidth="9.109375" defaultRowHeight="15.6"/>
  <cols>
    <col min="1" max="13" width="12.33203125" style="1" customWidth="1"/>
    <col min="14" max="19" width="8.88671875" style="1" customWidth="1"/>
    <col min="20" max="20" width="10.5546875" style="1" customWidth="1"/>
    <col min="21" max="21" width="10.6640625" style="1" customWidth="1"/>
    <col min="22" max="23" width="8.88671875" style="1" customWidth="1"/>
    <col min="24" max="25" width="9.109375" style="1"/>
    <col min="26" max="27" width="11.5546875" style="1" bestFit="1" customWidth="1"/>
    <col min="28" max="16384" width="9.109375" style="1"/>
  </cols>
  <sheetData>
    <row r="1" spans="1:13" ht="15.75" customHeight="1">
      <c r="A1" s="23" t="s">
        <v>59</v>
      </c>
      <c r="B1" s="23"/>
      <c r="C1" s="5" t="s">
        <v>36</v>
      </c>
      <c r="D1" s="22"/>
      <c r="E1" s="22"/>
      <c r="F1" s="22"/>
      <c r="G1" s="22"/>
      <c r="H1" s="22"/>
      <c r="I1" s="22"/>
      <c r="J1" s="22"/>
      <c r="K1" s="4"/>
      <c r="L1" s="4"/>
      <c r="M1" s="4"/>
    </row>
    <row r="2" spans="1:13" ht="15.75" customHeight="1">
      <c r="A2" s="23"/>
      <c r="B2" s="23"/>
      <c r="C2" s="110" t="s">
        <v>136</v>
      </c>
      <c r="D2" s="116"/>
      <c r="E2" s="116"/>
      <c r="F2" s="116"/>
      <c r="G2" s="116"/>
      <c r="H2" s="116"/>
      <c r="I2" s="116"/>
      <c r="J2" s="116"/>
      <c r="K2" s="116"/>
      <c r="L2" s="115"/>
      <c r="M2" s="115"/>
    </row>
    <row r="3" spans="1:13" ht="15.75" customHeight="1">
      <c r="A3" s="166" t="s">
        <v>207</v>
      </c>
      <c r="B3" s="104"/>
      <c r="C3" s="109"/>
      <c r="D3" s="109"/>
      <c r="E3" s="2"/>
      <c r="F3" s="2"/>
      <c r="G3" s="2"/>
      <c r="H3" s="2"/>
      <c r="I3" s="19"/>
      <c r="J3" s="19"/>
      <c r="K3" s="3"/>
      <c r="L3" s="3"/>
      <c r="M3" s="3"/>
    </row>
    <row r="4" spans="1:13">
      <c r="A4" s="842" t="s">
        <v>206</v>
      </c>
      <c r="B4" s="842"/>
      <c r="C4" s="842"/>
      <c r="D4" s="842"/>
      <c r="E4" s="842"/>
      <c r="F4" s="842"/>
      <c r="G4" s="842"/>
      <c r="H4" s="842"/>
      <c r="I4" s="842"/>
      <c r="J4" s="842"/>
      <c r="K4" s="842"/>
      <c r="L4" s="842"/>
      <c r="M4" s="842"/>
    </row>
    <row r="5" spans="1:13">
      <c r="A5" s="843" t="s">
        <v>205</v>
      </c>
      <c r="B5" s="843"/>
      <c r="C5" s="843"/>
      <c r="D5" s="843"/>
      <c r="E5" s="843"/>
      <c r="F5" s="843"/>
      <c r="G5" s="843"/>
      <c r="H5" s="843"/>
      <c r="I5" s="843"/>
      <c r="J5" s="843"/>
      <c r="K5" s="843"/>
      <c r="L5" s="843"/>
      <c r="M5" s="843"/>
    </row>
    <row r="6" spans="1:13">
      <c r="A6" s="4"/>
      <c r="B6" s="4"/>
      <c r="C6" s="2"/>
      <c r="D6" s="2"/>
      <c r="E6" s="2"/>
      <c r="F6" s="2"/>
      <c r="G6" s="2"/>
      <c r="H6" s="4"/>
      <c r="I6" s="4"/>
      <c r="J6" s="4"/>
      <c r="K6" s="4"/>
      <c r="L6" s="4"/>
      <c r="M6" s="4"/>
    </row>
    <row r="7" spans="1:13" ht="15.75" customHeight="1">
      <c r="A7" s="2" t="s">
        <v>170</v>
      </c>
      <c r="B7" s="2"/>
      <c r="C7" s="2"/>
      <c r="D7" s="2"/>
      <c r="E7" s="2"/>
      <c r="F7" s="2"/>
      <c r="G7" s="2"/>
      <c r="H7" s="4"/>
      <c r="I7" s="4"/>
      <c r="J7" s="4"/>
      <c r="K7" s="4"/>
      <c r="L7" s="4"/>
      <c r="M7" s="4"/>
    </row>
    <row r="8" spans="1:13">
      <c r="A8" s="4"/>
      <c r="B8" s="4"/>
      <c r="C8" s="2"/>
      <c r="D8" s="2"/>
      <c r="E8" s="2"/>
      <c r="F8" s="2"/>
      <c r="G8" s="2"/>
      <c r="H8" s="4"/>
      <c r="I8" s="4"/>
      <c r="J8" s="4"/>
      <c r="K8" s="4"/>
      <c r="L8" s="4"/>
      <c r="M8" s="4"/>
    </row>
    <row r="9" spans="1:13" ht="15.6" customHeight="1">
      <c r="A9" s="835" t="s">
        <v>201</v>
      </c>
      <c r="B9" s="836"/>
      <c r="C9" s="833" t="s">
        <v>204</v>
      </c>
      <c r="D9" s="833"/>
      <c r="E9" s="833"/>
      <c r="F9" s="833"/>
      <c r="G9" s="833"/>
      <c r="H9" s="833"/>
      <c r="I9" s="833"/>
      <c r="J9" s="833"/>
      <c r="K9" s="4"/>
      <c r="L9" s="4"/>
      <c r="M9" s="4"/>
    </row>
    <row r="10" spans="1:13">
      <c r="A10" s="837"/>
      <c r="B10" s="838"/>
      <c r="C10" s="101">
        <v>1</v>
      </c>
      <c r="D10" s="101">
        <v>2</v>
      </c>
      <c r="E10" s="101">
        <v>3</v>
      </c>
      <c r="F10" s="101">
        <v>4</v>
      </c>
      <c r="G10" s="101">
        <v>5</v>
      </c>
      <c r="H10" s="101">
        <v>6</v>
      </c>
      <c r="I10" s="101">
        <v>7</v>
      </c>
      <c r="J10" s="101">
        <v>8</v>
      </c>
      <c r="K10" s="4"/>
      <c r="L10" s="4"/>
      <c r="M10" s="4"/>
    </row>
    <row r="11" spans="1:13" ht="15.75" customHeight="1">
      <c r="A11" s="840" t="s">
        <v>200</v>
      </c>
      <c r="B11" s="841"/>
      <c r="C11" s="162">
        <v>2011</v>
      </c>
      <c r="D11" s="162">
        <v>4747</v>
      </c>
      <c r="E11" s="162">
        <v>5863</v>
      </c>
      <c r="F11" s="162">
        <v>8713</v>
      </c>
      <c r="G11" s="162">
        <v>13512</v>
      </c>
      <c r="H11" s="162">
        <v>18518</v>
      </c>
      <c r="I11" s="162">
        <v>20589</v>
      </c>
      <c r="J11" s="162">
        <v>21443</v>
      </c>
      <c r="K11" s="4"/>
      <c r="L11" s="4"/>
      <c r="M11" s="4"/>
    </row>
    <row r="12" spans="1:13" ht="18.600000000000001" customHeight="1">
      <c r="A12" s="840" t="s">
        <v>199</v>
      </c>
      <c r="B12" s="841"/>
      <c r="C12" s="162">
        <v>1900</v>
      </c>
      <c r="D12" s="162">
        <v>6042</v>
      </c>
      <c r="E12" s="162">
        <v>12150</v>
      </c>
      <c r="F12" s="162">
        <v>21622</v>
      </c>
      <c r="G12" s="162">
        <v>34104</v>
      </c>
      <c r="H12" s="162">
        <v>42257</v>
      </c>
      <c r="I12" s="162">
        <v>44612</v>
      </c>
      <c r="J12" s="163"/>
      <c r="K12" s="4"/>
      <c r="L12" s="4"/>
      <c r="M12" s="4"/>
    </row>
    <row r="13" spans="1:13" ht="18.600000000000001" customHeight="1">
      <c r="A13" s="840" t="s">
        <v>198</v>
      </c>
      <c r="B13" s="841"/>
      <c r="C13" s="162">
        <v>2185</v>
      </c>
      <c r="D13" s="162">
        <v>4436</v>
      </c>
      <c r="E13" s="162">
        <v>8699</v>
      </c>
      <c r="F13" s="162">
        <v>13914</v>
      </c>
      <c r="G13" s="162">
        <v>19905</v>
      </c>
      <c r="H13" s="162">
        <v>21101</v>
      </c>
      <c r="I13" s="163"/>
      <c r="J13" s="163"/>
      <c r="K13" s="4"/>
      <c r="L13" s="4"/>
      <c r="M13" s="4"/>
    </row>
    <row r="14" spans="1:13" ht="18.600000000000001" customHeight="1">
      <c r="A14" s="840" t="s">
        <v>197</v>
      </c>
      <c r="B14" s="841"/>
      <c r="C14" s="162">
        <v>1957</v>
      </c>
      <c r="D14" s="162">
        <v>3519</v>
      </c>
      <c r="E14" s="162">
        <v>6247</v>
      </c>
      <c r="F14" s="162">
        <v>9799</v>
      </c>
      <c r="G14" s="162">
        <v>10823</v>
      </c>
      <c r="H14" s="163"/>
      <c r="I14" s="163"/>
      <c r="J14" s="163"/>
      <c r="K14" s="4"/>
      <c r="L14" s="4"/>
      <c r="M14" s="4"/>
    </row>
    <row r="15" spans="1:13" ht="18.600000000000001" customHeight="1">
      <c r="A15" s="840" t="s">
        <v>196</v>
      </c>
      <c r="B15" s="841"/>
      <c r="C15" s="162">
        <v>2065</v>
      </c>
      <c r="D15" s="162">
        <v>3863</v>
      </c>
      <c r="E15" s="162">
        <v>8290</v>
      </c>
      <c r="F15" s="162">
        <v>10675</v>
      </c>
      <c r="G15" s="163"/>
      <c r="H15" s="163"/>
      <c r="I15" s="163"/>
      <c r="J15" s="163"/>
      <c r="K15" s="4"/>
      <c r="L15" s="4"/>
      <c r="M15" s="4"/>
    </row>
    <row r="16" spans="1:13" ht="18.600000000000001" customHeight="1">
      <c r="A16" s="840" t="s">
        <v>195</v>
      </c>
      <c r="B16" s="841"/>
      <c r="C16" s="162">
        <v>1896</v>
      </c>
      <c r="D16" s="162">
        <v>4627</v>
      </c>
      <c r="E16" s="162">
        <v>8442</v>
      </c>
      <c r="F16" s="163"/>
      <c r="G16" s="163"/>
      <c r="H16" s="163"/>
      <c r="I16" s="163"/>
      <c r="J16" s="163"/>
      <c r="K16" s="4"/>
      <c r="L16" s="4"/>
      <c r="M16" s="4"/>
    </row>
    <row r="17" spans="1:10" ht="18.600000000000001" customHeight="1">
      <c r="A17" s="840" t="s">
        <v>194</v>
      </c>
      <c r="B17" s="841"/>
      <c r="C17" s="162">
        <v>1698</v>
      </c>
      <c r="D17" s="162">
        <v>5493</v>
      </c>
      <c r="E17" s="163"/>
      <c r="F17" s="163"/>
      <c r="G17" s="163"/>
      <c r="H17" s="163"/>
      <c r="I17" s="163"/>
      <c r="J17" s="163"/>
    </row>
    <row r="18" spans="1:10" ht="18.600000000000001" customHeight="1">
      <c r="A18" s="840" t="s">
        <v>193</v>
      </c>
      <c r="B18" s="841"/>
      <c r="C18" s="162">
        <v>1923</v>
      </c>
      <c r="D18" s="163"/>
      <c r="E18" s="163"/>
      <c r="F18" s="163"/>
      <c r="G18" s="163"/>
      <c r="H18" s="163"/>
      <c r="I18" s="163"/>
      <c r="J18" s="163"/>
    </row>
    <row r="19" spans="1:10" ht="7.95" customHeight="1">
      <c r="A19" s="840"/>
      <c r="B19" s="841"/>
      <c r="C19" s="165"/>
      <c r="D19" s="165"/>
      <c r="E19" s="165"/>
      <c r="F19" s="165"/>
      <c r="G19" s="165"/>
      <c r="H19" s="165"/>
      <c r="I19" s="165"/>
      <c r="J19" s="165"/>
    </row>
    <row r="20" spans="1:10" ht="22.2" customHeight="1">
      <c r="A20" s="844" t="s">
        <v>203</v>
      </c>
      <c r="B20" s="845"/>
      <c r="C20" s="164">
        <v>2.3867400000000001</v>
      </c>
      <c r="D20" s="164">
        <v>1.8245899999999999</v>
      </c>
      <c r="E20" s="164">
        <v>1.56908</v>
      </c>
      <c r="F20" s="164">
        <v>1.44953</v>
      </c>
      <c r="G20" s="164">
        <v>1.2125999999999999</v>
      </c>
      <c r="H20" s="164">
        <v>1.07283</v>
      </c>
      <c r="I20" s="164">
        <v>1.04148</v>
      </c>
      <c r="J20" s="98"/>
    </row>
    <row r="21" spans="1:10" ht="22.2" customHeight="1">
      <c r="A21" s="846" t="s">
        <v>202</v>
      </c>
      <c r="B21" s="847"/>
      <c r="C21" s="100">
        <v>654.96299999999997</v>
      </c>
      <c r="D21" s="100">
        <v>469.91300000000001</v>
      </c>
      <c r="E21" s="100">
        <v>310.80200000000002</v>
      </c>
      <c r="F21" s="100">
        <v>537.91499999999996</v>
      </c>
      <c r="G21" s="100">
        <v>411.85599999999999</v>
      </c>
      <c r="H21" s="100">
        <v>40.531999999999996</v>
      </c>
      <c r="I21" s="100">
        <v>3.9889999999999999</v>
      </c>
      <c r="J21" s="98"/>
    </row>
    <row r="22" spans="1:10">
      <c r="A22" s="4"/>
      <c r="B22" s="4"/>
      <c r="C22" s="4"/>
      <c r="D22" s="4"/>
      <c r="E22" s="4"/>
      <c r="F22" s="4"/>
      <c r="G22" s="4"/>
      <c r="H22" s="4"/>
      <c r="I22" s="4"/>
      <c r="J22" s="4"/>
    </row>
    <row r="23" spans="1:10" ht="15.6" customHeight="1">
      <c r="A23" s="835" t="s">
        <v>201</v>
      </c>
      <c r="B23" s="836"/>
      <c r="C23" s="839" t="s">
        <v>168</v>
      </c>
      <c r="D23" s="839" t="s">
        <v>44</v>
      </c>
      <c r="E23" s="4"/>
      <c r="F23" s="4"/>
      <c r="G23" s="4"/>
      <c r="H23" s="4"/>
      <c r="I23" s="4"/>
      <c r="J23" s="4"/>
    </row>
    <row r="24" spans="1:10">
      <c r="A24" s="837"/>
      <c r="B24" s="838"/>
      <c r="C24" s="839"/>
      <c r="D24" s="839"/>
      <c r="E24" s="4"/>
      <c r="F24" s="4"/>
      <c r="G24" s="4"/>
      <c r="H24" s="4"/>
      <c r="I24" s="4"/>
      <c r="J24" s="4"/>
    </row>
    <row r="25" spans="1:10" ht="18.600000000000001" customHeight="1">
      <c r="A25" s="840" t="s">
        <v>200</v>
      </c>
      <c r="B25" s="841"/>
      <c r="C25" s="163">
        <v>0</v>
      </c>
      <c r="D25" s="163">
        <v>0</v>
      </c>
      <c r="E25" s="4"/>
      <c r="F25" s="4"/>
      <c r="G25" s="4"/>
      <c r="H25" s="4"/>
      <c r="I25" s="4"/>
      <c r="J25" s="4"/>
    </row>
    <row r="26" spans="1:10" ht="18.600000000000001" customHeight="1">
      <c r="A26" s="840" t="s">
        <v>199</v>
      </c>
      <c r="B26" s="841"/>
      <c r="C26" s="162">
        <v>1850</v>
      </c>
      <c r="D26" s="163">
        <v>751</v>
      </c>
      <c r="E26" s="4"/>
      <c r="F26" s="4"/>
      <c r="G26" s="4"/>
      <c r="H26" s="4"/>
      <c r="I26" s="4"/>
      <c r="J26" s="4"/>
    </row>
    <row r="27" spans="1:10" ht="18.600000000000001" customHeight="1">
      <c r="A27" s="840" t="s">
        <v>198</v>
      </c>
      <c r="B27" s="841"/>
      <c r="C27" s="162">
        <v>2476</v>
      </c>
      <c r="D27" s="162">
        <v>1200</v>
      </c>
      <c r="E27" s="4"/>
      <c r="F27" s="4"/>
      <c r="G27" s="4"/>
      <c r="H27" s="4"/>
      <c r="I27" s="4"/>
      <c r="J27" s="4"/>
    </row>
    <row r="28" spans="1:10" ht="18.600000000000001" customHeight="1">
      <c r="A28" s="840" t="s">
        <v>197</v>
      </c>
      <c r="B28" s="841"/>
      <c r="C28" s="162">
        <v>3841</v>
      </c>
      <c r="D28" s="162">
        <v>2693</v>
      </c>
      <c r="E28" s="4"/>
      <c r="F28" s="4"/>
      <c r="G28" s="4"/>
      <c r="H28" s="4"/>
      <c r="I28" s="4"/>
      <c r="J28" s="4"/>
    </row>
    <row r="29" spans="1:10" ht="18.600000000000001" customHeight="1">
      <c r="A29" s="840" t="s">
        <v>196</v>
      </c>
      <c r="B29" s="841"/>
      <c r="C29" s="162">
        <v>10290</v>
      </c>
      <c r="D29" s="162">
        <v>4862</v>
      </c>
      <c r="E29" s="4"/>
      <c r="F29" s="4"/>
      <c r="G29" s="4"/>
      <c r="H29" s="4"/>
      <c r="I29" s="4"/>
      <c r="J29" s="4"/>
    </row>
    <row r="30" spans="1:10" ht="18.600000000000001" customHeight="1">
      <c r="A30" s="840" t="s">
        <v>195</v>
      </c>
      <c r="B30" s="841"/>
      <c r="C30" s="162">
        <v>17572</v>
      </c>
      <c r="D30" s="162">
        <v>6542</v>
      </c>
      <c r="E30" s="4"/>
      <c r="F30" s="4"/>
      <c r="G30" s="4"/>
      <c r="H30" s="4"/>
      <c r="I30" s="4"/>
      <c r="J30" s="4"/>
    </row>
    <row r="31" spans="1:10" ht="18.600000000000001" customHeight="1">
      <c r="A31" s="840" t="s">
        <v>194</v>
      </c>
      <c r="B31" s="841"/>
      <c r="C31" s="162">
        <v>25392</v>
      </c>
      <c r="D31" s="162">
        <v>9065</v>
      </c>
      <c r="E31" s="4"/>
      <c r="F31" s="4"/>
      <c r="G31" s="4"/>
      <c r="H31" s="4"/>
      <c r="I31" s="4"/>
      <c r="J31" s="4"/>
    </row>
    <row r="32" spans="1:10" ht="18.600000000000001" customHeight="1">
      <c r="A32" s="840" t="s">
        <v>193</v>
      </c>
      <c r="B32" s="841"/>
      <c r="C32" s="162">
        <v>23883</v>
      </c>
      <c r="D32" s="162">
        <v>10569</v>
      </c>
      <c r="E32" s="4"/>
      <c r="F32" s="4"/>
      <c r="G32" s="4"/>
      <c r="H32" s="4"/>
      <c r="I32" s="4"/>
      <c r="J32" s="4"/>
    </row>
    <row r="34" spans="1:2">
      <c r="A34" s="112" t="s">
        <v>192</v>
      </c>
      <c r="B34" s="112"/>
    </row>
    <row r="35" spans="1:2">
      <c r="A35" s="2"/>
      <c r="B35" s="2"/>
    </row>
    <row r="36" spans="1:2">
      <c r="A36" s="2" t="s">
        <v>69</v>
      </c>
      <c r="B36" s="2" t="s">
        <v>191</v>
      </c>
    </row>
    <row r="37" spans="1:2" ht="16.2">
      <c r="A37" s="2"/>
      <c r="B37" s="110" t="s">
        <v>128</v>
      </c>
    </row>
    <row r="38" spans="1:2">
      <c r="A38" s="2"/>
      <c r="B38" s="2"/>
    </row>
    <row r="39" spans="1:2">
      <c r="A39" s="2" t="s">
        <v>9</v>
      </c>
      <c r="B39" s="2" t="s">
        <v>190</v>
      </c>
    </row>
    <row r="40" spans="1:2" ht="16.2">
      <c r="A40" s="2"/>
      <c r="B40" s="110" t="s">
        <v>128</v>
      </c>
    </row>
    <row r="41" spans="1:2" ht="16.2">
      <c r="A41" s="2"/>
      <c r="B41" s="2"/>
    </row>
    <row r="42" spans="1:2">
      <c r="A42" s="2" t="s">
        <v>7</v>
      </c>
      <c r="B42" s="2" t="s">
        <v>189</v>
      </c>
    </row>
    <row r="43" spans="1:2" ht="16.2">
      <c r="A43" s="5"/>
      <c r="B43" s="5" t="s">
        <v>60</v>
      </c>
    </row>
    <row r="47" spans="1:2">
      <c r="A47" s="2" t="s">
        <v>4</v>
      </c>
      <c r="B47" s="2" t="s">
        <v>188</v>
      </c>
    </row>
    <row r="48" spans="1:2" ht="16.2">
      <c r="A48" s="5"/>
      <c r="B48" s="5" t="s">
        <v>60</v>
      </c>
    </row>
    <row r="52" spans="1:2">
      <c r="A52" s="2" t="s">
        <v>46</v>
      </c>
      <c r="B52" s="2" t="s">
        <v>187</v>
      </c>
    </row>
    <row r="53" spans="1:2" ht="16.2">
      <c r="A53" s="5"/>
      <c r="B53" s="5" t="s">
        <v>60</v>
      </c>
    </row>
    <row r="57" spans="1:2">
      <c r="A57" s="94" t="s">
        <v>108</v>
      </c>
      <c r="B57" s="94" t="s">
        <v>186</v>
      </c>
    </row>
    <row r="58" spans="1:2" ht="16.2">
      <c r="A58" s="96"/>
      <c r="B58" s="96" t="s">
        <v>60</v>
      </c>
    </row>
    <row r="62" spans="1:2">
      <c r="A62" s="2" t="s">
        <v>157</v>
      </c>
      <c r="B62" s="2" t="s">
        <v>185</v>
      </c>
    </row>
    <row r="63" spans="1:2" ht="16.2">
      <c r="A63" s="5"/>
      <c r="B63" s="5" t="s">
        <v>60</v>
      </c>
    </row>
    <row r="67" spans="1:2">
      <c r="A67" s="2" t="s">
        <v>152</v>
      </c>
      <c r="B67" s="2" t="s">
        <v>184</v>
      </c>
    </row>
    <row r="68" spans="1:2" ht="16.2">
      <c r="A68" s="5"/>
      <c r="B68" s="5" t="s">
        <v>60</v>
      </c>
    </row>
  </sheetData>
  <mergeCells count="26">
    <mergeCell ref="A20:B20"/>
    <mergeCell ref="A21:B21"/>
    <mergeCell ref="A31:B31"/>
    <mergeCell ref="A32:B32"/>
    <mergeCell ref="A25:B25"/>
    <mergeCell ref="A26:B26"/>
    <mergeCell ref="A27:B27"/>
    <mergeCell ref="A28:B28"/>
    <mergeCell ref="A29:B29"/>
    <mergeCell ref="A30:B30"/>
    <mergeCell ref="A23:B24"/>
    <mergeCell ref="C23:C24"/>
    <mergeCell ref="A12:B12"/>
    <mergeCell ref="A4:M4"/>
    <mergeCell ref="A5:M5"/>
    <mergeCell ref="A9:B10"/>
    <mergeCell ref="C9:J9"/>
    <mergeCell ref="A11:B11"/>
    <mergeCell ref="D23:D24"/>
    <mergeCell ref="A13:B13"/>
    <mergeCell ref="A14:B14"/>
    <mergeCell ref="A15:B15"/>
    <mergeCell ref="A16:B16"/>
    <mergeCell ref="A17:B17"/>
    <mergeCell ref="A18:B18"/>
    <mergeCell ref="A19:B19"/>
  </mergeCells>
  <pageMargins left="0.7" right="0.7" top="0.75" bottom="0.75" header="0.3" footer="0.3"/>
  <pageSetup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9B8A-1EAB-46FB-A21C-195596A2B084}">
  <dimension ref="A1:M50"/>
  <sheetViews>
    <sheetView topLeftCell="A22" zoomScaleNormal="100" workbookViewId="0">
      <selection activeCell="A32" sqref="A32:L49"/>
    </sheetView>
  </sheetViews>
  <sheetFormatPr defaultColWidth="9.109375" defaultRowHeight="15.6"/>
  <cols>
    <col min="1" max="1" width="10.33203125" style="1" customWidth="1"/>
    <col min="2" max="2" width="9.6640625" style="1" customWidth="1"/>
    <col min="3" max="3" width="10.6640625" style="1" customWidth="1"/>
    <col min="4" max="12" width="12.332031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6" ht="15.75" customHeight="1">
      <c r="A1" s="171" t="s">
        <v>40</v>
      </c>
      <c r="B1" s="170"/>
      <c r="C1" s="5" t="s">
        <v>36</v>
      </c>
      <c r="D1" s="170"/>
      <c r="E1" s="170"/>
      <c r="F1" s="170"/>
    </row>
    <row r="2" spans="1:6" ht="15.75" customHeight="1">
      <c r="A2" s="21"/>
      <c r="B2" s="2"/>
      <c r="C2" s="2"/>
      <c r="D2" s="2"/>
      <c r="E2" s="2"/>
      <c r="F2" s="2"/>
    </row>
    <row r="3" spans="1:6">
      <c r="A3" s="21" t="s">
        <v>220</v>
      </c>
      <c r="B3" s="2"/>
      <c r="C3" s="2"/>
      <c r="D3" s="2"/>
      <c r="E3" s="2"/>
      <c r="F3" s="2"/>
    </row>
    <row r="4" spans="1:6" ht="16.2">
      <c r="A4" s="5"/>
      <c r="B4" s="2"/>
      <c r="C4" s="2"/>
      <c r="D4" s="2"/>
      <c r="E4" s="2"/>
      <c r="F4" s="2"/>
    </row>
    <row r="5" spans="1:6" ht="37.5" customHeight="1">
      <c r="A5" s="75" t="s">
        <v>29</v>
      </c>
      <c r="B5" s="75" t="s">
        <v>27</v>
      </c>
      <c r="C5" s="75" t="s">
        <v>99</v>
      </c>
      <c r="D5" s="76" t="s">
        <v>25</v>
      </c>
      <c r="E5" s="75" t="s">
        <v>24</v>
      </c>
      <c r="F5" s="75" t="s">
        <v>23</v>
      </c>
    </row>
    <row r="6" spans="1:6">
      <c r="A6" s="11">
        <v>2019</v>
      </c>
      <c r="B6" s="11">
        <v>0</v>
      </c>
      <c r="C6" s="11">
        <v>12</v>
      </c>
      <c r="D6" s="139">
        <v>2500</v>
      </c>
      <c r="E6" s="11">
        <v>48</v>
      </c>
      <c r="F6" s="168">
        <v>5000</v>
      </c>
    </row>
    <row r="7" spans="1:6" ht="15.75" customHeight="1">
      <c r="A7" s="11">
        <v>2019</v>
      </c>
      <c r="B7" s="11">
        <v>12</v>
      </c>
      <c r="C7" s="11">
        <v>24</v>
      </c>
      <c r="D7" s="139">
        <v>1800</v>
      </c>
      <c r="E7" s="11">
        <v>48</v>
      </c>
      <c r="F7" s="168">
        <v>5000</v>
      </c>
    </row>
    <row r="8" spans="1:6">
      <c r="A8" s="11">
        <v>2019</v>
      </c>
      <c r="B8" s="11">
        <v>24</v>
      </c>
      <c r="C8" s="11">
        <v>36</v>
      </c>
      <c r="D8" s="139">
        <v>500</v>
      </c>
      <c r="E8" s="11">
        <v>48</v>
      </c>
      <c r="F8" s="168">
        <v>5000</v>
      </c>
    </row>
    <row r="9" spans="1:6">
      <c r="A9" s="11">
        <v>2019</v>
      </c>
      <c r="B9" s="11">
        <v>36</v>
      </c>
      <c r="C9" s="11">
        <v>48</v>
      </c>
      <c r="D9" s="139">
        <v>200</v>
      </c>
      <c r="E9" s="11">
        <v>48</v>
      </c>
      <c r="F9" s="168">
        <v>5000</v>
      </c>
    </row>
    <row r="10" spans="1:6">
      <c r="A10" s="11">
        <v>2020</v>
      </c>
      <c r="B10" s="11">
        <v>0</v>
      </c>
      <c r="C10" s="11">
        <v>12</v>
      </c>
      <c r="D10" s="139">
        <v>4100</v>
      </c>
      <c r="E10" s="11">
        <v>36</v>
      </c>
      <c r="F10" s="168">
        <v>7000</v>
      </c>
    </row>
    <row r="11" spans="1:6" ht="15.75" customHeight="1">
      <c r="A11" s="11">
        <v>2020</v>
      </c>
      <c r="B11" s="11">
        <v>12</v>
      </c>
      <c r="C11" s="11">
        <v>24</v>
      </c>
      <c r="D11" s="139">
        <v>2000</v>
      </c>
      <c r="E11" s="11">
        <v>36</v>
      </c>
      <c r="F11" s="168">
        <v>7000</v>
      </c>
    </row>
    <row r="12" spans="1:6">
      <c r="A12" s="11">
        <v>2020</v>
      </c>
      <c r="B12" s="11">
        <v>24</v>
      </c>
      <c r="C12" s="11">
        <v>36</v>
      </c>
      <c r="D12" s="139">
        <v>900</v>
      </c>
      <c r="E12" s="11">
        <v>36</v>
      </c>
      <c r="F12" s="168">
        <v>7000</v>
      </c>
    </row>
    <row r="13" spans="1:6">
      <c r="A13" s="11">
        <v>2021</v>
      </c>
      <c r="B13" s="11">
        <v>0</v>
      </c>
      <c r="C13" s="11">
        <v>12</v>
      </c>
      <c r="D13" s="139">
        <v>4600</v>
      </c>
      <c r="E13" s="11">
        <v>24</v>
      </c>
      <c r="F13" s="168">
        <v>6800</v>
      </c>
    </row>
    <row r="14" spans="1:6">
      <c r="A14" s="11">
        <v>2021</v>
      </c>
      <c r="B14" s="11">
        <v>12</v>
      </c>
      <c r="C14" s="11">
        <v>24</v>
      </c>
      <c r="D14" s="139">
        <v>2200</v>
      </c>
      <c r="E14" s="11">
        <v>24</v>
      </c>
      <c r="F14" s="168">
        <v>6800</v>
      </c>
    </row>
    <row r="15" spans="1:6">
      <c r="A15" s="11">
        <v>2022</v>
      </c>
      <c r="B15" s="11">
        <v>0</v>
      </c>
      <c r="C15" s="11">
        <v>12</v>
      </c>
      <c r="D15" s="139">
        <v>5300</v>
      </c>
      <c r="E15" s="11">
        <v>12</v>
      </c>
      <c r="F15" s="168">
        <v>5300</v>
      </c>
    </row>
    <row r="17" spans="1:13">
      <c r="A17" s="112" t="s">
        <v>219</v>
      </c>
      <c r="B17" s="66"/>
      <c r="C17" s="4"/>
      <c r="D17" s="4"/>
      <c r="E17" s="4"/>
      <c r="F17" s="4"/>
      <c r="G17" s="4"/>
      <c r="H17" s="4"/>
      <c r="I17" s="4"/>
      <c r="J17" s="4"/>
      <c r="K17" s="4"/>
      <c r="L17" s="4"/>
      <c r="M17" s="4"/>
    </row>
    <row r="18" spans="1:13" ht="18.600000000000001">
      <c r="A18" s="2" t="s">
        <v>218</v>
      </c>
      <c r="B18" s="66"/>
      <c r="C18" s="4"/>
      <c r="D18" s="4"/>
      <c r="E18" s="4"/>
      <c r="F18" s="4"/>
      <c r="G18" s="4"/>
      <c r="H18" s="4"/>
      <c r="I18" s="4"/>
      <c r="J18" s="4"/>
      <c r="K18" s="4"/>
      <c r="L18" s="4"/>
      <c r="M18" s="4"/>
    </row>
    <row r="19" spans="1:13">
      <c r="A19" s="112"/>
      <c r="B19" s="66"/>
      <c r="C19" s="4"/>
      <c r="D19" s="4"/>
      <c r="E19" s="4"/>
      <c r="F19" s="4"/>
      <c r="G19" s="4"/>
      <c r="H19" s="4"/>
      <c r="I19" s="4"/>
      <c r="J19" s="4"/>
      <c r="K19" s="4"/>
      <c r="L19" s="4"/>
      <c r="M19" s="4"/>
    </row>
    <row r="20" spans="1:13">
      <c r="A20" s="112" t="s">
        <v>217</v>
      </c>
      <c r="B20" s="66"/>
      <c r="C20" s="4"/>
      <c r="D20" s="4"/>
      <c r="E20" s="4"/>
      <c r="F20" s="4"/>
      <c r="G20" s="4"/>
      <c r="H20" s="4"/>
      <c r="I20" s="4"/>
      <c r="J20" s="4"/>
      <c r="K20" s="4"/>
      <c r="L20" s="4"/>
      <c r="M20" s="4"/>
    </row>
    <row r="21" spans="1:13">
      <c r="A21" s="2"/>
      <c r="B21" s="111"/>
      <c r="C21" s="4"/>
      <c r="D21" s="4"/>
      <c r="E21" s="4"/>
      <c r="F21" s="4"/>
      <c r="G21" s="4"/>
      <c r="H21" s="4"/>
      <c r="I21" s="4"/>
      <c r="J21" s="4"/>
      <c r="K21" s="4"/>
      <c r="L21" s="4"/>
      <c r="M21" s="4"/>
    </row>
    <row r="22" spans="1:13">
      <c r="A22" s="2" t="s">
        <v>69</v>
      </c>
      <c r="B22" s="2" t="s">
        <v>216</v>
      </c>
      <c r="C22" s="2"/>
      <c r="D22" s="2"/>
      <c r="E22" s="2"/>
      <c r="F22" s="2"/>
      <c r="G22" s="2"/>
      <c r="H22" s="2"/>
      <c r="I22" s="4"/>
      <c r="J22" s="4"/>
      <c r="K22" s="4"/>
      <c r="L22" s="4"/>
      <c r="M22" s="4"/>
    </row>
    <row r="23" spans="1:13" ht="16.2">
      <c r="A23" s="5"/>
      <c r="B23" s="5" t="s">
        <v>60</v>
      </c>
      <c r="C23" s="5"/>
      <c r="D23" s="3"/>
      <c r="E23" s="3"/>
      <c r="F23" s="2"/>
      <c r="G23" s="2"/>
      <c r="H23" s="2"/>
      <c r="I23" s="4"/>
      <c r="J23" s="4"/>
      <c r="K23" s="4"/>
      <c r="L23" s="4"/>
      <c r="M23" s="4"/>
    </row>
    <row r="24" spans="1:13">
      <c r="B24" s="848"/>
      <c r="C24" s="848"/>
      <c r="D24" s="848"/>
      <c r="E24" s="848"/>
      <c r="F24" s="848"/>
      <c r="G24" s="848"/>
      <c r="H24" s="848"/>
      <c r="I24" s="848"/>
      <c r="J24" s="848"/>
      <c r="K24" s="848"/>
      <c r="L24" s="848"/>
      <c r="M24" s="848"/>
    </row>
    <row r="25" spans="1:13">
      <c r="B25" s="848"/>
      <c r="C25" s="848"/>
      <c r="D25" s="848"/>
      <c r="E25" s="848"/>
      <c r="F25" s="848"/>
      <c r="G25" s="848"/>
      <c r="H25" s="848"/>
      <c r="I25" s="848"/>
      <c r="J25" s="848"/>
      <c r="K25" s="848"/>
      <c r="L25" s="848"/>
      <c r="M25" s="848"/>
    </row>
    <row r="26" spans="1:13">
      <c r="B26" s="848"/>
      <c r="C26" s="848"/>
      <c r="D26" s="848"/>
      <c r="E26" s="848"/>
      <c r="F26" s="848"/>
      <c r="G26" s="848"/>
      <c r="H26" s="848"/>
      <c r="I26" s="848"/>
      <c r="J26" s="848"/>
      <c r="K26" s="848"/>
      <c r="L26" s="848"/>
      <c r="M26" s="848"/>
    </row>
    <row r="27" spans="1:13" ht="16.8">
      <c r="A27" s="2" t="s">
        <v>215</v>
      </c>
      <c r="B27" s="46"/>
      <c r="C27" s="46"/>
      <c r="D27" s="46"/>
      <c r="E27" s="46"/>
      <c r="F27" s="46"/>
      <c r="G27" s="46"/>
      <c r="H27" s="46"/>
      <c r="I27" s="46"/>
      <c r="J27" s="46"/>
      <c r="K27" s="46"/>
      <c r="L27" s="46"/>
      <c r="M27" s="46"/>
    </row>
    <row r="28" spans="1:13">
      <c r="A28" s="46"/>
      <c r="B28" s="46"/>
      <c r="C28" s="46"/>
      <c r="D28" s="46"/>
      <c r="E28" s="46"/>
      <c r="F28" s="46"/>
      <c r="G28" s="46"/>
      <c r="H28" s="46"/>
      <c r="I28" s="46"/>
      <c r="J28" s="46"/>
      <c r="K28" s="6" t="s">
        <v>214</v>
      </c>
      <c r="L28" s="167">
        <v>6.8410000000000002</v>
      </c>
      <c r="M28" s="46"/>
    </row>
    <row r="29" spans="1:13" ht="16.8">
      <c r="A29" s="2" t="s">
        <v>9</v>
      </c>
      <c r="B29" s="2" t="s">
        <v>213</v>
      </c>
      <c r="C29" s="2"/>
      <c r="D29" s="2"/>
      <c r="E29" s="2"/>
      <c r="F29" s="2"/>
      <c r="G29" s="2"/>
      <c r="H29" s="2"/>
      <c r="I29" s="4"/>
      <c r="J29" s="4"/>
      <c r="K29" s="6" t="s">
        <v>212</v>
      </c>
      <c r="L29" s="6">
        <v>0.98040000000000005</v>
      </c>
      <c r="M29" s="4"/>
    </row>
    <row r="30" spans="1:13" ht="16.2">
      <c r="A30" s="5"/>
      <c r="B30" s="5" t="s">
        <v>60</v>
      </c>
      <c r="C30" s="5"/>
      <c r="D30" s="3"/>
      <c r="E30" s="3"/>
      <c r="F30" s="2"/>
      <c r="G30" s="2"/>
      <c r="H30" s="2"/>
      <c r="I30" s="4"/>
      <c r="J30" s="4"/>
      <c r="K30" s="4"/>
      <c r="L30" s="4"/>
      <c r="M30" s="4"/>
    </row>
    <row r="34" spans="1:13">
      <c r="A34" s="2" t="s">
        <v>7</v>
      </c>
      <c r="B34" s="2" t="s">
        <v>211</v>
      </c>
      <c r="C34" s="2"/>
      <c r="D34" s="2" t="s">
        <v>210</v>
      </c>
      <c r="E34" s="2"/>
      <c r="F34" s="2"/>
      <c r="G34" s="2"/>
      <c r="H34" s="2"/>
      <c r="I34" s="4"/>
      <c r="J34" s="4"/>
      <c r="K34" s="4"/>
      <c r="L34" s="4"/>
      <c r="M34" s="4"/>
    </row>
    <row r="35" spans="1:13" ht="16.2">
      <c r="A35" s="5"/>
      <c r="B35" s="5" t="s">
        <v>60</v>
      </c>
      <c r="C35" s="5"/>
      <c r="D35" s="3"/>
      <c r="E35" s="3"/>
      <c r="F35" s="2"/>
      <c r="G35" s="2"/>
      <c r="H35" s="2"/>
      <c r="I35" s="4"/>
      <c r="J35" s="4"/>
      <c r="K35" s="4"/>
      <c r="L35" s="4"/>
      <c r="M35" s="4"/>
    </row>
    <row r="39" spans="1:13" ht="16.2">
      <c r="A39" s="2" t="s">
        <v>4</v>
      </c>
      <c r="B39" s="2" t="s">
        <v>85</v>
      </c>
      <c r="C39" s="5"/>
      <c r="D39" s="2"/>
      <c r="E39" s="2"/>
      <c r="F39" s="2"/>
      <c r="G39" s="2"/>
      <c r="H39" s="2"/>
      <c r="I39" s="4"/>
      <c r="J39" s="2"/>
      <c r="K39" s="2"/>
      <c r="L39" s="2"/>
      <c r="M39" s="2"/>
    </row>
    <row r="40" spans="1:13" ht="16.2">
      <c r="A40" s="5"/>
      <c r="B40" s="5" t="s">
        <v>60</v>
      </c>
      <c r="C40" s="5"/>
      <c r="D40" s="3"/>
      <c r="E40" s="3"/>
      <c r="F40" s="2"/>
      <c r="G40" s="2"/>
      <c r="H40" s="2"/>
      <c r="I40" s="4"/>
      <c r="J40" s="4"/>
      <c r="K40" s="4"/>
      <c r="L40" s="4"/>
      <c r="M40" s="4"/>
    </row>
    <row r="44" spans="1:13" ht="31.2" customHeight="1">
      <c r="A44" s="832" t="s">
        <v>209</v>
      </c>
      <c r="B44" s="832"/>
      <c r="C44" s="832"/>
      <c r="D44" s="832"/>
      <c r="E44" s="832"/>
      <c r="F44" s="832"/>
      <c r="G44" s="832"/>
      <c r="H44" s="832"/>
      <c r="I44" s="832"/>
      <c r="J44" s="832"/>
      <c r="K44" s="832"/>
      <c r="L44" s="832"/>
      <c r="M44" s="832"/>
    </row>
    <row r="45" spans="1:13">
      <c r="A45" s="46"/>
      <c r="B45" s="46"/>
      <c r="C45" s="46"/>
      <c r="D45" s="46"/>
      <c r="E45" s="46"/>
      <c r="F45" s="46"/>
      <c r="G45" s="46"/>
      <c r="H45" s="46"/>
      <c r="I45" s="46"/>
      <c r="J45" s="46"/>
      <c r="K45" s="46"/>
      <c r="L45" s="46"/>
      <c r="M45" s="46"/>
    </row>
    <row r="46" spans="1:13" ht="16.2">
      <c r="A46" s="2" t="s">
        <v>46</v>
      </c>
      <c r="B46" s="2" t="s">
        <v>208</v>
      </c>
      <c r="C46" s="5"/>
      <c r="D46" s="2"/>
      <c r="E46" s="3"/>
      <c r="F46" s="2"/>
      <c r="G46" s="2"/>
      <c r="H46" s="4"/>
      <c r="I46" s="46"/>
      <c r="J46" s="4"/>
      <c r="K46" s="4"/>
      <c r="L46" s="4"/>
      <c r="M46" s="4"/>
    </row>
    <row r="47" spans="1:13" ht="16.2">
      <c r="A47" s="5"/>
      <c r="B47" s="5" t="s">
        <v>60</v>
      </c>
      <c r="C47" s="5"/>
      <c r="D47" s="3"/>
      <c r="E47" s="3"/>
      <c r="F47" s="2"/>
      <c r="G47" s="2"/>
      <c r="H47" s="4"/>
      <c r="I47" s="46"/>
      <c r="J47" s="4"/>
      <c r="K47" s="4"/>
      <c r="L47" s="4"/>
      <c r="M47" s="4"/>
    </row>
    <row r="48" spans="1:13">
      <c r="B48" s="848"/>
      <c r="C48" s="848"/>
      <c r="D48" s="848"/>
      <c r="E48" s="848"/>
      <c r="F48" s="848"/>
      <c r="G48" s="848"/>
      <c r="H48" s="848"/>
      <c r="I48" s="848"/>
      <c r="J48" s="848"/>
      <c r="K48" s="848"/>
      <c r="L48" s="848"/>
      <c r="M48" s="848"/>
    </row>
    <row r="49" spans="2:13">
      <c r="B49" s="848"/>
      <c r="C49" s="848"/>
      <c r="D49" s="848"/>
      <c r="E49" s="848"/>
      <c r="F49" s="848"/>
      <c r="G49" s="848"/>
      <c r="H49" s="848"/>
      <c r="I49" s="848"/>
      <c r="J49" s="848"/>
      <c r="K49" s="848"/>
      <c r="L49" s="848"/>
      <c r="M49" s="848"/>
    </row>
    <row r="50" spans="2:13">
      <c r="B50" s="848"/>
      <c r="C50" s="848"/>
      <c r="D50" s="848"/>
      <c r="E50" s="848"/>
      <c r="F50" s="848"/>
      <c r="G50" s="848"/>
      <c r="H50" s="848"/>
      <c r="I50" s="848"/>
      <c r="J50" s="848"/>
      <c r="K50" s="848"/>
      <c r="L50" s="848"/>
      <c r="M50" s="848"/>
    </row>
  </sheetData>
  <mergeCells count="3">
    <mergeCell ref="B24:M26"/>
    <mergeCell ref="A44:M44"/>
    <mergeCell ref="B48:M5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2C395-6A96-4272-92B9-D0BAE6702A18}">
  <dimension ref="A1:Q62"/>
  <sheetViews>
    <sheetView zoomScaleNormal="100" workbookViewId="0">
      <selection activeCell="A32" sqref="A32:L49"/>
    </sheetView>
  </sheetViews>
  <sheetFormatPr defaultColWidth="9.109375" defaultRowHeight="15.6"/>
  <cols>
    <col min="1" max="1" width="10.33203125" style="172" customWidth="1"/>
    <col min="2" max="11" width="12.33203125" style="172" customWidth="1"/>
    <col min="12" max="12" width="12.88671875" style="172" customWidth="1"/>
    <col min="13" max="13" width="9.6640625" style="172" customWidth="1"/>
    <col min="14" max="14" width="8.88671875" style="172" customWidth="1"/>
    <col min="15" max="15" width="12.33203125" style="172" customWidth="1"/>
    <col min="16" max="17" width="8.88671875" style="172" customWidth="1"/>
    <col min="18" max="18" width="10.5546875" style="172" customWidth="1"/>
    <col min="19" max="19" width="10.6640625" style="172" customWidth="1"/>
    <col min="20" max="21" width="8.88671875" style="172" customWidth="1"/>
    <col min="22" max="23" width="9.109375" style="172"/>
    <col min="24" max="25" width="11.5546875" style="172" bestFit="1" customWidth="1"/>
    <col min="26" max="16384" width="9.109375" style="172"/>
  </cols>
  <sheetData>
    <row r="1" spans="1:17" ht="15.75" customHeight="1">
      <c r="A1" s="23" t="s">
        <v>40</v>
      </c>
      <c r="B1" s="22"/>
      <c r="C1" s="187" t="s">
        <v>241</v>
      </c>
      <c r="D1" s="188"/>
      <c r="E1" s="188"/>
      <c r="F1" s="188"/>
      <c r="G1" s="188"/>
      <c r="H1" s="188"/>
      <c r="I1" s="22"/>
      <c r="J1" s="22"/>
      <c r="K1" s="22"/>
      <c r="L1" s="22"/>
      <c r="M1" s="185"/>
      <c r="N1" s="185"/>
      <c r="O1" s="185"/>
      <c r="P1" s="185"/>
      <c r="Q1" s="185"/>
    </row>
    <row r="2" spans="1:17" ht="15.75" customHeight="1">
      <c r="A2" s="23"/>
      <c r="B2" s="22"/>
      <c r="C2" s="187" t="s">
        <v>240</v>
      </c>
      <c r="D2" s="116"/>
      <c r="E2" s="116"/>
      <c r="F2" s="116"/>
      <c r="G2" s="116"/>
      <c r="H2" s="116"/>
      <c r="I2" s="186"/>
      <c r="J2" s="186"/>
      <c r="K2" s="186"/>
      <c r="L2" s="186"/>
      <c r="M2" s="185"/>
      <c r="N2" s="185"/>
      <c r="O2" s="185"/>
      <c r="P2" s="185"/>
      <c r="Q2" s="185"/>
    </row>
    <row r="3" spans="1:17" ht="15.75" customHeight="1">
      <c r="A3" s="184"/>
      <c r="G3" s="175"/>
      <c r="H3" s="175"/>
      <c r="I3" s="179"/>
      <c r="J3" s="179"/>
      <c r="K3" s="179"/>
      <c r="L3" s="179"/>
    </row>
    <row r="4" spans="1:17">
      <c r="A4" s="184" t="s">
        <v>239</v>
      </c>
      <c r="G4" s="172" t="s">
        <v>238</v>
      </c>
      <c r="M4" s="172" t="s">
        <v>237</v>
      </c>
    </row>
    <row r="5" spans="1:17" ht="16.2">
      <c r="A5" s="175"/>
      <c r="Q5" s="172" t="s">
        <v>236</v>
      </c>
    </row>
    <row r="6" spans="1:17" ht="37.5" customHeight="1">
      <c r="A6" s="183" t="s">
        <v>29</v>
      </c>
      <c r="B6" s="183" t="s">
        <v>27</v>
      </c>
      <c r="C6" s="183" t="s">
        <v>99</v>
      </c>
      <c r="D6" s="182" t="s">
        <v>25</v>
      </c>
      <c r="E6" s="181"/>
      <c r="G6" s="172" t="s">
        <v>235</v>
      </c>
      <c r="H6" s="172" t="s">
        <v>234</v>
      </c>
      <c r="I6" s="174" t="s">
        <v>28</v>
      </c>
      <c r="J6" s="172" t="s">
        <v>233</v>
      </c>
      <c r="K6" s="172" t="s">
        <v>232</v>
      </c>
      <c r="O6" s="174" t="s">
        <v>231</v>
      </c>
    </row>
    <row r="7" spans="1:17">
      <c r="A7" s="172">
        <v>2016</v>
      </c>
      <c r="B7" s="172">
        <v>0</v>
      </c>
      <c r="C7" s="172">
        <v>12</v>
      </c>
      <c r="D7" s="172">
        <v>2700</v>
      </c>
      <c r="E7" s="180"/>
      <c r="G7" s="172">
        <f t="shared" ref="G7:G42" si="0">1-EXP(-B7/H$44)</f>
        <v>0</v>
      </c>
      <c r="H7" s="172">
        <f t="shared" ref="H7:H42" si="1">1-EXP(-C7/H$44)</f>
        <v>0.27424109037378497</v>
      </c>
      <c r="I7" s="172">
        <f t="shared" ref="I7:I42" si="2">VLOOKUP(A7,A$47:B$54,2)</f>
        <v>16000</v>
      </c>
      <c r="J7" s="172">
        <f t="shared" ref="J7:J42" si="3">I7*H$45*(H7-G7)</f>
        <v>2416.1057328829684</v>
      </c>
      <c r="K7" s="172">
        <f t="shared" ref="K7:K42" si="4">D7*LN(J7)-J7</f>
        <v>18616.657535727572</v>
      </c>
      <c r="M7" s="172">
        <f t="shared" ref="M7:M42" si="5">(D7-J7)^2/J7</f>
        <v>33.357792999293558</v>
      </c>
      <c r="O7" s="172">
        <f t="shared" ref="O7:O42" si="6">(D7-J7)/SQRT(M$44*J7)</f>
        <v>0.32849745001643932</v>
      </c>
    </row>
    <row r="8" spans="1:17" ht="15.75" customHeight="1">
      <c r="A8" s="172">
        <v>2016</v>
      </c>
      <c r="B8" s="172">
        <v>12</v>
      </c>
      <c r="C8" s="172">
        <v>24</v>
      </c>
      <c r="D8" s="172">
        <v>1900</v>
      </c>
      <c r="E8" s="180"/>
      <c r="G8" s="172">
        <f t="shared" si="0"/>
        <v>0.27424109037378497</v>
      </c>
      <c r="H8" s="172">
        <f t="shared" si="1"/>
        <v>0.47327400509816753</v>
      </c>
      <c r="I8" s="172">
        <f t="shared" si="2"/>
        <v>16000</v>
      </c>
      <c r="J8" s="172">
        <f t="shared" si="3"/>
        <v>1753.510262238791</v>
      </c>
      <c r="K8" s="172">
        <f t="shared" si="4"/>
        <v>12438.302089551131</v>
      </c>
      <c r="M8" s="172">
        <f t="shared" si="5"/>
        <v>12.23787720634707</v>
      </c>
      <c r="O8" s="172">
        <f t="shared" si="6"/>
        <v>0.19896944731935656</v>
      </c>
    </row>
    <row r="9" spans="1:17">
      <c r="A9" s="172">
        <v>2016</v>
      </c>
      <c r="B9" s="172">
        <v>24</v>
      </c>
      <c r="C9" s="172">
        <v>36</v>
      </c>
      <c r="D9" s="172">
        <v>1300</v>
      </c>
      <c r="E9" s="180"/>
      <c r="G9" s="172">
        <f t="shared" si="0"/>
        <v>0.47327400509816753</v>
      </c>
      <c r="H9" s="172">
        <f t="shared" si="1"/>
        <v>0.61772391626826273</v>
      </c>
      <c r="I9" s="172">
        <f t="shared" si="2"/>
        <v>16000</v>
      </c>
      <c r="J9" s="172">
        <f t="shared" si="3"/>
        <v>1272.6256959408022</v>
      </c>
      <c r="K9" s="172">
        <f t="shared" si="4"/>
        <v>8020.863083025517</v>
      </c>
      <c r="M9" s="172">
        <f t="shared" si="5"/>
        <v>0.58882397637857442</v>
      </c>
      <c r="O9" s="172">
        <f t="shared" si="6"/>
        <v>4.3644155140246645E-2</v>
      </c>
    </row>
    <row r="10" spans="1:17">
      <c r="A10" s="172">
        <v>2016</v>
      </c>
      <c r="B10" s="172">
        <v>36</v>
      </c>
      <c r="C10" s="172">
        <v>48</v>
      </c>
      <c r="D10" s="172">
        <v>600</v>
      </c>
      <c r="E10" s="180"/>
      <c r="G10" s="172">
        <f t="shared" si="0"/>
        <v>0.61772391626826273</v>
      </c>
      <c r="H10" s="172">
        <f t="shared" si="1"/>
        <v>0.7225597262946748</v>
      </c>
      <c r="I10" s="172">
        <f t="shared" si="2"/>
        <v>16000</v>
      </c>
      <c r="J10" s="172">
        <f t="shared" si="3"/>
        <v>923.61943744830114</v>
      </c>
      <c r="K10" s="172">
        <f t="shared" si="4"/>
        <v>3173.3606360930235</v>
      </c>
      <c r="M10" s="172">
        <f t="shared" si="5"/>
        <v>113.39035976082633</v>
      </c>
      <c r="O10" s="172">
        <f t="shared" si="6"/>
        <v>-0.60564957192533586</v>
      </c>
    </row>
    <row r="11" spans="1:17">
      <c r="A11" s="172">
        <v>2016</v>
      </c>
      <c r="B11" s="172">
        <v>48</v>
      </c>
      <c r="C11" s="172">
        <v>60</v>
      </c>
      <c r="D11" s="172">
        <v>600</v>
      </c>
      <c r="E11" s="180"/>
      <c r="G11" s="172">
        <f t="shared" si="0"/>
        <v>0.7225597262946748</v>
      </c>
      <c r="H11" s="172">
        <f t="shared" si="1"/>
        <v>0.79864524946922444</v>
      </c>
      <c r="I11" s="172">
        <f t="shared" si="2"/>
        <v>16000</v>
      </c>
      <c r="J11" s="172">
        <f t="shared" si="3"/>
        <v>670.32503583205539</v>
      </c>
      <c r="K11" s="172">
        <f t="shared" si="4"/>
        <v>3234.332597881521</v>
      </c>
      <c r="M11" s="172">
        <f t="shared" si="5"/>
        <v>7.3779292140581161</v>
      </c>
      <c r="O11" s="172">
        <f t="shared" si="6"/>
        <v>-0.15449007715679799</v>
      </c>
    </row>
    <row r="12" spans="1:17" ht="15.75" customHeight="1">
      <c r="A12" s="172">
        <v>2016</v>
      </c>
      <c r="B12" s="172">
        <v>60</v>
      </c>
      <c r="C12" s="172">
        <v>72</v>
      </c>
      <c r="D12" s="172">
        <v>100</v>
      </c>
      <c r="E12" s="180"/>
      <c r="G12" s="172">
        <f t="shared" si="0"/>
        <v>0.79864524946922444</v>
      </c>
      <c r="H12" s="172">
        <f t="shared" si="1"/>
        <v>0.85386499580672581</v>
      </c>
      <c r="I12" s="172">
        <f t="shared" si="2"/>
        <v>16000</v>
      </c>
      <c r="J12" s="172">
        <f t="shared" si="3"/>
        <v>486.49436710062702</v>
      </c>
      <c r="K12" s="172">
        <f t="shared" si="4"/>
        <v>132.2281652136781</v>
      </c>
      <c r="M12" s="172">
        <f t="shared" si="5"/>
        <v>307.04958968130609</v>
      </c>
      <c r="O12" s="172">
        <f t="shared" si="6"/>
        <v>-0.99663838245756453</v>
      </c>
    </row>
    <row r="13" spans="1:17">
      <c r="A13" s="172">
        <v>2016</v>
      </c>
      <c r="B13" s="172">
        <v>72</v>
      </c>
      <c r="C13" s="172">
        <v>84</v>
      </c>
      <c r="D13" s="172">
        <v>200</v>
      </c>
      <c r="E13" s="180"/>
      <c r="G13" s="172">
        <f t="shared" si="0"/>
        <v>0.85386499580672581</v>
      </c>
      <c r="H13" s="172">
        <f t="shared" si="1"/>
        <v>0.89394121869846699</v>
      </c>
      <c r="I13" s="172">
        <f t="shared" si="2"/>
        <v>16000</v>
      </c>
      <c r="J13" s="172">
        <f t="shared" si="3"/>
        <v>353.07762140624658</v>
      </c>
      <c r="K13" s="172">
        <f t="shared" si="4"/>
        <v>820.25996327978146</v>
      </c>
      <c r="M13" s="172">
        <f t="shared" si="5"/>
        <v>66.367157686362475</v>
      </c>
      <c r="O13" s="172">
        <f t="shared" si="6"/>
        <v>-0.46335084271089011</v>
      </c>
    </row>
    <row r="14" spans="1:17">
      <c r="A14" s="172">
        <v>2016</v>
      </c>
      <c r="B14" s="172">
        <v>84</v>
      </c>
      <c r="C14" s="172">
        <v>96</v>
      </c>
      <c r="D14" s="172">
        <v>-200</v>
      </c>
      <c r="E14" s="180"/>
      <c r="G14" s="172">
        <f t="shared" si="0"/>
        <v>0.89394121869846699</v>
      </c>
      <c r="H14" s="172">
        <f t="shared" si="1"/>
        <v>0.92302689452631426</v>
      </c>
      <c r="I14" s="172">
        <f t="shared" si="2"/>
        <v>16000</v>
      </c>
      <c r="J14" s="172">
        <f t="shared" si="3"/>
        <v>256.24922952521541</v>
      </c>
      <c r="K14" s="172">
        <f t="shared" si="4"/>
        <v>-1365.4793342686617</v>
      </c>
      <c r="M14" s="172">
        <f t="shared" si="5"/>
        <v>812.34725984559111</v>
      </c>
      <c r="O14" s="172">
        <f t="shared" si="6"/>
        <v>-1.621079104903806</v>
      </c>
    </row>
    <row r="15" spans="1:17">
      <c r="A15" s="172">
        <v>2017</v>
      </c>
      <c r="B15" s="172">
        <v>0</v>
      </c>
      <c r="C15" s="172">
        <v>12</v>
      </c>
      <c r="D15" s="172">
        <v>3000</v>
      </c>
      <c r="E15" s="180"/>
      <c r="G15" s="172">
        <f t="shared" si="0"/>
        <v>0</v>
      </c>
      <c r="H15" s="172">
        <f t="shared" si="1"/>
        <v>0.27424109037378497</v>
      </c>
      <c r="I15" s="172">
        <f t="shared" si="2"/>
        <v>16000</v>
      </c>
      <c r="J15" s="172">
        <f t="shared" si="3"/>
        <v>2416.1057328829684</v>
      </c>
      <c r="K15" s="172">
        <f t="shared" si="4"/>
        <v>20953.631232239852</v>
      </c>
      <c r="M15" s="172">
        <f t="shared" si="5"/>
        <v>141.10827623645625</v>
      </c>
      <c r="O15" s="172">
        <f t="shared" si="6"/>
        <v>0.67563103607193442</v>
      </c>
    </row>
    <row r="16" spans="1:17">
      <c r="A16" s="172">
        <v>2017</v>
      </c>
      <c r="B16" s="172">
        <v>12</v>
      </c>
      <c r="C16" s="172">
        <v>24</v>
      </c>
      <c r="D16" s="172">
        <v>3500</v>
      </c>
      <c r="E16" s="180"/>
      <c r="G16" s="172">
        <f t="shared" si="0"/>
        <v>0.27424109037378497</v>
      </c>
      <c r="H16" s="172">
        <f t="shared" si="1"/>
        <v>0.47327400509816753</v>
      </c>
      <c r="I16" s="172">
        <f t="shared" si="2"/>
        <v>16000</v>
      </c>
      <c r="J16" s="172">
        <f t="shared" si="3"/>
        <v>1753.510262238791</v>
      </c>
      <c r="K16" s="172">
        <f t="shared" si="4"/>
        <v>24389.301964742644</v>
      </c>
      <c r="M16" s="172">
        <f t="shared" si="5"/>
        <v>1739.4973213392234</v>
      </c>
      <c r="O16" s="172">
        <f t="shared" si="6"/>
        <v>2.3721668369543254</v>
      </c>
    </row>
    <row r="17" spans="1:15">
      <c r="A17" s="172">
        <v>2017</v>
      </c>
      <c r="B17" s="172">
        <v>24</v>
      </c>
      <c r="C17" s="172">
        <v>36</v>
      </c>
      <c r="D17" s="172">
        <v>1300</v>
      </c>
      <c r="G17" s="172">
        <f t="shared" si="0"/>
        <v>0.47327400509816753</v>
      </c>
      <c r="H17" s="172">
        <f t="shared" si="1"/>
        <v>0.61772391626826273</v>
      </c>
      <c r="I17" s="172">
        <f t="shared" si="2"/>
        <v>16000</v>
      </c>
      <c r="J17" s="172">
        <f t="shared" si="3"/>
        <v>1272.6256959408022</v>
      </c>
      <c r="K17" s="172">
        <f t="shared" si="4"/>
        <v>8020.863083025517</v>
      </c>
      <c r="M17" s="172">
        <f t="shared" si="5"/>
        <v>0.58882397637857442</v>
      </c>
      <c r="O17" s="172">
        <f t="shared" si="6"/>
        <v>4.3644155140246645E-2</v>
      </c>
    </row>
    <row r="18" spans="1:15">
      <c r="A18" s="172">
        <v>2017</v>
      </c>
      <c r="B18" s="172">
        <v>36</v>
      </c>
      <c r="C18" s="172">
        <v>48</v>
      </c>
      <c r="D18" s="172">
        <v>900</v>
      </c>
      <c r="G18" s="172">
        <f t="shared" si="0"/>
        <v>0.61772391626826273</v>
      </c>
      <c r="H18" s="172">
        <f t="shared" si="1"/>
        <v>0.7225597262946748</v>
      </c>
      <c r="I18" s="172">
        <f t="shared" si="2"/>
        <v>16000</v>
      </c>
      <c r="J18" s="172">
        <f t="shared" si="3"/>
        <v>923.61943744830114</v>
      </c>
      <c r="K18" s="172">
        <f t="shared" si="4"/>
        <v>5221.8506728636858</v>
      </c>
      <c r="M18" s="172">
        <f t="shared" si="5"/>
        <v>0.60401265148281069</v>
      </c>
      <c r="O18" s="172">
        <f t="shared" si="6"/>
        <v>-4.4203470262709738E-2</v>
      </c>
    </row>
    <row r="19" spans="1:15">
      <c r="A19" s="172">
        <v>2017</v>
      </c>
      <c r="B19" s="172">
        <v>48</v>
      </c>
      <c r="C19" s="172">
        <v>60</v>
      </c>
      <c r="D19" s="172">
        <v>400</v>
      </c>
      <c r="G19" s="172">
        <f t="shared" si="0"/>
        <v>0.7225597262946748</v>
      </c>
      <c r="H19" s="172">
        <f t="shared" si="1"/>
        <v>0.79864524946922444</v>
      </c>
      <c r="I19" s="172">
        <f t="shared" si="2"/>
        <v>16000</v>
      </c>
      <c r="J19" s="172">
        <f t="shared" si="3"/>
        <v>670.32503583205539</v>
      </c>
      <c r="K19" s="172">
        <f t="shared" si="4"/>
        <v>1932.7800533103293</v>
      </c>
      <c r="M19" s="172">
        <f t="shared" si="5"/>
        <v>109.01521066850106</v>
      </c>
      <c r="O19" s="172">
        <f t="shared" si="6"/>
        <v>-0.59385018648042154</v>
      </c>
    </row>
    <row r="20" spans="1:15">
      <c r="A20" s="172">
        <v>2017</v>
      </c>
      <c r="B20" s="172">
        <v>60</v>
      </c>
      <c r="C20" s="172">
        <v>72</v>
      </c>
      <c r="D20" s="172">
        <v>700</v>
      </c>
      <c r="G20" s="172">
        <f t="shared" si="0"/>
        <v>0.79864524946922444</v>
      </c>
      <c r="H20" s="172">
        <f t="shared" si="1"/>
        <v>0.85386499580672581</v>
      </c>
      <c r="I20" s="172">
        <f t="shared" si="2"/>
        <v>16000</v>
      </c>
      <c r="J20" s="172">
        <f t="shared" si="3"/>
        <v>486.49436710062702</v>
      </c>
      <c r="K20" s="172">
        <f t="shared" si="4"/>
        <v>3844.5633590995089</v>
      </c>
      <c r="M20" s="172">
        <f t="shared" si="5"/>
        <v>93.70027355390333</v>
      </c>
      <c r="O20" s="172">
        <f t="shared" si="6"/>
        <v>0.55055888709241796</v>
      </c>
    </row>
    <row r="21" spans="1:15">
      <c r="A21" s="172">
        <v>2017</v>
      </c>
      <c r="B21" s="172">
        <v>72</v>
      </c>
      <c r="C21" s="172">
        <v>84</v>
      </c>
      <c r="D21" s="172">
        <v>400</v>
      </c>
      <c r="G21" s="172">
        <f t="shared" si="0"/>
        <v>0.85386499580672581</v>
      </c>
      <c r="H21" s="172">
        <f t="shared" si="1"/>
        <v>0.89394121869846699</v>
      </c>
      <c r="I21" s="172">
        <f t="shared" si="2"/>
        <v>16000</v>
      </c>
      <c r="J21" s="172">
        <f t="shared" si="3"/>
        <v>353.07762140624658</v>
      </c>
      <c r="K21" s="172">
        <f t="shared" si="4"/>
        <v>1993.5975479658096</v>
      </c>
      <c r="M21" s="172">
        <f t="shared" si="5"/>
        <v>6.2357665267102007</v>
      </c>
      <c r="O21" s="172">
        <f t="shared" si="6"/>
        <v>0.14202940615151133</v>
      </c>
    </row>
    <row r="22" spans="1:15">
      <c r="A22" s="172">
        <v>2018</v>
      </c>
      <c r="B22" s="172">
        <v>0</v>
      </c>
      <c r="C22" s="172">
        <v>12</v>
      </c>
      <c r="D22" s="172">
        <v>2000</v>
      </c>
      <c r="G22" s="172">
        <f t="shared" si="0"/>
        <v>0</v>
      </c>
      <c r="H22" s="172">
        <f t="shared" si="1"/>
        <v>0.27424109037378497</v>
      </c>
      <c r="I22" s="172">
        <f t="shared" si="2"/>
        <v>17000</v>
      </c>
      <c r="J22" s="172">
        <f t="shared" si="3"/>
        <v>2567.112341188154</v>
      </c>
      <c r="K22" s="172">
        <f t="shared" si="4"/>
        <v>13133.961545859929</v>
      </c>
      <c r="M22" s="172">
        <f t="shared" si="5"/>
        <v>125.28333971510312</v>
      </c>
      <c r="O22" s="172">
        <f t="shared" si="6"/>
        <v>-0.6366196052794717</v>
      </c>
    </row>
    <row r="23" spans="1:15">
      <c r="A23" s="172">
        <v>2018</v>
      </c>
      <c r="B23" s="172">
        <v>12</v>
      </c>
      <c r="C23" s="172">
        <v>24</v>
      </c>
      <c r="D23" s="172">
        <v>1700</v>
      </c>
      <c r="G23" s="172">
        <f t="shared" si="0"/>
        <v>0.27424109037378497</v>
      </c>
      <c r="H23" s="172">
        <f t="shared" si="1"/>
        <v>0.47327400509816753</v>
      </c>
      <c r="I23" s="172">
        <f t="shared" si="2"/>
        <v>17000</v>
      </c>
      <c r="J23" s="172">
        <f t="shared" si="3"/>
        <v>1863.1046536287154</v>
      </c>
      <c r="K23" s="172">
        <f t="shared" si="4"/>
        <v>10937.894570850207</v>
      </c>
      <c r="M23" s="172">
        <f t="shared" si="5"/>
        <v>14.278923077954351</v>
      </c>
      <c r="O23" s="172">
        <f t="shared" si="6"/>
        <v>-0.21492209980076635</v>
      </c>
    </row>
    <row r="24" spans="1:15">
      <c r="A24" s="172">
        <v>2018</v>
      </c>
      <c r="B24" s="172">
        <v>24</v>
      </c>
      <c r="C24" s="172">
        <v>36</v>
      </c>
      <c r="D24" s="172">
        <v>2000</v>
      </c>
      <c r="G24" s="172">
        <f t="shared" si="0"/>
        <v>0.47327400509816753</v>
      </c>
      <c r="H24" s="172">
        <f t="shared" si="1"/>
        <v>0.61772391626826273</v>
      </c>
      <c r="I24" s="172">
        <f t="shared" si="2"/>
        <v>17000</v>
      </c>
      <c r="J24" s="172">
        <f t="shared" si="3"/>
        <v>1352.1648019371023</v>
      </c>
      <c r="K24" s="172">
        <f t="shared" si="4"/>
        <v>13066.759486259336</v>
      </c>
      <c r="M24" s="172">
        <f t="shared" si="5"/>
        <v>310.38409167872743</v>
      </c>
      <c r="O24" s="172">
        <f t="shared" si="6"/>
        <v>1.0020354239511458</v>
      </c>
    </row>
    <row r="25" spans="1:15">
      <c r="A25" s="172">
        <v>2018</v>
      </c>
      <c r="B25" s="172">
        <v>36</v>
      </c>
      <c r="C25" s="172">
        <v>48</v>
      </c>
      <c r="D25" s="172">
        <v>1000</v>
      </c>
      <c r="G25" s="172">
        <f t="shared" si="0"/>
        <v>0.61772391626826273</v>
      </c>
      <c r="H25" s="172">
        <f t="shared" si="1"/>
        <v>0.7225597262946748</v>
      </c>
      <c r="I25" s="172">
        <f t="shared" si="2"/>
        <v>17000</v>
      </c>
      <c r="J25" s="172">
        <f t="shared" si="3"/>
        <v>981.34565228881991</v>
      </c>
      <c r="K25" s="172">
        <f t="shared" si="4"/>
        <v>5907.5790920964891</v>
      </c>
      <c r="M25" s="172">
        <f t="shared" si="5"/>
        <v>0.35459951110803378</v>
      </c>
      <c r="O25" s="172">
        <f t="shared" si="6"/>
        <v>3.3869003133391647E-2</v>
      </c>
    </row>
    <row r="26" spans="1:15">
      <c r="A26" s="172">
        <v>2018</v>
      </c>
      <c r="B26" s="172">
        <v>48</v>
      </c>
      <c r="C26" s="172">
        <v>60</v>
      </c>
      <c r="D26" s="172">
        <v>800</v>
      </c>
      <c r="G26" s="172">
        <f t="shared" si="0"/>
        <v>0.7225597262946748</v>
      </c>
      <c r="H26" s="172">
        <f t="shared" si="1"/>
        <v>0.79864524946922444</v>
      </c>
      <c r="I26" s="172">
        <f t="shared" si="2"/>
        <v>17000</v>
      </c>
      <c r="J26" s="172">
        <f t="shared" si="3"/>
        <v>712.22035057155881</v>
      </c>
      <c r="K26" s="172">
        <f t="shared" si="4"/>
        <v>4542.4895251663584</v>
      </c>
      <c r="M26" s="172">
        <f t="shared" si="5"/>
        <v>10.818655838177802</v>
      </c>
      <c r="O26" s="172">
        <f t="shared" si="6"/>
        <v>0.18707682931839406</v>
      </c>
    </row>
    <row r="27" spans="1:15">
      <c r="A27" s="172">
        <v>2018</v>
      </c>
      <c r="B27" s="172">
        <v>60</v>
      </c>
      <c r="C27" s="172">
        <v>72</v>
      </c>
      <c r="D27" s="172">
        <v>400</v>
      </c>
      <c r="G27" s="172">
        <f t="shared" si="0"/>
        <v>0.79864524946922444</v>
      </c>
      <c r="H27" s="172">
        <f t="shared" si="1"/>
        <v>0.85386499580672581</v>
      </c>
      <c r="I27" s="172">
        <f t="shared" si="2"/>
        <v>17000</v>
      </c>
      <c r="J27" s="172">
        <f t="shared" si="3"/>
        <v>516.90026504441619</v>
      </c>
      <c r="K27" s="172">
        <f t="shared" si="4"/>
        <v>1982.2397129393785</v>
      </c>
      <c r="M27" s="172">
        <f t="shared" si="5"/>
        <v>26.437734494642772</v>
      </c>
      <c r="O27" s="172">
        <f t="shared" si="6"/>
        <v>-0.29244585240572579</v>
      </c>
    </row>
    <row r="28" spans="1:15">
      <c r="A28" s="172">
        <v>2019</v>
      </c>
      <c r="B28" s="172">
        <v>0</v>
      </c>
      <c r="C28" s="172">
        <v>12</v>
      </c>
      <c r="D28" s="172">
        <v>2000</v>
      </c>
      <c r="G28" s="172">
        <f t="shared" si="0"/>
        <v>0</v>
      </c>
      <c r="H28" s="172">
        <f t="shared" si="1"/>
        <v>0.27424109037378497</v>
      </c>
      <c r="I28" s="172">
        <f t="shared" si="2"/>
        <v>18000</v>
      </c>
      <c r="J28" s="172">
        <f t="shared" si="3"/>
        <v>2718.1189494933392</v>
      </c>
      <c r="K28" s="172">
        <f t="shared" si="4"/>
        <v>13097.271765234642</v>
      </c>
      <c r="M28" s="172">
        <f t="shared" si="5"/>
        <v>189.72489254656909</v>
      </c>
      <c r="O28" s="172">
        <f t="shared" si="6"/>
        <v>-0.78342153558232408</v>
      </c>
    </row>
    <row r="29" spans="1:15">
      <c r="A29" s="172">
        <v>2019</v>
      </c>
      <c r="B29" s="172">
        <v>12</v>
      </c>
      <c r="C29" s="172">
        <v>24</v>
      </c>
      <c r="D29" s="172">
        <v>2000</v>
      </c>
      <c r="G29" s="172">
        <f t="shared" si="0"/>
        <v>0.27424109037378497</v>
      </c>
      <c r="H29" s="172">
        <f t="shared" si="1"/>
        <v>0.47327400509816753</v>
      </c>
      <c r="I29" s="172">
        <f t="shared" si="2"/>
        <v>18000</v>
      </c>
      <c r="J29" s="172">
        <f t="shared" si="3"/>
        <v>1972.6990450186399</v>
      </c>
      <c r="K29" s="172">
        <f t="shared" si="4"/>
        <v>13201.616870283518</v>
      </c>
      <c r="M29" s="172">
        <f t="shared" si="5"/>
        <v>0.37782861241624732</v>
      </c>
      <c r="O29" s="172">
        <f t="shared" si="6"/>
        <v>3.4960752321167153E-2</v>
      </c>
    </row>
    <row r="30" spans="1:15">
      <c r="A30" s="172">
        <v>2019</v>
      </c>
      <c r="B30" s="172">
        <v>24</v>
      </c>
      <c r="C30" s="172">
        <v>36</v>
      </c>
      <c r="D30" s="172">
        <v>2300</v>
      </c>
      <c r="G30" s="172">
        <f t="shared" si="0"/>
        <v>0.47327400509816753</v>
      </c>
      <c r="H30" s="172">
        <f t="shared" si="1"/>
        <v>0.61772391626826273</v>
      </c>
      <c r="I30" s="172">
        <f t="shared" si="2"/>
        <v>18000</v>
      </c>
      <c r="J30" s="172">
        <f t="shared" si="3"/>
        <v>1431.7039079334024</v>
      </c>
      <c r="K30" s="172">
        <f t="shared" si="4"/>
        <v>15281.523375324381</v>
      </c>
      <c r="M30" s="172">
        <f t="shared" si="5"/>
        <v>526.60197357874063</v>
      </c>
      <c r="O30" s="172">
        <f t="shared" si="6"/>
        <v>1.3051925590506352</v>
      </c>
    </row>
    <row r="31" spans="1:15">
      <c r="A31" s="172">
        <v>2019</v>
      </c>
      <c r="B31" s="172">
        <v>36</v>
      </c>
      <c r="C31" s="172">
        <v>48</v>
      </c>
      <c r="D31" s="172">
        <v>600</v>
      </c>
      <c r="G31" s="172">
        <f t="shared" si="0"/>
        <v>0.61772391626826273</v>
      </c>
      <c r="H31" s="172">
        <f t="shared" si="1"/>
        <v>0.7225597262946748</v>
      </c>
      <c r="I31" s="172">
        <f t="shared" si="2"/>
        <v>18000</v>
      </c>
      <c r="J31" s="172">
        <f t="shared" si="3"/>
        <v>1039.0718671293387</v>
      </c>
      <c r="K31" s="172">
        <f t="shared" si="4"/>
        <v>3128.5780278058164</v>
      </c>
      <c r="M31" s="172">
        <f t="shared" si="5"/>
        <v>185.53490918491664</v>
      </c>
      <c r="O31" s="172">
        <f t="shared" si="6"/>
        <v>-0.77472249424883322</v>
      </c>
    </row>
    <row r="32" spans="1:15">
      <c r="A32" s="172">
        <v>2019</v>
      </c>
      <c r="B32" s="172">
        <v>48</v>
      </c>
      <c r="C32" s="172">
        <v>60</v>
      </c>
      <c r="D32" s="172">
        <v>500</v>
      </c>
      <c r="G32" s="172">
        <f t="shared" si="0"/>
        <v>0.7225597262946748</v>
      </c>
      <c r="H32" s="172">
        <f t="shared" si="1"/>
        <v>0.79864524946922444</v>
      </c>
      <c r="I32" s="172">
        <f t="shared" si="2"/>
        <v>18000</v>
      </c>
      <c r="J32" s="172">
        <f t="shared" si="3"/>
        <v>754.11566531106223</v>
      </c>
      <c r="K32" s="172">
        <f t="shared" si="4"/>
        <v>2558.65721394511</v>
      </c>
      <c r="M32" s="172">
        <f t="shared" si="5"/>
        <v>85.629797028347909</v>
      </c>
      <c r="O32" s="172">
        <f t="shared" si="6"/>
        <v>-0.52631506990860366</v>
      </c>
    </row>
    <row r="33" spans="1:15">
      <c r="A33" s="172">
        <v>2020</v>
      </c>
      <c r="B33" s="172">
        <v>0</v>
      </c>
      <c r="C33" s="172">
        <v>12</v>
      </c>
      <c r="D33" s="172">
        <v>900</v>
      </c>
      <c r="G33" s="172">
        <f t="shared" si="0"/>
        <v>0</v>
      </c>
      <c r="H33" s="172">
        <f t="shared" si="1"/>
        <v>0.27424109037378497</v>
      </c>
      <c r="I33" s="172">
        <f t="shared" si="2"/>
        <v>20000</v>
      </c>
      <c r="J33" s="172">
        <f t="shared" si="3"/>
        <v>3020.1321661037105</v>
      </c>
      <c r="K33" s="172">
        <f t="shared" si="4"/>
        <v>4191.618119615925</v>
      </c>
      <c r="M33" s="172">
        <f t="shared" si="5"/>
        <v>1488.3323492251616</v>
      </c>
      <c r="O33" s="172">
        <f t="shared" si="6"/>
        <v>-2.194235861452039</v>
      </c>
    </row>
    <row r="34" spans="1:15">
      <c r="A34" s="172">
        <v>2020</v>
      </c>
      <c r="B34" s="172">
        <v>12</v>
      </c>
      <c r="C34" s="172">
        <v>24</v>
      </c>
      <c r="D34" s="172">
        <v>2900</v>
      </c>
      <c r="G34" s="172">
        <f t="shared" si="0"/>
        <v>0.27424109037378497</v>
      </c>
      <c r="H34" s="172">
        <f t="shared" si="1"/>
        <v>0.47327400509816753</v>
      </c>
      <c r="I34" s="172">
        <f t="shared" si="2"/>
        <v>20000</v>
      </c>
      <c r="J34" s="172">
        <f t="shared" si="3"/>
        <v>2191.8878277984886</v>
      </c>
      <c r="K34" s="172">
        <f t="shared" si="4"/>
        <v>20116.415744797338</v>
      </c>
      <c r="M34" s="172">
        <f t="shared" si="5"/>
        <v>228.76300605381218</v>
      </c>
      <c r="O34" s="172">
        <f t="shared" si="6"/>
        <v>0.86025309811786399</v>
      </c>
    </row>
    <row r="35" spans="1:15">
      <c r="A35" s="172">
        <v>2020</v>
      </c>
      <c r="B35" s="172">
        <v>24</v>
      </c>
      <c r="C35" s="172">
        <v>36</v>
      </c>
      <c r="D35" s="172">
        <v>2600</v>
      </c>
      <c r="G35" s="172">
        <f t="shared" si="0"/>
        <v>0.47327400509816753</v>
      </c>
      <c r="H35" s="172">
        <f t="shared" si="1"/>
        <v>0.61772391626826273</v>
      </c>
      <c r="I35" s="172">
        <f t="shared" si="2"/>
        <v>20000</v>
      </c>
      <c r="J35" s="172">
        <f t="shared" si="3"/>
        <v>1590.7821199260029</v>
      </c>
      <c r="K35" s="172">
        <f t="shared" si="4"/>
        <v>17576.368671423581</v>
      </c>
      <c r="M35" s="172">
        <f t="shared" si="5"/>
        <v>640.26412963984694</v>
      </c>
      <c r="O35" s="172">
        <f t="shared" si="6"/>
        <v>1.4391727713660716</v>
      </c>
    </row>
    <row r="36" spans="1:15">
      <c r="A36" s="172">
        <v>2020</v>
      </c>
      <c r="B36" s="172">
        <v>36</v>
      </c>
      <c r="C36" s="172">
        <v>48</v>
      </c>
      <c r="D36" s="172">
        <v>500</v>
      </c>
      <c r="E36" s="179"/>
      <c r="G36" s="172">
        <f t="shared" si="0"/>
        <v>0.61772391626826273</v>
      </c>
      <c r="H36" s="172">
        <f t="shared" si="1"/>
        <v>0.7225597262946748</v>
      </c>
      <c r="I36" s="172">
        <f t="shared" si="2"/>
        <v>20000</v>
      </c>
      <c r="J36" s="172">
        <f t="shared" si="3"/>
        <v>1154.5242968103764</v>
      </c>
      <c r="K36" s="172">
        <f t="shared" si="4"/>
        <v>2371.1975401311656</v>
      </c>
      <c r="M36" s="172">
        <f t="shared" si="5"/>
        <v>371.06369809511267</v>
      </c>
      <c r="O36" s="172">
        <f t="shared" si="6"/>
        <v>-1.0956140230243128</v>
      </c>
    </row>
    <row r="37" spans="1:15">
      <c r="A37" s="172">
        <v>2021</v>
      </c>
      <c r="B37" s="172">
        <v>0</v>
      </c>
      <c r="C37" s="172">
        <v>12</v>
      </c>
      <c r="D37" s="172">
        <v>2100</v>
      </c>
      <c r="G37" s="172">
        <f t="shared" si="0"/>
        <v>0</v>
      </c>
      <c r="H37" s="172">
        <f t="shared" si="1"/>
        <v>0.27424109037378497</v>
      </c>
      <c r="I37" s="172">
        <f t="shared" si="2"/>
        <v>22000</v>
      </c>
      <c r="J37" s="172">
        <f t="shared" si="3"/>
        <v>3322.1453827140813</v>
      </c>
      <c r="K37" s="172">
        <f t="shared" si="4"/>
        <v>13705.423328220817</v>
      </c>
      <c r="M37" s="172">
        <f t="shared" si="5"/>
        <v>449.60083452732431</v>
      </c>
      <c r="O37" s="172">
        <f t="shared" si="6"/>
        <v>-1.2059988740349257</v>
      </c>
    </row>
    <row r="38" spans="1:15">
      <c r="A38" s="172">
        <v>2021</v>
      </c>
      <c r="B38" s="172">
        <v>12</v>
      </c>
      <c r="C38" s="172">
        <v>24</v>
      </c>
      <c r="D38" s="172">
        <v>4100</v>
      </c>
      <c r="G38" s="172">
        <f t="shared" si="0"/>
        <v>0.27424109037378497</v>
      </c>
      <c r="H38" s="172">
        <f t="shared" si="1"/>
        <v>0.47327400509816753</v>
      </c>
      <c r="I38" s="172">
        <f t="shared" si="2"/>
        <v>22000</v>
      </c>
      <c r="J38" s="172">
        <f t="shared" si="3"/>
        <v>2411.0766105783377</v>
      </c>
      <c r="K38" s="172">
        <f t="shared" si="4"/>
        <v>29519.020867185911</v>
      </c>
      <c r="M38" s="172">
        <f t="shared" si="5"/>
        <v>1183.0657735306654</v>
      </c>
      <c r="O38" s="172">
        <f t="shared" si="6"/>
        <v>1.9563105325458245</v>
      </c>
    </row>
    <row r="39" spans="1:15">
      <c r="A39" s="172">
        <v>2021</v>
      </c>
      <c r="B39" s="172">
        <v>24</v>
      </c>
      <c r="C39" s="172">
        <v>36</v>
      </c>
      <c r="D39" s="172">
        <v>2500</v>
      </c>
      <c r="G39" s="172">
        <f t="shared" si="0"/>
        <v>0.47327400509816753</v>
      </c>
      <c r="H39" s="172">
        <f t="shared" si="1"/>
        <v>0.61772391626826273</v>
      </c>
      <c r="I39" s="172">
        <f t="shared" si="2"/>
        <v>22000</v>
      </c>
      <c r="J39" s="172">
        <f t="shared" si="3"/>
        <v>1749.8603319186032</v>
      </c>
      <c r="K39" s="172">
        <f t="shared" si="4"/>
        <v>16918.367801582193</v>
      </c>
      <c r="M39" s="172">
        <f t="shared" si="5"/>
        <v>321.57396299868992</v>
      </c>
      <c r="O39" s="172">
        <f t="shared" si="6"/>
        <v>1.0199380334215795</v>
      </c>
    </row>
    <row r="40" spans="1:15">
      <c r="A40" s="172">
        <v>2022</v>
      </c>
      <c r="B40" s="172">
        <v>0</v>
      </c>
      <c r="C40" s="172">
        <v>12</v>
      </c>
      <c r="D40" s="172">
        <v>3200</v>
      </c>
      <c r="G40" s="172">
        <f t="shared" si="0"/>
        <v>0</v>
      </c>
      <c r="H40" s="172">
        <f t="shared" si="1"/>
        <v>0.27424109037378497</v>
      </c>
      <c r="I40" s="172">
        <f t="shared" si="2"/>
        <v>25000</v>
      </c>
      <c r="J40" s="172">
        <f t="shared" si="3"/>
        <v>3775.1652076296382</v>
      </c>
      <c r="K40" s="172">
        <f t="shared" si="4"/>
        <v>22580.672950245647</v>
      </c>
      <c r="M40" s="172">
        <f t="shared" si="5"/>
        <v>87.629281865351246</v>
      </c>
      <c r="O40" s="172">
        <f t="shared" si="6"/>
        <v>-0.53242442959687908</v>
      </c>
    </row>
    <row r="41" spans="1:15">
      <c r="A41" s="172">
        <v>2022</v>
      </c>
      <c r="B41" s="172">
        <v>12</v>
      </c>
      <c r="C41" s="172">
        <v>24</v>
      </c>
      <c r="D41" s="172">
        <v>3500</v>
      </c>
      <c r="G41" s="172">
        <f t="shared" si="0"/>
        <v>0.27424109037378497</v>
      </c>
      <c r="H41" s="172">
        <f t="shared" si="1"/>
        <v>0.47327400509816753</v>
      </c>
      <c r="I41" s="172">
        <f t="shared" si="2"/>
        <v>25000</v>
      </c>
      <c r="J41" s="172">
        <f t="shared" si="3"/>
        <v>2739.859784748111</v>
      </c>
      <c r="K41" s="172">
        <f t="shared" si="4"/>
        <v>24964.957301432794</v>
      </c>
      <c r="M41" s="172">
        <f t="shared" si="5"/>
        <v>210.89150257238779</v>
      </c>
      <c r="O41" s="172">
        <f t="shared" si="6"/>
        <v>0.82596736577098429</v>
      </c>
    </row>
    <row r="42" spans="1:15">
      <c r="A42" s="172">
        <v>2023</v>
      </c>
      <c r="B42" s="172">
        <v>0</v>
      </c>
      <c r="C42" s="172">
        <v>12</v>
      </c>
      <c r="D42" s="172">
        <v>3100</v>
      </c>
      <c r="G42" s="172">
        <f t="shared" si="0"/>
        <v>0</v>
      </c>
      <c r="H42" s="172">
        <f t="shared" si="1"/>
        <v>0.27424109037378497</v>
      </c>
      <c r="I42" s="172">
        <f t="shared" si="2"/>
        <v>28000</v>
      </c>
      <c r="J42" s="172">
        <f t="shared" si="3"/>
        <v>4228.1850325451951</v>
      </c>
      <c r="K42" s="172">
        <f t="shared" si="4"/>
        <v>21655.352107348197</v>
      </c>
      <c r="M42" s="172">
        <f t="shared" si="5"/>
        <v>301.02785423579917</v>
      </c>
      <c r="O42" s="172">
        <f t="shared" si="6"/>
        <v>-0.98681715207255694</v>
      </c>
    </row>
    <row r="43" spans="1:15">
      <c r="J43" s="172" t="s">
        <v>230</v>
      </c>
      <c r="K43" s="172">
        <f>SUM(K7:K42)</f>
        <v>381865.07826749969</v>
      </c>
      <c r="L43" s="172" t="s">
        <v>230</v>
      </c>
      <c r="M43" s="172">
        <f>SUM(M7:M42)</f>
        <v>10201.105613333671</v>
      </c>
    </row>
    <row r="44" spans="1:15">
      <c r="A44" s="172" t="s">
        <v>229</v>
      </c>
      <c r="G44" s="172" t="s">
        <v>228</v>
      </c>
      <c r="H44" s="172">
        <v>37.437129054980119</v>
      </c>
      <c r="L44" s="172" t="s">
        <v>227</v>
      </c>
      <c r="M44" s="172">
        <f>M43/33</f>
        <v>309.12441252526276</v>
      </c>
    </row>
    <row r="45" spans="1:15">
      <c r="G45" s="172" t="s">
        <v>10</v>
      </c>
      <c r="H45" s="172">
        <v>0.55063450958193982</v>
      </c>
    </row>
    <row r="46" spans="1:15" ht="31.2">
      <c r="A46" s="178" t="s">
        <v>29</v>
      </c>
      <c r="B46" s="178" t="s">
        <v>28</v>
      </c>
    </row>
    <row r="47" spans="1:15">
      <c r="A47" s="172">
        <v>2016</v>
      </c>
      <c r="B47" s="172">
        <v>16000</v>
      </c>
    </row>
    <row r="48" spans="1:15">
      <c r="A48" s="172">
        <v>2017</v>
      </c>
      <c r="B48" s="172">
        <v>16000</v>
      </c>
    </row>
    <row r="49" spans="1:6">
      <c r="A49" s="172">
        <v>2018</v>
      </c>
      <c r="B49" s="172">
        <v>17000</v>
      </c>
    </row>
    <row r="50" spans="1:6">
      <c r="A50" s="172">
        <v>2019</v>
      </c>
      <c r="B50" s="172">
        <v>18000</v>
      </c>
    </row>
    <row r="51" spans="1:6">
      <c r="A51" s="172">
        <v>2020</v>
      </c>
      <c r="B51" s="172">
        <v>20000</v>
      </c>
    </row>
    <row r="52" spans="1:6">
      <c r="A52" s="172">
        <v>2021</v>
      </c>
      <c r="B52" s="172">
        <v>22000</v>
      </c>
    </row>
    <row r="53" spans="1:6">
      <c r="A53" s="172">
        <v>2022</v>
      </c>
      <c r="B53" s="172">
        <v>25000</v>
      </c>
    </row>
    <row r="54" spans="1:6">
      <c r="A54" s="172">
        <v>2023</v>
      </c>
      <c r="B54" s="172">
        <v>28000</v>
      </c>
    </row>
    <row r="57" spans="1:6">
      <c r="A57" s="177" t="s">
        <v>226</v>
      </c>
      <c r="B57" s="176"/>
    </row>
    <row r="58" spans="1:6">
      <c r="A58" s="177" t="s">
        <v>225</v>
      </c>
      <c r="B58" s="176"/>
      <c r="F58" s="172">
        <f>H44</f>
        <v>37.437129054980119</v>
      </c>
    </row>
    <row r="59" spans="1:6">
      <c r="A59" s="177" t="s">
        <v>224</v>
      </c>
      <c r="B59" s="176"/>
      <c r="F59" s="172">
        <f>H45</f>
        <v>0.55063450958193982</v>
      </c>
    </row>
    <row r="60" spans="1:6">
      <c r="A60" s="177" t="s">
        <v>223</v>
      </c>
      <c r="B60" s="176"/>
      <c r="F60" s="172">
        <f>SUM(B47:B54)*F59-SUM(D7:D42)</f>
        <v>31102.790552274251</v>
      </c>
    </row>
    <row r="61" spans="1:6">
      <c r="A61" s="172" t="s">
        <v>222</v>
      </c>
      <c r="B61" s="176"/>
      <c r="F61" s="172">
        <f>M44</f>
        <v>309.12441252526276</v>
      </c>
    </row>
    <row r="62" spans="1:6" ht="16.2">
      <c r="A62" s="172" t="s">
        <v>221</v>
      </c>
      <c r="B62" s="175"/>
      <c r="F62" s="174">
        <f>SQRT(F60*F61)</f>
        <v>3100.7469837715025</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9A8E-6D63-4974-B334-FBA5B8A9914A}">
  <dimension ref="A1:T119"/>
  <sheetViews>
    <sheetView zoomScaleNormal="100" workbookViewId="0">
      <selection activeCell="A32" sqref="A32:L49"/>
    </sheetView>
  </sheetViews>
  <sheetFormatPr defaultColWidth="9.109375" defaultRowHeight="15.6"/>
  <cols>
    <col min="1" max="1" width="9.6640625" style="1" customWidth="1"/>
    <col min="2" max="21" width="12.33203125" style="1" customWidth="1"/>
    <col min="22" max="23" width="8.88671875" style="1" customWidth="1"/>
    <col min="24" max="25" width="9.109375" style="1"/>
    <col min="26" max="27" width="11.5546875" style="1" bestFit="1" customWidth="1"/>
    <col min="28" max="16384" width="9.109375" style="1"/>
  </cols>
  <sheetData>
    <row r="1" spans="1:13" ht="15.75" customHeight="1">
      <c r="A1" s="23" t="s">
        <v>59</v>
      </c>
      <c r="B1" s="23"/>
      <c r="C1" s="256" t="s">
        <v>36</v>
      </c>
      <c r="D1" s="22"/>
      <c r="E1" s="22"/>
      <c r="F1" s="22"/>
      <c r="G1" s="22"/>
      <c r="H1" s="22"/>
      <c r="I1" s="22"/>
      <c r="J1" s="22"/>
      <c r="K1" s="22"/>
      <c r="L1" s="22"/>
      <c r="M1" s="22"/>
    </row>
    <row r="2" spans="1:13" ht="15.75" customHeight="1">
      <c r="A2" s="105" t="s">
        <v>284</v>
      </c>
      <c r="B2" s="257"/>
      <c r="C2" s="188"/>
      <c r="D2" s="188"/>
      <c r="E2" s="22"/>
      <c r="F2" s="22"/>
      <c r="G2" s="22"/>
      <c r="H2" s="22"/>
      <c r="I2" s="256"/>
      <c r="J2" s="256"/>
      <c r="K2" s="255"/>
      <c r="L2" s="255"/>
      <c r="M2" s="255"/>
    </row>
    <row r="3" spans="1:13">
      <c r="A3" s="851" t="s">
        <v>283</v>
      </c>
      <c r="B3" s="851"/>
      <c r="C3" s="851"/>
      <c r="D3" s="851"/>
      <c r="E3" s="851"/>
      <c r="F3" s="851"/>
      <c r="G3" s="851"/>
      <c r="H3" s="851"/>
      <c r="I3" s="851"/>
      <c r="J3" s="851"/>
      <c r="K3" s="851"/>
      <c r="L3" s="851"/>
      <c r="M3" s="851"/>
    </row>
    <row r="4" spans="1:13">
      <c r="A4" s="852" t="s">
        <v>282</v>
      </c>
      <c r="B4" s="852"/>
      <c r="C4" s="852"/>
      <c r="D4" s="852"/>
      <c r="E4" s="852"/>
      <c r="F4" s="852"/>
      <c r="G4" s="852"/>
      <c r="H4" s="852"/>
      <c r="I4" s="852"/>
      <c r="J4" s="852"/>
      <c r="K4" s="852"/>
      <c r="L4" s="852"/>
      <c r="M4" s="852"/>
    </row>
    <row r="5" spans="1:13">
      <c r="A5" s="245"/>
      <c r="B5" s="245"/>
      <c r="C5" s="245"/>
      <c r="D5" s="245"/>
      <c r="E5" s="245"/>
      <c r="F5" s="245"/>
      <c r="G5" s="245"/>
      <c r="H5" s="245"/>
      <c r="I5" s="245"/>
      <c r="J5" s="245"/>
      <c r="K5" s="245"/>
      <c r="L5" s="245"/>
      <c r="M5" s="245"/>
    </row>
    <row r="6" spans="1:13" ht="15.6" customHeight="1">
      <c r="A6" s="251"/>
      <c r="B6" s="853" t="s">
        <v>281</v>
      </c>
      <c r="C6" s="855" t="s">
        <v>280</v>
      </c>
      <c r="D6" s="856"/>
      <c r="E6" s="856"/>
      <c r="F6" s="856"/>
      <c r="G6" s="856"/>
      <c r="H6" s="856"/>
      <c r="I6" s="856"/>
      <c r="J6" s="856"/>
      <c r="K6" s="856"/>
      <c r="L6" s="857"/>
      <c r="M6" s="22"/>
    </row>
    <row r="7" spans="1:13">
      <c r="A7" s="251"/>
      <c r="B7" s="854"/>
      <c r="C7" s="249">
        <v>1</v>
      </c>
      <c r="D7" s="249">
        <v>2</v>
      </c>
      <c r="E7" s="249">
        <v>3</v>
      </c>
      <c r="F7" s="249">
        <v>4</v>
      </c>
      <c r="G7" s="249">
        <v>5</v>
      </c>
      <c r="H7" s="249">
        <v>6</v>
      </c>
      <c r="I7" s="249">
        <v>7</v>
      </c>
      <c r="J7" s="249">
        <v>8</v>
      </c>
      <c r="K7" s="249">
        <v>9</v>
      </c>
      <c r="L7" s="249">
        <v>10</v>
      </c>
      <c r="M7" s="22"/>
    </row>
    <row r="8" spans="1:13" ht="15.75" customHeight="1">
      <c r="A8" s="248"/>
      <c r="B8" s="247">
        <v>1</v>
      </c>
      <c r="C8" s="246">
        <v>30374</v>
      </c>
      <c r="D8" s="246">
        <v>76584</v>
      </c>
      <c r="E8" s="246">
        <v>104035</v>
      </c>
      <c r="F8" s="246">
        <v>124753</v>
      </c>
      <c r="G8" s="246">
        <v>139829</v>
      </c>
      <c r="H8" s="246">
        <v>148994</v>
      </c>
      <c r="I8" s="246">
        <v>156583</v>
      </c>
      <c r="J8" s="246">
        <v>164187</v>
      </c>
      <c r="K8" s="246">
        <v>165169</v>
      </c>
      <c r="L8" s="246">
        <v>169267</v>
      </c>
      <c r="M8" s="22"/>
    </row>
    <row r="9" spans="1:13" ht="18.600000000000001" customHeight="1">
      <c r="A9" s="248"/>
      <c r="B9" s="247">
        <v>2</v>
      </c>
      <c r="C9" s="246">
        <v>30346</v>
      </c>
      <c r="D9" s="246">
        <v>83030</v>
      </c>
      <c r="E9" s="246">
        <v>114913</v>
      </c>
      <c r="F9" s="246">
        <v>133802</v>
      </c>
      <c r="G9" s="246">
        <v>146265</v>
      </c>
      <c r="H9" s="246">
        <v>157740</v>
      </c>
      <c r="I9" s="246">
        <v>163287</v>
      </c>
      <c r="J9" s="246">
        <v>167517</v>
      </c>
      <c r="K9" s="246">
        <v>170685</v>
      </c>
      <c r="L9" s="246" t="s">
        <v>279</v>
      </c>
      <c r="M9" s="22"/>
    </row>
    <row r="10" spans="1:13" ht="18.600000000000001" customHeight="1">
      <c r="A10" s="248"/>
      <c r="B10" s="247">
        <v>3</v>
      </c>
      <c r="C10" s="246">
        <v>35782</v>
      </c>
      <c r="D10" s="246">
        <v>93320</v>
      </c>
      <c r="E10" s="246">
        <v>131071</v>
      </c>
      <c r="F10" s="246">
        <v>145988</v>
      </c>
      <c r="G10" s="246">
        <v>160291</v>
      </c>
      <c r="H10" s="246">
        <v>171415</v>
      </c>
      <c r="I10" s="246">
        <v>179806</v>
      </c>
      <c r="J10" s="246">
        <v>185071</v>
      </c>
      <c r="K10" s="246" t="s">
        <v>279</v>
      </c>
      <c r="L10" s="246" t="s">
        <v>279</v>
      </c>
      <c r="M10" s="22"/>
    </row>
    <row r="11" spans="1:13" ht="18.600000000000001" customHeight="1">
      <c r="A11" s="248"/>
      <c r="B11" s="247">
        <v>4</v>
      </c>
      <c r="C11" s="246">
        <v>32230</v>
      </c>
      <c r="D11" s="246">
        <v>87349</v>
      </c>
      <c r="E11" s="246">
        <v>124761</v>
      </c>
      <c r="F11" s="246">
        <v>148440</v>
      </c>
      <c r="G11" s="246">
        <v>163804</v>
      </c>
      <c r="H11" s="246">
        <v>175738</v>
      </c>
      <c r="I11" s="246">
        <v>184092</v>
      </c>
      <c r="J11" s="246" t="s">
        <v>279</v>
      </c>
      <c r="K11" s="246" t="s">
        <v>279</v>
      </c>
      <c r="L11" s="246" t="s">
        <v>279</v>
      </c>
      <c r="M11" s="22"/>
    </row>
    <row r="12" spans="1:13" ht="18.600000000000001" customHeight="1">
      <c r="A12" s="248"/>
      <c r="B12" s="247">
        <v>5</v>
      </c>
      <c r="C12" s="246">
        <v>41583</v>
      </c>
      <c r="D12" s="246">
        <v>109196</v>
      </c>
      <c r="E12" s="246">
        <v>147524</v>
      </c>
      <c r="F12" s="246">
        <v>176075</v>
      </c>
      <c r="G12" s="246">
        <v>187492</v>
      </c>
      <c r="H12" s="246">
        <v>204788</v>
      </c>
      <c r="I12" s="246" t="s">
        <v>279</v>
      </c>
      <c r="J12" s="246" t="s">
        <v>279</v>
      </c>
      <c r="K12" s="246" t="s">
        <v>279</v>
      </c>
      <c r="L12" s="246" t="s">
        <v>279</v>
      </c>
      <c r="M12" s="22"/>
    </row>
    <row r="13" spans="1:13" ht="18.600000000000001" customHeight="1">
      <c r="A13" s="248"/>
      <c r="B13" s="247">
        <v>6</v>
      </c>
      <c r="C13" s="246">
        <v>70281</v>
      </c>
      <c r="D13" s="246">
        <v>183436</v>
      </c>
      <c r="E13" s="246">
        <v>234094</v>
      </c>
      <c r="F13" s="246">
        <v>273204</v>
      </c>
      <c r="G13" s="246">
        <v>291046</v>
      </c>
      <c r="H13" s="246" t="s">
        <v>279</v>
      </c>
      <c r="I13" s="246" t="s">
        <v>279</v>
      </c>
      <c r="J13" s="246" t="s">
        <v>279</v>
      </c>
      <c r="K13" s="246" t="s">
        <v>279</v>
      </c>
      <c r="L13" s="246" t="s">
        <v>279</v>
      </c>
      <c r="M13" s="22"/>
    </row>
    <row r="14" spans="1:13" ht="18.600000000000001" customHeight="1">
      <c r="A14" s="248"/>
      <c r="B14" s="247">
        <v>7</v>
      </c>
      <c r="C14" s="246">
        <v>71668</v>
      </c>
      <c r="D14" s="246">
        <v>177489</v>
      </c>
      <c r="E14" s="246">
        <v>229819</v>
      </c>
      <c r="F14" s="246">
        <v>258084</v>
      </c>
      <c r="G14" s="246" t="s">
        <v>279</v>
      </c>
      <c r="H14" s="246" t="s">
        <v>279</v>
      </c>
      <c r="I14" s="246" t="s">
        <v>279</v>
      </c>
      <c r="J14" s="246" t="s">
        <v>279</v>
      </c>
      <c r="K14" s="246" t="s">
        <v>279</v>
      </c>
      <c r="L14" s="246" t="s">
        <v>279</v>
      </c>
      <c r="M14" s="22"/>
    </row>
    <row r="15" spans="1:13" ht="18.600000000000001" customHeight="1">
      <c r="A15" s="248"/>
      <c r="B15" s="247">
        <v>8</v>
      </c>
      <c r="C15" s="246">
        <v>59878</v>
      </c>
      <c r="D15" s="246">
        <v>150125</v>
      </c>
      <c r="E15" s="246">
        <v>191380</v>
      </c>
      <c r="F15" s="246" t="s">
        <v>279</v>
      </c>
      <c r="G15" s="246" t="s">
        <v>279</v>
      </c>
      <c r="H15" s="246" t="s">
        <v>279</v>
      </c>
      <c r="I15" s="246" t="s">
        <v>279</v>
      </c>
      <c r="J15" s="246" t="s">
        <v>279</v>
      </c>
      <c r="K15" s="246" t="s">
        <v>279</v>
      </c>
      <c r="L15" s="246" t="s">
        <v>279</v>
      </c>
      <c r="M15" s="22"/>
    </row>
    <row r="16" spans="1:13" ht="18.600000000000001" customHeight="1">
      <c r="A16" s="248"/>
      <c r="B16" s="247">
        <v>9</v>
      </c>
      <c r="C16" s="246">
        <v>61721</v>
      </c>
      <c r="D16" s="246">
        <v>146504</v>
      </c>
      <c r="E16" s="246" t="s">
        <v>279</v>
      </c>
      <c r="F16" s="246" t="s">
        <v>279</v>
      </c>
      <c r="G16" s="246" t="s">
        <v>279</v>
      </c>
      <c r="H16" s="246" t="s">
        <v>279</v>
      </c>
      <c r="I16" s="246" t="s">
        <v>279</v>
      </c>
      <c r="J16" s="246" t="s">
        <v>279</v>
      </c>
      <c r="K16" s="246" t="s">
        <v>279</v>
      </c>
      <c r="L16" s="246" t="s">
        <v>279</v>
      </c>
      <c r="M16" s="22"/>
    </row>
    <row r="17" spans="1:12" ht="18.600000000000001" customHeight="1">
      <c r="A17" s="248"/>
      <c r="B17" s="247">
        <v>10</v>
      </c>
      <c r="C17" s="246">
        <v>47807</v>
      </c>
      <c r="D17" s="246" t="s">
        <v>279</v>
      </c>
      <c r="E17" s="246" t="s">
        <v>279</v>
      </c>
      <c r="F17" s="246" t="s">
        <v>279</v>
      </c>
      <c r="G17" s="246" t="s">
        <v>279</v>
      </c>
      <c r="H17" s="246" t="s">
        <v>279</v>
      </c>
      <c r="I17" s="246" t="s">
        <v>279</v>
      </c>
      <c r="J17" s="246" t="s">
        <v>279</v>
      </c>
      <c r="K17" s="246" t="s">
        <v>279</v>
      </c>
      <c r="L17" s="246" t="s">
        <v>279</v>
      </c>
    </row>
    <row r="18" spans="1:12">
      <c r="A18" s="4"/>
      <c r="B18" s="4"/>
      <c r="C18" s="4"/>
      <c r="D18" s="4"/>
      <c r="E18" s="4"/>
      <c r="F18" s="4"/>
      <c r="G18" s="4"/>
      <c r="H18" s="4"/>
      <c r="I18" s="4"/>
      <c r="J18" s="4"/>
      <c r="K18" s="4"/>
      <c r="L18" s="4"/>
    </row>
    <row r="19" spans="1:12">
      <c r="A19" s="245" t="s">
        <v>69</v>
      </c>
      <c r="B19" s="22" t="s">
        <v>278</v>
      </c>
      <c r="C19" s="22"/>
      <c r="D19" s="22"/>
      <c r="E19" s="22"/>
      <c r="F19" s="22"/>
      <c r="G19" s="22"/>
      <c r="H19" s="22"/>
      <c r="I19" s="22"/>
      <c r="J19" s="22"/>
      <c r="K19" s="22"/>
      <c r="L19" s="22"/>
    </row>
    <row r="20" spans="1:12">
      <c r="A20" s="242"/>
      <c r="B20" s="210" t="s">
        <v>273</v>
      </c>
      <c r="C20" s="239" t="s">
        <v>277</v>
      </c>
      <c r="D20" s="22"/>
      <c r="E20" s="22"/>
      <c r="F20" s="22"/>
      <c r="G20" s="22"/>
      <c r="H20" s="22"/>
      <c r="I20" s="22"/>
      <c r="J20" s="22"/>
      <c r="K20" s="22"/>
      <c r="L20" s="22"/>
    </row>
    <row r="21" spans="1:12" ht="16.2">
      <c r="A21" s="22"/>
      <c r="B21" s="22"/>
      <c r="C21" s="244" t="s">
        <v>60</v>
      </c>
      <c r="D21" s="22"/>
      <c r="E21" s="22"/>
      <c r="F21" s="22"/>
      <c r="G21" s="22"/>
      <c r="H21" s="22"/>
      <c r="I21" s="22"/>
      <c r="J21" s="22"/>
      <c r="K21" s="22"/>
      <c r="L21" s="22"/>
    </row>
    <row r="22" spans="1:12">
      <c r="A22" s="172"/>
      <c r="B22" s="172"/>
      <c r="C22" s="172"/>
      <c r="D22" s="243"/>
      <c r="E22" s="243"/>
      <c r="F22" s="243"/>
      <c r="G22" s="243"/>
      <c r="H22" s="243"/>
      <c r="I22" s="243"/>
      <c r="J22" s="243"/>
      <c r="K22" s="243"/>
      <c r="L22" s="243"/>
    </row>
    <row r="23" spans="1:12">
      <c r="A23" s="172"/>
      <c r="B23" s="172"/>
      <c r="C23" s="172"/>
      <c r="D23" s="243"/>
      <c r="E23" s="243"/>
      <c r="F23" s="243"/>
      <c r="G23" s="243"/>
      <c r="H23" s="243"/>
      <c r="I23" s="243"/>
      <c r="J23" s="243"/>
      <c r="K23" s="243"/>
      <c r="L23" s="243"/>
    </row>
    <row r="25" spans="1:12">
      <c r="A25" s="22"/>
      <c r="B25" s="210" t="s">
        <v>267</v>
      </c>
      <c r="C25" s="239" t="s">
        <v>276</v>
      </c>
      <c r="D25" s="22"/>
      <c r="E25" s="22"/>
      <c r="F25" s="22"/>
      <c r="G25" s="22"/>
      <c r="H25" s="22"/>
      <c r="I25" s="22"/>
      <c r="J25" s="22"/>
      <c r="K25" s="22"/>
      <c r="L25" s="22"/>
    </row>
    <row r="26" spans="1:12" ht="16.2">
      <c r="A26" s="22"/>
      <c r="B26" s="22"/>
      <c r="C26" s="244" t="s">
        <v>60</v>
      </c>
      <c r="D26" s="22"/>
      <c r="E26" s="22"/>
      <c r="F26" s="22"/>
      <c r="G26" s="22"/>
      <c r="H26" s="22"/>
      <c r="I26" s="22"/>
      <c r="J26" s="22"/>
      <c r="K26" s="22"/>
      <c r="L26" s="22"/>
    </row>
    <row r="38" spans="1:19">
      <c r="A38" s="22" t="s">
        <v>275</v>
      </c>
      <c r="B38" s="22"/>
      <c r="C38" s="22"/>
      <c r="D38" s="22"/>
      <c r="E38" s="22"/>
      <c r="F38" s="22"/>
      <c r="G38" s="22"/>
      <c r="H38" s="22"/>
      <c r="I38" s="22"/>
      <c r="J38" s="22"/>
      <c r="K38" s="22"/>
      <c r="L38" s="22"/>
      <c r="M38" s="22"/>
      <c r="N38" s="240"/>
      <c r="O38" s="232"/>
      <c r="P38" s="232"/>
      <c r="Q38" s="232"/>
      <c r="R38" s="232"/>
      <c r="S38" s="232"/>
    </row>
    <row r="39" spans="1:19">
      <c r="A39" s="210"/>
      <c r="B39" s="22"/>
      <c r="C39" s="22"/>
      <c r="D39" s="22"/>
      <c r="E39" s="22"/>
      <c r="F39" s="22"/>
      <c r="G39" s="22"/>
      <c r="H39" s="22"/>
      <c r="I39" s="22"/>
      <c r="J39" s="22"/>
      <c r="K39" s="22"/>
      <c r="L39" s="22"/>
      <c r="M39" s="22"/>
      <c r="N39" s="240"/>
      <c r="O39" s="232"/>
      <c r="P39" s="232"/>
      <c r="Q39" s="232"/>
      <c r="R39" s="232"/>
      <c r="S39" s="232"/>
    </row>
    <row r="40" spans="1:19">
      <c r="A40" s="210" t="s">
        <v>9</v>
      </c>
      <c r="B40" s="22" t="s">
        <v>274</v>
      </c>
      <c r="C40" s="22"/>
      <c r="D40" s="22"/>
      <c r="E40" s="22"/>
      <c r="F40" s="22"/>
      <c r="G40" s="22"/>
      <c r="H40" s="22"/>
      <c r="I40" s="22"/>
      <c r="J40" s="22"/>
      <c r="K40" s="22"/>
      <c r="L40" s="22"/>
      <c r="M40" s="22"/>
      <c r="N40" s="240"/>
      <c r="O40" s="232"/>
      <c r="P40" s="232"/>
      <c r="Q40" s="232"/>
      <c r="R40" s="232"/>
      <c r="S40" s="232"/>
    </row>
    <row r="41" spans="1:19">
      <c r="A41" s="242"/>
      <c r="B41" s="241" t="s">
        <v>273</v>
      </c>
      <c r="C41" s="239" t="s">
        <v>272</v>
      </c>
      <c r="D41" s="22"/>
      <c r="E41" s="22"/>
      <c r="F41" s="22"/>
      <c r="G41" s="22"/>
      <c r="H41" s="22"/>
      <c r="I41" s="22"/>
      <c r="J41" s="22"/>
      <c r="K41" s="22"/>
      <c r="L41" s="22"/>
      <c r="M41" s="22"/>
      <c r="N41" s="240"/>
      <c r="O41" s="232"/>
      <c r="P41" s="232"/>
      <c r="Q41" s="232"/>
      <c r="R41" s="232"/>
      <c r="S41" s="232"/>
    </row>
    <row r="42" spans="1:19" ht="16.2">
      <c r="A42" s="210"/>
      <c r="B42" s="22"/>
      <c r="C42" s="238" t="s">
        <v>265</v>
      </c>
      <c r="D42" s="237"/>
      <c r="E42" s="237"/>
      <c r="F42" s="237"/>
      <c r="G42" s="237"/>
      <c r="H42" s="237"/>
      <c r="I42" s="237"/>
      <c r="J42" s="237"/>
      <c r="K42" s="237"/>
      <c r="L42" s="228"/>
      <c r="M42" s="228"/>
      <c r="N42" s="228"/>
      <c r="O42" s="228"/>
      <c r="P42" s="228"/>
      <c r="Q42" s="228"/>
      <c r="R42" s="228"/>
      <c r="S42" s="228"/>
    </row>
    <row r="43" spans="1:19">
      <c r="N43" s="199"/>
      <c r="O43" s="199"/>
      <c r="P43" s="199"/>
      <c r="Q43" s="199"/>
      <c r="R43" s="199"/>
      <c r="S43" s="199"/>
    </row>
    <row r="44" spans="1:19">
      <c r="A44" s="1" t="s">
        <v>271</v>
      </c>
      <c r="I44" s="1" t="s">
        <v>270</v>
      </c>
      <c r="N44" s="199"/>
      <c r="O44" s="199"/>
      <c r="P44" s="199"/>
      <c r="Q44" s="199"/>
      <c r="R44" s="1" t="s">
        <v>269</v>
      </c>
      <c r="S44" s="199"/>
    </row>
    <row r="45" spans="1:19">
      <c r="N45" s="199"/>
      <c r="O45" s="199"/>
      <c r="P45" s="199"/>
      <c r="Q45" s="199"/>
      <c r="R45" s="199"/>
      <c r="S45" s="199"/>
    </row>
    <row r="46" spans="1:19">
      <c r="A46" s="1" t="s">
        <v>250</v>
      </c>
      <c r="B46" s="1" t="s">
        <v>249</v>
      </c>
      <c r="I46" s="1" t="s">
        <v>249</v>
      </c>
      <c r="J46" s="1" t="s">
        <v>248</v>
      </c>
      <c r="N46" s="199"/>
      <c r="O46" s="199"/>
      <c r="P46" s="199"/>
      <c r="Q46" s="199"/>
      <c r="R46" s="1" t="s">
        <v>248</v>
      </c>
      <c r="S46" s="1" t="s">
        <v>268</v>
      </c>
    </row>
    <row r="56" spans="1:18">
      <c r="B56" s="1" t="str">
        <f>D17</f>
        <v/>
      </c>
      <c r="N56" s="199"/>
      <c r="O56" s="199"/>
      <c r="P56" s="199"/>
      <c r="Q56" s="199"/>
      <c r="R56" s="199"/>
    </row>
    <row r="57" spans="1:18">
      <c r="N57" s="199"/>
      <c r="O57" s="199"/>
      <c r="P57" s="199"/>
      <c r="Q57" s="199"/>
      <c r="R57" s="199"/>
    </row>
    <row r="58" spans="1:18">
      <c r="N58" s="199"/>
      <c r="O58" s="199"/>
      <c r="P58" s="199"/>
      <c r="Q58" s="199"/>
      <c r="R58" s="199"/>
    </row>
    <row r="59" spans="1:18">
      <c r="N59" s="199"/>
      <c r="O59" s="199"/>
      <c r="P59" s="199"/>
      <c r="Q59" s="199"/>
      <c r="R59" s="199"/>
    </row>
    <row r="60" spans="1:18">
      <c r="A60" s="210"/>
      <c r="B60" s="210" t="s">
        <v>267</v>
      </c>
      <c r="C60" s="239" t="s">
        <v>266</v>
      </c>
      <c r="D60" s="22"/>
      <c r="E60" s="22"/>
      <c r="F60" s="22"/>
      <c r="G60" s="22"/>
      <c r="H60" s="22"/>
      <c r="I60" s="22"/>
      <c r="J60" s="22"/>
      <c r="K60" s="22"/>
      <c r="L60" s="22"/>
      <c r="M60" s="22"/>
      <c r="N60" s="232"/>
      <c r="O60" s="232"/>
      <c r="P60" s="232"/>
      <c r="Q60" s="232"/>
      <c r="R60" s="232"/>
    </row>
    <row r="61" spans="1:18" ht="16.2">
      <c r="A61" s="210"/>
      <c r="B61" s="22"/>
      <c r="C61" s="238" t="s">
        <v>265</v>
      </c>
      <c r="D61" s="237"/>
      <c r="E61" s="237"/>
      <c r="F61" s="237"/>
      <c r="G61" s="237"/>
      <c r="H61" s="237"/>
      <c r="I61" s="237"/>
      <c r="J61" s="237"/>
      <c r="K61" s="237"/>
      <c r="L61" s="228"/>
      <c r="M61" s="228"/>
      <c r="N61" s="228"/>
      <c r="O61" s="228"/>
      <c r="P61" s="228"/>
      <c r="Q61" s="228"/>
      <c r="R61" s="228"/>
    </row>
    <row r="62" spans="1:18">
      <c r="N62" s="199"/>
      <c r="O62" s="199"/>
      <c r="P62" s="199"/>
      <c r="Q62" s="199"/>
      <c r="R62" s="199"/>
    </row>
    <row r="63" spans="1:18">
      <c r="A63" s="1" t="s">
        <v>264</v>
      </c>
      <c r="I63" s="1" t="s">
        <v>263</v>
      </c>
      <c r="N63" s="199"/>
      <c r="O63" s="199"/>
      <c r="P63" s="199"/>
      <c r="Q63" s="199"/>
      <c r="R63" s="1" t="s">
        <v>262</v>
      </c>
    </row>
    <row r="65" spans="1:19">
      <c r="A65" s="1" t="s">
        <v>250</v>
      </c>
      <c r="B65" s="1" t="s">
        <v>261</v>
      </c>
      <c r="I65" s="1" t="s">
        <v>249</v>
      </c>
      <c r="J65" s="1" t="s">
        <v>261</v>
      </c>
      <c r="N65" s="199"/>
      <c r="O65" s="199"/>
      <c r="P65" s="199"/>
      <c r="Q65" s="199"/>
      <c r="R65" s="1" t="s">
        <v>248</v>
      </c>
      <c r="S65" s="1" t="s">
        <v>261</v>
      </c>
    </row>
    <row r="66" spans="1:19">
      <c r="A66" s="123"/>
      <c r="B66" s="123"/>
      <c r="I66" s="123"/>
      <c r="J66" s="123"/>
      <c r="N66" s="199"/>
      <c r="O66" s="199"/>
      <c r="P66" s="199"/>
      <c r="Q66" s="199"/>
      <c r="R66" s="236"/>
      <c r="S66" s="236"/>
    </row>
    <row r="67" spans="1:19">
      <c r="A67" s="123"/>
      <c r="B67" s="123"/>
      <c r="I67" s="123"/>
      <c r="J67" s="123"/>
      <c r="N67" s="199"/>
      <c r="O67" s="199"/>
      <c r="P67" s="199"/>
      <c r="Q67" s="199"/>
      <c r="R67" s="236"/>
      <c r="S67" s="236"/>
    </row>
    <row r="68" spans="1:19">
      <c r="A68" s="123"/>
      <c r="B68" s="123"/>
      <c r="I68" s="123"/>
      <c r="J68" s="123"/>
      <c r="N68" s="199"/>
      <c r="O68" s="199"/>
      <c r="P68" s="199"/>
      <c r="Q68" s="199"/>
      <c r="R68" s="236"/>
      <c r="S68" s="236"/>
    </row>
    <row r="69" spans="1:19">
      <c r="A69" s="123"/>
      <c r="B69" s="123"/>
      <c r="I69" s="123"/>
      <c r="J69" s="123"/>
      <c r="N69" s="199"/>
      <c r="O69" s="199"/>
      <c r="P69" s="199"/>
      <c r="Q69" s="199"/>
      <c r="R69" s="236"/>
      <c r="S69" s="236"/>
    </row>
    <row r="70" spans="1:19">
      <c r="A70" s="123"/>
      <c r="B70" s="123"/>
      <c r="I70" s="123"/>
      <c r="J70" s="123"/>
      <c r="N70" s="199"/>
      <c r="O70" s="199"/>
      <c r="P70" s="199"/>
      <c r="Q70" s="199"/>
      <c r="R70" s="236"/>
      <c r="S70" s="236"/>
    </row>
    <row r="71" spans="1:19">
      <c r="A71" s="123"/>
      <c r="B71" s="123"/>
      <c r="I71" s="123"/>
      <c r="J71" s="123"/>
      <c r="N71" s="199"/>
      <c r="O71" s="199"/>
      <c r="P71" s="199"/>
      <c r="Q71" s="199"/>
      <c r="R71" s="236"/>
      <c r="S71" s="236"/>
    </row>
    <row r="72" spans="1:19">
      <c r="A72" s="123"/>
      <c r="B72" s="123"/>
      <c r="I72" s="123"/>
      <c r="J72" s="123"/>
      <c r="N72" s="199"/>
      <c r="O72" s="199"/>
      <c r="P72" s="199"/>
      <c r="Q72" s="199"/>
      <c r="R72" s="236"/>
      <c r="S72" s="236"/>
    </row>
    <row r="73" spans="1:19">
      <c r="A73" s="123"/>
      <c r="B73" s="123"/>
      <c r="I73" s="123"/>
      <c r="J73" s="123"/>
      <c r="N73" s="199"/>
      <c r="O73" s="199"/>
      <c r="P73" s="199"/>
      <c r="Q73" s="199"/>
      <c r="R73" s="199"/>
      <c r="S73" s="199"/>
    </row>
    <row r="74" spans="1:19">
      <c r="A74" s="123"/>
      <c r="B74" s="123"/>
      <c r="N74" s="199"/>
      <c r="O74" s="199"/>
      <c r="P74" s="199"/>
      <c r="Q74" s="199"/>
      <c r="R74" s="199"/>
      <c r="S74" s="199"/>
    </row>
    <row r="75" spans="1:19">
      <c r="N75" s="199"/>
      <c r="O75" s="199"/>
      <c r="P75" s="199"/>
      <c r="Q75" s="199"/>
      <c r="R75" s="199"/>
      <c r="S75" s="199"/>
    </row>
    <row r="76" spans="1:19">
      <c r="N76" s="199"/>
      <c r="O76" s="199"/>
      <c r="P76" s="199"/>
      <c r="Q76" s="199"/>
      <c r="R76" s="199"/>
      <c r="S76" s="199"/>
    </row>
    <row r="77" spans="1:19">
      <c r="N77" s="199"/>
      <c r="O77" s="199"/>
      <c r="P77" s="199"/>
      <c r="Q77" s="199"/>
      <c r="R77" s="199"/>
      <c r="S77" s="199"/>
    </row>
    <row r="78" spans="1:19">
      <c r="N78" s="199"/>
      <c r="O78" s="199"/>
      <c r="P78" s="199"/>
      <c r="Q78" s="199"/>
      <c r="R78" s="199"/>
      <c r="S78" s="199"/>
    </row>
    <row r="79" spans="1:19">
      <c r="N79" s="199"/>
      <c r="O79" s="199"/>
      <c r="P79" s="199"/>
      <c r="Q79" s="199"/>
      <c r="R79" s="199"/>
      <c r="S79" s="199"/>
    </row>
    <row r="80" spans="1:19">
      <c r="A80" s="210" t="s">
        <v>7</v>
      </c>
      <c r="B80" s="22" t="s">
        <v>260</v>
      </c>
      <c r="C80" s="22"/>
      <c r="D80" s="22"/>
      <c r="E80" s="22"/>
      <c r="F80" s="22"/>
      <c r="G80" s="22"/>
      <c r="H80" s="22"/>
      <c r="I80" s="22"/>
      <c r="J80" s="22"/>
      <c r="K80" s="22"/>
      <c r="L80" s="22"/>
      <c r="M80" s="22"/>
      <c r="N80" s="232"/>
      <c r="O80" s="232"/>
      <c r="P80" s="232"/>
      <c r="Q80" s="232"/>
      <c r="R80" s="232"/>
      <c r="S80" s="232"/>
    </row>
    <row r="81" spans="1:13" ht="16.2">
      <c r="A81" s="210"/>
      <c r="B81" s="235" t="s">
        <v>60</v>
      </c>
      <c r="C81" s="22"/>
      <c r="D81" s="22"/>
      <c r="E81" s="22"/>
      <c r="F81" s="22"/>
      <c r="G81" s="22"/>
      <c r="H81" s="22"/>
      <c r="I81" s="22"/>
      <c r="J81" s="22"/>
      <c r="K81" s="22"/>
      <c r="L81" s="22"/>
      <c r="M81" s="22"/>
    </row>
    <row r="82" spans="1:13">
      <c r="A82" s="39"/>
      <c r="B82" s="39"/>
      <c r="C82" s="39"/>
      <c r="D82" s="39"/>
      <c r="E82" s="39"/>
      <c r="F82" s="39"/>
      <c r="G82" s="39"/>
      <c r="H82" s="39"/>
      <c r="I82" s="39"/>
      <c r="J82" s="39"/>
      <c r="K82" s="39"/>
      <c r="L82" s="39"/>
      <c r="M82" s="39"/>
    </row>
    <row r="83" spans="1:13">
      <c r="A83" s="39"/>
      <c r="B83" s="39"/>
      <c r="C83" s="39"/>
      <c r="D83" s="39"/>
      <c r="E83" s="39"/>
      <c r="F83" s="39"/>
      <c r="G83" s="39"/>
      <c r="H83" s="39"/>
      <c r="I83" s="39"/>
      <c r="J83" s="39"/>
      <c r="K83" s="39"/>
      <c r="L83" s="39"/>
      <c r="M83" s="39"/>
    </row>
    <row r="84" spans="1:13">
      <c r="A84" s="39"/>
      <c r="B84" s="39"/>
      <c r="C84" s="39"/>
      <c r="D84" s="39"/>
      <c r="E84" s="39"/>
      <c r="F84" s="39"/>
      <c r="G84" s="39"/>
      <c r="H84" s="39"/>
      <c r="I84" s="39"/>
      <c r="J84" s="39"/>
      <c r="K84" s="39"/>
      <c r="L84" s="39"/>
      <c r="M84" s="39"/>
    </row>
    <row r="85" spans="1:13">
      <c r="A85" s="191" t="s">
        <v>259</v>
      </c>
      <c r="B85" s="191"/>
      <c r="C85" s="191"/>
      <c r="D85" s="191"/>
      <c r="E85" s="191"/>
      <c r="F85" s="191"/>
      <c r="G85" s="191"/>
      <c r="H85" s="191"/>
      <c r="I85" s="191"/>
      <c r="J85" s="191"/>
      <c r="K85" s="191"/>
      <c r="L85" s="191"/>
      <c r="M85" s="191"/>
    </row>
    <row r="86" spans="1:13">
      <c r="A86" s="191"/>
      <c r="B86" s="191"/>
      <c r="C86" s="191"/>
      <c r="D86" s="191"/>
      <c r="E86" s="191"/>
      <c r="F86" s="191"/>
      <c r="G86" s="191"/>
      <c r="H86" s="191"/>
      <c r="I86" s="191"/>
      <c r="J86" s="191"/>
      <c r="K86" s="191"/>
      <c r="L86" s="191"/>
      <c r="M86" s="191"/>
    </row>
    <row r="87" spans="1:13">
      <c r="A87" s="189" t="s">
        <v>4</v>
      </c>
      <c r="B87" s="191" t="s">
        <v>258</v>
      </c>
      <c r="C87" s="191"/>
      <c r="D87" s="191"/>
      <c r="E87" s="191"/>
      <c r="F87" s="191"/>
      <c r="G87" s="191"/>
      <c r="H87" s="191"/>
      <c r="I87" s="191"/>
      <c r="J87" s="191"/>
      <c r="K87" s="191"/>
      <c r="L87" s="191"/>
      <c r="M87" s="191"/>
    </row>
    <row r="88" spans="1:13" ht="16.2">
      <c r="A88" s="189"/>
      <c r="B88" s="234" t="s">
        <v>60</v>
      </c>
      <c r="C88" s="191"/>
      <c r="D88" s="191"/>
      <c r="E88" s="191"/>
      <c r="F88" s="191"/>
      <c r="G88" s="191"/>
      <c r="H88" s="191"/>
      <c r="I88" s="191"/>
      <c r="J88" s="191"/>
      <c r="K88" s="191"/>
      <c r="L88" s="191"/>
      <c r="M88" s="191"/>
    </row>
    <row r="89" spans="1:13">
      <c r="A89" s="850"/>
      <c r="B89" s="850"/>
      <c r="C89" s="850"/>
      <c r="D89" s="850"/>
      <c r="E89" s="850"/>
      <c r="F89" s="850"/>
      <c r="G89" s="850"/>
      <c r="H89" s="850"/>
      <c r="I89" s="850"/>
      <c r="J89" s="850"/>
      <c r="K89" s="850"/>
      <c r="L89" s="850"/>
      <c r="M89" s="850"/>
    </row>
    <row r="90" spans="1:13">
      <c r="A90" s="850"/>
      <c r="B90" s="850"/>
      <c r="C90" s="850"/>
      <c r="D90" s="850"/>
      <c r="E90" s="850"/>
      <c r="F90" s="850"/>
      <c r="G90" s="850"/>
      <c r="H90" s="850"/>
      <c r="I90" s="850"/>
      <c r="J90" s="850"/>
      <c r="K90" s="850"/>
      <c r="L90" s="850"/>
      <c r="M90" s="850"/>
    </row>
    <row r="91" spans="1:13">
      <c r="A91" s="850"/>
      <c r="B91" s="850"/>
      <c r="C91" s="850"/>
      <c r="D91" s="850"/>
      <c r="E91" s="850"/>
      <c r="F91" s="850"/>
      <c r="G91" s="850"/>
      <c r="H91" s="850"/>
      <c r="I91" s="850"/>
      <c r="J91" s="850"/>
      <c r="K91" s="850"/>
      <c r="L91" s="850"/>
      <c r="M91" s="850"/>
    </row>
    <row r="92" spans="1:13">
      <c r="A92" s="191" t="s">
        <v>257</v>
      </c>
      <c r="B92" s="191"/>
      <c r="C92" s="191"/>
      <c r="D92" s="191"/>
      <c r="E92" s="191"/>
      <c r="F92" s="191"/>
      <c r="G92" s="191"/>
      <c r="H92" s="191"/>
      <c r="I92" s="191"/>
      <c r="J92" s="191"/>
      <c r="K92" s="191"/>
      <c r="L92" s="191"/>
      <c r="M92" s="191"/>
    </row>
    <row r="93" spans="1:13">
      <c r="A93" s="191"/>
      <c r="B93" s="191"/>
      <c r="C93" s="191"/>
      <c r="D93" s="191"/>
      <c r="E93" s="191"/>
      <c r="F93" s="191"/>
      <c r="G93" s="191"/>
      <c r="H93" s="191"/>
      <c r="I93" s="191"/>
      <c r="J93" s="191"/>
      <c r="K93" s="191"/>
      <c r="L93" s="191"/>
      <c r="M93" s="191"/>
    </row>
    <row r="94" spans="1:13">
      <c r="A94" s="189" t="s">
        <v>46</v>
      </c>
      <c r="B94" s="191" t="s">
        <v>256</v>
      </c>
      <c r="C94" s="191"/>
      <c r="D94" s="191"/>
      <c r="E94" s="191"/>
      <c r="F94" s="191"/>
      <c r="G94" s="191"/>
      <c r="H94" s="191"/>
      <c r="I94" s="191"/>
      <c r="J94" s="191"/>
      <c r="K94" s="191"/>
      <c r="L94" s="191"/>
      <c r="M94" s="191"/>
    </row>
    <row r="95" spans="1:13" ht="16.2">
      <c r="A95" s="191"/>
      <c r="B95" s="231" t="s">
        <v>255</v>
      </c>
      <c r="C95" s="230"/>
      <c r="D95" s="230"/>
      <c r="E95" s="230"/>
      <c r="F95" s="230"/>
      <c r="G95" s="230"/>
      <c r="H95" s="230"/>
      <c r="I95" s="230"/>
      <c r="J95" s="230"/>
      <c r="K95" s="229"/>
      <c r="L95" s="229"/>
      <c r="M95" s="229"/>
    </row>
    <row r="97" spans="1:20">
      <c r="A97" s="194" t="s">
        <v>254</v>
      </c>
      <c r="B97" s="194"/>
      <c r="C97" s="194"/>
      <c r="D97" s="194"/>
      <c r="E97" s="194"/>
      <c r="F97" s="194"/>
      <c r="G97" s="194"/>
      <c r="H97" s="194" t="s">
        <v>253</v>
      </c>
      <c r="I97" s="194"/>
      <c r="J97" s="194"/>
      <c r="K97" s="194"/>
      <c r="L97" s="194"/>
      <c r="M97" s="194"/>
      <c r="O97" s="1" t="s">
        <v>252</v>
      </c>
    </row>
    <row r="98" spans="1:20">
      <c r="A98" s="194"/>
      <c r="B98" s="194"/>
      <c r="C98" s="194"/>
      <c r="D98" s="191" t="s">
        <v>251</v>
      </c>
      <c r="E98" s="191"/>
      <c r="F98" s="191"/>
      <c r="G98" s="194"/>
      <c r="H98" s="194"/>
      <c r="I98" s="194"/>
      <c r="J98" s="194"/>
      <c r="K98" s="191" t="s">
        <v>251</v>
      </c>
      <c r="L98" s="191"/>
      <c r="M98" s="191"/>
      <c r="R98" s="22" t="s">
        <v>251</v>
      </c>
      <c r="S98" s="22"/>
      <c r="T98" s="22"/>
    </row>
    <row r="99" spans="1:20">
      <c r="A99" s="194" t="s">
        <v>250</v>
      </c>
      <c r="B99" s="194" t="s">
        <v>25</v>
      </c>
      <c r="C99" s="194"/>
      <c r="D99" s="227" t="e">
        <f t="array" ref="D99:E103">LINEST(B100:B108,A100:A108,TRUE,TRUE)</f>
        <v>#VALUE!</v>
      </c>
      <c r="E99" s="226" t="e">
        <v>#VALUE!</v>
      </c>
      <c r="F99" s="225"/>
      <c r="G99" s="194"/>
      <c r="H99" s="194" t="s">
        <v>249</v>
      </c>
      <c r="I99" s="194" t="s">
        <v>25</v>
      </c>
      <c r="J99" s="194"/>
      <c r="K99" s="227" t="e">
        <f t="array" ref="K99:L103">LINEST(I100:I107,H100:H107,TRUE,TRUE)</f>
        <v>#VALUE!</v>
      </c>
      <c r="L99" s="226" t="e">
        <v>#VALUE!</v>
      </c>
      <c r="M99" s="225"/>
      <c r="O99" s="1" t="s">
        <v>248</v>
      </c>
      <c r="P99" s="1" t="s">
        <v>25</v>
      </c>
      <c r="R99" s="224" t="e">
        <f t="array" ref="R99:S103">LINEST(P100:P106,O100:O106,TRUE,TRUE)</f>
        <v>#VALUE!</v>
      </c>
      <c r="S99" s="223" t="e">
        <v>#VALUE!</v>
      </c>
      <c r="T99" s="222"/>
    </row>
    <row r="100" spans="1:20">
      <c r="A100" s="195"/>
      <c r="B100" s="195"/>
      <c r="C100" s="194"/>
      <c r="D100" s="221" t="e">
        <v>#VALUE!</v>
      </c>
      <c r="E100" s="207" t="e">
        <v>#VALUE!</v>
      </c>
      <c r="F100" s="217"/>
      <c r="G100" s="194"/>
      <c r="H100" s="195"/>
      <c r="I100" s="195"/>
      <c r="J100" s="194"/>
      <c r="K100" s="221" t="e">
        <v>#VALUE!</v>
      </c>
      <c r="L100" s="207" t="e">
        <v>#VALUE!</v>
      </c>
      <c r="M100" s="217"/>
      <c r="O100" s="123"/>
      <c r="P100" s="123"/>
      <c r="R100" s="220" t="e">
        <v>#VALUE!</v>
      </c>
      <c r="S100" s="204" t="e">
        <v>#VALUE!</v>
      </c>
      <c r="T100" s="214"/>
    </row>
    <row r="101" spans="1:20">
      <c r="A101" s="195"/>
      <c r="B101" s="195"/>
      <c r="C101" s="193"/>
      <c r="D101" s="221" t="e">
        <v>#VALUE!</v>
      </c>
      <c r="E101" s="207" t="e">
        <v>#VALUE!</v>
      </c>
      <c r="F101" s="217"/>
      <c r="G101" s="193"/>
      <c r="H101" s="195"/>
      <c r="I101" s="195"/>
      <c r="J101" s="193"/>
      <c r="K101" s="221" t="e">
        <v>#VALUE!</v>
      </c>
      <c r="L101" s="207" t="e">
        <v>#VALUE!</v>
      </c>
      <c r="M101" s="217"/>
      <c r="O101" s="123"/>
      <c r="P101" s="123"/>
      <c r="Q101" s="199"/>
      <c r="R101" s="220" t="e">
        <v>#VALUE!</v>
      </c>
      <c r="S101" s="204" t="e">
        <v>#VALUE!</v>
      </c>
      <c r="T101" s="214"/>
    </row>
    <row r="102" spans="1:20">
      <c r="A102" s="195"/>
      <c r="B102" s="195"/>
      <c r="C102" s="193"/>
      <c r="D102" s="221" t="e">
        <v>#VALUE!</v>
      </c>
      <c r="E102" s="207" t="e">
        <v>#VALUE!</v>
      </c>
      <c r="F102" s="217"/>
      <c r="G102" s="193"/>
      <c r="H102" s="195"/>
      <c r="I102" s="195"/>
      <c r="J102" s="193"/>
      <c r="K102" s="221" t="e">
        <v>#VALUE!</v>
      </c>
      <c r="L102" s="207" t="e">
        <v>#VALUE!</v>
      </c>
      <c r="M102" s="217"/>
      <c r="O102" s="123"/>
      <c r="P102" s="123"/>
      <c r="Q102" s="199"/>
      <c r="R102" s="220" t="e">
        <v>#VALUE!</v>
      </c>
      <c r="S102" s="204" t="e">
        <v>#VALUE!</v>
      </c>
      <c r="T102" s="214"/>
    </row>
    <row r="103" spans="1:20">
      <c r="A103" s="195"/>
      <c r="B103" s="195"/>
      <c r="C103" s="193"/>
      <c r="D103" s="219" t="e">
        <v>#VALUE!</v>
      </c>
      <c r="E103" s="218" t="e">
        <v>#VALUE!</v>
      </c>
      <c r="F103" s="217"/>
      <c r="G103" s="193"/>
      <c r="H103" s="195"/>
      <c r="I103" s="195"/>
      <c r="J103" s="193"/>
      <c r="K103" s="219" t="e">
        <v>#VALUE!</v>
      </c>
      <c r="L103" s="218" t="e">
        <v>#VALUE!</v>
      </c>
      <c r="M103" s="217"/>
      <c r="O103" s="123"/>
      <c r="P103" s="123"/>
      <c r="Q103" s="199"/>
      <c r="R103" s="216" t="e">
        <v>#VALUE!</v>
      </c>
      <c r="S103" s="215" t="e">
        <v>#VALUE!</v>
      </c>
      <c r="T103" s="214"/>
    </row>
    <row r="104" spans="1:20">
      <c r="A104" s="195"/>
      <c r="B104" s="195"/>
      <c r="C104" s="193"/>
      <c r="D104" s="213"/>
      <c r="E104" s="189" t="s">
        <v>247</v>
      </c>
      <c r="F104" s="212" t="s">
        <v>246</v>
      </c>
      <c r="G104" s="193"/>
      <c r="H104" s="195"/>
      <c r="I104" s="195"/>
      <c r="J104" s="193"/>
      <c r="K104" s="213"/>
      <c r="L104" s="189" t="s">
        <v>247</v>
      </c>
      <c r="M104" s="212" t="s">
        <v>246</v>
      </c>
      <c r="O104" s="123"/>
      <c r="P104" s="123"/>
      <c r="Q104" s="199"/>
      <c r="R104" s="211"/>
      <c r="S104" s="210" t="s">
        <v>247</v>
      </c>
      <c r="T104" s="209" t="s">
        <v>246</v>
      </c>
    </row>
    <row r="105" spans="1:20">
      <c r="A105" s="195"/>
      <c r="B105" s="195"/>
      <c r="C105" s="193"/>
      <c r="D105" s="208" t="s">
        <v>245</v>
      </c>
      <c r="E105" s="207" t="e">
        <f>E99</f>
        <v>#VALUE!</v>
      </c>
      <c r="F105" s="206" t="e">
        <f>E100</f>
        <v>#VALUE!</v>
      </c>
      <c r="G105" s="193"/>
      <c r="H105" s="195"/>
      <c r="I105" s="195"/>
      <c r="J105" s="193"/>
      <c r="K105" s="208" t="s">
        <v>245</v>
      </c>
      <c r="L105" s="207" t="e">
        <f>L99</f>
        <v>#VALUE!</v>
      </c>
      <c r="M105" s="206" t="e">
        <f>L100</f>
        <v>#VALUE!</v>
      </c>
      <c r="O105" s="123"/>
      <c r="P105" s="123"/>
      <c r="Q105" s="199"/>
      <c r="R105" s="205" t="s">
        <v>245</v>
      </c>
      <c r="S105" s="204" t="e">
        <f>S99</f>
        <v>#VALUE!</v>
      </c>
      <c r="T105" s="203" t="e">
        <f>S100</f>
        <v>#VALUE!</v>
      </c>
    </row>
    <row r="106" spans="1:20">
      <c r="A106" s="195"/>
      <c r="B106" s="195"/>
      <c r="C106" s="193"/>
      <c r="D106" s="202" t="s">
        <v>244</v>
      </c>
      <c r="E106" s="201" t="e">
        <f>D99</f>
        <v>#VALUE!</v>
      </c>
      <c r="F106" s="200" t="e">
        <f>D100</f>
        <v>#VALUE!</v>
      </c>
      <c r="G106" s="193"/>
      <c r="H106" s="195"/>
      <c r="I106" s="195"/>
      <c r="J106" s="193"/>
      <c r="K106" s="202" t="s">
        <v>244</v>
      </c>
      <c r="L106" s="201" t="e">
        <f>K99</f>
        <v>#VALUE!</v>
      </c>
      <c r="M106" s="200" t="e">
        <f>K100</f>
        <v>#VALUE!</v>
      </c>
      <c r="O106" s="123"/>
      <c r="P106" s="123"/>
      <c r="Q106" s="199"/>
      <c r="R106" s="198" t="s">
        <v>244</v>
      </c>
      <c r="S106" s="197" t="e">
        <f>R99</f>
        <v>#VALUE!</v>
      </c>
      <c r="T106" s="196" t="e">
        <f>R100</f>
        <v>#VALUE!</v>
      </c>
    </row>
    <row r="107" spans="1:20">
      <c r="A107" s="195"/>
      <c r="B107" s="195"/>
      <c r="C107" s="193"/>
      <c r="D107" s="193"/>
      <c r="E107" s="193"/>
      <c r="F107" s="193"/>
      <c r="G107" s="193"/>
      <c r="H107" s="195"/>
      <c r="I107" s="195"/>
      <c r="J107" s="193"/>
      <c r="K107" s="193"/>
      <c r="L107" s="193"/>
      <c r="M107" s="193"/>
    </row>
    <row r="108" spans="1:20">
      <c r="A108" s="195"/>
      <c r="B108" s="195"/>
      <c r="C108" s="193"/>
      <c r="D108" s="193"/>
      <c r="E108" s="193"/>
      <c r="F108" s="193"/>
      <c r="G108" s="193"/>
      <c r="H108" s="194"/>
      <c r="I108" s="194"/>
      <c r="J108" s="193"/>
      <c r="K108" s="193"/>
      <c r="L108" s="193"/>
      <c r="M108" s="193"/>
    </row>
    <row r="109" spans="1:20">
      <c r="A109" s="194"/>
      <c r="B109" s="194"/>
      <c r="C109" s="193"/>
      <c r="D109" s="193"/>
      <c r="E109" s="193"/>
      <c r="F109" s="193"/>
      <c r="G109" s="193"/>
      <c r="H109" s="193"/>
      <c r="I109" s="193"/>
      <c r="J109" s="193"/>
      <c r="K109" s="193"/>
      <c r="L109" s="193"/>
      <c r="M109" s="193"/>
    </row>
    <row r="110" spans="1:20">
      <c r="A110" s="192" t="s">
        <v>108</v>
      </c>
      <c r="B110" s="858" t="s">
        <v>243</v>
      </c>
      <c r="C110" s="858"/>
      <c r="D110" s="858"/>
      <c r="E110" s="858"/>
      <c r="F110" s="858"/>
      <c r="G110" s="858"/>
      <c r="H110" s="858"/>
      <c r="I110" s="858"/>
      <c r="J110" s="858"/>
      <c r="K110" s="858"/>
      <c r="L110" s="858"/>
      <c r="M110" s="858"/>
      <c r="N110" s="4"/>
      <c r="O110" s="4"/>
      <c r="P110" s="4"/>
      <c r="Q110" s="4"/>
      <c r="R110" s="4"/>
      <c r="S110" s="4"/>
      <c r="T110" s="4"/>
    </row>
    <row r="111" spans="1:20" ht="16.2">
      <c r="A111" s="192"/>
      <c r="B111" s="849" t="s">
        <v>60</v>
      </c>
      <c r="C111" s="849"/>
      <c r="D111" s="849"/>
      <c r="E111" s="849"/>
      <c r="F111" s="849"/>
      <c r="G111" s="849"/>
      <c r="H111" s="849"/>
      <c r="I111" s="849"/>
      <c r="J111" s="849"/>
      <c r="K111" s="849"/>
      <c r="L111" s="849"/>
      <c r="M111" s="849"/>
    </row>
    <row r="112" spans="1:20">
      <c r="A112" s="850"/>
      <c r="B112" s="850"/>
      <c r="C112" s="850"/>
      <c r="D112" s="850"/>
      <c r="E112" s="850"/>
      <c r="F112" s="850"/>
      <c r="G112" s="850"/>
      <c r="H112" s="850"/>
      <c r="I112" s="850"/>
      <c r="J112" s="850"/>
      <c r="K112" s="850"/>
      <c r="L112" s="850"/>
      <c r="M112" s="850"/>
    </row>
    <row r="113" spans="1:13">
      <c r="A113" s="850"/>
      <c r="B113" s="850"/>
      <c r="C113" s="850"/>
      <c r="D113" s="850"/>
      <c r="E113" s="850"/>
      <c r="F113" s="850"/>
      <c r="G113" s="850"/>
      <c r="H113" s="850"/>
      <c r="I113" s="850"/>
      <c r="J113" s="850"/>
      <c r="K113" s="850"/>
      <c r="L113" s="850"/>
      <c r="M113" s="850"/>
    </row>
    <row r="114" spans="1:13">
      <c r="A114" s="850"/>
      <c r="B114" s="850"/>
      <c r="C114" s="850"/>
      <c r="D114" s="850"/>
      <c r="E114" s="850"/>
      <c r="F114" s="850"/>
      <c r="G114" s="850"/>
      <c r="H114" s="850"/>
      <c r="I114" s="850"/>
      <c r="J114" s="850"/>
      <c r="K114" s="850"/>
      <c r="L114" s="850"/>
      <c r="M114" s="850"/>
    </row>
    <row r="115" spans="1:13">
      <c r="A115" s="189" t="s">
        <v>157</v>
      </c>
      <c r="B115" s="191" t="s">
        <v>242</v>
      </c>
      <c r="C115" s="191"/>
      <c r="D115" s="190"/>
      <c r="E115" s="190"/>
      <c r="F115" s="190"/>
      <c r="G115" s="190"/>
      <c r="H115" s="190"/>
      <c r="I115" s="190"/>
      <c r="J115" s="190"/>
      <c r="K115" s="190"/>
      <c r="L115" s="190"/>
      <c r="M115" s="190"/>
    </row>
    <row r="116" spans="1:13" ht="16.2">
      <c r="A116" s="189"/>
      <c r="B116" s="849" t="s">
        <v>60</v>
      </c>
      <c r="C116" s="849"/>
      <c r="D116" s="849"/>
      <c r="E116" s="849"/>
      <c r="F116" s="849"/>
      <c r="G116" s="849"/>
      <c r="H116" s="849"/>
      <c r="I116" s="849"/>
      <c r="J116" s="849"/>
      <c r="K116" s="849"/>
      <c r="L116" s="849"/>
      <c r="M116" s="849"/>
    </row>
    <row r="117" spans="1:13" s="39" customFormat="1">
      <c r="A117" s="850"/>
      <c r="B117" s="850"/>
      <c r="C117" s="850"/>
      <c r="D117" s="850"/>
      <c r="E117" s="850"/>
      <c r="F117" s="850"/>
      <c r="G117" s="850"/>
      <c r="H117" s="850"/>
      <c r="I117" s="850"/>
      <c r="J117" s="850"/>
      <c r="K117" s="850"/>
      <c r="L117" s="850"/>
      <c r="M117" s="850"/>
    </row>
    <row r="118" spans="1:13" s="39" customFormat="1">
      <c r="A118" s="850"/>
      <c r="B118" s="850"/>
      <c r="C118" s="850"/>
      <c r="D118" s="850"/>
      <c r="E118" s="850"/>
      <c r="F118" s="850"/>
      <c r="G118" s="850"/>
      <c r="H118" s="850"/>
      <c r="I118" s="850"/>
      <c r="J118" s="850"/>
      <c r="K118" s="850"/>
      <c r="L118" s="850"/>
      <c r="M118" s="850"/>
    </row>
    <row r="119" spans="1:13" s="39" customFormat="1">
      <c r="A119" s="850"/>
      <c r="B119" s="850"/>
      <c r="C119" s="850"/>
      <c r="D119" s="850"/>
      <c r="E119" s="850"/>
      <c r="F119" s="850"/>
      <c r="G119" s="850"/>
      <c r="H119" s="850"/>
      <c r="I119" s="850"/>
      <c r="J119" s="850"/>
      <c r="K119" s="850"/>
      <c r="L119" s="850"/>
      <c r="M119" s="850"/>
    </row>
  </sheetData>
  <mergeCells count="10">
    <mergeCell ref="B111:M111"/>
    <mergeCell ref="A112:M114"/>
    <mergeCell ref="B116:M116"/>
    <mergeCell ref="A117:M119"/>
    <mergeCell ref="A3:M3"/>
    <mergeCell ref="A4:M4"/>
    <mergeCell ref="B6:B7"/>
    <mergeCell ref="C6:L6"/>
    <mergeCell ref="A89:M91"/>
    <mergeCell ref="B110:M11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CE86A-02DE-4041-9310-39637F660BAA}">
  <dimension ref="A1:AR43"/>
  <sheetViews>
    <sheetView zoomScaleNormal="100" workbookViewId="0">
      <selection activeCell="A32" sqref="A32:L49"/>
    </sheetView>
  </sheetViews>
  <sheetFormatPr defaultColWidth="9.109375" defaultRowHeight="15.6"/>
  <cols>
    <col min="1" max="1" width="10.33203125" style="172" customWidth="1"/>
    <col min="2" max="11" width="12.33203125" style="172" customWidth="1"/>
    <col min="12" max="12" width="12.88671875" style="172" customWidth="1"/>
    <col min="13" max="13" width="9.6640625" style="172" customWidth="1"/>
    <col min="14" max="14" width="6.5546875" style="172" customWidth="1"/>
    <col min="15" max="25" width="10.6640625" style="172" customWidth="1"/>
    <col min="26" max="26" width="13" style="172" customWidth="1"/>
    <col min="27" max="27" width="13.6640625" style="172" customWidth="1"/>
    <col min="28" max="28" width="11.44140625" style="172" customWidth="1"/>
    <col min="29" max="29" width="10.109375" style="172" customWidth="1"/>
    <col min="30" max="31" width="10.6640625" style="172" customWidth="1"/>
    <col min="32" max="33" width="9.109375" style="172"/>
    <col min="34" max="34" width="11.5546875" style="172" customWidth="1"/>
    <col min="35" max="35" width="14.109375" style="172" bestFit="1" customWidth="1"/>
    <col min="36" max="36" width="11.44140625" style="172" customWidth="1"/>
    <col min="37" max="37" width="10.6640625" style="172" customWidth="1"/>
    <col min="38" max="41" width="9.109375" style="172"/>
    <col min="42" max="42" width="11.44140625" style="172" customWidth="1"/>
    <col min="43" max="43" width="14.33203125" style="172" bestFit="1" customWidth="1"/>
    <col min="44" max="44" width="11.44140625" style="172" customWidth="1"/>
    <col min="45" max="45" width="10.33203125" style="172" customWidth="1"/>
    <col min="46" max="16384" width="9.109375" style="172"/>
  </cols>
  <sheetData>
    <row r="1" spans="1:44" ht="18" customHeight="1">
      <c r="A1" s="171" t="s">
        <v>40</v>
      </c>
      <c r="B1" s="170"/>
      <c r="C1" s="256" t="s">
        <v>36</v>
      </c>
      <c r="D1" s="170"/>
      <c r="E1" s="170"/>
      <c r="F1" s="170"/>
      <c r="G1" s="170"/>
      <c r="H1" s="170"/>
      <c r="I1" s="170"/>
      <c r="J1" s="170"/>
      <c r="K1" s="170"/>
      <c r="L1" s="170"/>
      <c r="M1" s="170"/>
      <c r="O1" s="1"/>
    </row>
    <row r="2" spans="1:44" ht="15.75" customHeight="1">
      <c r="A2" s="274"/>
      <c r="B2" s="22"/>
      <c r="C2" s="22"/>
      <c r="D2" s="22"/>
      <c r="E2" s="22"/>
      <c r="F2" s="22"/>
      <c r="G2" s="22"/>
      <c r="H2" s="256"/>
      <c r="I2" s="256"/>
      <c r="J2" s="255"/>
      <c r="K2" s="255"/>
      <c r="L2" s="255"/>
      <c r="M2" s="170"/>
      <c r="N2" s="39"/>
      <c r="O2" s="861" t="s">
        <v>306</v>
      </c>
      <c r="P2" s="862"/>
      <c r="R2" s="861" t="s">
        <v>305</v>
      </c>
      <c r="S2" s="863"/>
      <c r="T2" s="863"/>
      <c r="U2" s="862"/>
      <c r="W2" s="292" t="s">
        <v>304</v>
      </c>
      <c r="X2" s="291"/>
      <c r="Y2" s="291"/>
      <c r="Z2" s="291"/>
      <c r="AA2" s="291"/>
      <c r="AB2" s="290"/>
      <c r="AC2" s="289"/>
      <c r="AD2" s="288"/>
      <c r="AE2" s="292" t="s">
        <v>303</v>
      </c>
      <c r="AF2" s="291"/>
      <c r="AG2" s="291"/>
      <c r="AH2" s="291"/>
      <c r="AI2" s="291"/>
      <c r="AJ2" s="290"/>
      <c r="AK2" s="289"/>
      <c r="AL2" s="288"/>
      <c r="AM2" s="292" t="s">
        <v>302</v>
      </c>
      <c r="AN2" s="291"/>
      <c r="AO2" s="291"/>
      <c r="AP2" s="291"/>
      <c r="AQ2" s="291"/>
      <c r="AR2" s="290"/>
    </row>
    <row r="3" spans="1:44" ht="40.950000000000003" customHeight="1">
      <c r="A3" s="864" t="s">
        <v>301</v>
      </c>
      <c r="B3" s="864"/>
      <c r="C3" s="864"/>
      <c r="D3" s="864"/>
      <c r="E3" s="864"/>
      <c r="F3" s="864"/>
      <c r="G3" s="864"/>
      <c r="H3" s="864"/>
      <c r="I3" s="864"/>
      <c r="J3" s="864"/>
      <c r="K3" s="864"/>
      <c r="L3" s="864"/>
      <c r="M3" s="254"/>
      <c r="N3" s="39"/>
      <c r="O3" s="286" t="s">
        <v>29</v>
      </c>
      <c r="P3" s="286" t="s">
        <v>28</v>
      </c>
      <c r="R3" s="285" t="s">
        <v>29</v>
      </c>
      <c r="S3" s="284" t="s">
        <v>27</v>
      </c>
      <c r="T3" s="284" t="s">
        <v>99</v>
      </c>
      <c r="U3" s="283" t="s">
        <v>25</v>
      </c>
      <c r="W3" s="281" t="s">
        <v>235</v>
      </c>
      <c r="X3" s="281" t="s">
        <v>234</v>
      </c>
      <c r="Y3" s="282" t="s">
        <v>28</v>
      </c>
      <c r="Z3" s="281" t="s">
        <v>233</v>
      </c>
      <c r="AA3" s="281" t="s">
        <v>232</v>
      </c>
      <c r="AB3" s="280" t="s">
        <v>300</v>
      </c>
      <c r="AC3" s="279"/>
      <c r="AD3" s="9"/>
      <c r="AE3" s="281" t="s">
        <v>235</v>
      </c>
      <c r="AF3" s="281" t="s">
        <v>234</v>
      </c>
      <c r="AG3" s="282" t="s">
        <v>28</v>
      </c>
      <c r="AH3" s="281" t="s">
        <v>233</v>
      </c>
      <c r="AI3" s="281" t="s">
        <v>232</v>
      </c>
      <c r="AJ3" s="280" t="s">
        <v>300</v>
      </c>
      <c r="AK3" s="279"/>
      <c r="AL3" s="9"/>
      <c r="AM3" s="281" t="s">
        <v>235</v>
      </c>
      <c r="AN3" s="281" t="s">
        <v>234</v>
      </c>
      <c r="AO3" s="282" t="s">
        <v>28</v>
      </c>
      <c r="AP3" s="281" t="s">
        <v>233</v>
      </c>
      <c r="AQ3" s="281" t="s">
        <v>232</v>
      </c>
      <c r="AR3" s="280" t="s">
        <v>300</v>
      </c>
    </row>
    <row r="4" spans="1:44" ht="15.6" customHeight="1">
      <c r="A4" s="851" t="s">
        <v>299</v>
      </c>
      <c r="B4" s="851"/>
      <c r="C4" s="851"/>
      <c r="D4" s="851"/>
      <c r="E4" s="851"/>
      <c r="F4" s="851"/>
      <c r="G4" s="851"/>
      <c r="H4" s="851"/>
      <c r="I4" s="851"/>
      <c r="J4" s="851"/>
      <c r="K4" s="851"/>
      <c r="L4" s="851"/>
      <c r="M4" s="254"/>
      <c r="N4" s="39"/>
      <c r="O4" s="277">
        <v>2016</v>
      </c>
      <c r="P4" s="276">
        <v>16000</v>
      </c>
      <c r="R4" s="271">
        <v>2016</v>
      </c>
      <c r="S4" s="259">
        <v>0</v>
      </c>
      <c r="T4" s="259">
        <v>12</v>
      </c>
      <c r="U4" s="269">
        <v>1100</v>
      </c>
      <c r="W4" s="270">
        <v>0</v>
      </c>
      <c r="X4" s="270">
        <v>0.11856302654407158</v>
      </c>
      <c r="Y4" s="269">
        <v>16000</v>
      </c>
      <c r="Z4" s="268">
        <v>1095.7691648749294</v>
      </c>
      <c r="AA4" s="267">
        <v>6603.3638473938681</v>
      </c>
      <c r="AB4" s="262">
        <v>1.6335526157623025E-2</v>
      </c>
      <c r="AC4" s="1"/>
      <c r="AD4" s="1"/>
      <c r="AE4" s="270">
        <v>0</v>
      </c>
      <c r="AF4" s="270">
        <v>0.10838898776216656</v>
      </c>
      <c r="AG4" s="269">
        <v>16000</v>
      </c>
      <c r="AH4" s="268">
        <v>1005.9196037655349</v>
      </c>
      <c r="AI4" s="267">
        <v>6599.1035700397879</v>
      </c>
      <c r="AJ4" s="262">
        <v>8.7990341598880057</v>
      </c>
      <c r="AK4" s="1"/>
      <c r="AL4"/>
      <c r="AM4" s="270">
        <v>0</v>
      </c>
      <c r="AN4" s="270">
        <v>9.6340007955764695E-2</v>
      </c>
      <c r="AO4" s="269">
        <v>16000</v>
      </c>
      <c r="AP4" s="268">
        <v>942.99430987273865</v>
      </c>
      <c r="AQ4" s="267">
        <v>6590.9719635279125</v>
      </c>
      <c r="AR4" s="262">
        <v>26.140970814197541</v>
      </c>
    </row>
    <row r="5" spans="1:44">
      <c r="A5" s="278" t="s">
        <v>298</v>
      </c>
      <c r="B5" s="254"/>
      <c r="C5" s="254"/>
      <c r="D5" s="254"/>
      <c r="E5" s="254"/>
      <c r="F5" s="254"/>
      <c r="G5" s="254"/>
      <c r="H5" s="254"/>
      <c r="I5" s="254"/>
      <c r="J5" s="254"/>
      <c r="K5" s="254"/>
      <c r="L5" s="254"/>
      <c r="M5" s="254"/>
      <c r="N5" s="39"/>
      <c r="O5" s="277">
        <v>2017</v>
      </c>
      <c r="P5" s="276">
        <v>16000</v>
      </c>
      <c r="R5" s="271">
        <v>2016</v>
      </c>
      <c r="S5" s="259">
        <v>12</v>
      </c>
      <c r="T5" s="259">
        <v>24</v>
      </c>
      <c r="U5" s="269">
        <v>3800</v>
      </c>
      <c r="W5" s="270">
        <v>0.11856302654407158</v>
      </c>
      <c r="X5" s="270">
        <v>0.50447424095860949</v>
      </c>
      <c r="Y5" s="269">
        <v>16000</v>
      </c>
      <c r="Z5" s="268">
        <v>3566.6229301063036</v>
      </c>
      <c r="AA5" s="267">
        <v>27515.000052548497</v>
      </c>
      <c r="AB5" s="262">
        <v>15.270707843103544</v>
      </c>
      <c r="AC5" s="1"/>
      <c r="AD5" s="1"/>
      <c r="AE5" s="270">
        <v>0.10838898776216656</v>
      </c>
      <c r="AF5" s="270">
        <v>0.51791977640599629</v>
      </c>
      <c r="AG5" s="269">
        <v>16000</v>
      </c>
      <c r="AH5" s="268">
        <v>3800.7094368878511</v>
      </c>
      <c r="AI5" s="267">
        <v>27522.474047499476</v>
      </c>
      <c r="AJ5" s="262">
        <v>1.3242282952731334E-4</v>
      </c>
      <c r="AK5" s="1"/>
      <c r="AL5"/>
      <c r="AM5" s="270">
        <v>9.6340007955764695E-2</v>
      </c>
      <c r="AN5" s="270">
        <v>0.50574592532532758</v>
      </c>
      <c r="AO5" s="269">
        <v>16000</v>
      </c>
      <c r="AP5" s="268">
        <v>4007.3429377854363</v>
      </c>
      <c r="AQ5" s="267">
        <v>27517.015090473793</v>
      </c>
      <c r="AR5" s="262">
        <v>10.728079557187421</v>
      </c>
    </row>
    <row r="6" spans="1:44" ht="16.2">
      <c r="A6" s="278" t="s">
        <v>297</v>
      </c>
      <c r="B6" s="22"/>
      <c r="C6" s="22"/>
      <c r="D6" s="22"/>
      <c r="E6" s="22"/>
      <c r="F6" s="22"/>
      <c r="G6" s="22"/>
      <c r="H6" s="256"/>
      <c r="I6" s="256"/>
      <c r="J6" s="255"/>
      <c r="K6" s="255"/>
      <c r="L6" s="255"/>
      <c r="M6" s="170"/>
      <c r="N6" s="39"/>
      <c r="O6" s="277">
        <v>2018</v>
      </c>
      <c r="P6" s="276">
        <v>17000</v>
      </c>
      <c r="R6" s="271">
        <v>2016</v>
      </c>
      <c r="S6" s="259">
        <v>24</v>
      </c>
      <c r="T6" s="259">
        <v>36</v>
      </c>
      <c r="U6" s="269">
        <v>1800</v>
      </c>
      <c r="W6" s="270">
        <v>0.50447424095860949</v>
      </c>
      <c r="X6" s="270">
        <v>0.78976374297441032</v>
      </c>
      <c r="Y6" s="269">
        <v>16000</v>
      </c>
      <c r="Z6" s="268">
        <v>2636.6688543939658</v>
      </c>
      <c r="AA6" s="267">
        <v>11542.420028891882</v>
      </c>
      <c r="AB6" s="262">
        <v>265.49210787177464</v>
      </c>
      <c r="AC6" s="1"/>
      <c r="AD6" s="1"/>
      <c r="AE6" s="270">
        <v>0.51791977640599629</v>
      </c>
      <c r="AF6" s="270">
        <v>0.79047954769088469</v>
      </c>
      <c r="AG6" s="269">
        <v>16000</v>
      </c>
      <c r="AH6" s="268">
        <v>2529.5301930019555</v>
      </c>
      <c r="AI6" s="267">
        <v>11574.889773020695</v>
      </c>
      <c r="AJ6" s="262">
        <v>210.40045458791604</v>
      </c>
      <c r="AK6" s="1"/>
      <c r="AL6"/>
      <c r="AM6" s="270">
        <v>0.50574592532532758</v>
      </c>
      <c r="AN6" s="270">
        <v>0.74546076862479105</v>
      </c>
      <c r="AO6" s="269">
        <v>16000</v>
      </c>
      <c r="AP6" s="268">
        <v>2346.374450448684</v>
      </c>
      <c r="AQ6" s="267">
        <v>11622.753481343976</v>
      </c>
      <c r="AR6" s="262">
        <v>127.22821800502311</v>
      </c>
    </row>
    <row r="7" spans="1:44" ht="16.2">
      <c r="A7" s="278" t="s">
        <v>296</v>
      </c>
      <c r="B7" s="22"/>
      <c r="C7" s="22"/>
      <c r="D7" s="22"/>
      <c r="E7" s="22"/>
      <c r="F7" s="22"/>
      <c r="G7" s="22"/>
      <c r="H7" s="256"/>
      <c r="I7" s="256"/>
      <c r="J7" s="255"/>
      <c r="K7" s="255"/>
      <c r="L7" s="255"/>
      <c r="M7" s="170"/>
      <c r="N7" s="39"/>
      <c r="O7" s="277">
        <v>2019</v>
      </c>
      <c r="P7" s="276">
        <v>18000</v>
      </c>
      <c r="R7" s="271">
        <v>2016</v>
      </c>
      <c r="S7" s="259">
        <v>36</v>
      </c>
      <c r="T7" s="259">
        <v>48</v>
      </c>
      <c r="U7" s="269">
        <v>1500</v>
      </c>
      <c r="W7" s="270">
        <v>0.78976374297441032</v>
      </c>
      <c r="X7" s="270">
        <v>0.92849471781397375</v>
      </c>
      <c r="Y7" s="269">
        <v>16000</v>
      </c>
      <c r="Z7" s="268">
        <v>1282.1629885243044</v>
      </c>
      <c r="AA7" s="267">
        <v>9452.2926597765545</v>
      </c>
      <c r="AB7" s="262">
        <v>37.010086855866859</v>
      </c>
      <c r="AC7" s="1"/>
      <c r="AD7" s="1"/>
      <c r="AE7" s="270">
        <v>0.79047954769088469</v>
      </c>
      <c r="AF7" s="270">
        <v>0.91786406136248333</v>
      </c>
      <c r="AG7" s="269">
        <v>16000</v>
      </c>
      <c r="AH7" s="268">
        <v>1182.2103164167288</v>
      </c>
      <c r="AI7" s="267">
        <v>9430.5013557961265</v>
      </c>
      <c r="AJ7" s="262">
        <v>85.424971842621432</v>
      </c>
      <c r="AK7" s="1"/>
      <c r="AL7"/>
      <c r="AM7" s="270">
        <v>0.74546076862479105</v>
      </c>
      <c r="AN7" s="270">
        <v>0.85410840233633356</v>
      </c>
      <c r="AO7" s="269">
        <v>16000</v>
      </c>
      <c r="AP7" s="268">
        <v>1063.4636901645758</v>
      </c>
      <c r="AQ7" s="267">
        <v>9390.4660481776955</v>
      </c>
      <c r="AR7" s="262">
        <v>179.19177830626148</v>
      </c>
    </row>
    <row r="8" spans="1:44" ht="16.2">
      <c r="A8" s="278"/>
      <c r="B8" s="22"/>
      <c r="C8" s="22"/>
      <c r="D8" s="22"/>
      <c r="E8" s="22"/>
      <c r="F8" s="22"/>
      <c r="G8" s="22"/>
      <c r="H8" s="256"/>
      <c r="I8" s="256"/>
      <c r="J8" s="255"/>
      <c r="K8" s="255"/>
      <c r="L8" s="255"/>
      <c r="M8" s="170"/>
      <c r="N8" s="39"/>
      <c r="O8" s="277">
        <v>2020</v>
      </c>
      <c r="P8" s="276">
        <v>20000</v>
      </c>
      <c r="R8" s="271">
        <v>2016</v>
      </c>
      <c r="S8" s="259">
        <v>48</v>
      </c>
      <c r="T8" s="259">
        <v>60</v>
      </c>
      <c r="U8" s="269">
        <v>300</v>
      </c>
      <c r="W8" s="270">
        <v>0.92849471781397375</v>
      </c>
      <c r="X8" s="270">
        <v>0.97988726295831996</v>
      </c>
      <c r="Y8" s="269">
        <v>16000</v>
      </c>
      <c r="Z8" s="268">
        <v>474.97409534062882</v>
      </c>
      <c r="AA8" s="267">
        <v>1374.0039845861215</v>
      </c>
      <c r="AB8" s="262">
        <v>64.458113275241203</v>
      </c>
      <c r="AC8" s="1"/>
      <c r="AD8" s="1"/>
      <c r="AE8" s="270">
        <v>0.91786406136248333</v>
      </c>
      <c r="AF8" s="270">
        <v>0.96968027486078112</v>
      </c>
      <c r="AG8" s="269">
        <v>16000</v>
      </c>
      <c r="AH8" s="268">
        <v>480.88782843151267</v>
      </c>
      <c r="AI8" s="267">
        <v>1371.8023829640397</v>
      </c>
      <c r="AJ8" s="262">
        <v>68.041660736955748</v>
      </c>
      <c r="AK8" s="1"/>
      <c r="AL8"/>
      <c r="AM8" s="270">
        <v>0.85410840233633356</v>
      </c>
      <c r="AN8" s="270">
        <v>0.90758843834482439</v>
      </c>
      <c r="AO8" s="269">
        <v>16000</v>
      </c>
      <c r="AP8" s="268">
        <v>523.47275776593244</v>
      </c>
      <c r="AQ8" s="267">
        <v>1354.6727393255737</v>
      </c>
      <c r="AR8" s="262">
        <v>95.401475478197682</v>
      </c>
    </row>
    <row r="9" spans="1:44">
      <c r="A9" s="851" t="s">
        <v>295</v>
      </c>
      <c r="B9" s="851"/>
      <c r="C9" s="851"/>
      <c r="D9" s="851"/>
      <c r="E9" s="851"/>
      <c r="F9" s="851"/>
      <c r="G9" s="851"/>
      <c r="H9" s="851"/>
      <c r="I9" s="851"/>
      <c r="J9" s="851"/>
      <c r="K9" s="851"/>
      <c r="L9" s="851"/>
      <c r="M9" s="170"/>
      <c r="N9" s="39"/>
      <c r="O9" s="277">
        <v>2021</v>
      </c>
      <c r="P9" s="276">
        <v>22000</v>
      </c>
      <c r="R9" s="271">
        <v>2016</v>
      </c>
      <c r="S9" s="259">
        <v>60</v>
      </c>
      <c r="T9" s="259">
        <v>72</v>
      </c>
      <c r="U9" s="269">
        <v>500</v>
      </c>
      <c r="W9" s="270">
        <v>0.97988726295831996</v>
      </c>
      <c r="X9" s="270">
        <v>0.99522656043900604</v>
      </c>
      <c r="Y9" s="269">
        <v>16000</v>
      </c>
      <c r="Z9" s="268">
        <v>141.7670388494308</v>
      </c>
      <c r="AA9" s="267">
        <v>2335.3255306042283</v>
      </c>
      <c r="AB9" s="262">
        <v>905.2234955052138</v>
      </c>
      <c r="AC9" s="1"/>
      <c r="AD9" s="1"/>
      <c r="AE9" s="270">
        <v>0.96968027486078112</v>
      </c>
      <c r="AF9" s="270">
        <v>0.98924010525432049</v>
      </c>
      <c r="AG9" s="269">
        <v>16000</v>
      </c>
      <c r="AH9" s="268">
        <v>181.52782164885215</v>
      </c>
      <c r="AI9" s="267">
        <v>2419.1766429906997</v>
      </c>
      <c r="AJ9" s="262">
        <v>558.72718276717467</v>
      </c>
      <c r="AK9" s="1"/>
      <c r="AL9"/>
      <c r="AM9" s="270">
        <v>0.90758843834482439</v>
      </c>
      <c r="AN9" s="270">
        <v>0.93688668921408458</v>
      </c>
      <c r="AO9" s="269">
        <v>16000</v>
      </c>
      <c r="AP9" s="268">
        <v>286.77684842648171</v>
      </c>
      <c r="AQ9" s="267">
        <v>2542.5753424285635</v>
      </c>
      <c r="AR9" s="262">
        <v>158.53480717289759</v>
      </c>
    </row>
    <row r="10" spans="1:44" ht="16.2">
      <c r="A10" s="274"/>
      <c r="B10" s="22"/>
      <c r="C10" s="22"/>
      <c r="D10" s="22"/>
      <c r="E10" s="22"/>
      <c r="F10" s="22"/>
      <c r="G10" s="22"/>
      <c r="H10" s="256"/>
      <c r="I10" s="256"/>
      <c r="J10" s="255"/>
      <c r="K10" s="255"/>
      <c r="L10" s="255"/>
      <c r="M10" s="170"/>
      <c r="N10" s="39"/>
      <c r="O10" s="277">
        <v>2022</v>
      </c>
      <c r="P10" s="276">
        <v>25000</v>
      </c>
      <c r="R10" s="271">
        <v>2016</v>
      </c>
      <c r="S10" s="259">
        <v>72</v>
      </c>
      <c r="T10" s="259">
        <v>84</v>
      </c>
      <c r="U10" s="269">
        <v>200</v>
      </c>
      <c r="W10" s="270">
        <v>0.99522656043900604</v>
      </c>
      <c r="X10" s="270">
        <v>0.99903019880834254</v>
      </c>
      <c r="Y10" s="269">
        <v>16000</v>
      </c>
      <c r="Z10" s="268">
        <v>35.153536148175391</v>
      </c>
      <c r="AA10" s="267">
        <v>676.79150682217016</v>
      </c>
      <c r="AB10" s="262">
        <v>773.01915033265789</v>
      </c>
      <c r="AC10" s="1"/>
      <c r="AD10" s="1"/>
      <c r="AE10" s="270">
        <v>0.98924010525432049</v>
      </c>
      <c r="AF10" s="270">
        <v>0.99628625999948506</v>
      </c>
      <c r="AG10" s="269">
        <v>16000</v>
      </c>
      <c r="AH10" s="268">
        <v>65.392853422334682</v>
      </c>
      <c r="AI10" s="267">
        <v>770.689742098539</v>
      </c>
      <c r="AJ10" s="262">
        <v>277.08049062732249</v>
      </c>
      <c r="AK10" s="1"/>
      <c r="AL10"/>
      <c r="AM10" s="270">
        <v>0.93688668921408458</v>
      </c>
      <c r="AN10" s="270">
        <v>0.95441503733637578</v>
      </c>
      <c r="AO10" s="269">
        <v>16000</v>
      </c>
      <c r="AP10" s="268">
        <v>171.57080315354131</v>
      </c>
      <c r="AQ10" s="267">
        <v>857.42840240340104</v>
      </c>
      <c r="AR10" s="262">
        <v>4.7107037938815806</v>
      </c>
    </row>
    <row r="11" spans="1:44">
      <c r="A11" s="22" t="s">
        <v>69</v>
      </c>
      <c r="B11" s="22" t="s">
        <v>294</v>
      </c>
      <c r="C11" s="22"/>
      <c r="D11" s="22"/>
      <c r="E11" s="22"/>
      <c r="F11" s="22"/>
      <c r="G11" s="22"/>
      <c r="H11" s="22"/>
      <c r="I11" s="22"/>
      <c r="J11" s="22"/>
      <c r="K11" s="22"/>
      <c r="L11" s="22"/>
      <c r="M11" s="170"/>
      <c r="N11" s="39"/>
      <c r="O11" s="277">
        <v>2023</v>
      </c>
      <c r="P11" s="276">
        <v>28000</v>
      </c>
      <c r="R11" s="271">
        <v>2016</v>
      </c>
      <c r="S11" s="259">
        <v>84</v>
      </c>
      <c r="T11" s="259">
        <v>96</v>
      </c>
      <c r="U11" s="269">
        <v>0</v>
      </c>
      <c r="W11" s="270">
        <v>0.99903019880834254</v>
      </c>
      <c r="X11" s="270">
        <v>0.99982946340960577</v>
      </c>
      <c r="Y11" s="269">
        <v>16000</v>
      </c>
      <c r="Z11" s="268">
        <v>7.386868656855258</v>
      </c>
      <c r="AA11" s="267">
        <v>-7.386868656855258</v>
      </c>
      <c r="AB11" s="262">
        <v>7.386868656855258</v>
      </c>
      <c r="AC11" s="1"/>
      <c r="AD11" s="1"/>
      <c r="AE11" s="270">
        <v>0.99628625999948506</v>
      </c>
      <c r="AF11" s="270">
        <v>0.99874445904684217</v>
      </c>
      <c r="AG11" s="269">
        <v>16000</v>
      </c>
      <c r="AH11" s="268">
        <v>22.813670122283416</v>
      </c>
      <c r="AI11" s="267">
        <v>-22.813670122283416</v>
      </c>
      <c r="AJ11" s="262">
        <v>22.813670122283416</v>
      </c>
      <c r="AK11" s="1"/>
      <c r="AL11"/>
      <c r="AM11" s="270">
        <v>0.95441503733637578</v>
      </c>
      <c r="AN11" s="270">
        <v>0.96564675935615263</v>
      </c>
      <c r="AO11" s="269">
        <v>16000</v>
      </c>
      <c r="AP11" s="268">
        <v>109.93823001950612</v>
      </c>
      <c r="AQ11" s="267">
        <v>-109.93823001950612</v>
      </c>
      <c r="AR11" s="262">
        <v>109.93823001950612</v>
      </c>
    </row>
    <row r="12" spans="1:44" ht="16.2">
      <c r="A12" s="256"/>
      <c r="B12" s="256" t="s">
        <v>60</v>
      </c>
      <c r="C12" s="256"/>
      <c r="D12" s="255"/>
      <c r="E12" s="255"/>
      <c r="F12" s="22"/>
      <c r="G12" s="22"/>
      <c r="H12" s="22"/>
      <c r="I12" s="22"/>
      <c r="J12" s="22"/>
      <c r="K12" s="22"/>
      <c r="L12" s="22"/>
      <c r="M12" s="170"/>
      <c r="N12" s="39"/>
      <c r="R12" s="271">
        <v>2017</v>
      </c>
      <c r="S12" s="259">
        <v>0</v>
      </c>
      <c r="T12" s="259">
        <v>12</v>
      </c>
      <c r="U12" s="269">
        <v>1300</v>
      </c>
      <c r="W12" s="270">
        <v>0</v>
      </c>
      <c r="X12" s="270">
        <v>0.11856302654407158</v>
      </c>
      <c r="Y12" s="269">
        <v>16000</v>
      </c>
      <c r="Z12" s="268">
        <v>1095.7691648749294</v>
      </c>
      <c r="AA12" s="267">
        <v>8003.2062132609226</v>
      </c>
      <c r="AB12" s="262">
        <v>38.064799916727495</v>
      </c>
      <c r="AC12" s="1"/>
      <c r="AD12" s="1"/>
      <c r="AE12" s="270">
        <v>0</v>
      </c>
      <c r="AF12" s="270">
        <v>0.10838898776216656</v>
      </c>
      <c r="AG12" s="269">
        <v>16000</v>
      </c>
      <c r="AH12" s="268">
        <v>1005.9196037655349</v>
      </c>
      <c r="AI12" s="267">
        <v>7981.8350561862098</v>
      </c>
      <c r="AJ12" s="262">
        <v>85.97434539070575</v>
      </c>
      <c r="AK12" s="1"/>
      <c r="AL12"/>
      <c r="AM12" s="270">
        <v>0</v>
      </c>
      <c r="AN12" s="270">
        <v>9.6340007955764695E-2</v>
      </c>
      <c r="AO12" s="269">
        <v>16000</v>
      </c>
      <c r="AP12" s="268">
        <v>942.99430987273865</v>
      </c>
      <c r="AQ12" s="267">
        <v>7960.7840132371211</v>
      </c>
      <c r="AR12" s="262">
        <v>135.15782804717296</v>
      </c>
    </row>
    <row r="13" spans="1:44">
      <c r="A13" s="859"/>
      <c r="B13" s="859"/>
      <c r="C13" s="859"/>
      <c r="D13" s="859"/>
      <c r="E13" s="859"/>
      <c r="F13" s="859"/>
      <c r="G13" s="859"/>
      <c r="H13" s="859"/>
      <c r="I13" s="859"/>
      <c r="J13" s="859"/>
      <c r="K13" s="859"/>
      <c r="L13" s="859"/>
      <c r="M13" s="859"/>
      <c r="N13" s="39"/>
      <c r="R13" s="271">
        <v>2017</v>
      </c>
      <c r="S13" s="259">
        <v>12</v>
      </c>
      <c r="T13" s="259">
        <v>24</v>
      </c>
      <c r="U13" s="269">
        <v>3400</v>
      </c>
      <c r="W13" s="270">
        <v>0.11856302654407158</v>
      </c>
      <c r="X13" s="270">
        <v>0.50447424095860949</v>
      </c>
      <c r="Y13" s="269">
        <v>16000</v>
      </c>
      <c r="Z13" s="268">
        <v>3566.6229301063036</v>
      </c>
      <c r="AA13" s="267">
        <v>24243.250264900624</v>
      </c>
      <c r="AB13" s="262">
        <v>7.7841704551545163</v>
      </c>
      <c r="AC13" s="1"/>
      <c r="AD13" s="1"/>
      <c r="AE13" s="270">
        <v>0.10838898776216656</v>
      </c>
      <c r="AF13" s="270">
        <v>0.51791977640599629</v>
      </c>
      <c r="AG13" s="269">
        <v>16000</v>
      </c>
      <c r="AH13" s="268">
        <v>3800.7094368878511</v>
      </c>
      <c r="AI13" s="267">
        <v>24225.296838616599</v>
      </c>
      <c r="AJ13" s="262">
        <v>42.246863507265964</v>
      </c>
      <c r="AK13" s="1"/>
      <c r="AL13"/>
      <c r="AM13" s="270">
        <v>9.6340007955764695E-2</v>
      </c>
      <c r="AN13" s="270">
        <v>0.50574592532532758</v>
      </c>
      <c r="AO13" s="269">
        <v>16000</v>
      </c>
      <c r="AP13" s="268">
        <v>4007.3429377854363</v>
      </c>
      <c r="AQ13" s="267">
        <v>24198.661613814929</v>
      </c>
      <c r="AR13" s="262">
        <v>92.047386461436503</v>
      </c>
    </row>
    <row r="14" spans="1:44">
      <c r="A14" s="859"/>
      <c r="B14" s="859"/>
      <c r="C14" s="859"/>
      <c r="D14" s="859"/>
      <c r="E14" s="859"/>
      <c r="F14" s="859"/>
      <c r="G14" s="859"/>
      <c r="H14" s="859"/>
      <c r="I14" s="859"/>
      <c r="J14" s="859"/>
      <c r="K14" s="859"/>
      <c r="L14" s="859"/>
      <c r="M14" s="859"/>
      <c r="N14" s="39"/>
      <c r="R14" s="271">
        <v>2017</v>
      </c>
      <c r="S14" s="259">
        <v>24</v>
      </c>
      <c r="T14" s="259">
        <v>36</v>
      </c>
      <c r="U14" s="269">
        <v>2000</v>
      </c>
      <c r="W14" s="270">
        <v>0.50447424095860949</v>
      </c>
      <c r="X14" s="270">
        <v>0.78976374297441032</v>
      </c>
      <c r="Y14" s="269">
        <v>16000</v>
      </c>
      <c r="Z14" s="268">
        <v>2636.6688543939658</v>
      </c>
      <c r="AA14" s="267">
        <v>13117.874349256976</v>
      </c>
      <c r="AB14" s="262">
        <v>153.73459942829768</v>
      </c>
      <c r="AC14" s="1"/>
      <c r="AD14" s="1"/>
      <c r="AE14" s="270">
        <v>0.51791977640599629</v>
      </c>
      <c r="AF14" s="270">
        <v>0.79047954769088469</v>
      </c>
      <c r="AG14" s="269">
        <v>16000</v>
      </c>
      <c r="AH14" s="268">
        <v>2529.5301930019555</v>
      </c>
      <c r="AI14" s="267">
        <v>13142.047547023212</v>
      </c>
      <c r="AJ14" s="262">
        <v>110.85150360190677</v>
      </c>
      <c r="AK14" s="1"/>
      <c r="AL14"/>
      <c r="AM14" s="270">
        <v>0.50574592532532758</v>
      </c>
      <c r="AN14" s="270">
        <v>0.74546076862479105</v>
      </c>
      <c r="AO14" s="269">
        <v>16000</v>
      </c>
      <c r="AP14" s="268">
        <v>2346.374450448684</v>
      </c>
      <c r="AQ14" s="267">
        <v>13174.878807098716</v>
      </c>
      <c r="AR14" s="262">
        <v>51.132188172559438</v>
      </c>
    </row>
    <row r="15" spans="1:44">
      <c r="A15" s="22" t="s">
        <v>9</v>
      </c>
      <c r="B15" s="22" t="s">
        <v>293</v>
      </c>
      <c r="C15" s="22"/>
      <c r="D15" s="22"/>
      <c r="E15" s="22"/>
      <c r="F15" s="22"/>
      <c r="G15" s="22"/>
      <c r="H15" s="22"/>
      <c r="I15" s="22"/>
      <c r="J15" s="22"/>
      <c r="K15" s="22"/>
      <c r="L15" s="22"/>
      <c r="M15" s="170"/>
      <c r="N15" s="39"/>
      <c r="R15" s="271">
        <v>2017</v>
      </c>
      <c r="S15" s="259">
        <v>36</v>
      </c>
      <c r="T15" s="259">
        <v>48</v>
      </c>
      <c r="U15" s="269">
        <v>1500</v>
      </c>
      <c r="W15" s="270">
        <v>0.78976374297441032</v>
      </c>
      <c r="X15" s="270">
        <v>0.92849471781397375</v>
      </c>
      <c r="Y15" s="269">
        <v>16000</v>
      </c>
      <c r="Z15" s="268">
        <v>1282.1629885243044</v>
      </c>
      <c r="AA15" s="267">
        <v>9452.2926597765545</v>
      </c>
      <c r="AB15" s="262">
        <v>37.010086855866859</v>
      </c>
      <c r="AC15" s="1"/>
      <c r="AD15" s="1"/>
      <c r="AE15" s="270">
        <v>0.79047954769088469</v>
      </c>
      <c r="AF15" s="270">
        <v>0.91786406136248333</v>
      </c>
      <c r="AG15" s="269">
        <v>16000</v>
      </c>
      <c r="AH15" s="268">
        <v>1182.2103164167288</v>
      </c>
      <c r="AI15" s="267">
        <v>9430.5013557961265</v>
      </c>
      <c r="AJ15" s="262">
        <v>85.424971842621432</v>
      </c>
      <c r="AK15" s="1"/>
      <c r="AL15"/>
      <c r="AM15" s="270">
        <v>0.74546076862479105</v>
      </c>
      <c r="AN15" s="270">
        <v>0.85410840233633356</v>
      </c>
      <c r="AO15" s="269">
        <v>16000</v>
      </c>
      <c r="AP15" s="268">
        <v>1063.4636901645758</v>
      </c>
      <c r="AQ15" s="267">
        <v>9390.4660481776955</v>
      </c>
      <c r="AR15" s="262">
        <v>179.19177830626148</v>
      </c>
    </row>
    <row r="16" spans="1:44" ht="16.2">
      <c r="A16" s="256"/>
      <c r="B16" s="256" t="s">
        <v>60</v>
      </c>
      <c r="C16" s="256"/>
      <c r="D16" s="255"/>
      <c r="E16" s="255"/>
      <c r="F16" s="22"/>
      <c r="G16" s="22"/>
      <c r="H16" s="22"/>
      <c r="I16" s="22"/>
      <c r="J16" s="22"/>
      <c r="K16" s="22"/>
      <c r="L16" s="22"/>
      <c r="M16" s="170"/>
      <c r="N16" s="39"/>
      <c r="R16" s="271">
        <v>2017</v>
      </c>
      <c r="S16" s="259">
        <v>48</v>
      </c>
      <c r="T16" s="259">
        <v>60</v>
      </c>
      <c r="U16" s="269">
        <v>600</v>
      </c>
      <c r="W16" s="270">
        <v>0.92849471781397375</v>
      </c>
      <c r="X16" s="270">
        <v>0.97988726295831996</v>
      </c>
      <c r="Y16" s="269">
        <v>16000</v>
      </c>
      <c r="Z16" s="268">
        <v>474.97409534062882</v>
      </c>
      <c r="AA16" s="267">
        <v>3222.9820645128716</v>
      </c>
      <c r="AB16" s="262">
        <v>32.91016707907832</v>
      </c>
      <c r="AC16" s="1"/>
      <c r="AD16" s="1"/>
      <c r="AE16" s="270">
        <v>0.91786406136248333</v>
      </c>
      <c r="AF16" s="270">
        <v>0.96968027486078112</v>
      </c>
      <c r="AG16" s="269">
        <v>16000</v>
      </c>
      <c r="AH16" s="268">
        <v>480.88782843151267</v>
      </c>
      <c r="AI16" s="267">
        <v>3224.4925943595917</v>
      </c>
      <c r="AJ16" s="262">
        <v>29.503157653284944</v>
      </c>
      <c r="AK16" s="1"/>
      <c r="AL16"/>
      <c r="AM16" s="270">
        <v>0.85410840233633356</v>
      </c>
      <c r="AN16" s="270">
        <v>0.90758843834482439</v>
      </c>
      <c r="AO16" s="269">
        <v>16000</v>
      </c>
      <c r="AP16" s="268">
        <v>523.47275776593244</v>
      </c>
      <c r="AQ16" s="267">
        <v>3232.8182364170798</v>
      </c>
      <c r="AR16" s="262">
        <v>11.187628614993397</v>
      </c>
    </row>
    <row r="17" spans="1:44">
      <c r="A17" s="859"/>
      <c r="B17" s="859"/>
      <c r="C17" s="859"/>
      <c r="D17" s="859"/>
      <c r="E17" s="859"/>
      <c r="F17" s="859"/>
      <c r="G17" s="859"/>
      <c r="H17" s="859"/>
      <c r="I17" s="859"/>
      <c r="J17" s="859"/>
      <c r="K17" s="859"/>
      <c r="L17" s="859"/>
      <c r="M17" s="859"/>
      <c r="N17" s="39"/>
      <c r="R17" s="271">
        <v>2017</v>
      </c>
      <c r="S17" s="259">
        <v>60</v>
      </c>
      <c r="T17" s="259">
        <v>72</v>
      </c>
      <c r="U17" s="269">
        <v>300</v>
      </c>
      <c r="W17" s="270">
        <v>0.97988726295831996</v>
      </c>
      <c r="X17" s="270">
        <v>0.99522656043900604</v>
      </c>
      <c r="Y17" s="269">
        <v>16000</v>
      </c>
      <c r="Z17" s="268">
        <v>141.7670388494308</v>
      </c>
      <c r="AA17" s="267">
        <v>1344.4885028227648</v>
      </c>
      <c r="AB17" s="262">
        <v>176.61136324551273</v>
      </c>
      <c r="AC17" s="1"/>
      <c r="AD17" s="1"/>
      <c r="AE17" s="270">
        <v>0.96968027486078112</v>
      </c>
      <c r="AF17" s="270">
        <v>0.98924010525432049</v>
      </c>
      <c r="AG17" s="269">
        <v>16000</v>
      </c>
      <c r="AH17" s="268">
        <v>181.52782164885215</v>
      </c>
      <c r="AI17" s="267">
        <v>1378.8948571348792</v>
      </c>
      <c r="AJ17" s="262">
        <v>77.319591651448292</v>
      </c>
      <c r="AK17" s="1"/>
      <c r="AL17"/>
      <c r="AM17" s="270">
        <v>0.90758843834482439</v>
      </c>
      <c r="AN17" s="270">
        <v>0.93688668921408458</v>
      </c>
      <c r="AO17" s="269">
        <v>16000</v>
      </c>
      <c r="AP17" s="268">
        <v>286.77684842648171</v>
      </c>
      <c r="AQ17" s="267">
        <v>1410.8344660865455</v>
      </c>
      <c r="AR17" s="262">
        <v>0.60971357519142433</v>
      </c>
    </row>
    <row r="18" spans="1:44">
      <c r="A18" s="859"/>
      <c r="B18" s="859"/>
      <c r="C18" s="859"/>
      <c r="D18" s="859"/>
      <c r="E18" s="859"/>
      <c r="F18" s="859"/>
      <c r="G18" s="859"/>
      <c r="H18" s="859"/>
      <c r="I18" s="859"/>
      <c r="J18" s="859"/>
      <c r="K18" s="859"/>
      <c r="L18" s="859"/>
      <c r="M18" s="859"/>
      <c r="N18" s="39"/>
      <c r="R18" s="271">
        <v>2017</v>
      </c>
      <c r="S18" s="259">
        <v>72</v>
      </c>
      <c r="T18" s="259">
        <v>84</v>
      </c>
      <c r="U18" s="269">
        <v>-100</v>
      </c>
      <c r="W18" s="270">
        <v>0.99522656043900604</v>
      </c>
      <c r="X18" s="270">
        <v>0.99903019880834254</v>
      </c>
      <c r="Y18" s="269">
        <v>16000</v>
      </c>
      <c r="Z18" s="268">
        <v>35.153536148175391</v>
      </c>
      <c r="AA18" s="267">
        <v>-391.12605763334818</v>
      </c>
      <c r="AB18" s="262">
        <v>519.61993969429602</v>
      </c>
      <c r="AC18" s="1"/>
      <c r="AD18" s="1"/>
      <c r="AE18" s="270">
        <v>0.98924010525432049</v>
      </c>
      <c r="AF18" s="270">
        <v>0.99628625999948506</v>
      </c>
      <c r="AG18" s="269">
        <v>16000</v>
      </c>
      <c r="AH18" s="268">
        <v>65.392853422334682</v>
      </c>
      <c r="AI18" s="267">
        <v>-483.43415118277153</v>
      </c>
      <c r="AJ18" s="262">
        <v>418.31476272358157</v>
      </c>
      <c r="AK18" s="1"/>
      <c r="AL18"/>
      <c r="AM18" s="270">
        <v>0.93688668921408458</v>
      </c>
      <c r="AN18" s="270">
        <v>0.95441503733637578</v>
      </c>
      <c r="AO18" s="269">
        <v>16000</v>
      </c>
      <c r="AP18" s="268">
        <v>171.57080315354131</v>
      </c>
      <c r="AQ18" s="267">
        <v>-686.07040593201248</v>
      </c>
      <c r="AR18" s="262">
        <v>429.85577831362639</v>
      </c>
    </row>
    <row r="19" spans="1:44">
      <c r="A19" s="860" t="s">
        <v>292</v>
      </c>
      <c r="B19" s="860"/>
      <c r="C19" s="860"/>
      <c r="D19" s="860"/>
      <c r="E19" s="860"/>
      <c r="F19" s="860"/>
      <c r="G19" s="860"/>
      <c r="H19" s="860"/>
      <c r="I19" s="860"/>
      <c r="J19" s="860"/>
      <c r="K19" s="860"/>
      <c r="L19" s="860"/>
      <c r="M19" s="860"/>
      <c r="N19" s="39"/>
      <c r="R19" s="271">
        <v>2018</v>
      </c>
      <c r="S19" s="259">
        <v>0</v>
      </c>
      <c r="T19" s="259">
        <v>12</v>
      </c>
      <c r="U19" s="269">
        <v>700</v>
      </c>
      <c r="W19" s="270">
        <v>0</v>
      </c>
      <c r="X19" s="270">
        <v>0.11856302654407158</v>
      </c>
      <c r="Y19" s="269">
        <v>17000</v>
      </c>
      <c r="Z19" s="268">
        <v>1164.2547376796126</v>
      </c>
      <c r="AA19" s="267">
        <v>3777.6307781265805</v>
      </c>
      <c r="AB19" s="262">
        <v>185.12483091761106</v>
      </c>
      <c r="AC19" s="1"/>
      <c r="AD19"/>
      <c r="AE19" s="270">
        <v>0</v>
      </c>
      <c r="AF19" s="270">
        <v>0.10838898776216656</v>
      </c>
      <c r="AG19" s="269">
        <v>17000</v>
      </c>
      <c r="AH19" s="268">
        <v>1068.7895790008808</v>
      </c>
      <c r="AI19" s="267">
        <v>3813.2078577831016</v>
      </c>
      <c r="AJ19" s="262">
        <v>127.25213292852928</v>
      </c>
      <c r="AK19" s="1"/>
      <c r="AL19"/>
      <c r="AM19" s="270">
        <v>0</v>
      </c>
      <c r="AN19" s="270">
        <v>9.6340007955764695E-2</v>
      </c>
      <c r="AO19" s="269">
        <v>17000</v>
      </c>
      <c r="AP19" s="268">
        <v>1001.9314542397848</v>
      </c>
      <c r="AQ19" s="267">
        <v>3834.8479550139523</v>
      </c>
      <c r="AR19" s="262">
        <v>90.986866091074916</v>
      </c>
    </row>
    <row r="20" spans="1:44" ht="16.2" customHeight="1">
      <c r="A20" s="860"/>
      <c r="B20" s="860"/>
      <c r="C20" s="860"/>
      <c r="D20" s="860"/>
      <c r="E20" s="860"/>
      <c r="F20" s="860"/>
      <c r="G20" s="860"/>
      <c r="H20" s="860"/>
      <c r="I20" s="860"/>
      <c r="J20" s="860"/>
      <c r="K20" s="860"/>
      <c r="L20" s="860"/>
      <c r="M20" s="860"/>
      <c r="N20" s="39"/>
      <c r="R20" s="271">
        <v>2018</v>
      </c>
      <c r="S20" s="259">
        <v>12</v>
      </c>
      <c r="T20" s="259">
        <v>24</v>
      </c>
      <c r="U20" s="269">
        <v>4300</v>
      </c>
      <c r="W20" s="270">
        <v>0.11856302654407158</v>
      </c>
      <c r="X20" s="270">
        <v>0.50447424095860949</v>
      </c>
      <c r="Y20" s="269">
        <v>17000</v>
      </c>
      <c r="Z20" s="268">
        <v>3789.5368632379477</v>
      </c>
      <c r="AA20" s="267">
        <v>31642.45922778736</v>
      </c>
      <c r="AB20" s="262">
        <v>68.761071180162347</v>
      </c>
      <c r="AC20" s="1"/>
      <c r="AD20"/>
      <c r="AE20" s="270">
        <v>0.10838898776216656</v>
      </c>
      <c r="AF20" s="270">
        <v>0.51791977640599629</v>
      </c>
      <c r="AG20" s="269">
        <v>17000</v>
      </c>
      <c r="AH20" s="268">
        <v>4038.2537766933419</v>
      </c>
      <c r="AI20" s="267">
        <v>31667.087092608253</v>
      </c>
      <c r="AJ20" s="262">
        <v>16.965522526273247</v>
      </c>
      <c r="AK20" s="1"/>
      <c r="AL20"/>
      <c r="AM20" s="270">
        <v>9.6340007955764695E-2</v>
      </c>
      <c r="AN20" s="270">
        <v>0.50574592532532758</v>
      </c>
      <c r="AO20" s="269">
        <v>17000</v>
      </c>
      <c r="AP20" s="268">
        <v>4257.8018713970259</v>
      </c>
      <c r="AQ20" s="267">
        <v>31675.18387649646</v>
      </c>
      <c r="AR20" s="262">
        <v>0.41821627952098184</v>
      </c>
    </row>
    <row r="21" spans="1:44" ht="16.2" customHeight="1">
      <c r="A21" s="274"/>
      <c r="B21" s="22"/>
      <c r="C21" s="22"/>
      <c r="D21" s="22"/>
      <c r="E21" s="22"/>
      <c r="F21" s="22"/>
      <c r="G21" s="22"/>
      <c r="H21" s="256"/>
      <c r="I21" s="256"/>
      <c r="J21" s="255"/>
      <c r="K21" s="255"/>
      <c r="L21" s="255"/>
      <c r="M21" s="170"/>
      <c r="N21" s="39"/>
      <c r="R21" s="271">
        <v>2018</v>
      </c>
      <c r="S21" s="259">
        <v>24</v>
      </c>
      <c r="T21" s="259">
        <v>36</v>
      </c>
      <c r="U21" s="269">
        <v>2200</v>
      </c>
      <c r="W21" s="270">
        <v>0.50447424095860949</v>
      </c>
      <c r="X21" s="270">
        <v>0.78976374297441032</v>
      </c>
      <c r="Y21" s="269">
        <v>17000</v>
      </c>
      <c r="Z21" s="268">
        <v>2801.4606577935888</v>
      </c>
      <c r="AA21" s="267">
        <v>14661.911034218603</v>
      </c>
      <c r="AB21" s="262">
        <v>129.13082390327486</v>
      </c>
      <c r="AC21" s="1"/>
      <c r="AD21"/>
      <c r="AE21" s="270">
        <v>0.51791977640599629</v>
      </c>
      <c r="AF21" s="270">
        <v>0.79047954769088469</v>
      </c>
      <c r="AG21" s="269">
        <v>17000</v>
      </c>
      <c r="AH21" s="268">
        <v>2687.6258300645777</v>
      </c>
      <c r="AI21" s="267">
        <v>14684.483851959263</v>
      </c>
      <c r="AJ21" s="262">
        <v>88.47174613605165</v>
      </c>
      <c r="AK21" s="1"/>
      <c r="AL21"/>
      <c r="AM21" s="270">
        <v>0.50574592532532758</v>
      </c>
      <c r="AN21" s="270">
        <v>0.74546076862479105</v>
      </c>
      <c r="AO21" s="269">
        <v>17000</v>
      </c>
      <c r="AP21" s="268">
        <v>2493.0228536017266</v>
      </c>
      <c r="AQ21" s="267">
        <v>14713.729897696569</v>
      </c>
      <c r="AR21" s="262">
        <v>34.441077268446044</v>
      </c>
    </row>
    <row r="22" spans="1:44">
      <c r="A22" s="22" t="s">
        <v>7</v>
      </c>
      <c r="B22" s="273" t="s">
        <v>291</v>
      </c>
      <c r="C22" s="273"/>
      <c r="D22" s="273"/>
      <c r="E22" s="273"/>
      <c r="F22" s="273"/>
      <c r="G22" s="273"/>
      <c r="H22" s="273"/>
      <c r="I22" s="273"/>
      <c r="J22" s="273"/>
      <c r="K22" s="273"/>
      <c r="L22" s="273"/>
      <c r="M22" s="170"/>
      <c r="N22" s="39"/>
      <c r="R22" s="271">
        <v>2018</v>
      </c>
      <c r="S22" s="259">
        <v>36</v>
      </c>
      <c r="T22" s="259">
        <v>48</v>
      </c>
      <c r="U22" s="269">
        <v>1100</v>
      </c>
      <c r="W22" s="270">
        <v>0.78976374297441032</v>
      </c>
      <c r="X22" s="270">
        <v>0.92849471781397375</v>
      </c>
      <c r="Y22" s="269">
        <v>17000</v>
      </c>
      <c r="Z22" s="268">
        <v>1362.2981753070737</v>
      </c>
      <c r="AA22" s="267">
        <v>6576.3230507783001</v>
      </c>
      <c r="AB22" s="262">
        <v>50.503138018159795</v>
      </c>
      <c r="AC22" s="1"/>
      <c r="AD22"/>
      <c r="AE22" s="270">
        <v>0.79047954769088469</v>
      </c>
      <c r="AF22" s="270">
        <v>0.91786406136248333</v>
      </c>
      <c r="AG22" s="269">
        <v>17000</v>
      </c>
      <c r="AH22" s="268">
        <v>1256.0984611927743</v>
      </c>
      <c r="AI22" s="267">
        <v>6593.2438490947316</v>
      </c>
      <c r="AJ22" s="262">
        <v>19.398741690690184</v>
      </c>
      <c r="AK22" s="1"/>
      <c r="AL22"/>
      <c r="AM22" s="270">
        <v>0.74546076862479105</v>
      </c>
      <c r="AN22" s="270">
        <v>0.85410840233633356</v>
      </c>
      <c r="AO22" s="269">
        <v>17000</v>
      </c>
      <c r="AP22" s="268">
        <v>1129.930170799862</v>
      </c>
      <c r="AQ22" s="267">
        <v>6602.9720546492154</v>
      </c>
      <c r="AR22" s="262">
        <v>0.79280573902613671</v>
      </c>
    </row>
    <row r="23" spans="1:44">
      <c r="A23" s="22"/>
      <c r="B23" s="273" t="s">
        <v>290</v>
      </c>
      <c r="C23" s="273"/>
      <c r="D23" s="273"/>
      <c r="E23" s="273"/>
      <c r="F23" s="273"/>
      <c r="G23" s="273"/>
      <c r="H23" s="273"/>
      <c r="I23" s="273"/>
      <c r="J23" s="273"/>
      <c r="K23" s="273"/>
      <c r="L23" s="273"/>
      <c r="M23" s="170"/>
      <c r="N23" s="39"/>
      <c r="R23" s="271">
        <v>2018</v>
      </c>
      <c r="S23" s="259">
        <v>48</v>
      </c>
      <c r="T23" s="259">
        <v>60</v>
      </c>
      <c r="U23" s="269">
        <v>700</v>
      </c>
      <c r="W23" s="270">
        <v>0.92849471781397375</v>
      </c>
      <c r="X23" s="270">
        <v>0.97988726295831996</v>
      </c>
      <c r="Y23" s="269">
        <v>17000</v>
      </c>
      <c r="Z23" s="268">
        <v>504.65997629941813</v>
      </c>
      <c r="AA23" s="267">
        <v>3852.0594454678367</v>
      </c>
      <c r="AB23" s="262">
        <v>75.610761010111588</v>
      </c>
      <c r="AC23" s="1"/>
      <c r="AD23"/>
      <c r="AE23" s="270">
        <v>0.91786406136248333</v>
      </c>
      <c r="AF23" s="270">
        <v>0.96968027486078112</v>
      </c>
      <c r="AG23" s="269">
        <v>17000</v>
      </c>
      <c r="AH23" s="268">
        <v>510.9433177084822</v>
      </c>
      <c r="AI23" s="267">
        <v>3854.437744152644</v>
      </c>
      <c r="AJ23" s="262">
        <v>69.953804816112068</v>
      </c>
      <c r="AK23" s="1"/>
      <c r="AL23"/>
      <c r="AM23" s="270">
        <v>0.85410840233633356</v>
      </c>
      <c r="AN23" s="270">
        <v>0.90758843834482439</v>
      </c>
      <c r="AO23" s="269">
        <v>17000</v>
      </c>
      <c r="AP23" s="268">
        <v>556.18980512630321</v>
      </c>
      <c r="AQ23" s="267">
        <v>3868.5869233587146</v>
      </c>
      <c r="AR23" s="262">
        <v>37.184018763008758</v>
      </c>
    </row>
    <row r="24" spans="1:44" ht="16.2">
      <c r="A24" s="256"/>
      <c r="B24" s="256" t="s">
        <v>289</v>
      </c>
      <c r="C24" s="256"/>
      <c r="D24" s="255"/>
      <c r="E24" s="255"/>
      <c r="F24" s="22"/>
      <c r="G24" s="22"/>
      <c r="H24" s="22"/>
      <c r="I24" s="22"/>
      <c r="J24" s="22"/>
      <c r="K24" s="22"/>
      <c r="L24" s="22"/>
      <c r="M24" s="170"/>
      <c r="N24" s="39"/>
      <c r="R24" s="271">
        <v>2018</v>
      </c>
      <c r="S24" s="259">
        <v>60</v>
      </c>
      <c r="T24" s="259">
        <v>72</v>
      </c>
      <c r="U24" s="269">
        <v>-100</v>
      </c>
      <c r="W24" s="270">
        <v>0.97988726295831996</v>
      </c>
      <c r="X24" s="270">
        <v>0.99522656043900604</v>
      </c>
      <c r="Y24" s="269">
        <v>17000</v>
      </c>
      <c r="Z24" s="268">
        <v>150.62747877752022</v>
      </c>
      <c r="AA24" s="267">
        <v>-652.10845484989557</v>
      </c>
      <c r="AB24" s="262">
        <v>417.01642773397322</v>
      </c>
      <c r="AC24" s="1"/>
      <c r="AD24"/>
      <c r="AE24" s="270">
        <v>0.96968027486078112</v>
      </c>
      <c r="AF24" s="270">
        <v>0.98924010525432049</v>
      </c>
      <c r="AG24" s="269">
        <v>17000</v>
      </c>
      <c r="AH24" s="268">
        <v>192.87331050190539</v>
      </c>
      <c r="AI24" s="267">
        <v>-719.07666561145925</v>
      </c>
      <c r="AJ24" s="262">
        <v>444.72081586165405</v>
      </c>
      <c r="AK24" s="1"/>
      <c r="AL24"/>
      <c r="AM24" s="270">
        <v>0.90758843834482439</v>
      </c>
      <c r="AN24" s="270">
        <v>0.93688668921408458</v>
      </c>
      <c r="AO24" s="269">
        <v>17000</v>
      </c>
      <c r="AP24" s="268">
        <v>304.70040145313686</v>
      </c>
      <c r="AQ24" s="267">
        <v>-876.63330180578942</v>
      </c>
      <c r="AR24" s="262">
        <v>537.51952460594305</v>
      </c>
    </row>
    <row r="25" spans="1:44" ht="16.2">
      <c r="A25" s="256"/>
      <c r="B25" s="256" t="s">
        <v>288</v>
      </c>
      <c r="C25" s="256"/>
      <c r="D25" s="255"/>
      <c r="E25" s="255"/>
      <c r="F25" s="22"/>
      <c r="G25" s="22"/>
      <c r="H25" s="22"/>
      <c r="I25" s="22"/>
      <c r="J25" s="22"/>
      <c r="K25" s="22"/>
      <c r="L25" s="22"/>
      <c r="M25" s="170"/>
      <c r="N25" s="39"/>
      <c r="R25" s="271">
        <v>2019</v>
      </c>
      <c r="S25" s="259">
        <v>0</v>
      </c>
      <c r="T25" s="259">
        <v>12</v>
      </c>
      <c r="U25" s="269">
        <v>1300</v>
      </c>
      <c r="W25" s="270">
        <v>0</v>
      </c>
      <c r="X25" s="270">
        <v>0.11856302654407158</v>
      </c>
      <c r="Y25" s="269">
        <v>18000</v>
      </c>
      <c r="Z25" s="268">
        <v>1232.7403104842956</v>
      </c>
      <c r="AA25" s="267">
        <v>8019.3530140048551</v>
      </c>
      <c r="AB25" s="262">
        <v>3.6697638547827687</v>
      </c>
      <c r="AC25" s="1"/>
      <c r="AD25"/>
      <c r="AE25" s="270">
        <v>0</v>
      </c>
      <c r="AF25" s="270">
        <v>0.10838898776216656</v>
      </c>
      <c r="AG25" s="269">
        <v>18000</v>
      </c>
      <c r="AH25" s="268">
        <v>1131.659554236227</v>
      </c>
      <c r="AI25" s="267">
        <v>8009.213052068817</v>
      </c>
      <c r="AJ25" s="262">
        <v>25.041546791934131</v>
      </c>
      <c r="AK25" s="1"/>
      <c r="AL25"/>
      <c r="AM25" s="270">
        <v>0</v>
      </c>
      <c r="AN25" s="270">
        <v>9.6340007955764695E-2</v>
      </c>
      <c r="AO25" s="269">
        <v>18000</v>
      </c>
      <c r="AP25" s="268">
        <v>1060.868598606831</v>
      </c>
      <c r="AQ25" s="267">
        <v>7996.0276708563279</v>
      </c>
      <c r="AR25" s="262">
        <v>53.902836984105903</v>
      </c>
    </row>
    <row r="26" spans="1:44">
      <c r="A26" s="39"/>
      <c r="B26" s="272"/>
      <c r="C26" s="39"/>
      <c r="D26" s="39"/>
      <c r="E26" s="39"/>
      <c r="F26" s="39"/>
      <c r="G26" s="39"/>
      <c r="H26" s="39"/>
      <c r="I26" s="39"/>
      <c r="J26" s="39"/>
      <c r="K26" s="39"/>
      <c r="L26" s="39"/>
      <c r="M26" s="39"/>
      <c r="N26" s="39"/>
      <c r="R26" s="271">
        <v>2019</v>
      </c>
      <c r="S26" s="259">
        <v>12</v>
      </c>
      <c r="T26" s="259">
        <v>24</v>
      </c>
      <c r="U26" s="269">
        <v>4700</v>
      </c>
      <c r="W26" s="270">
        <v>0.11856302654407158</v>
      </c>
      <c r="X26" s="270">
        <v>0.50447424095860949</v>
      </c>
      <c r="Y26" s="269">
        <v>18000</v>
      </c>
      <c r="Z26" s="268">
        <v>4012.4507963695914</v>
      </c>
      <c r="AA26" s="267">
        <v>34984.189476077918</v>
      </c>
      <c r="AB26" s="262">
        <v>117.81425652384894</v>
      </c>
      <c r="AC26" s="1"/>
      <c r="AD26"/>
      <c r="AE26" s="270">
        <v>0.10838898776216656</v>
      </c>
      <c r="AF26" s="270">
        <v>0.51791977640599629</v>
      </c>
      <c r="AG26" s="269">
        <v>18000</v>
      </c>
      <c r="AH26" s="268">
        <v>4275.7981164988332</v>
      </c>
      <c r="AI26" s="267">
        <v>35019.614355459969</v>
      </c>
      <c r="AJ26" s="262">
        <v>42.085064136116017</v>
      </c>
      <c r="AK26" s="1"/>
      <c r="AL26"/>
      <c r="AM26" s="270">
        <v>9.6340007955764695E-2</v>
      </c>
      <c r="AN26" s="270">
        <v>0.50574592532532758</v>
      </c>
      <c r="AO26" s="269">
        <v>18000</v>
      </c>
      <c r="AP26" s="268">
        <v>4508.2608050086164</v>
      </c>
      <c r="AQ26" s="267">
        <v>35035.972813318062</v>
      </c>
      <c r="AR26" s="262">
        <v>8.1547897262508844</v>
      </c>
    </row>
    <row r="27" spans="1:44">
      <c r="A27" s="39"/>
      <c r="B27" s="39"/>
      <c r="C27" s="39"/>
      <c r="D27" s="39"/>
      <c r="E27" s="39"/>
      <c r="F27" s="39"/>
      <c r="G27" s="39"/>
      <c r="H27" s="39"/>
      <c r="I27" s="39"/>
      <c r="J27" s="39"/>
      <c r="K27" s="39"/>
      <c r="L27" s="39"/>
      <c r="M27" s="39"/>
      <c r="N27" s="39"/>
      <c r="R27" s="271">
        <v>2019</v>
      </c>
      <c r="S27" s="259">
        <v>24</v>
      </c>
      <c r="T27" s="259">
        <v>36</v>
      </c>
      <c r="U27" s="269">
        <v>3300</v>
      </c>
      <c r="W27" s="270">
        <v>0.50447424095860949</v>
      </c>
      <c r="X27" s="270">
        <v>0.78976374297441032</v>
      </c>
      <c r="Y27" s="269">
        <v>18000</v>
      </c>
      <c r="Z27" s="268">
        <v>2966.2524611932117</v>
      </c>
      <c r="AA27" s="267">
        <v>23417.427842496905</v>
      </c>
      <c r="AB27" s="262">
        <v>37.551564176294583</v>
      </c>
      <c r="AC27" s="1"/>
      <c r="AD27"/>
      <c r="AE27" s="270">
        <v>0.51791977640599629</v>
      </c>
      <c r="AF27" s="270">
        <v>0.79047954769088469</v>
      </c>
      <c r="AG27" s="269">
        <v>18000</v>
      </c>
      <c r="AH27" s="268">
        <v>2845.7214671272</v>
      </c>
      <c r="AI27" s="267">
        <v>23401.065821580392</v>
      </c>
      <c r="AJ27" s="262">
        <v>72.519038779082052</v>
      </c>
      <c r="AK27" s="1"/>
      <c r="AL27"/>
      <c r="AM27" s="270">
        <v>0.50574592532532758</v>
      </c>
      <c r="AN27" s="270">
        <v>0.74546076862479105</v>
      </c>
      <c r="AO27" s="269">
        <v>18000</v>
      </c>
      <c r="AP27" s="268">
        <v>2639.6712567547697</v>
      </c>
      <c r="AQ27" s="267">
        <v>23359.080635864506</v>
      </c>
      <c r="AR27" s="262">
        <v>165.18498204654793</v>
      </c>
    </row>
    <row r="28" spans="1:44">
      <c r="A28" s="39"/>
      <c r="B28" s="39"/>
      <c r="C28" s="39"/>
      <c r="D28" s="39"/>
      <c r="E28" s="39"/>
      <c r="F28" s="39"/>
      <c r="G28" s="39"/>
      <c r="H28" s="39"/>
      <c r="I28" s="39"/>
      <c r="J28" s="39"/>
      <c r="K28" s="39"/>
      <c r="L28" s="39"/>
      <c r="M28" s="39"/>
      <c r="N28" s="39"/>
      <c r="R28" s="271">
        <v>2019</v>
      </c>
      <c r="S28" s="259">
        <v>36</v>
      </c>
      <c r="T28" s="259">
        <v>48</v>
      </c>
      <c r="U28" s="269">
        <v>1300</v>
      </c>
      <c r="W28" s="270">
        <v>0.78976374297441032</v>
      </c>
      <c r="X28" s="270">
        <v>0.92849471781397375</v>
      </c>
      <c r="Y28" s="269">
        <v>18000</v>
      </c>
      <c r="Z28" s="268">
        <v>1442.4333620898426</v>
      </c>
      <c r="AA28" s="267">
        <v>8013.8794794575324</v>
      </c>
      <c r="AB28" s="262">
        <v>14.06460996355727</v>
      </c>
      <c r="AC28" s="1"/>
      <c r="AD28"/>
      <c r="AE28" s="270">
        <v>0.79047954769088469</v>
      </c>
      <c r="AF28" s="270">
        <v>0.91786406136248333</v>
      </c>
      <c r="AG28" s="269">
        <v>18000</v>
      </c>
      <c r="AH28" s="268">
        <v>1329.98660596882</v>
      </c>
      <c r="AI28" s="267">
        <v>8020.8147896356195</v>
      </c>
      <c r="AJ28" s="262">
        <v>0.67609443094673494</v>
      </c>
      <c r="AK28" s="1"/>
      <c r="AL28"/>
      <c r="AM28" s="270">
        <v>0.74546076862479105</v>
      </c>
      <c r="AN28" s="270">
        <v>0.85410840233633356</v>
      </c>
      <c r="AO28" s="269">
        <v>18000</v>
      </c>
      <c r="AP28" s="268">
        <v>1196.396651435148</v>
      </c>
      <c r="AQ28" s="267">
        <v>8016.7937348147852</v>
      </c>
      <c r="AR28" s="262">
        <v>8.9716515178929797</v>
      </c>
    </row>
    <row r="29" spans="1:44">
      <c r="N29" s="39"/>
      <c r="R29" s="271">
        <v>2019</v>
      </c>
      <c r="S29" s="259">
        <v>48</v>
      </c>
      <c r="T29" s="259">
        <v>60</v>
      </c>
      <c r="U29" s="269">
        <v>500</v>
      </c>
      <c r="W29" s="270">
        <v>0.92849471781397375</v>
      </c>
      <c r="X29" s="270">
        <v>0.97988726295831996</v>
      </c>
      <c r="Y29" s="269">
        <v>18000</v>
      </c>
      <c r="Z29" s="268">
        <v>534.34585725820739</v>
      </c>
      <c r="AA29" s="267">
        <v>2606.1757937812345</v>
      </c>
      <c r="AB29" s="262">
        <v>2.2076299362626681</v>
      </c>
      <c r="AC29" s="1"/>
      <c r="AD29"/>
      <c r="AE29" s="270">
        <v>0.91786406136248333</v>
      </c>
      <c r="AF29" s="270">
        <v>0.96968027486078112</v>
      </c>
      <c r="AG29" s="269">
        <v>18000</v>
      </c>
      <c r="AH29" s="268">
        <v>540.99880698545178</v>
      </c>
      <c r="AI29" s="267">
        <v>2605.7097298353269</v>
      </c>
      <c r="AJ29" s="262">
        <v>3.1070349001260023</v>
      </c>
      <c r="AK29" s="1"/>
      <c r="AL29"/>
      <c r="AM29" s="270">
        <v>0.85410840233633356</v>
      </c>
      <c r="AN29" s="270">
        <v>0.90758843834482439</v>
      </c>
      <c r="AO29" s="269">
        <v>18000</v>
      </c>
      <c r="AP29" s="268">
        <v>588.9068524866741</v>
      </c>
      <c r="AQ29" s="267">
        <v>2600.2271604940279</v>
      </c>
      <c r="AR29" s="262">
        <v>13.422204862637578</v>
      </c>
    </row>
    <row r="30" spans="1:44">
      <c r="A30" s="39"/>
      <c r="B30" s="39"/>
      <c r="C30" s="39"/>
      <c r="D30" s="39"/>
      <c r="E30" s="39"/>
      <c r="F30" s="39"/>
      <c r="G30" s="39"/>
      <c r="H30" s="39"/>
      <c r="I30" s="39"/>
      <c r="J30" s="39"/>
      <c r="K30" s="39"/>
      <c r="L30" s="39"/>
      <c r="M30" s="39"/>
      <c r="N30" s="39"/>
      <c r="R30" s="271">
        <v>2020</v>
      </c>
      <c r="S30" s="259">
        <v>0</v>
      </c>
      <c r="T30" s="259">
        <v>12</v>
      </c>
      <c r="U30" s="269">
        <v>1500</v>
      </c>
      <c r="W30" s="270">
        <v>0</v>
      </c>
      <c r="X30" s="270">
        <v>0.11856302654407158</v>
      </c>
      <c r="Y30" s="269">
        <v>20000</v>
      </c>
      <c r="Z30" s="268">
        <v>1369.7114560936618</v>
      </c>
      <c r="AA30" s="267">
        <v>9463.8216148805586</v>
      </c>
      <c r="AB30" s="262">
        <v>12.393197558298764</v>
      </c>
      <c r="AC30" s="1"/>
      <c r="AD30"/>
      <c r="AE30" s="270">
        <v>0</v>
      </c>
      <c r="AF30" s="270">
        <v>0.10838898776216656</v>
      </c>
      <c r="AG30" s="269">
        <v>20000</v>
      </c>
      <c r="AH30" s="268">
        <v>1257.3995047069186</v>
      </c>
      <c r="AI30" s="267">
        <v>9447.8019683625644</v>
      </c>
      <c r="AJ30" s="262">
        <v>46.806921822485243</v>
      </c>
      <c r="AK30" s="1"/>
      <c r="AL30"/>
      <c r="AM30" s="270">
        <v>0</v>
      </c>
      <c r="AN30" s="270">
        <v>9.6340007955764695E-2</v>
      </c>
      <c r="AO30" s="269">
        <v>20000</v>
      </c>
      <c r="AP30" s="268">
        <v>1178.7428873409233</v>
      </c>
      <c r="AQ30" s="267">
        <v>9429.5628124494615</v>
      </c>
      <c r="AR30" s="262">
        <v>87.556101964581188</v>
      </c>
    </row>
    <row r="31" spans="1:44">
      <c r="A31" s="39"/>
      <c r="B31" s="39"/>
      <c r="C31" s="39"/>
      <c r="D31" s="39"/>
      <c r="E31" s="39"/>
      <c r="F31" s="39"/>
      <c r="G31" s="39"/>
      <c r="H31" s="39"/>
      <c r="I31" s="39"/>
      <c r="J31" s="39"/>
      <c r="K31" s="39"/>
      <c r="L31" s="39"/>
      <c r="M31" s="39"/>
      <c r="N31" s="39"/>
      <c r="R31" s="271">
        <v>2020</v>
      </c>
      <c r="S31" s="259">
        <v>12</v>
      </c>
      <c r="T31" s="259">
        <v>24</v>
      </c>
      <c r="U31" s="269">
        <v>5300</v>
      </c>
      <c r="W31" s="270">
        <v>0.11856302654407158</v>
      </c>
      <c r="X31" s="270">
        <v>0.50447424095860949</v>
      </c>
      <c r="Y31" s="269">
        <v>20000</v>
      </c>
      <c r="Z31" s="268">
        <v>4458.2786626328798</v>
      </c>
      <c r="AA31" s="267">
        <v>40075.066845666755</v>
      </c>
      <c r="AB31" s="262">
        <v>158.91667241829268</v>
      </c>
      <c r="AC31" s="1"/>
      <c r="AD31"/>
      <c r="AE31" s="270">
        <v>0.10838898776216656</v>
      </c>
      <c r="AF31" s="270">
        <v>0.51791977640599629</v>
      </c>
      <c r="AG31" s="269">
        <v>20000</v>
      </c>
      <c r="AH31" s="268">
        <v>4750.886796109814</v>
      </c>
      <c r="AI31" s="267">
        <v>40119.372043553616</v>
      </c>
      <c r="AJ31" s="262">
        <v>63.467163842641767</v>
      </c>
      <c r="AK31" s="1"/>
      <c r="AL31"/>
      <c r="AM31" s="270">
        <v>9.6340007955764695E-2</v>
      </c>
      <c r="AN31" s="270">
        <v>0.50574592532532758</v>
      </c>
      <c r="AO31" s="269">
        <v>20000</v>
      </c>
      <c r="AP31" s="268">
        <v>5009.1786722317956</v>
      </c>
      <c r="AQ31" s="267">
        <v>40141.665715463503</v>
      </c>
      <c r="AR31" s="262">
        <v>16.884413637251789</v>
      </c>
    </row>
    <row r="32" spans="1:44">
      <c r="A32" s="39"/>
      <c r="B32" s="39"/>
      <c r="C32" s="39"/>
      <c r="D32" s="39"/>
      <c r="E32" s="39"/>
      <c r="F32" s="39"/>
      <c r="G32" s="39"/>
      <c r="H32" s="39"/>
      <c r="I32" s="39"/>
      <c r="J32" s="39"/>
      <c r="K32" s="39"/>
      <c r="L32" s="39"/>
      <c r="M32" s="39"/>
      <c r="N32" s="39"/>
      <c r="R32" s="271">
        <v>2020</v>
      </c>
      <c r="S32" s="259">
        <v>24</v>
      </c>
      <c r="T32" s="259">
        <v>36</v>
      </c>
      <c r="U32" s="269">
        <v>4000</v>
      </c>
      <c r="W32" s="270">
        <v>0.50447424095860949</v>
      </c>
      <c r="X32" s="270">
        <v>0.78976374297441032</v>
      </c>
      <c r="Y32" s="269">
        <v>20000</v>
      </c>
      <c r="Z32" s="268">
        <v>3295.8360679924572</v>
      </c>
      <c r="AA32" s="267">
        <v>29105.824544566261</v>
      </c>
      <c r="AB32" s="262">
        <v>150.44645210231926</v>
      </c>
      <c r="AC32" s="1"/>
      <c r="AD32"/>
      <c r="AE32" s="270">
        <v>0.51791977640599629</v>
      </c>
      <c r="AF32" s="270">
        <v>0.79047954769088469</v>
      </c>
      <c r="AG32" s="269">
        <v>20000</v>
      </c>
      <c r="AH32" s="268">
        <v>3161.9127412524444</v>
      </c>
      <c r="AI32" s="267">
        <v>29073.816944054735</v>
      </c>
      <c r="AJ32" s="262">
        <v>222.14093517228844</v>
      </c>
      <c r="AK32" s="1"/>
      <c r="AL32"/>
      <c r="AM32" s="270">
        <v>0.50574592532532758</v>
      </c>
      <c r="AN32" s="270">
        <v>0.74546076862479105</v>
      </c>
      <c r="AO32" s="269">
        <v>20000</v>
      </c>
      <c r="AP32" s="268">
        <v>2932.968063060855</v>
      </c>
      <c r="AQ32" s="267">
        <v>29002.112657290781</v>
      </c>
      <c r="AR32" s="262">
        <v>388.19282377725636</v>
      </c>
    </row>
    <row r="33" spans="18:44">
      <c r="R33" s="271">
        <v>2020</v>
      </c>
      <c r="S33" s="259">
        <v>36</v>
      </c>
      <c r="T33" s="259">
        <v>48</v>
      </c>
      <c r="U33" s="269">
        <v>1000</v>
      </c>
      <c r="W33" s="270">
        <v>0.78976374297441032</v>
      </c>
      <c r="X33" s="270">
        <v>0.92849471781397375</v>
      </c>
      <c r="Y33" s="269">
        <v>20000</v>
      </c>
      <c r="Z33" s="268">
        <v>1602.7037356553808</v>
      </c>
      <c r="AA33" s="267">
        <v>5776.7435811927335</v>
      </c>
      <c r="AB33" s="262">
        <v>226.649370617714</v>
      </c>
      <c r="AC33" s="1"/>
      <c r="AD33"/>
      <c r="AE33" s="270">
        <v>0.79047954769088469</v>
      </c>
      <c r="AF33" s="270">
        <v>0.91786406136248333</v>
      </c>
      <c r="AG33" s="269">
        <v>20000</v>
      </c>
      <c r="AH33" s="268">
        <v>1477.7628955209109</v>
      </c>
      <c r="AI33" s="267">
        <v>5820.5217706018693</v>
      </c>
      <c r="AJ33" s="262">
        <v>154.46143967233942</v>
      </c>
      <c r="AK33" s="1"/>
      <c r="AL33"/>
      <c r="AM33" s="270">
        <v>0.74546076862479105</v>
      </c>
      <c r="AN33" s="270">
        <v>0.85410840233633356</v>
      </c>
      <c r="AO33" s="269">
        <v>20000</v>
      </c>
      <c r="AP33" s="268">
        <v>1329.3296127057199</v>
      </c>
      <c r="AQ33" s="267">
        <v>5863.1004308366701</v>
      </c>
      <c r="AR33" s="262">
        <v>81.588488489430304</v>
      </c>
    </row>
    <row r="34" spans="18:44">
      <c r="R34" s="271">
        <v>2021</v>
      </c>
      <c r="S34" s="259">
        <v>0</v>
      </c>
      <c r="T34" s="259">
        <v>12</v>
      </c>
      <c r="U34" s="269">
        <v>1200</v>
      </c>
      <c r="W34" s="270">
        <v>0</v>
      </c>
      <c r="X34" s="270">
        <v>0.11856302654407158</v>
      </c>
      <c r="Y34" s="269">
        <v>22000</v>
      </c>
      <c r="Z34" s="268">
        <v>1506.682601703028</v>
      </c>
      <c r="AA34" s="267">
        <v>7274.5160708415378</v>
      </c>
      <c r="AB34" s="262">
        <v>62.42470582790768</v>
      </c>
      <c r="AC34" s="1"/>
      <c r="AD34"/>
      <c r="AE34" s="270">
        <v>0</v>
      </c>
      <c r="AF34" s="270">
        <v>0.10838898776216656</v>
      </c>
      <c r="AG34" s="269">
        <v>22000</v>
      </c>
      <c r="AH34" s="268">
        <v>1383.1394551776107</v>
      </c>
      <c r="AI34" s="267">
        <v>7295.393939043166</v>
      </c>
      <c r="AJ34" s="262">
        <v>24.24922513575838</v>
      </c>
      <c r="AK34" s="1"/>
      <c r="AL34"/>
      <c r="AM34" s="270">
        <v>0</v>
      </c>
      <c r="AN34" s="270">
        <v>9.6340007955764695E-2</v>
      </c>
      <c r="AO34" s="269">
        <v>22000</v>
      </c>
      <c r="AP34" s="268">
        <v>1296.6171760750158</v>
      </c>
      <c r="AQ34" s="267">
        <v>7304.3995995224823</v>
      </c>
      <c r="AR34" s="262">
        <v>7.1994100378711403</v>
      </c>
    </row>
    <row r="35" spans="18:44">
      <c r="R35" s="271">
        <v>2021</v>
      </c>
      <c r="S35" s="259">
        <v>12</v>
      </c>
      <c r="T35" s="259">
        <v>24</v>
      </c>
      <c r="U35" s="269">
        <v>6100</v>
      </c>
      <c r="W35" s="270">
        <v>0.11856302654407158</v>
      </c>
      <c r="X35" s="270">
        <v>0.50447424095860949</v>
      </c>
      <c r="Y35" s="269">
        <v>22000</v>
      </c>
      <c r="Z35" s="268">
        <v>4904.1065288961681</v>
      </c>
      <c r="AA35" s="267">
        <v>46932.645492556971</v>
      </c>
      <c r="AB35" s="262">
        <v>291.62522995818301</v>
      </c>
      <c r="AC35" s="1"/>
      <c r="AD35"/>
      <c r="AE35" s="270">
        <v>0.10838898776216656</v>
      </c>
      <c r="AF35" s="270">
        <v>0.51791977640599629</v>
      </c>
      <c r="AG35" s="269">
        <v>22000</v>
      </c>
      <c r="AH35" s="268">
        <v>5225.9754757207957</v>
      </c>
      <c r="AI35" s="267">
        <v>46998.54471956614</v>
      </c>
      <c r="AJ35" s="262">
        <v>146.17727782890628</v>
      </c>
      <c r="AK35" s="1"/>
      <c r="AL35"/>
      <c r="AM35" s="270">
        <v>9.6340007955764695E-2</v>
      </c>
      <c r="AN35" s="270">
        <v>0.50574592532532758</v>
      </c>
      <c r="AO35" s="269">
        <v>22000</v>
      </c>
      <c r="AP35" s="268">
        <v>5510.0965394549758</v>
      </c>
      <c r="AQ35" s="267">
        <v>47037.361739415792</v>
      </c>
      <c r="AR35" s="262">
        <v>63.154264225906935</v>
      </c>
    </row>
    <row r="36" spans="18:44">
      <c r="R36" s="271">
        <v>2021</v>
      </c>
      <c r="S36" s="259">
        <v>24</v>
      </c>
      <c r="T36" s="259">
        <v>36</v>
      </c>
      <c r="U36" s="269">
        <v>3300</v>
      </c>
      <c r="W36" s="270">
        <v>0.50447424095860949</v>
      </c>
      <c r="X36" s="270">
        <v>0.78976374297441032</v>
      </c>
      <c r="Y36" s="269">
        <v>22000</v>
      </c>
      <c r="Z36" s="268">
        <v>3625.4196747917031</v>
      </c>
      <c r="AA36" s="267">
        <v>23420.473923923513</v>
      </c>
      <c r="AB36" s="262">
        <v>29.209849959680078</v>
      </c>
      <c r="AC36" s="1"/>
      <c r="AD36"/>
      <c r="AE36" s="270">
        <v>0.51791977640599629</v>
      </c>
      <c r="AF36" s="270">
        <v>0.79047954769088469</v>
      </c>
      <c r="AG36" s="269">
        <v>22000</v>
      </c>
      <c r="AH36" s="268">
        <v>3478.1040153776889</v>
      </c>
      <c r="AI36" s="267">
        <v>23430.896568355001</v>
      </c>
      <c r="AJ36" s="262">
        <v>9.1202103655923743</v>
      </c>
      <c r="AK36" s="1"/>
      <c r="AL36"/>
      <c r="AM36" s="270">
        <v>0.50574592532532758</v>
      </c>
      <c r="AN36" s="270">
        <v>0.74546076862479105</v>
      </c>
      <c r="AO36" s="269">
        <v>22000</v>
      </c>
      <c r="AP36" s="268">
        <v>3226.2648693669407</v>
      </c>
      <c r="AQ36" s="267">
        <v>23434.700318277435</v>
      </c>
      <c r="AR36" s="262">
        <v>1.6851900602138536</v>
      </c>
    </row>
    <row r="37" spans="18:44">
      <c r="R37" s="271">
        <v>2022</v>
      </c>
      <c r="S37" s="259">
        <v>0</v>
      </c>
      <c r="T37" s="259">
        <v>12</v>
      </c>
      <c r="U37" s="269">
        <v>700</v>
      </c>
      <c r="W37" s="270">
        <v>0</v>
      </c>
      <c r="X37" s="270">
        <v>0.11856302654407158</v>
      </c>
      <c r="Y37" s="269">
        <v>25000</v>
      </c>
      <c r="Z37" s="268">
        <v>1712.1393201170772</v>
      </c>
      <c r="AA37" s="267">
        <v>3499.7099322575054</v>
      </c>
      <c r="AB37" s="262">
        <v>598.33098351891624</v>
      </c>
      <c r="AC37" s="1"/>
      <c r="AD37"/>
      <c r="AE37" s="270">
        <v>0</v>
      </c>
      <c r="AF37" s="270">
        <v>0.10838898776216656</v>
      </c>
      <c r="AG37" s="269">
        <v>25000</v>
      </c>
      <c r="AH37" s="268">
        <v>1571.7493808836484</v>
      </c>
      <c r="AI37" s="267">
        <v>3580.2117924687232</v>
      </c>
      <c r="AJ37" s="262">
        <v>483.50391755444929</v>
      </c>
      <c r="AK37" s="1"/>
      <c r="AL37"/>
      <c r="AM37" s="270">
        <v>0</v>
      </c>
      <c r="AN37" s="270">
        <v>9.6340007955764695E-2</v>
      </c>
      <c r="AO37" s="269">
        <v>25000</v>
      </c>
      <c r="AP37" s="268">
        <v>1473.4286091761542</v>
      </c>
      <c r="AQ37" s="267">
        <v>3633.3145366459721</v>
      </c>
      <c r="AR37" s="262">
        <v>405.98628923503139</v>
      </c>
    </row>
    <row r="38" spans="18:44">
      <c r="R38" s="271">
        <v>2022</v>
      </c>
      <c r="S38" s="259">
        <v>12</v>
      </c>
      <c r="T38" s="259">
        <v>24</v>
      </c>
      <c r="U38" s="269">
        <v>4900</v>
      </c>
      <c r="W38" s="270">
        <v>0.11856302654407158</v>
      </c>
      <c r="X38" s="270">
        <v>0.50447424095860949</v>
      </c>
      <c r="Y38" s="269">
        <v>25000</v>
      </c>
      <c r="Z38" s="268">
        <v>5572.8483282910993</v>
      </c>
      <c r="AA38" s="267">
        <v>36692.893373274615</v>
      </c>
      <c r="AB38" s="262">
        <v>81.237608887689561</v>
      </c>
      <c r="AC38" s="1"/>
      <c r="AD38"/>
      <c r="AE38" s="270">
        <v>0.10838898776216656</v>
      </c>
      <c r="AF38" s="270">
        <v>0.51791977640599629</v>
      </c>
      <c r="AG38" s="269">
        <v>25000</v>
      </c>
      <c r="AH38" s="268">
        <v>5938.6084951372677</v>
      </c>
      <c r="AI38" s="267">
        <v>36638.619116557231</v>
      </c>
      <c r="AJ38" s="262">
        <v>181.6431588400855</v>
      </c>
      <c r="AK38" s="1"/>
      <c r="AL38"/>
      <c r="AM38" s="270">
        <v>9.6340007955764695E-2</v>
      </c>
      <c r="AN38" s="270">
        <v>0.50574592532532758</v>
      </c>
      <c r="AO38" s="269">
        <v>25000</v>
      </c>
      <c r="AP38" s="268">
        <v>6261.4733402897446</v>
      </c>
      <c r="AQ38" s="267">
        <v>36575.163551660618</v>
      </c>
      <c r="AR38" s="262">
        <v>296.03410500729535</v>
      </c>
    </row>
    <row r="39" spans="18:44">
      <c r="R39" s="271">
        <v>2023</v>
      </c>
      <c r="S39" s="259">
        <v>0</v>
      </c>
      <c r="T39" s="259">
        <v>12</v>
      </c>
      <c r="U39" s="269">
        <v>2200</v>
      </c>
      <c r="W39" s="270">
        <v>0</v>
      </c>
      <c r="X39" s="270">
        <v>0.11856302654407158</v>
      </c>
      <c r="Y39" s="269">
        <v>28000</v>
      </c>
      <c r="Z39" s="268">
        <v>1917.5960385311266</v>
      </c>
      <c r="AA39" s="267">
        <v>14711.824719464399</v>
      </c>
      <c r="AB39" s="262">
        <v>41.589571448219473</v>
      </c>
      <c r="AC39" s="1"/>
      <c r="AD39"/>
      <c r="AE39" s="270">
        <v>0</v>
      </c>
      <c r="AF39" s="270">
        <v>0.10838898776216656</v>
      </c>
      <c r="AG39" s="269">
        <v>28000</v>
      </c>
      <c r="AH39" s="268">
        <v>1760.3593065896862</v>
      </c>
      <c r="AI39" s="267">
        <v>14680.841774478889</v>
      </c>
      <c r="AJ39" s="262">
        <v>109.79800463392171</v>
      </c>
      <c r="AK39" s="1"/>
      <c r="AL39"/>
      <c r="AM39" s="270">
        <v>0</v>
      </c>
      <c r="AN39" s="270">
        <v>9.6340007955764695E-2</v>
      </c>
      <c r="AO39" s="269">
        <v>28000</v>
      </c>
      <c r="AP39" s="268">
        <v>1650.2400422772928</v>
      </c>
      <c r="AQ39" s="267">
        <v>14648.84723798194</v>
      </c>
      <c r="AR39" s="262">
        <v>183.14669585776997</v>
      </c>
    </row>
    <row r="40" spans="18:44">
      <c r="W40" s="259"/>
      <c r="X40" s="259"/>
      <c r="Y40" s="259"/>
      <c r="Z40" s="259"/>
      <c r="AA40" s="267">
        <v>472337.59952483582</v>
      </c>
      <c r="AB40" s="262">
        <v>5787.8905120570662</v>
      </c>
      <c r="AC40" s="1"/>
      <c r="AD40"/>
      <c r="AE40" s="259"/>
      <c r="AF40" s="259"/>
      <c r="AG40" s="259"/>
      <c r="AH40" s="259"/>
      <c r="AI40" s="267">
        <v>472601.28005782951</v>
      </c>
      <c r="AJ40" s="262">
        <v>4432.48259150379</v>
      </c>
      <c r="AK40" s="1"/>
      <c r="AL40"/>
      <c r="AM40" s="259"/>
      <c r="AN40" s="259"/>
      <c r="AO40" s="259"/>
      <c r="AP40" s="259"/>
      <c r="AQ40" s="267">
        <v>472345.3356368629</v>
      </c>
      <c r="AR40" s="262">
        <v>4093.4633208154564</v>
      </c>
    </row>
    <row r="41" spans="18:44">
      <c r="W41" s="264" t="s">
        <v>11</v>
      </c>
      <c r="X41" s="259">
        <v>1.5621935096534072</v>
      </c>
      <c r="Y41" s="258"/>
      <c r="Z41" s="258"/>
      <c r="AC41" s="1"/>
      <c r="AD41"/>
      <c r="AE41" s="266" t="s">
        <v>287</v>
      </c>
      <c r="AF41" s="259">
        <v>2.1006930617525108</v>
      </c>
      <c r="AG41" s="258"/>
      <c r="AH41" s="258"/>
      <c r="AI41" s="258"/>
      <c r="AK41" s="1"/>
      <c r="AL41"/>
      <c r="AM41" s="264" t="s">
        <v>11</v>
      </c>
      <c r="AN41" s="259">
        <v>2.0585553496326501</v>
      </c>
      <c r="AO41" s="258"/>
      <c r="AP41" s="258"/>
      <c r="AQ41" s="258"/>
    </row>
    <row r="42" spans="18:44" ht="19.2">
      <c r="W42" s="264" t="s">
        <v>286</v>
      </c>
      <c r="X42" s="259">
        <v>22.572632881554913</v>
      </c>
      <c r="Y42" s="258"/>
      <c r="Z42" s="258"/>
      <c r="AA42" s="263" t="s">
        <v>285</v>
      </c>
      <c r="AB42" s="265">
        <f>AB40/33</f>
        <v>175.39062157748685</v>
      </c>
      <c r="AC42"/>
      <c r="AD42"/>
      <c r="AE42" s="264" t="s">
        <v>286</v>
      </c>
      <c r="AF42" s="259">
        <v>9.7931599848208943</v>
      </c>
      <c r="AG42" s="258"/>
      <c r="AH42" s="258"/>
      <c r="AI42" s="263" t="s">
        <v>285</v>
      </c>
      <c r="AJ42" s="262">
        <f>AJ40/33</f>
        <v>134.31765428799363</v>
      </c>
      <c r="AK42"/>
      <c r="AL42"/>
      <c r="AM42" s="264" t="s">
        <v>286</v>
      </c>
      <c r="AN42" s="259">
        <v>17.80013960011545</v>
      </c>
      <c r="AO42" s="258"/>
      <c r="AP42" s="258"/>
      <c r="AQ42" s="263" t="s">
        <v>285</v>
      </c>
      <c r="AR42" s="262">
        <f>AR40/33</f>
        <v>124.04434305501383</v>
      </c>
    </row>
    <row r="43" spans="18:44">
      <c r="W43" s="260" t="s">
        <v>10</v>
      </c>
      <c r="X43" s="259">
        <v>0.57763009937356835</v>
      </c>
      <c r="Y43" s="258"/>
      <c r="Z43" s="258"/>
      <c r="AA43" s="258"/>
      <c r="AB43" s="1"/>
      <c r="AC43"/>
      <c r="AD43"/>
      <c r="AE43" s="261" t="s">
        <v>10</v>
      </c>
      <c r="AF43" s="259">
        <v>0.5800402470156738</v>
      </c>
      <c r="AG43" s="258"/>
      <c r="AH43" s="258"/>
      <c r="AI43" s="258"/>
      <c r="AJ43" s="1"/>
      <c r="AK43"/>
      <c r="AL43"/>
      <c r="AM43" s="260" t="s">
        <v>10</v>
      </c>
      <c r="AN43" s="259">
        <v>0.61176187980083663</v>
      </c>
      <c r="AO43" s="258"/>
      <c r="AP43" s="258"/>
      <c r="AQ43" s="258"/>
      <c r="AR43"/>
    </row>
  </sheetData>
  <mergeCells count="8">
    <mergeCell ref="A17:M18"/>
    <mergeCell ref="A19:M20"/>
    <mergeCell ref="O2:P2"/>
    <mergeCell ref="R2:U2"/>
    <mergeCell ref="A3:L3"/>
    <mergeCell ref="A4:L4"/>
    <mergeCell ref="A9:L9"/>
    <mergeCell ref="A13:M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5FF5A-F83B-4123-AB91-CCB5C26BB50C}">
  <dimension ref="A1:O77"/>
  <sheetViews>
    <sheetView zoomScaleNormal="100" workbookViewId="0">
      <selection activeCell="A32" sqref="A32:L49"/>
    </sheetView>
  </sheetViews>
  <sheetFormatPr defaultColWidth="9.109375" defaultRowHeight="15.6"/>
  <cols>
    <col min="1" max="1" width="10.33203125" style="172" customWidth="1"/>
    <col min="2" max="11" width="12.33203125" style="172" customWidth="1"/>
    <col min="12" max="13" width="6.6640625" style="172" customWidth="1"/>
    <col min="14" max="14" width="17.88671875" style="172" bestFit="1" customWidth="1"/>
    <col min="15" max="16" width="12.33203125" style="172" customWidth="1"/>
    <col min="17" max="17" width="16.6640625" style="172" customWidth="1"/>
    <col min="18" max="21" width="12.33203125" style="172" customWidth="1"/>
    <col min="22" max="23" width="9.109375" style="172"/>
    <col min="24" max="25" width="11.5546875" style="172" bestFit="1" customWidth="1"/>
    <col min="26" max="16384" width="9.109375" style="172"/>
  </cols>
  <sheetData>
    <row r="1" spans="1:15" ht="18" customHeight="1">
      <c r="A1" s="23" t="s">
        <v>59</v>
      </c>
      <c r="B1" s="22"/>
      <c r="C1" s="256" t="s">
        <v>36</v>
      </c>
      <c r="D1" s="22"/>
      <c r="E1" s="22"/>
      <c r="F1" s="22"/>
      <c r="G1" s="22"/>
      <c r="H1" s="22"/>
      <c r="I1" s="22"/>
      <c r="J1" s="22"/>
      <c r="K1" s="22"/>
      <c r="L1" s="22"/>
      <c r="M1" s="22"/>
      <c r="N1" s="4"/>
      <c r="O1" s="311"/>
    </row>
    <row r="2" spans="1:15" ht="15.75" customHeight="1">
      <c r="A2" s="160" t="s">
        <v>341</v>
      </c>
      <c r="B2" s="188"/>
      <c r="C2" s="188"/>
      <c r="D2" s="188"/>
      <c r="E2" s="188"/>
      <c r="F2" s="22"/>
      <c r="G2" s="22"/>
      <c r="H2" s="256"/>
      <c r="I2" s="256"/>
      <c r="J2" s="255"/>
      <c r="K2" s="255"/>
      <c r="L2" s="255"/>
      <c r="M2" s="22"/>
      <c r="N2" s="311"/>
      <c r="O2" s="311"/>
    </row>
    <row r="3" spans="1:15" ht="31.2" customHeight="1">
      <c r="A3" s="864" t="s">
        <v>340</v>
      </c>
      <c r="B3" s="864"/>
      <c r="C3" s="864"/>
      <c r="D3" s="864"/>
      <c r="E3" s="864"/>
      <c r="F3" s="864"/>
      <c r="G3" s="864"/>
      <c r="H3" s="864"/>
      <c r="I3" s="864"/>
      <c r="J3" s="864"/>
      <c r="K3" s="864"/>
      <c r="L3" s="864"/>
      <c r="M3" s="254"/>
      <c r="N3" s="311"/>
      <c r="O3" s="311"/>
    </row>
    <row r="4" spans="1:15">
      <c r="A4" s="287"/>
      <c r="B4" s="287"/>
      <c r="C4" s="287"/>
      <c r="D4" s="287"/>
      <c r="E4" s="287"/>
      <c r="F4" s="287"/>
      <c r="G4" s="287"/>
      <c r="H4" s="287"/>
      <c r="I4" s="287"/>
      <c r="J4" s="287"/>
      <c r="K4" s="287"/>
      <c r="L4" s="287"/>
      <c r="M4" s="254"/>
      <c r="N4" s="311"/>
      <c r="O4" s="311"/>
    </row>
    <row r="5" spans="1:15">
      <c r="A5" s="866" t="s">
        <v>339</v>
      </c>
      <c r="B5" s="868" t="s">
        <v>280</v>
      </c>
      <c r="C5" s="868"/>
      <c r="D5" s="868"/>
      <c r="E5" s="868"/>
      <c r="F5" s="868"/>
      <c r="G5" s="868"/>
      <c r="H5" s="868"/>
      <c r="I5" s="868"/>
      <c r="J5" s="868"/>
      <c r="K5" s="868"/>
      <c r="L5" s="4"/>
      <c r="M5" s="4"/>
      <c r="N5" s="311"/>
      <c r="O5" s="340"/>
    </row>
    <row r="6" spans="1:15" ht="28.95" customHeight="1">
      <c r="A6" s="867"/>
      <c r="B6" s="338">
        <v>1</v>
      </c>
      <c r="C6" s="338">
        <v>2</v>
      </c>
      <c r="D6" s="338">
        <v>3</v>
      </c>
      <c r="E6" s="338">
        <v>4</v>
      </c>
      <c r="F6" s="338">
        <v>5</v>
      </c>
      <c r="G6" s="338">
        <v>6</v>
      </c>
      <c r="H6" s="338">
        <v>7</v>
      </c>
      <c r="I6" s="338">
        <v>8</v>
      </c>
      <c r="J6" s="338">
        <v>9</v>
      </c>
      <c r="K6" s="338">
        <v>10</v>
      </c>
      <c r="L6" s="4"/>
      <c r="M6" s="4"/>
      <c r="N6" s="271" t="s">
        <v>338</v>
      </c>
      <c r="O6" s="341" t="s">
        <v>44</v>
      </c>
    </row>
    <row r="7" spans="1:15">
      <c r="A7" s="338">
        <v>1</v>
      </c>
      <c r="B7" s="337">
        <v>30635</v>
      </c>
      <c r="C7" s="337">
        <v>75918</v>
      </c>
      <c r="D7" s="337">
        <v>103075</v>
      </c>
      <c r="E7" s="337">
        <v>125164</v>
      </c>
      <c r="F7" s="337">
        <v>141147</v>
      </c>
      <c r="G7" s="337">
        <v>148303</v>
      </c>
      <c r="H7" s="337">
        <v>156205</v>
      </c>
      <c r="I7" s="337">
        <v>162274</v>
      </c>
      <c r="J7" s="337">
        <v>162822</v>
      </c>
      <c r="K7" s="337">
        <v>167371</v>
      </c>
      <c r="L7" s="4"/>
      <c r="M7" s="4"/>
      <c r="N7" s="340"/>
      <c r="O7" s="340"/>
    </row>
    <row r="8" spans="1:15">
      <c r="A8" s="338">
        <v>2</v>
      </c>
      <c r="B8" s="337">
        <v>30486</v>
      </c>
      <c r="C8" s="337">
        <v>83621</v>
      </c>
      <c r="D8" s="337">
        <v>114168</v>
      </c>
      <c r="E8" s="337">
        <v>133409</v>
      </c>
      <c r="F8" s="337">
        <v>147859</v>
      </c>
      <c r="G8" s="337">
        <v>156463</v>
      </c>
      <c r="H8" s="337">
        <v>164248</v>
      </c>
      <c r="I8" s="337">
        <v>164993</v>
      </c>
      <c r="J8" s="337">
        <v>171679</v>
      </c>
      <c r="K8" s="336"/>
      <c r="L8" s="4"/>
      <c r="M8" s="4"/>
      <c r="N8" s="339"/>
      <c r="O8" s="339"/>
    </row>
    <row r="9" spans="1:15">
      <c r="A9" s="338">
        <v>3</v>
      </c>
      <c r="B9" s="337">
        <v>35418</v>
      </c>
      <c r="C9" s="337">
        <v>94329</v>
      </c>
      <c r="D9" s="337">
        <v>129403</v>
      </c>
      <c r="E9" s="337">
        <v>149407</v>
      </c>
      <c r="F9" s="337">
        <v>161144</v>
      </c>
      <c r="G9" s="337">
        <v>174302</v>
      </c>
      <c r="H9" s="337">
        <v>178234</v>
      </c>
      <c r="I9" s="337">
        <v>189111</v>
      </c>
      <c r="J9" s="336"/>
      <c r="K9" s="336"/>
      <c r="L9" s="4"/>
      <c r="M9" s="4"/>
      <c r="N9" s="339"/>
      <c r="O9" s="339"/>
    </row>
    <row r="10" spans="1:15">
      <c r="A10" s="338">
        <v>4</v>
      </c>
      <c r="B10" s="337">
        <v>31988</v>
      </c>
      <c r="C10" s="337">
        <v>86950</v>
      </c>
      <c r="D10" s="337">
        <v>125282</v>
      </c>
      <c r="E10" s="337">
        <v>147174</v>
      </c>
      <c r="F10" s="337">
        <v>166267</v>
      </c>
      <c r="G10" s="337">
        <v>174933</v>
      </c>
      <c r="H10" s="337">
        <v>186389</v>
      </c>
      <c r="I10" s="336"/>
      <c r="J10" s="336"/>
      <c r="K10" s="336"/>
      <c r="L10" s="4"/>
      <c r="M10" s="4"/>
      <c r="N10" s="335">
        <v>115892053.79736833</v>
      </c>
      <c r="O10" s="334">
        <v>10765.31717123877</v>
      </c>
    </row>
    <row r="11" spans="1:15">
      <c r="A11" s="338">
        <v>5</v>
      </c>
      <c r="B11" s="337">
        <v>41863</v>
      </c>
      <c r="C11" s="337">
        <v>108494</v>
      </c>
      <c r="D11" s="337">
        <v>151006</v>
      </c>
      <c r="E11" s="337">
        <v>170927</v>
      </c>
      <c r="F11" s="337">
        <v>188961</v>
      </c>
      <c r="G11" s="337">
        <v>201914</v>
      </c>
      <c r="H11" s="336"/>
      <c r="I11" s="336"/>
      <c r="J11" s="336"/>
      <c r="K11" s="336"/>
      <c r="L11" s="4"/>
      <c r="M11" s="4"/>
      <c r="N11" s="335">
        <v>156394210.14824441</v>
      </c>
      <c r="O11" s="334">
        <v>12505.767075563354</v>
      </c>
    </row>
    <row r="12" spans="1:15">
      <c r="A12" s="338">
        <v>6</v>
      </c>
      <c r="B12" s="337">
        <v>69271</v>
      </c>
      <c r="C12" s="337">
        <v>185534</v>
      </c>
      <c r="D12" s="337">
        <v>231294</v>
      </c>
      <c r="E12" s="337">
        <v>274553</v>
      </c>
      <c r="F12" s="337">
        <v>293180</v>
      </c>
      <c r="G12" s="336"/>
      <c r="H12" s="336"/>
      <c r="I12" s="336"/>
      <c r="J12" s="336"/>
      <c r="K12" s="336"/>
      <c r="L12" s="4"/>
      <c r="M12" s="4"/>
      <c r="N12" s="335">
        <v>308607047.92511749</v>
      </c>
      <c r="O12" s="334">
        <v>17567.215144271373</v>
      </c>
    </row>
    <row r="13" spans="1:15">
      <c r="A13" s="338">
        <v>7</v>
      </c>
      <c r="B13" s="337">
        <v>70874</v>
      </c>
      <c r="C13" s="337">
        <v>176227</v>
      </c>
      <c r="D13" s="337">
        <v>230361</v>
      </c>
      <c r="E13" s="337">
        <v>258473</v>
      </c>
      <c r="F13" s="336"/>
      <c r="G13" s="336"/>
      <c r="H13" s="336"/>
      <c r="I13" s="336"/>
      <c r="J13" s="336"/>
      <c r="K13" s="336"/>
      <c r="L13" s="4"/>
      <c r="M13" s="4"/>
      <c r="N13" s="335">
        <v>350016681.81506145</v>
      </c>
      <c r="O13" s="334">
        <v>18708.732768818456</v>
      </c>
    </row>
    <row r="14" spans="1:15">
      <c r="A14" s="338">
        <v>8</v>
      </c>
      <c r="B14" s="337">
        <v>60124</v>
      </c>
      <c r="C14" s="337">
        <v>147680</v>
      </c>
      <c r="D14" s="337">
        <v>193988</v>
      </c>
      <c r="E14" s="336"/>
      <c r="F14" s="336"/>
      <c r="G14" s="336"/>
      <c r="H14" s="336"/>
      <c r="I14" s="336"/>
      <c r="J14" s="336"/>
      <c r="K14" s="336"/>
      <c r="L14" s="4"/>
      <c r="M14" s="4"/>
      <c r="N14" s="335">
        <v>352174635.35246181</v>
      </c>
      <c r="O14" s="334">
        <v>18766.316509972377</v>
      </c>
    </row>
    <row r="15" spans="1:15">
      <c r="A15" s="338">
        <v>9</v>
      </c>
      <c r="B15" s="337">
        <v>61571</v>
      </c>
      <c r="C15" s="337">
        <v>146296</v>
      </c>
      <c r="D15" s="336"/>
      <c r="E15" s="336"/>
      <c r="F15" s="336"/>
      <c r="G15" s="336"/>
      <c r="H15" s="336"/>
      <c r="I15" s="336"/>
      <c r="J15" s="336"/>
      <c r="K15" s="336"/>
      <c r="L15" s="4"/>
      <c r="M15" s="4"/>
      <c r="N15" s="335">
        <v>539717567.59312928</v>
      </c>
      <c r="O15" s="334">
        <v>23231.822304613328</v>
      </c>
    </row>
    <row r="16" spans="1:15">
      <c r="A16" s="338">
        <v>10</v>
      </c>
      <c r="B16" s="337">
        <v>48754</v>
      </c>
      <c r="C16" s="336"/>
      <c r="D16" s="336"/>
      <c r="E16" s="336"/>
      <c r="F16" s="336"/>
      <c r="G16" s="336"/>
      <c r="H16" s="336"/>
      <c r="I16" s="336"/>
      <c r="J16" s="336"/>
      <c r="K16" s="336"/>
      <c r="L16" s="4"/>
      <c r="M16" s="4"/>
      <c r="N16" s="335">
        <v>627797360.92388046</v>
      </c>
      <c r="O16" s="334">
        <v>25055.884756357747</v>
      </c>
    </row>
    <row r="18" spans="1:12">
      <c r="A18" s="300" t="s">
        <v>69</v>
      </c>
      <c r="B18" s="869" t="s">
        <v>337</v>
      </c>
      <c r="C18" s="869"/>
      <c r="D18" s="869"/>
      <c r="E18" s="869"/>
      <c r="F18" s="869"/>
      <c r="G18" s="869"/>
      <c r="H18" s="869"/>
      <c r="I18" s="869"/>
      <c r="J18" s="869"/>
      <c r="K18" s="869"/>
      <c r="L18" s="869"/>
    </row>
    <row r="19" spans="1:12" ht="16.2">
      <c r="A19" s="330"/>
      <c r="B19" s="333" t="s">
        <v>336</v>
      </c>
      <c r="C19" s="332"/>
      <c r="D19" s="332"/>
      <c r="E19" s="332"/>
      <c r="F19" s="332"/>
      <c r="G19" s="330"/>
      <c r="H19" s="330"/>
      <c r="I19" s="330"/>
      <c r="J19" s="330"/>
      <c r="K19" s="330"/>
      <c r="L19" s="330"/>
    </row>
    <row r="20" spans="1:12" ht="16.2">
      <c r="A20" s="330"/>
      <c r="B20" s="298" t="s">
        <v>335</v>
      </c>
      <c r="C20" s="298"/>
      <c r="D20" s="237"/>
      <c r="E20" s="331"/>
      <c r="F20" s="331"/>
      <c r="G20" s="330"/>
      <c r="H20" s="330"/>
      <c r="I20" s="330"/>
      <c r="J20" s="330"/>
      <c r="K20" s="330"/>
      <c r="L20" s="330"/>
    </row>
    <row r="21" spans="1:12">
      <c r="A21" s="329" t="s">
        <v>334</v>
      </c>
      <c r="B21" s="328">
        <v>1</v>
      </c>
      <c r="C21" s="328">
        <v>2</v>
      </c>
      <c r="D21" s="328">
        <v>3</v>
      </c>
      <c r="E21" s="328">
        <v>4</v>
      </c>
      <c r="F21" s="328">
        <v>5</v>
      </c>
      <c r="G21" s="328">
        <v>6</v>
      </c>
      <c r="H21" s="328">
        <v>7</v>
      </c>
      <c r="I21" s="328">
        <v>8</v>
      </c>
      <c r="J21" s="328">
        <v>9</v>
      </c>
      <c r="K21" s="1"/>
      <c r="L21" s="1"/>
    </row>
    <row r="22" spans="1:12" ht="19.649999999999999" customHeight="1">
      <c r="A22" s="327" t="s">
        <v>333</v>
      </c>
      <c r="B22" s="326"/>
      <c r="C22" s="326"/>
      <c r="D22" s="326"/>
      <c r="E22" s="326"/>
      <c r="F22" s="326"/>
      <c r="G22" s="326"/>
      <c r="H22" s="326"/>
      <c r="I22" s="326"/>
      <c r="J22" s="326"/>
      <c r="K22" s="325"/>
      <c r="L22" s="1"/>
    </row>
    <row r="23" spans="1:12" ht="19.649999999999999" customHeight="1">
      <c r="A23" s="321"/>
      <c r="B23" s="324">
        <v>815.65894915743581</v>
      </c>
      <c r="C23" s="324">
        <v>459.91841023265857</v>
      </c>
      <c r="D23" s="324">
        <v>160.40589721446747</v>
      </c>
      <c r="E23" s="324">
        <v>117.70090747483717</v>
      </c>
      <c r="F23" s="324">
        <v>26.573645815642635</v>
      </c>
      <c r="G23" s="324">
        <v>56.929024402387348</v>
      </c>
      <c r="H23" s="324">
        <v>137.68558209796856</v>
      </c>
      <c r="I23" s="323"/>
      <c r="J23" s="323"/>
      <c r="K23" s="322" t="s">
        <v>332</v>
      </c>
      <c r="L23" s="1"/>
    </row>
    <row r="24" spans="1:12" ht="19.649999999999999" customHeight="1">
      <c r="A24" s="321"/>
      <c r="B24" s="319">
        <v>124.78872500697653</v>
      </c>
      <c r="C24" s="319">
        <v>258.60712772555308</v>
      </c>
      <c r="D24" s="319">
        <v>119.02150703052205</v>
      </c>
      <c r="E24" s="319">
        <v>97.652718980368746</v>
      </c>
      <c r="F24" s="319">
        <v>23.52823728477825</v>
      </c>
      <c r="G24" s="319">
        <v>51.881563975498558</v>
      </c>
      <c r="H24" s="319">
        <v>128.41303092885062</v>
      </c>
      <c r="I24" s="318"/>
      <c r="J24" s="318"/>
      <c r="K24" s="317"/>
      <c r="L24" s="1"/>
    </row>
    <row r="25" spans="1:12" ht="33" customHeight="1">
      <c r="A25" s="320"/>
      <c r="B25" s="319">
        <v>2.3135830460634384E-6</v>
      </c>
      <c r="C25" s="319">
        <v>1.0430215081465194E-6</v>
      </c>
      <c r="D25" s="319">
        <v>9.2200824459772316E-7</v>
      </c>
      <c r="E25" s="319">
        <v>9.9936640170132137E-7</v>
      </c>
      <c r="F25" s="319">
        <v>1.2416529877895846E-6</v>
      </c>
      <c r="G25" s="319">
        <v>1.5290496497711776E-6</v>
      </c>
      <c r="H25" s="319">
        <v>2.0052658280644976E-6</v>
      </c>
      <c r="I25" s="318"/>
      <c r="J25" s="318"/>
      <c r="K25" s="317"/>
      <c r="L25" s="1"/>
    </row>
    <row r="26" spans="1:12">
      <c r="A26" s="317"/>
      <c r="B26" s="317"/>
      <c r="C26" s="317"/>
      <c r="D26" s="317"/>
      <c r="E26" s="317"/>
      <c r="F26" s="317"/>
      <c r="G26" s="317"/>
      <c r="H26" s="317"/>
      <c r="I26" s="317"/>
      <c r="J26" s="317"/>
      <c r="K26" s="317"/>
      <c r="L26" s="1"/>
    </row>
    <row r="27" spans="1:12">
      <c r="A27" s="22" t="s">
        <v>9</v>
      </c>
      <c r="B27" s="22" t="s">
        <v>331</v>
      </c>
      <c r="C27" s="22"/>
      <c r="D27" s="22"/>
      <c r="E27" s="316"/>
      <c r="F27" s="210"/>
      <c r="G27" s="316"/>
      <c r="H27" s="22"/>
      <c r="I27" s="22"/>
      <c r="J27" s="22"/>
      <c r="K27" s="22"/>
      <c r="L27" s="22"/>
    </row>
    <row r="28" spans="1:12" ht="16.2">
      <c r="A28" s="256"/>
      <c r="B28" s="315" t="s">
        <v>330</v>
      </c>
      <c r="C28" s="315"/>
      <c r="D28" s="314"/>
      <c r="E28" s="255"/>
      <c r="F28" s="22"/>
      <c r="G28" s="22"/>
      <c r="H28" s="22"/>
      <c r="I28" s="22"/>
      <c r="J28" s="22"/>
      <c r="K28" s="22"/>
      <c r="L28" s="22"/>
    </row>
    <row r="29" spans="1:12" ht="16.2">
      <c r="A29" s="313"/>
      <c r="B29" s="313"/>
      <c r="C29" s="313"/>
      <c r="D29" s="312"/>
      <c r="E29" s="312"/>
      <c r="F29" s="311"/>
      <c r="G29" s="311"/>
      <c r="H29" s="311"/>
      <c r="I29" s="311"/>
      <c r="J29" s="311"/>
      <c r="K29" s="311"/>
      <c r="L29" s="311"/>
    </row>
    <row r="30" spans="1:12">
      <c r="A30" s="22" t="s">
        <v>7</v>
      </c>
      <c r="B30" s="864" t="s">
        <v>329</v>
      </c>
      <c r="C30" s="864"/>
      <c r="D30" s="864"/>
      <c r="E30" s="864"/>
      <c r="F30" s="864"/>
      <c r="G30" s="864"/>
      <c r="H30" s="864"/>
      <c r="I30" s="864"/>
      <c r="J30" s="864"/>
      <c r="K30" s="864"/>
      <c r="L30" s="864"/>
    </row>
    <row r="31" spans="1:12" ht="16.2">
      <c r="A31" s="256"/>
      <c r="B31" s="310" t="s">
        <v>60</v>
      </c>
      <c r="C31" s="310"/>
      <c r="D31" s="309"/>
      <c r="E31" s="255"/>
      <c r="F31" s="22"/>
      <c r="G31" s="22"/>
      <c r="H31" s="22"/>
      <c r="I31" s="22"/>
      <c r="J31" s="22"/>
      <c r="K31" s="22"/>
      <c r="L31" s="22"/>
    </row>
    <row r="33" spans="1:13">
      <c r="A33" s="39"/>
      <c r="B33" s="130" t="s">
        <v>328</v>
      </c>
      <c r="C33" s="308"/>
      <c r="D33" s="39"/>
      <c r="E33" s="39"/>
      <c r="F33" s="39"/>
      <c r="G33" s="39"/>
      <c r="H33" s="39"/>
      <c r="I33" s="39"/>
      <c r="J33" s="39"/>
      <c r="K33" s="39"/>
      <c r="L33" s="39"/>
      <c r="M33" s="39"/>
    </row>
    <row r="34" spans="1:13">
      <c r="A34" s="39"/>
      <c r="B34" s="130" t="s">
        <v>327</v>
      </c>
      <c r="C34" s="308"/>
      <c r="D34" s="39"/>
      <c r="E34" s="39"/>
      <c r="F34" s="39"/>
      <c r="G34" s="39"/>
      <c r="H34" s="39"/>
      <c r="I34" s="39"/>
      <c r="J34" s="39"/>
      <c r="K34" s="39"/>
      <c r="L34" s="39"/>
      <c r="M34" s="39"/>
    </row>
    <row r="35" spans="1:13">
      <c r="A35" s="39"/>
      <c r="B35" s="128"/>
      <c r="C35" s="128"/>
      <c r="D35" s="39"/>
      <c r="E35" s="39"/>
      <c r="F35" s="39"/>
      <c r="G35" s="39"/>
      <c r="H35" s="39"/>
      <c r="I35" s="39"/>
      <c r="J35" s="39"/>
      <c r="K35" s="39"/>
      <c r="L35" s="39"/>
      <c r="M35" s="39"/>
    </row>
    <row r="36" spans="1:13">
      <c r="A36" s="191" t="s">
        <v>4</v>
      </c>
      <c r="B36" s="865" t="s">
        <v>326</v>
      </c>
      <c r="C36" s="865"/>
      <c r="D36" s="865"/>
      <c r="E36" s="865"/>
      <c r="F36" s="865"/>
      <c r="G36" s="865"/>
      <c r="H36" s="865"/>
      <c r="I36" s="865"/>
      <c r="J36" s="865"/>
      <c r="K36" s="865"/>
      <c r="L36" s="865"/>
      <c r="M36" s="22"/>
    </row>
    <row r="37" spans="1:13">
      <c r="A37" s="301"/>
      <c r="B37" s="865" t="s">
        <v>325</v>
      </c>
      <c r="C37" s="865"/>
      <c r="D37" s="865"/>
      <c r="E37" s="865"/>
      <c r="F37" s="865"/>
      <c r="G37" s="865"/>
      <c r="H37" s="865"/>
      <c r="I37" s="865"/>
      <c r="J37" s="865"/>
      <c r="K37" s="865"/>
      <c r="L37" s="865"/>
      <c r="M37" s="22"/>
    </row>
    <row r="38" spans="1:13" ht="16.2">
      <c r="A38" s="303"/>
      <c r="B38" s="303" t="s">
        <v>60</v>
      </c>
      <c r="C38" s="303"/>
      <c r="D38" s="307"/>
      <c r="E38" s="307"/>
      <c r="F38" s="191"/>
      <c r="G38" s="191"/>
      <c r="H38" s="191"/>
      <c r="I38" s="191"/>
      <c r="J38" s="191"/>
      <c r="K38" s="191"/>
      <c r="L38" s="191"/>
      <c r="M38" s="22"/>
    </row>
    <row r="39" spans="1:13">
      <c r="A39" s="39"/>
      <c r="B39" s="39"/>
      <c r="C39" s="306"/>
      <c r="D39" s="39"/>
      <c r="E39" s="39"/>
      <c r="F39" s="39"/>
      <c r="G39" s="39"/>
      <c r="H39" s="39"/>
      <c r="I39" s="39"/>
      <c r="J39" s="39"/>
      <c r="K39" s="39"/>
      <c r="L39" s="39"/>
      <c r="M39" s="39"/>
    </row>
    <row r="40" spans="1:13">
      <c r="A40" s="39"/>
      <c r="B40" s="39"/>
      <c r="C40" s="306"/>
      <c r="D40" s="39"/>
      <c r="E40" s="39"/>
      <c r="F40" s="39"/>
      <c r="G40" s="39"/>
      <c r="H40" s="39"/>
      <c r="I40" s="39"/>
      <c r="J40" s="39"/>
      <c r="K40" s="39"/>
      <c r="L40" s="39"/>
      <c r="M40" s="39"/>
    </row>
    <row r="41" spans="1:13">
      <c r="A41" s="39"/>
      <c r="B41" s="39"/>
      <c r="C41" s="39"/>
      <c r="D41" s="39"/>
      <c r="E41" s="39"/>
      <c r="F41" s="39"/>
      <c r="G41" s="39"/>
      <c r="H41" s="39"/>
      <c r="I41" s="39"/>
      <c r="J41" s="39"/>
      <c r="K41" s="39"/>
      <c r="L41" s="39"/>
      <c r="M41" s="39"/>
    </row>
    <row r="42" spans="1:13">
      <c r="A42" s="864" t="s">
        <v>324</v>
      </c>
      <c r="B42" s="864"/>
      <c r="C42" s="864"/>
      <c r="D42" s="864"/>
      <c r="E42" s="864"/>
      <c r="F42" s="864"/>
      <c r="G42" s="864"/>
      <c r="H42" s="864"/>
      <c r="I42" s="864"/>
      <c r="J42" s="864"/>
      <c r="K42" s="864"/>
      <c r="L42" s="864"/>
      <c r="M42" s="22"/>
    </row>
    <row r="43" spans="1:13" ht="16.2">
      <c r="A43" s="305"/>
      <c r="B43" s="22"/>
      <c r="C43" s="22"/>
      <c r="D43" s="22"/>
      <c r="E43" s="22"/>
      <c r="F43" s="22"/>
      <c r="G43" s="22"/>
      <c r="H43" s="256"/>
      <c r="I43" s="256"/>
      <c r="J43" s="255"/>
      <c r="K43" s="255"/>
      <c r="L43" s="255"/>
      <c r="M43" s="22"/>
    </row>
    <row r="44" spans="1:13">
      <c r="A44" s="273" t="s">
        <v>46</v>
      </c>
      <c r="B44" s="864" t="s">
        <v>323</v>
      </c>
      <c r="C44" s="864"/>
      <c r="D44" s="864"/>
      <c r="E44" s="864"/>
      <c r="F44" s="864"/>
      <c r="G44" s="864"/>
      <c r="H44" s="864"/>
      <c r="I44" s="864"/>
      <c r="J44" s="864"/>
      <c r="K44" s="864"/>
      <c r="L44" s="864"/>
      <c r="M44" s="22"/>
    </row>
    <row r="45" spans="1:13" ht="16.2">
      <c r="A45" s="256"/>
      <c r="B45" s="256" t="s">
        <v>60</v>
      </c>
      <c r="C45" s="256"/>
      <c r="D45" s="255"/>
      <c r="E45" s="255"/>
      <c r="F45" s="22"/>
      <c r="G45" s="22"/>
      <c r="H45" s="22"/>
      <c r="I45" s="22"/>
      <c r="J45" s="22"/>
      <c r="K45" s="22"/>
      <c r="L45" s="22"/>
      <c r="M45" s="22"/>
    </row>
    <row r="46" spans="1:13">
      <c r="A46" s="870"/>
      <c r="B46" s="870"/>
      <c r="C46" s="870"/>
      <c r="D46" s="870"/>
      <c r="E46" s="870"/>
      <c r="F46" s="870"/>
      <c r="G46" s="870"/>
      <c r="H46" s="870"/>
      <c r="I46" s="870"/>
      <c r="J46" s="870"/>
      <c r="K46" s="870"/>
      <c r="L46" s="870"/>
      <c r="M46" s="870"/>
    </row>
    <row r="47" spans="1:13">
      <c r="A47" s="870"/>
      <c r="B47" s="870"/>
      <c r="C47" s="870"/>
      <c r="D47" s="870"/>
      <c r="E47" s="870"/>
      <c r="F47" s="870"/>
      <c r="G47" s="870"/>
      <c r="H47" s="870"/>
      <c r="I47" s="870"/>
      <c r="J47" s="870"/>
      <c r="K47" s="870"/>
      <c r="L47" s="870"/>
      <c r="M47" s="870"/>
    </row>
    <row r="48" spans="1:13">
      <c r="A48" s="870"/>
      <c r="B48" s="870"/>
      <c r="C48" s="870"/>
      <c r="D48" s="870"/>
      <c r="E48" s="870"/>
      <c r="F48" s="870"/>
      <c r="G48" s="870"/>
      <c r="H48" s="870"/>
      <c r="I48" s="870"/>
      <c r="J48" s="870"/>
      <c r="K48" s="870"/>
      <c r="L48" s="870"/>
      <c r="M48" s="870"/>
    </row>
    <row r="49" spans="1:13" ht="15.6" customHeight="1">
      <c r="A49" s="273" t="s">
        <v>108</v>
      </c>
      <c r="B49" s="864" t="s">
        <v>322</v>
      </c>
      <c r="C49" s="864"/>
      <c r="D49" s="864"/>
      <c r="E49" s="864"/>
      <c r="F49" s="864"/>
      <c r="G49" s="864"/>
      <c r="H49" s="864"/>
      <c r="I49" s="864"/>
      <c r="J49" s="864"/>
      <c r="K49" s="864"/>
      <c r="L49" s="864"/>
      <c r="M49" s="22"/>
    </row>
    <row r="50" spans="1:13" ht="16.2">
      <c r="A50" s="256"/>
      <c r="B50" s="256" t="s">
        <v>60</v>
      </c>
      <c r="C50" s="256"/>
      <c r="D50" s="255"/>
      <c r="E50" s="255"/>
      <c r="F50" s="22"/>
      <c r="G50" s="22"/>
      <c r="H50" s="22"/>
      <c r="I50" s="22"/>
      <c r="J50" s="22"/>
      <c r="K50" s="22"/>
      <c r="L50" s="22"/>
      <c r="M50" s="22"/>
    </row>
    <row r="51" spans="1:13">
      <c r="A51" s="870"/>
      <c r="B51" s="870"/>
      <c r="C51" s="870"/>
      <c r="D51" s="870"/>
      <c r="E51" s="870"/>
      <c r="F51" s="870"/>
      <c r="G51" s="870"/>
      <c r="H51" s="870"/>
      <c r="I51" s="870"/>
      <c r="J51" s="870"/>
      <c r="K51" s="870"/>
      <c r="L51" s="870"/>
      <c r="M51" s="870"/>
    </row>
    <row r="52" spans="1:13">
      <c r="A52" s="870"/>
      <c r="B52" s="870"/>
      <c r="C52" s="870"/>
      <c r="D52" s="870"/>
      <c r="E52" s="870"/>
      <c r="F52" s="870"/>
      <c r="G52" s="870"/>
      <c r="H52" s="870"/>
      <c r="I52" s="870"/>
      <c r="J52" s="870"/>
      <c r="K52" s="870"/>
      <c r="L52" s="870"/>
      <c r="M52" s="870"/>
    </row>
    <row r="53" spans="1:13">
      <c r="A53" s="870"/>
      <c r="B53" s="870"/>
      <c r="C53" s="870"/>
      <c r="D53" s="870"/>
      <c r="E53" s="870"/>
      <c r="F53" s="870"/>
      <c r="G53" s="870"/>
      <c r="H53" s="870"/>
      <c r="I53" s="870"/>
      <c r="J53" s="870"/>
      <c r="K53" s="870"/>
      <c r="L53" s="870"/>
      <c r="M53" s="870"/>
    </row>
    <row r="54" spans="1:13" ht="15.6" customHeight="1">
      <c r="A54" s="865" t="s">
        <v>321</v>
      </c>
      <c r="B54" s="865"/>
      <c r="C54" s="865"/>
      <c r="D54" s="865"/>
      <c r="E54" s="865"/>
      <c r="F54" s="865"/>
      <c r="G54" s="865"/>
      <c r="H54" s="865"/>
      <c r="I54" s="865"/>
      <c r="J54" s="865"/>
      <c r="K54" s="865"/>
      <c r="L54" s="865"/>
      <c r="M54" s="22"/>
    </row>
    <row r="55" spans="1:13">
      <c r="A55" s="304" t="s">
        <v>320</v>
      </c>
      <c r="B55" s="302"/>
      <c r="C55" s="302"/>
      <c r="D55" s="302"/>
      <c r="E55" s="302"/>
      <c r="F55" s="302"/>
      <c r="G55" s="302"/>
      <c r="H55" s="302"/>
      <c r="I55" s="302"/>
      <c r="J55" s="302"/>
      <c r="K55" s="302"/>
      <c r="L55" s="302"/>
      <c r="M55" s="22"/>
    </row>
    <row r="56" spans="1:13">
      <c r="A56" s="304" t="s">
        <v>319</v>
      </c>
      <c r="B56" s="302"/>
      <c r="C56" s="302"/>
      <c r="D56" s="302"/>
      <c r="E56" s="302"/>
      <c r="F56" s="302"/>
      <c r="G56" s="302"/>
      <c r="H56" s="302"/>
      <c r="I56" s="302"/>
      <c r="J56" s="302"/>
      <c r="K56" s="302"/>
      <c r="L56" s="302"/>
      <c r="M56" s="22"/>
    </row>
    <row r="57" spans="1:13">
      <c r="A57" s="304" t="s">
        <v>318</v>
      </c>
      <c r="B57" s="302"/>
      <c r="C57" s="302"/>
      <c r="D57" s="302"/>
      <c r="E57" s="302"/>
      <c r="F57" s="302"/>
      <c r="G57" s="302"/>
      <c r="H57" s="302"/>
      <c r="I57" s="302"/>
      <c r="J57" s="302"/>
      <c r="K57" s="302"/>
      <c r="L57" s="302"/>
      <c r="M57" s="22"/>
    </row>
    <row r="58" spans="1:13">
      <c r="A58" s="278"/>
      <c r="B58" s="287"/>
      <c r="C58" s="287"/>
      <c r="D58" s="287"/>
      <c r="E58" s="287"/>
      <c r="F58" s="287"/>
      <c r="G58" s="287"/>
      <c r="H58" s="287"/>
      <c r="I58" s="287"/>
      <c r="J58" s="287"/>
      <c r="K58" s="287"/>
      <c r="L58" s="287"/>
      <c r="M58" s="22"/>
    </row>
    <row r="59" spans="1:13" ht="15.6" customHeight="1">
      <c r="A59" s="865" t="s">
        <v>317</v>
      </c>
      <c r="B59" s="865"/>
      <c r="C59" s="865"/>
      <c r="D59" s="865"/>
      <c r="E59" s="865"/>
      <c r="F59" s="865"/>
      <c r="G59" s="865"/>
      <c r="H59" s="865"/>
      <c r="I59" s="865"/>
      <c r="J59" s="865"/>
      <c r="K59" s="865"/>
      <c r="L59" s="865"/>
      <c r="M59" s="22"/>
    </row>
    <row r="60" spans="1:13">
      <c r="A60" s="278"/>
      <c r="B60" s="287"/>
      <c r="C60" s="287"/>
      <c r="D60" s="287"/>
      <c r="E60" s="287"/>
      <c r="F60" s="287"/>
      <c r="G60" s="287"/>
      <c r="H60" s="287"/>
      <c r="I60" s="287"/>
      <c r="J60" s="287"/>
      <c r="K60" s="287"/>
      <c r="L60" s="287"/>
      <c r="M60" s="22"/>
    </row>
    <row r="61" spans="1:13">
      <c r="A61" s="301" t="s">
        <v>157</v>
      </c>
      <c r="B61" s="865" t="s">
        <v>316</v>
      </c>
      <c r="C61" s="865"/>
      <c r="D61" s="865"/>
      <c r="E61" s="865"/>
      <c r="F61" s="865"/>
      <c r="G61" s="865"/>
      <c r="H61" s="865"/>
      <c r="I61" s="865"/>
      <c r="J61" s="865"/>
      <c r="K61" s="865"/>
      <c r="L61" s="865"/>
      <c r="M61" s="22"/>
    </row>
    <row r="62" spans="1:13" ht="16.2">
      <c r="A62" s="256"/>
      <c r="B62" s="303" t="s">
        <v>60</v>
      </c>
      <c r="C62" s="256"/>
      <c r="D62" s="255"/>
      <c r="E62" s="255"/>
      <c r="F62" s="22"/>
      <c r="G62" s="22"/>
      <c r="H62" s="22"/>
      <c r="I62" s="22"/>
      <c r="J62" s="22"/>
      <c r="K62" s="22"/>
      <c r="L62" s="22"/>
      <c r="M62" s="22"/>
    </row>
    <row r="63" spans="1:13">
      <c r="A63" s="859"/>
      <c r="B63" s="859"/>
      <c r="C63" s="859"/>
      <c r="D63" s="859"/>
      <c r="E63" s="859"/>
      <c r="F63" s="859"/>
      <c r="G63" s="859"/>
      <c r="H63" s="859"/>
      <c r="I63" s="859"/>
      <c r="J63" s="859"/>
      <c r="K63" s="859"/>
      <c r="L63" s="859"/>
      <c r="M63" s="859"/>
    </row>
    <row r="64" spans="1:13">
      <c r="A64" s="859"/>
      <c r="B64" s="859"/>
      <c r="C64" s="859"/>
      <c r="D64" s="859"/>
      <c r="E64" s="859"/>
      <c r="F64" s="859"/>
      <c r="G64" s="859"/>
      <c r="H64" s="859"/>
      <c r="I64" s="859"/>
      <c r="J64" s="859"/>
      <c r="K64" s="859"/>
      <c r="L64" s="859"/>
      <c r="M64" s="859"/>
    </row>
    <row r="65" spans="1:13">
      <c r="A65" s="859"/>
      <c r="B65" s="859"/>
      <c r="C65" s="859"/>
      <c r="D65" s="859"/>
      <c r="E65" s="859"/>
      <c r="F65" s="859"/>
      <c r="G65" s="859"/>
      <c r="H65" s="859"/>
      <c r="I65" s="859"/>
      <c r="J65" s="859"/>
      <c r="K65" s="859"/>
      <c r="L65" s="859"/>
      <c r="M65" s="859"/>
    </row>
    <row r="66" spans="1:13">
      <c r="A66" s="865" t="s">
        <v>315</v>
      </c>
      <c r="B66" s="865"/>
      <c r="C66" s="865"/>
      <c r="D66" s="865"/>
      <c r="E66" s="865"/>
      <c r="F66" s="865"/>
      <c r="G66" s="865"/>
      <c r="H66" s="865"/>
      <c r="I66" s="865"/>
      <c r="J66" s="865"/>
      <c r="K66" s="865"/>
      <c r="L66" s="865"/>
      <c r="M66" s="22"/>
    </row>
    <row r="67" spans="1:13">
      <c r="A67" s="864"/>
      <c r="B67" s="864"/>
      <c r="C67" s="864"/>
      <c r="D67" s="864"/>
      <c r="E67" s="864"/>
      <c r="F67" s="864"/>
      <c r="G67" s="864"/>
      <c r="H67" s="864"/>
      <c r="I67" s="864"/>
      <c r="J67" s="864"/>
      <c r="K67" s="864"/>
      <c r="L67" s="864"/>
      <c r="M67" s="22"/>
    </row>
    <row r="68" spans="1:13">
      <c r="A68" s="301" t="s">
        <v>152</v>
      </c>
      <c r="B68" s="858" t="s">
        <v>314</v>
      </c>
      <c r="C68" s="858"/>
      <c r="D68" s="858"/>
      <c r="E68" s="858"/>
      <c r="F68" s="858"/>
      <c r="G68" s="858"/>
      <c r="H68" s="858"/>
      <c r="I68" s="858"/>
      <c r="J68" s="858"/>
      <c r="K68" s="858"/>
      <c r="L68" s="858"/>
      <c r="M68" s="22"/>
    </row>
    <row r="69" spans="1:13">
      <c r="A69" s="300"/>
      <c r="B69" s="871" t="s">
        <v>313</v>
      </c>
      <c r="C69" s="871"/>
      <c r="D69" s="871"/>
      <c r="E69" s="871"/>
      <c r="F69" s="871"/>
      <c r="G69" s="871"/>
      <c r="H69" s="871"/>
      <c r="I69" s="871"/>
      <c r="J69" s="871"/>
      <c r="K69" s="871"/>
      <c r="L69" s="871"/>
      <c r="M69" s="22"/>
    </row>
    <row r="70" spans="1:13" ht="16.2">
      <c r="A70" s="256"/>
      <c r="B70" s="299" t="s">
        <v>312</v>
      </c>
      <c r="C70" s="298"/>
      <c r="D70" s="237"/>
      <c r="E70" s="255"/>
      <c r="F70" s="22"/>
      <c r="G70" s="22"/>
      <c r="H70" s="22"/>
      <c r="I70" s="22"/>
      <c r="J70" s="22"/>
      <c r="K70" s="22"/>
      <c r="L70" s="22"/>
      <c r="M70" s="22"/>
    </row>
    <row r="71" spans="1:13" ht="16.2">
      <c r="A71" s="175"/>
      <c r="B71" s="175"/>
      <c r="C71" s="175"/>
      <c r="D71" s="179"/>
      <c r="E71" s="179"/>
    </row>
    <row r="72" spans="1:13">
      <c r="B72" s="296"/>
      <c r="C72" s="296"/>
      <c r="D72" s="296"/>
      <c r="E72" s="296"/>
      <c r="F72" s="872" t="s">
        <v>311</v>
      </c>
      <c r="G72" s="872"/>
      <c r="H72" s="873"/>
      <c r="I72" s="872" t="s">
        <v>310</v>
      </c>
      <c r="J72" s="872"/>
      <c r="K72" s="872"/>
      <c r="L72" s="872"/>
      <c r="M72" s="872"/>
    </row>
    <row r="73" spans="1:13">
      <c r="B73" s="295" t="s">
        <v>309</v>
      </c>
      <c r="C73" s="294"/>
      <c r="D73" s="294"/>
      <c r="E73" s="293"/>
      <c r="F73" s="874"/>
      <c r="G73" s="875"/>
      <c r="H73" s="875"/>
      <c r="I73" s="876"/>
      <c r="J73" s="876"/>
      <c r="K73" s="876"/>
      <c r="L73" s="876"/>
      <c r="M73" s="876"/>
    </row>
    <row r="74" spans="1:13">
      <c r="B74" s="297"/>
      <c r="C74" s="296"/>
      <c r="D74" s="296"/>
      <c r="E74" s="296"/>
      <c r="F74" s="873"/>
      <c r="G74" s="877"/>
      <c r="H74" s="877"/>
      <c r="I74" s="872"/>
      <c r="J74" s="872"/>
      <c r="K74" s="872"/>
      <c r="L74" s="872"/>
      <c r="M74" s="872"/>
    </row>
    <row r="75" spans="1:13">
      <c r="B75" s="295" t="s">
        <v>308</v>
      </c>
      <c r="C75" s="294"/>
      <c r="D75" s="294"/>
      <c r="E75" s="293"/>
      <c r="F75" s="874"/>
      <c r="G75" s="875"/>
      <c r="H75" s="875"/>
      <c r="I75" s="874"/>
      <c r="J75" s="875"/>
      <c r="K75" s="875"/>
      <c r="L75" s="875"/>
      <c r="M75" s="878"/>
    </row>
    <row r="76" spans="1:13">
      <c r="B76" s="297"/>
      <c r="C76" s="296"/>
      <c r="D76" s="296"/>
      <c r="E76" s="296"/>
      <c r="F76" s="873"/>
      <c r="G76" s="877"/>
      <c r="H76" s="877"/>
      <c r="I76" s="872"/>
      <c r="J76" s="872"/>
      <c r="K76" s="872"/>
      <c r="L76" s="872"/>
      <c r="M76" s="872"/>
    </row>
    <row r="77" spans="1:13">
      <c r="B77" s="295" t="s">
        <v>307</v>
      </c>
      <c r="C77" s="294"/>
      <c r="D77" s="294"/>
      <c r="E77" s="293"/>
      <c r="F77" s="874"/>
      <c r="G77" s="875"/>
      <c r="H77" s="875"/>
      <c r="I77" s="876"/>
      <c r="J77" s="876"/>
      <c r="K77" s="876"/>
      <c r="L77" s="876"/>
      <c r="M77" s="876"/>
    </row>
  </sheetData>
  <mergeCells count="32">
    <mergeCell ref="F77:H77"/>
    <mergeCell ref="I77:M77"/>
    <mergeCell ref="F74:H74"/>
    <mergeCell ref="I74:M74"/>
    <mergeCell ref="F75:H75"/>
    <mergeCell ref="I75:M75"/>
    <mergeCell ref="F76:H76"/>
    <mergeCell ref="I76:M76"/>
    <mergeCell ref="B68:L68"/>
    <mergeCell ref="B69:L69"/>
    <mergeCell ref="F72:H72"/>
    <mergeCell ref="I72:M72"/>
    <mergeCell ref="F73:H73"/>
    <mergeCell ref="I73:M73"/>
    <mergeCell ref="A67:L67"/>
    <mergeCell ref="B37:L37"/>
    <mergeCell ref="A42:L42"/>
    <mergeCell ref="B44:L44"/>
    <mergeCell ref="A46:M48"/>
    <mergeCell ref="B49:L49"/>
    <mergeCell ref="A51:M53"/>
    <mergeCell ref="A54:L54"/>
    <mergeCell ref="A59:L59"/>
    <mergeCell ref="B61:L61"/>
    <mergeCell ref="A63:M65"/>
    <mergeCell ref="A66:L66"/>
    <mergeCell ref="B36:L36"/>
    <mergeCell ref="A3:L3"/>
    <mergeCell ref="A5:A6"/>
    <mergeCell ref="B5:K5"/>
    <mergeCell ref="B18:L18"/>
    <mergeCell ref="B30:L30"/>
  </mergeCells>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Equation.DSMT4" shapeId="8193" r:id="rId4">
          <objectPr defaultSize="0" r:id="rId5">
            <anchor moveWithCells="1" sizeWithCells="1">
              <from>
                <xdr:col>0</xdr:col>
                <xdr:colOff>228600</xdr:colOff>
                <xdr:row>22</xdr:row>
                <xdr:rowOff>7620</xdr:rowOff>
              </from>
              <to>
                <xdr:col>0</xdr:col>
                <xdr:colOff>449580</xdr:colOff>
                <xdr:row>23</xdr:row>
                <xdr:rowOff>22860</xdr:rowOff>
              </to>
            </anchor>
          </objectPr>
        </oleObject>
      </mc:Choice>
      <mc:Fallback>
        <oleObject progId="Equation.DSMT4" shapeId="8193" r:id="rId4"/>
      </mc:Fallback>
    </mc:AlternateContent>
    <mc:AlternateContent xmlns:mc="http://schemas.openxmlformats.org/markup-compatibility/2006">
      <mc:Choice Requires="x14">
        <oleObject progId="Equation.DSMT4" shapeId="8194" r:id="rId6">
          <objectPr defaultSize="0" autoPict="0" r:id="rId7">
            <anchor moveWithCells="1" sizeWithCells="1">
              <from>
                <xdr:col>1</xdr:col>
                <xdr:colOff>685800</xdr:colOff>
                <xdr:row>26</xdr:row>
                <xdr:rowOff>0</xdr:rowOff>
              </from>
              <to>
                <xdr:col>4</xdr:col>
                <xdr:colOff>426720</xdr:colOff>
                <xdr:row>27</xdr:row>
                <xdr:rowOff>38100</xdr:rowOff>
              </to>
            </anchor>
          </objectPr>
        </oleObject>
      </mc:Choice>
      <mc:Fallback>
        <oleObject progId="Equation.DSMT4" shapeId="8194" r:id="rId6"/>
      </mc:Fallback>
    </mc:AlternateContent>
    <mc:AlternateContent xmlns:mc="http://schemas.openxmlformats.org/markup-compatibility/2006">
      <mc:Choice Requires="x14">
        <oleObject progId="Equation.DSMT4" shapeId="8195" r:id="rId8">
          <objectPr defaultSize="0" autoPict="0" r:id="rId9">
            <anchor moveWithCells="1" sizeWithCells="1">
              <from>
                <xdr:col>0</xdr:col>
                <xdr:colOff>99060</xdr:colOff>
                <xdr:row>23</xdr:row>
                <xdr:rowOff>7620</xdr:rowOff>
              </from>
              <to>
                <xdr:col>0</xdr:col>
                <xdr:colOff>670560</xdr:colOff>
                <xdr:row>24</xdr:row>
                <xdr:rowOff>22860</xdr:rowOff>
              </to>
            </anchor>
          </objectPr>
        </oleObject>
      </mc:Choice>
      <mc:Fallback>
        <oleObject progId="Equation.DSMT4" shapeId="8195" r:id="rId8"/>
      </mc:Fallback>
    </mc:AlternateContent>
    <mc:AlternateContent xmlns:mc="http://schemas.openxmlformats.org/markup-compatibility/2006">
      <mc:Choice Requires="x14">
        <oleObject progId="Equation.DSMT4" shapeId="8196" r:id="rId10">
          <objectPr defaultSize="0" autoPict="0" r:id="rId11">
            <anchor moveWithCells="1" sizeWithCells="1">
              <from>
                <xdr:col>0</xdr:col>
                <xdr:colOff>60960</xdr:colOff>
                <xdr:row>24</xdr:row>
                <xdr:rowOff>7620</xdr:rowOff>
              </from>
              <to>
                <xdr:col>0</xdr:col>
                <xdr:colOff>640080</xdr:colOff>
                <xdr:row>24</xdr:row>
                <xdr:rowOff>411480</xdr:rowOff>
              </to>
            </anchor>
          </objectPr>
        </oleObject>
      </mc:Choice>
      <mc:Fallback>
        <oleObject progId="Equation.DSMT4" shapeId="8196" r:id="rId10"/>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45EF-F493-4CE9-8A57-8FEAC4B21404}">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F5A3F-797A-49AF-B227-EBDD87CED0F5}">
  <dimension ref="A1:L48"/>
  <sheetViews>
    <sheetView zoomScaleNormal="100" workbookViewId="0"/>
  </sheetViews>
  <sheetFormatPr defaultColWidth="9.109375" defaultRowHeight="15.6"/>
  <cols>
    <col min="1" max="1" width="11.6640625" style="1" customWidth="1"/>
    <col min="2" max="13" width="13.6640625" style="1" customWidth="1"/>
    <col min="14"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12" ht="15.75" customHeight="1">
      <c r="A1" s="23" t="s">
        <v>354</v>
      </c>
      <c r="B1" s="22"/>
      <c r="C1" s="5" t="s">
        <v>36</v>
      </c>
      <c r="D1" s="22"/>
      <c r="E1" s="22"/>
      <c r="F1" s="22"/>
      <c r="G1" s="22"/>
      <c r="H1" s="22"/>
      <c r="I1" s="22"/>
      <c r="J1" s="22"/>
      <c r="K1" s="4"/>
      <c r="L1" s="4"/>
    </row>
    <row r="2" spans="1:12" ht="15.75" customHeight="1">
      <c r="A2" s="23"/>
      <c r="B2" s="22"/>
      <c r="C2" s="2"/>
      <c r="D2" s="2"/>
      <c r="E2" s="2"/>
      <c r="F2" s="2"/>
      <c r="G2" s="2"/>
      <c r="H2" s="19"/>
      <c r="I2" s="19"/>
      <c r="J2" s="3"/>
      <c r="K2" s="3"/>
      <c r="L2" s="3"/>
    </row>
    <row r="3" spans="1:12" ht="31.5" customHeight="1">
      <c r="A3" s="880" t="s">
        <v>353</v>
      </c>
      <c r="B3" s="880"/>
      <c r="C3" s="880"/>
      <c r="D3" s="880"/>
      <c r="E3" s="880"/>
      <c r="F3" s="880"/>
      <c r="G3" s="880"/>
      <c r="H3" s="880"/>
      <c r="I3" s="880"/>
      <c r="J3" s="880"/>
      <c r="K3" s="880"/>
      <c r="L3" s="880"/>
    </row>
    <row r="4" spans="1:12">
      <c r="A4" s="881" t="s">
        <v>29</v>
      </c>
      <c r="B4" s="879" t="s">
        <v>352</v>
      </c>
      <c r="C4" s="879"/>
      <c r="D4" s="879"/>
      <c r="E4" s="879"/>
      <c r="F4" s="879"/>
      <c r="G4" s="879"/>
      <c r="H4" s="103"/>
      <c r="I4" s="103"/>
      <c r="J4" s="103"/>
      <c r="K4" s="103"/>
      <c r="L4" s="103"/>
    </row>
    <row r="5" spans="1:12">
      <c r="A5" s="882"/>
      <c r="B5" s="347">
        <v>12</v>
      </c>
      <c r="C5" s="347">
        <v>24</v>
      </c>
      <c r="D5" s="347">
        <v>36</v>
      </c>
      <c r="E5" s="347">
        <v>48</v>
      </c>
      <c r="F5" s="347">
        <v>60</v>
      </c>
      <c r="G5" s="347">
        <v>72</v>
      </c>
      <c r="H5" s="103"/>
      <c r="I5" s="103"/>
      <c r="J5" s="103"/>
      <c r="K5" s="103"/>
      <c r="L5" s="103"/>
    </row>
    <row r="6" spans="1:12">
      <c r="A6" s="351">
        <v>2017</v>
      </c>
      <c r="B6" s="350">
        <v>784</v>
      </c>
      <c r="C6" s="350">
        <v>880</v>
      </c>
      <c r="D6" s="350">
        <v>938</v>
      </c>
      <c r="E6" s="350">
        <v>983</v>
      </c>
      <c r="F6" s="350">
        <v>1006</v>
      </c>
      <c r="G6" s="350">
        <v>1016</v>
      </c>
      <c r="H6" s="103"/>
      <c r="I6" s="103"/>
      <c r="J6" s="103"/>
      <c r="K6" s="103"/>
      <c r="L6" s="103"/>
    </row>
    <row r="7" spans="1:12">
      <c r="A7" s="351">
        <v>2018</v>
      </c>
      <c r="B7" s="350">
        <v>1011</v>
      </c>
      <c r="C7" s="350">
        <v>1164</v>
      </c>
      <c r="D7" s="350">
        <v>1288</v>
      </c>
      <c r="E7" s="350">
        <v>1367</v>
      </c>
      <c r="F7" s="350">
        <v>1380</v>
      </c>
      <c r="G7" s="350"/>
      <c r="H7" s="103"/>
      <c r="I7" s="103"/>
      <c r="J7" s="103"/>
      <c r="K7" s="103"/>
      <c r="L7" s="103"/>
    </row>
    <row r="8" spans="1:12">
      <c r="A8" s="351">
        <v>2019</v>
      </c>
      <c r="B8" s="350">
        <v>1062</v>
      </c>
      <c r="C8" s="350">
        <v>1233</v>
      </c>
      <c r="D8" s="350">
        <v>1331</v>
      </c>
      <c r="E8" s="350">
        <v>1404</v>
      </c>
      <c r="F8" s="350"/>
      <c r="G8" s="350"/>
      <c r="H8" s="103"/>
      <c r="I8" s="103"/>
      <c r="J8" s="103"/>
      <c r="K8" s="103"/>
      <c r="L8" s="103"/>
    </row>
    <row r="9" spans="1:12">
      <c r="A9" s="351">
        <v>2020</v>
      </c>
      <c r="B9" s="350">
        <v>1120</v>
      </c>
      <c r="C9" s="350">
        <v>1231</v>
      </c>
      <c r="D9" s="350">
        <v>1328</v>
      </c>
      <c r="E9" s="350"/>
      <c r="F9" s="350"/>
      <c r="G9" s="350"/>
      <c r="H9" s="103"/>
      <c r="I9" s="103"/>
      <c r="J9" s="103"/>
      <c r="K9" s="103"/>
      <c r="L9" s="103"/>
    </row>
    <row r="10" spans="1:12">
      <c r="A10" s="351">
        <v>2021</v>
      </c>
      <c r="B10" s="350">
        <v>1230</v>
      </c>
      <c r="C10" s="350">
        <v>1400</v>
      </c>
      <c r="D10" s="350"/>
      <c r="E10" s="350"/>
      <c r="F10" s="350"/>
      <c r="G10" s="350"/>
      <c r="H10" s="103"/>
      <c r="I10" s="103"/>
      <c r="J10" s="103"/>
      <c r="K10" s="103"/>
      <c r="L10" s="103"/>
    </row>
    <row r="11" spans="1:12">
      <c r="A11" s="351">
        <v>2022</v>
      </c>
      <c r="B11" s="350">
        <v>1200</v>
      </c>
      <c r="C11" s="350"/>
      <c r="D11" s="350"/>
      <c r="E11" s="350"/>
      <c r="F11" s="350"/>
      <c r="G11" s="350"/>
      <c r="H11" s="103"/>
      <c r="I11" s="103"/>
      <c r="J11" s="103"/>
      <c r="K11" s="103"/>
      <c r="L11" s="103"/>
    </row>
    <row r="12" spans="1:12">
      <c r="A12" s="2"/>
      <c r="B12" s="2"/>
      <c r="C12" s="2"/>
      <c r="D12" s="2"/>
      <c r="E12" s="2"/>
      <c r="F12" s="2"/>
      <c r="G12" s="2"/>
      <c r="H12" s="103"/>
      <c r="I12" s="103"/>
      <c r="J12" s="103"/>
      <c r="K12" s="103"/>
      <c r="L12" s="103"/>
    </row>
    <row r="13" spans="1:12">
      <c r="A13" s="833" t="s">
        <v>29</v>
      </c>
      <c r="B13" s="879" t="s">
        <v>351</v>
      </c>
      <c r="C13" s="879"/>
      <c r="D13" s="879"/>
      <c r="E13" s="879"/>
      <c r="F13" s="879"/>
      <c r="G13" s="879"/>
      <c r="H13" s="103"/>
      <c r="I13" s="103"/>
      <c r="J13" s="103"/>
      <c r="K13" s="103"/>
      <c r="L13" s="103"/>
    </row>
    <row r="14" spans="1:12">
      <c r="A14" s="833"/>
      <c r="B14" s="347">
        <v>12</v>
      </c>
      <c r="C14" s="347">
        <v>24</v>
      </c>
      <c r="D14" s="347">
        <v>36</v>
      </c>
      <c r="E14" s="347">
        <v>48</v>
      </c>
      <c r="F14" s="347">
        <v>60</v>
      </c>
      <c r="G14" s="347">
        <v>72</v>
      </c>
      <c r="H14" s="103"/>
      <c r="I14" s="103"/>
      <c r="J14" s="103"/>
      <c r="K14" s="103"/>
      <c r="L14" s="103"/>
    </row>
    <row r="15" spans="1:12">
      <c r="A15" s="351">
        <v>2017</v>
      </c>
      <c r="B15" s="350">
        <v>770</v>
      </c>
      <c r="C15" s="350">
        <v>862</v>
      </c>
      <c r="D15" s="350">
        <v>917</v>
      </c>
      <c r="E15" s="350">
        <v>959</v>
      </c>
      <c r="F15" s="350">
        <v>980</v>
      </c>
      <c r="G15" s="350">
        <v>989</v>
      </c>
      <c r="H15" s="103"/>
      <c r="I15" s="103"/>
      <c r="J15" s="103"/>
      <c r="K15" s="103"/>
      <c r="L15" s="103"/>
    </row>
    <row r="16" spans="1:12">
      <c r="A16" s="351">
        <v>2018</v>
      </c>
      <c r="B16" s="350">
        <v>932</v>
      </c>
      <c r="C16" s="350">
        <v>1002</v>
      </c>
      <c r="D16" s="350">
        <v>1091</v>
      </c>
      <c r="E16" s="350">
        <v>1159</v>
      </c>
      <c r="F16" s="350">
        <v>1168</v>
      </c>
      <c r="G16" s="350"/>
      <c r="H16" s="103"/>
      <c r="I16" s="103"/>
      <c r="J16" s="103"/>
      <c r="K16" s="103"/>
      <c r="L16" s="103"/>
    </row>
    <row r="17" spans="1:7">
      <c r="A17" s="351">
        <v>2019</v>
      </c>
      <c r="B17" s="350">
        <v>862</v>
      </c>
      <c r="C17" s="350">
        <v>942</v>
      </c>
      <c r="D17" s="350">
        <v>1008</v>
      </c>
      <c r="E17" s="350">
        <v>1054</v>
      </c>
      <c r="F17" s="350"/>
      <c r="G17" s="350"/>
    </row>
    <row r="18" spans="1:7">
      <c r="A18" s="351">
        <v>2020</v>
      </c>
      <c r="B18" s="350">
        <v>1100</v>
      </c>
      <c r="C18" s="350">
        <v>1203</v>
      </c>
      <c r="D18" s="350">
        <v>1297</v>
      </c>
      <c r="E18" s="350"/>
      <c r="F18" s="350"/>
      <c r="G18" s="350"/>
    </row>
    <row r="19" spans="1:7">
      <c r="A19" s="351">
        <v>2021</v>
      </c>
      <c r="B19" s="350">
        <v>1093</v>
      </c>
      <c r="C19" s="350">
        <v>1190</v>
      </c>
      <c r="D19" s="350"/>
      <c r="E19" s="350"/>
      <c r="F19" s="350"/>
      <c r="G19" s="350"/>
    </row>
    <row r="20" spans="1:7">
      <c r="A20" s="351">
        <v>2022</v>
      </c>
      <c r="B20" s="350">
        <v>1133</v>
      </c>
      <c r="C20" s="350"/>
      <c r="D20" s="350"/>
      <c r="E20" s="350"/>
      <c r="F20" s="350"/>
      <c r="G20" s="350"/>
    </row>
    <row r="21" spans="1:7">
      <c r="A21" s="349"/>
      <c r="B21" s="349"/>
      <c r="C21" s="349"/>
      <c r="D21" s="349"/>
      <c r="E21" s="349"/>
      <c r="F21" s="349"/>
      <c r="G21" s="349"/>
    </row>
    <row r="22" spans="1:7" ht="31.2" customHeight="1">
      <c r="A22" s="348"/>
      <c r="B22" s="833" t="s">
        <v>350</v>
      </c>
      <c r="C22" s="879"/>
      <c r="D22" s="879"/>
      <c r="E22" s="879"/>
      <c r="F22" s="879"/>
      <c r="G22" s="879"/>
    </row>
    <row r="23" spans="1:7">
      <c r="A23" s="348"/>
      <c r="B23" s="347">
        <v>12</v>
      </c>
      <c r="C23" s="347">
        <v>24</v>
      </c>
      <c r="D23" s="347">
        <v>36</v>
      </c>
      <c r="E23" s="347">
        <v>48</v>
      </c>
      <c r="F23" s="347">
        <v>60</v>
      </c>
      <c r="G23" s="347">
        <v>72</v>
      </c>
    </row>
    <row r="24" spans="1:7">
      <c r="A24" s="345"/>
      <c r="B24" s="346">
        <v>0.88</v>
      </c>
      <c r="C24" s="346">
        <v>0.84</v>
      </c>
      <c r="D24" s="346">
        <v>0.81</v>
      </c>
      <c r="E24" s="346">
        <v>0.79</v>
      </c>
      <c r="F24" s="346">
        <v>0.79</v>
      </c>
      <c r="G24" s="346">
        <v>0.79</v>
      </c>
    </row>
    <row r="25" spans="1:7">
      <c r="A25" s="345"/>
      <c r="B25" s="344"/>
      <c r="C25" s="344"/>
      <c r="D25" s="344"/>
      <c r="E25" s="344"/>
      <c r="F25" s="344"/>
      <c r="G25" s="344"/>
    </row>
    <row r="26" spans="1:7">
      <c r="A26" s="49" t="s">
        <v>349</v>
      </c>
      <c r="B26" s="103"/>
      <c r="C26" s="103"/>
      <c r="D26" s="103"/>
      <c r="E26" s="103"/>
      <c r="F26" s="103"/>
      <c r="G26" s="103"/>
    </row>
    <row r="27" spans="1:7">
      <c r="A27" s="2"/>
      <c r="B27" s="111"/>
      <c r="C27" s="4"/>
      <c r="D27" s="4"/>
      <c r="E27" s="4"/>
      <c r="F27" s="4"/>
      <c r="G27" s="4"/>
    </row>
    <row r="28" spans="1:7">
      <c r="A28" s="2" t="s">
        <v>69</v>
      </c>
      <c r="B28" s="2" t="s">
        <v>348</v>
      </c>
      <c r="C28" s="2"/>
      <c r="D28" s="2"/>
      <c r="E28" s="2"/>
      <c r="F28" s="2"/>
      <c r="G28" s="2"/>
    </row>
    <row r="29" spans="1:7">
      <c r="A29" s="2"/>
      <c r="B29" s="49" t="s">
        <v>347</v>
      </c>
      <c r="C29" s="2"/>
      <c r="D29" s="2"/>
      <c r="E29" s="2"/>
      <c r="F29" s="2"/>
      <c r="G29" s="2"/>
    </row>
    <row r="30" spans="1:7">
      <c r="A30" s="2"/>
      <c r="B30" s="49" t="s">
        <v>346</v>
      </c>
      <c r="C30" s="2"/>
      <c r="D30" s="2"/>
      <c r="E30" s="2"/>
      <c r="F30" s="2"/>
      <c r="G30" s="2"/>
    </row>
    <row r="31" spans="1:7" ht="16.2">
      <c r="A31" s="2"/>
      <c r="B31" s="5" t="s">
        <v>60</v>
      </c>
      <c r="C31" s="46"/>
      <c r="D31" s="46"/>
      <c r="E31" s="46"/>
      <c r="F31" s="46"/>
      <c r="G31" s="46"/>
    </row>
    <row r="35" spans="1:2" ht="18">
      <c r="A35" s="2" t="s">
        <v>9</v>
      </c>
      <c r="B35" s="2" t="s">
        <v>345</v>
      </c>
    </row>
    <row r="36" spans="1:2" ht="16.2">
      <c r="A36" s="2"/>
      <c r="B36" s="5" t="s">
        <v>60</v>
      </c>
    </row>
    <row r="37" spans="1:2">
      <c r="A37" s="14"/>
    </row>
    <row r="38" spans="1:2">
      <c r="A38" s="14"/>
    </row>
    <row r="40" spans="1:2">
      <c r="A40" s="2" t="s">
        <v>7</v>
      </c>
      <c r="B40" s="2" t="s">
        <v>344</v>
      </c>
    </row>
    <row r="41" spans="1:2" ht="16.2">
      <c r="A41" s="2"/>
      <c r="B41" s="5" t="s">
        <v>60</v>
      </c>
    </row>
    <row r="42" spans="1:2" ht="16.2">
      <c r="A42" s="14"/>
      <c r="B42" s="343"/>
    </row>
    <row r="43" spans="1:2">
      <c r="A43" s="342"/>
      <c r="B43" s="342"/>
    </row>
    <row r="44" spans="1:2">
      <c r="A44" s="342"/>
      <c r="B44" s="342"/>
    </row>
    <row r="45" spans="1:2" ht="16.2">
      <c r="A45" s="2" t="s">
        <v>343</v>
      </c>
      <c r="B45" s="5"/>
    </row>
    <row r="46" spans="1:2" ht="16.2">
      <c r="A46" s="2"/>
      <c r="B46" s="5"/>
    </row>
    <row r="47" spans="1:2">
      <c r="A47" s="2" t="s">
        <v>4</v>
      </c>
      <c r="B47" s="2" t="s">
        <v>342</v>
      </c>
    </row>
    <row r="48" spans="1:2" ht="16.2">
      <c r="A48" s="5"/>
      <c r="B48" s="5" t="s">
        <v>60</v>
      </c>
    </row>
  </sheetData>
  <mergeCells count="6">
    <mergeCell ref="B22:G22"/>
    <mergeCell ref="A3:L3"/>
    <mergeCell ref="A4:A5"/>
    <mergeCell ref="B4:G4"/>
    <mergeCell ref="A13:A14"/>
    <mergeCell ref="B13:G1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election activeCell="E39" sqref="E39"/>
    </sheetView>
  </sheetViews>
  <sheetFormatPr defaultRowHeight="14.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25AB-BD65-49BF-9C34-D37D8FB543A0}">
  <dimension ref="A1:Z35"/>
  <sheetViews>
    <sheetView zoomScaleNormal="100" workbookViewId="0"/>
  </sheetViews>
  <sheetFormatPr defaultColWidth="9.109375" defaultRowHeight="15.6"/>
  <cols>
    <col min="1" max="1" width="11.6640625" style="1" customWidth="1"/>
    <col min="2" max="7" width="15.6640625" style="1" customWidth="1"/>
    <col min="8" max="9" width="13.6640625" style="1" customWidth="1"/>
    <col min="10" max="11" width="15.6640625" style="1" customWidth="1"/>
    <col min="12" max="13" width="13.6640625" style="1" customWidth="1"/>
    <col min="14" max="18" width="8.88671875" customWidth="1"/>
    <col min="19" max="19" width="10.5546875" customWidth="1"/>
    <col min="20" max="20" width="10.6640625" customWidth="1"/>
    <col min="21" max="22" width="8.88671875" customWidth="1"/>
    <col min="23" max="24" width="9.109375" bestFit="1" customWidth="1"/>
    <col min="25" max="26" width="11.5546875" bestFit="1" customWidth="1"/>
    <col min="27" max="16384" width="9.109375" style="1"/>
  </cols>
  <sheetData>
    <row r="1" spans="1:13" ht="15.75" customHeight="1">
      <c r="A1" s="23" t="s">
        <v>354</v>
      </c>
      <c r="B1" s="22"/>
      <c r="C1" s="5" t="s">
        <v>36</v>
      </c>
      <c r="D1" s="22"/>
      <c r="E1" s="22"/>
      <c r="F1" s="22"/>
      <c r="G1" s="22"/>
      <c r="H1" s="22"/>
      <c r="I1" s="22"/>
      <c r="J1" s="22"/>
      <c r="K1" s="4"/>
      <c r="L1" s="4"/>
      <c r="M1" s="4"/>
    </row>
    <row r="2" spans="1:13" ht="15.75" customHeight="1">
      <c r="A2" s="23"/>
      <c r="B2" s="22"/>
      <c r="C2" s="2"/>
      <c r="D2" s="2"/>
      <c r="E2" s="2"/>
      <c r="F2" s="2"/>
      <c r="G2" s="2"/>
      <c r="H2" s="19"/>
      <c r="I2" s="19"/>
      <c r="J2" s="3"/>
      <c r="K2" s="3"/>
      <c r="L2" s="3"/>
      <c r="M2" s="4"/>
    </row>
    <row r="3" spans="1:13">
      <c r="A3" s="880" t="s">
        <v>376</v>
      </c>
      <c r="B3" s="880"/>
      <c r="C3" s="880"/>
      <c r="D3" s="880"/>
      <c r="E3" s="880"/>
      <c r="F3" s="880"/>
      <c r="G3" s="880"/>
      <c r="H3" s="880"/>
      <c r="I3" s="880"/>
      <c r="J3" s="880"/>
      <c r="K3" s="880"/>
      <c r="L3" s="880"/>
      <c r="M3" s="4"/>
    </row>
    <row r="4" spans="1:13" ht="15.6" customHeight="1">
      <c r="A4" s="103"/>
      <c r="B4" s="103"/>
      <c r="C4" s="103"/>
      <c r="D4" s="103"/>
      <c r="E4" s="103"/>
      <c r="F4" s="103"/>
      <c r="G4" s="103"/>
      <c r="H4" s="103"/>
      <c r="I4" s="103"/>
      <c r="J4" s="103"/>
      <c r="K4" s="103"/>
      <c r="L4" s="103"/>
      <c r="M4" s="4"/>
    </row>
    <row r="5" spans="1:13" ht="15.6" customHeight="1">
      <c r="A5" s="833" t="s">
        <v>339</v>
      </c>
      <c r="B5" s="879" t="s">
        <v>375</v>
      </c>
      <c r="C5" s="879"/>
      <c r="D5" s="879"/>
      <c r="E5" s="347" t="s">
        <v>374</v>
      </c>
      <c r="F5" s="879" t="s">
        <v>373</v>
      </c>
      <c r="G5" s="879"/>
      <c r="H5" s="103"/>
      <c r="I5" s="103"/>
      <c r="J5" s="103"/>
      <c r="K5" s="103"/>
      <c r="L5" s="103"/>
      <c r="M5" s="4"/>
    </row>
    <row r="6" spans="1:13" ht="31.2" customHeight="1">
      <c r="A6" s="833"/>
      <c r="B6" s="101" t="s">
        <v>372</v>
      </c>
      <c r="C6" s="101" t="s">
        <v>371</v>
      </c>
      <c r="D6" s="101" t="s">
        <v>370</v>
      </c>
      <c r="E6" s="101" t="s">
        <v>370</v>
      </c>
      <c r="F6" s="101" t="s">
        <v>369</v>
      </c>
      <c r="G6" s="101" t="s">
        <v>368</v>
      </c>
      <c r="H6" s="103"/>
      <c r="I6" s="103"/>
      <c r="J6" s="103"/>
      <c r="K6" s="103"/>
      <c r="L6" s="103"/>
      <c r="M6" s="4"/>
    </row>
    <row r="7" spans="1:13" ht="15.6" customHeight="1">
      <c r="A7" s="351">
        <v>2016</v>
      </c>
      <c r="B7" s="359">
        <v>4978</v>
      </c>
      <c r="C7" s="359">
        <v>5693</v>
      </c>
      <c r="D7" s="359">
        <v>6170</v>
      </c>
      <c r="E7" s="358">
        <v>1</v>
      </c>
      <c r="F7" s="358">
        <v>0.73</v>
      </c>
      <c r="G7" s="358">
        <v>0.90100000000000002</v>
      </c>
      <c r="H7" s="103"/>
      <c r="I7" s="103"/>
      <c r="J7" s="103"/>
      <c r="K7" s="103"/>
      <c r="L7" s="103"/>
      <c r="M7" s="4"/>
    </row>
    <row r="8" spans="1:13" ht="15.6" customHeight="1">
      <c r="A8" s="351">
        <v>2017</v>
      </c>
      <c r="B8" s="359">
        <v>4332</v>
      </c>
      <c r="C8" s="359">
        <v>5040</v>
      </c>
      <c r="D8" s="359">
        <v>5616</v>
      </c>
      <c r="E8" s="358">
        <v>1.0049999999999999</v>
      </c>
      <c r="F8" s="358">
        <v>0.73299999999999998</v>
      </c>
      <c r="G8" s="358">
        <v>0.90300000000000002</v>
      </c>
      <c r="H8" s="103"/>
      <c r="I8" s="103"/>
      <c r="J8" s="103"/>
      <c r="K8" s="103"/>
      <c r="L8" s="103"/>
      <c r="M8" s="4"/>
    </row>
    <row r="9" spans="1:13" ht="15.6" customHeight="1">
      <c r="A9" s="351">
        <v>2018</v>
      </c>
      <c r="B9" s="359">
        <v>5088</v>
      </c>
      <c r="C9" s="359">
        <v>5785</v>
      </c>
      <c r="D9" s="359">
        <v>6167</v>
      </c>
      <c r="E9" s="358">
        <v>1.0129999999999999</v>
      </c>
      <c r="F9" s="358">
        <v>0.73899999999999999</v>
      </c>
      <c r="G9" s="358">
        <v>0.90900000000000003</v>
      </c>
      <c r="H9" s="103"/>
      <c r="I9" s="103"/>
      <c r="J9" s="103"/>
      <c r="K9" s="103"/>
      <c r="L9" s="103"/>
      <c r="M9" s="4"/>
    </row>
    <row r="10" spans="1:13" ht="15.6" customHeight="1">
      <c r="A10" s="351">
        <v>2019</v>
      </c>
      <c r="B10" s="359">
        <v>4334</v>
      </c>
      <c r="C10" s="359">
        <v>5192</v>
      </c>
      <c r="D10" s="359">
        <v>5699</v>
      </c>
      <c r="E10" s="358">
        <v>1.0329999999999999</v>
      </c>
      <c r="F10" s="358">
        <v>0.747</v>
      </c>
      <c r="G10" s="358">
        <v>0.91300000000000003</v>
      </c>
      <c r="H10" s="103"/>
      <c r="I10" s="103"/>
      <c r="J10" s="103"/>
      <c r="K10" s="103"/>
      <c r="L10" s="103"/>
      <c r="M10" s="4"/>
    </row>
    <row r="11" spans="1:13" ht="15.6" customHeight="1">
      <c r="A11" s="351">
        <v>2020</v>
      </c>
      <c r="B11" s="359">
        <v>3704</v>
      </c>
      <c r="C11" s="359">
        <v>4298</v>
      </c>
      <c r="D11" s="359">
        <v>5029</v>
      </c>
      <c r="E11" s="358">
        <v>1.085</v>
      </c>
      <c r="F11" s="358">
        <v>0.751</v>
      </c>
      <c r="G11" s="358">
        <v>0.91700000000000004</v>
      </c>
      <c r="H11" s="103"/>
      <c r="I11" s="103"/>
      <c r="J11" s="103"/>
      <c r="K11" s="103"/>
      <c r="L11" s="103"/>
      <c r="M11" s="4"/>
    </row>
    <row r="12" spans="1:13" ht="15.6" customHeight="1">
      <c r="A12" s="351">
        <v>2021</v>
      </c>
      <c r="B12" s="359">
        <v>4222</v>
      </c>
      <c r="C12" s="359">
        <v>4640</v>
      </c>
      <c r="D12" s="359">
        <v>4721</v>
      </c>
      <c r="E12" s="358">
        <v>1.248</v>
      </c>
      <c r="F12" s="358">
        <v>0.76200000000000001</v>
      </c>
      <c r="G12" s="358">
        <v>0.95099999999999996</v>
      </c>
      <c r="H12" s="103"/>
      <c r="I12" s="103"/>
      <c r="J12" s="103"/>
      <c r="K12" s="103"/>
      <c r="L12" s="103"/>
      <c r="M12" s="4"/>
    </row>
    <row r="13" spans="1:13" ht="15.6" customHeight="1">
      <c r="A13" s="351">
        <v>2022</v>
      </c>
      <c r="B13" s="359">
        <v>3721</v>
      </c>
      <c r="C13" s="359">
        <v>3978</v>
      </c>
      <c r="D13" s="359">
        <v>3999</v>
      </c>
      <c r="E13" s="358">
        <v>1.7470000000000001</v>
      </c>
      <c r="F13" s="358">
        <v>0.78</v>
      </c>
      <c r="G13" s="358">
        <v>0.97499999999999998</v>
      </c>
      <c r="H13" s="103"/>
      <c r="I13" s="103"/>
      <c r="J13" s="103"/>
      <c r="K13" s="103"/>
      <c r="L13" s="103"/>
      <c r="M13" s="4"/>
    </row>
    <row r="14" spans="1:13" ht="15.6" customHeight="1">
      <c r="A14" s="103"/>
      <c r="B14" s="103"/>
      <c r="C14" s="103"/>
      <c r="D14" s="103"/>
      <c r="E14" s="103"/>
      <c r="F14" s="103"/>
      <c r="G14" s="103"/>
      <c r="H14" s="103"/>
      <c r="I14" s="103"/>
      <c r="J14" s="103"/>
      <c r="K14" s="103"/>
      <c r="L14" s="103"/>
      <c r="M14" s="4"/>
    </row>
    <row r="15" spans="1:13" ht="15.6" customHeight="1">
      <c r="A15" s="880" t="s">
        <v>367</v>
      </c>
      <c r="B15" s="880"/>
      <c r="C15" s="880"/>
      <c r="D15" s="880"/>
      <c r="E15" s="880"/>
      <c r="F15" s="880"/>
      <c r="G15" s="880"/>
      <c r="H15" s="880"/>
      <c r="I15" s="880"/>
      <c r="J15" s="880"/>
      <c r="K15" s="880"/>
      <c r="L15" s="880"/>
      <c r="M15" s="880"/>
    </row>
    <row r="17" spans="1:13">
      <c r="A17" s="2" t="s">
        <v>69</v>
      </c>
      <c r="B17" s="2" t="s">
        <v>366</v>
      </c>
      <c r="C17" s="2"/>
      <c r="D17" s="2"/>
      <c r="E17" s="2"/>
      <c r="F17" s="2"/>
      <c r="G17" s="2"/>
      <c r="H17" s="2"/>
      <c r="I17" s="4"/>
      <c r="J17" s="4"/>
      <c r="K17" s="4"/>
      <c r="L17" s="4"/>
      <c r="M17" s="4"/>
    </row>
    <row r="18" spans="1:13" ht="16.2">
      <c r="A18" s="2"/>
      <c r="B18" s="5" t="s">
        <v>60</v>
      </c>
      <c r="C18" s="46"/>
      <c r="D18" s="46"/>
      <c r="E18" s="46"/>
      <c r="F18" s="46"/>
      <c r="G18" s="46"/>
      <c r="H18" s="46"/>
      <c r="I18" s="46"/>
      <c r="J18" s="46"/>
      <c r="K18" s="46"/>
      <c r="L18" s="46"/>
      <c r="M18" s="4"/>
    </row>
    <row r="22" spans="1:13">
      <c r="A22" s="2" t="s">
        <v>9</v>
      </c>
      <c r="B22" s="2" t="s">
        <v>365</v>
      </c>
      <c r="C22" s="2"/>
      <c r="D22" s="2"/>
      <c r="E22" s="2"/>
      <c r="F22" s="2"/>
      <c r="G22" s="2"/>
      <c r="H22" s="2"/>
      <c r="I22" s="4"/>
      <c r="J22" s="4"/>
      <c r="K22" s="4"/>
      <c r="L22" s="4"/>
      <c r="M22" s="4"/>
    </row>
    <row r="23" spans="1:13" ht="16.2">
      <c r="A23" s="2"/>
      <c r="B23" s="5" t="s">
        <v>60</v>
      </c>
      <c r="C23" s="46"/>
      <c r="D23" s="46"/>
      <c r="E23" s="46"/>
      <c r="F23" s="46"/>
      <c r="G23" s="46"/>
      <c r="H23" s="46"/>
      <c r="I23" s="46"/>
      <c r="J23" s="46"/>
      <c r="K23" s="46"/>
      <c r="L23" s="46"/>
      <c r="M23" s="4"/>
    </row>
    <row r="24" spans="1:13">
      <c r="B24" s="848"/>
      <c r="C24" s="848"/>
      <c r="D24" s="848"/>
      <c r="E24" s="848"/>
      <c r="F24" s="848"/>
      <c r="G24" s="848"/>
      <c r="H24" s="848"/>
      <c r="I24" s="848"/>
      <c r="J24" s="848"/>
      <c r="K24" s="848"/>
      <c r="L24" s="848"/>
      <c r="M24" s="848"/>
    </row>
    <row r="25" spans="1:13">
      <c r="B25" s="848"/>
      <c r="C25" s="848"/>
      <c r="D25" s="848"/>
      <c r="E25" s="848"/>
      <c r="F25" s="848"/>
      <c r="G25" s="848"/>
      <c r="H25" s="848"/>
      <c r="I25" s="848"/>
      <c r="J25" s="848"/>
      <c r="K25" s="848"/>
      <c r="L25" s="848"/>
      <c r="M25" s="848"/>
    </row>
    <row r="26" spans="1:13">
      <c r="B26" s="848"/>
      <c r="C26" s="848"/>
      <c r="D26" s="848"/>
      <c r="E26" s="848"/>
      <c r="F26" s="848"/>
      <c r="G26" s="848"/>
      <c r="H26" s="848"/>
      <c r="I26" s="848"/>
      <c r="J26" s="848"/>
      <c r="K26" s="848"/>
      <c r="L26" s="848"/>
      <c r="M26" s="848"/>
    </row>
    <row r="27" spans="1:13">
      <c r="A27" s="2" t="s">
        <v>364</v>
      </c>
      <c r="B27" s="111"/>
      <c r="C27" s="4"/>
      <c r="D27" s="4"/>
      <c r="E27" s="4"/>
      <c r="F27" s="4"/>
      <c r="G27" s="4"/>
      <c r="H27" s="4"/>
      <c r="I27" s="4"/>
      <c r="J27" s="4"/>
      <c r="K27" s="4"/>
      <c r="L27" s="4"/>
      <c r="M27" s="4"/>
    </row>
    <row r="28" spans="1:13">
      <c r="A28" s="2"/>
      <c r="B28" s="111"/>
      <c r="C28" s="4"/>
      <c r="D28" s="4"/>
      <c r="E28" s="4"/>
      <c r="F28" s="4"/>
      <c r="G28" s="4"/>
      <c r="H28" s="4"/>
      <c r="I28" s="4"/>
      <c r="J28" s="4"/>
      <c r="K28" s="4"/>
      <c r="L28" s="4"/>
      <c r="M28" s="4"/>
    </row>
    <row r="29" spans="1:13">
      <c r="A29" s="356" t="s">
        <v>363</v>
      </c>
      <c r="B29" s="111"/>
      <c r="C29" s="4"/>
      <c r="D29" s="4"/>
      <c r="E29" s="4"/>
      <c r="F29" s="4"/>
      <c r="G29" s="4"/>
      <c r="H29" s="4"/>
      <c r="I29" s="4"/>
      <c r="J29" s="355" t="s">
        <v>362</v>
      </c>
      <c r="K29" s="354"/>
      <c r="L29" s="354">
        <v>5019000</v>
      </c>
      <c r="M29" s="4"/>
    </row>
    <row r="30" spans="1:13">
      <c r="A30" s="356" t="s">
        <v>361</v>
      </c>
      <c r="B30" s="111"/>
      <c r="C30" s="4"/>
      <c r="D30" s="4"/>
      <c r="E30" s="4"/>
      <c r="F30" s="4"/>
      <c r="G30" s="4"/>
      <c r="H30" s="4"/>
      <c r="I30" s="4"/>
      <c r="J30" s="355" t="s">
        <v>360</v>
      </c>
      <c r="K30" s="354"/>
      <c r="L30" s="357">
        <v>1.19</v>
      </c>
      <c r="M30" s="4"/>
    </row>
    <row r="31" spans="1:13">
      <c r="A31" s="356" t="s">
        <v>359</v>
      </c>
      <c r="B31" s="111"/>
      <c r="C31" s="4"/>
      <c r="D31" s="4"/>
      <c r="E31" s="4"/>
      <c r="F31" s="4"/>
      <c r="G31" s="4"/>
      <c r="H31" s="4"/>
      <c r="I31" s="4"/>
      <c r="J31" s="355" t="s">
        <v>358</v>
      </c>
      <c r="K31" s="354"/>
      <c r="L31" s="353">
        <v>2.1999999999999999E-2</v>
      </c>
      <c r="M31" s="4"/>
    </row>
    <row r="32" spans="1:13">
      <c r="A32" s="356" t="s">
        <v>357</v>
      </c>
      <c r="B32" s="111"/>
      <c r="C32" s="4"/>
      <c r="D32" s="4"/>
      <c r="E32" s="4"/>
      <c r="F32" s="4"/>
      <c r="G32" s="4"/>
      <c r="H32" s="4"/>
      <c r="I32" s="4"/>
      <c r="J32" s="355" t="s">
        <v>356</v>
      </c>
      <c r="K32" s="354"/>
      <c r="L32" s="353">
        <v>0.01</v>
      </c>
      <c r="M32" s="4"/>
    </row>
    <row r="34" spans="1:2">
      <c r="A34" s="2" t="s">
        <v>7</v>
      </c>
      <c r="B34" s="2" t="s">
        <v>355</v>
      </c>
    </row>
    <row r="35" spans="1:2" ht="16.2">
      <c r="A35" s="2"/>
      <c r="B35" s="5" t="s">
        <v>60</v>
      </c>
    </row>
  </sheetData>
  <mergeCells count="6">
    <mergeCell ref="B24:M26"/>
    <mergeCell ref="A3:L3"/>
    <mergeCell ref="A5:A6"/>
    <mergeCell ref="B5:D5"/>
    <mergeCell ref="F5:G5"/>
    <mergeCell ref="A15:M15"/>
  </mergeCells>
  <pageMargins left="0.7" right="0.7" top="0.75" bottom="0.75" header="0.3" footer="0.3"/>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FB36E-0704-4FDB-9D54-70A8E2C76B09}">
  <dimension ref="A1:M76"/>
  <sheetViews>
    <sheetView zoomScaleNormal="100" workbookViewId="0"/>
  </sheetViews>
  <sheetFormatPr defaultColWidth="8.6640625" defaultRowHeight="15.6"/>
  <cols>
    <col min="1" max="1" width="22.88671875" style="172" customWidth="1"/>
    <col min="2" max="8" width="15.6640625" style="172" customWidth="1"/>
    <col min="9" max="13" width="8.88671875" style="172" customWidth="1"/>
  </cols>
  <sheetData>
    <row r="1" spans="1:7" ht="18">
      <c r="A1" s="23" t="s">
        <v>354</v>
      </c>
      <c r="B1" s="186"/>
      <c r="C1" s="256" t="s">
        <v>36</v>
      </c>
      <c r="D1" s="22"/>
      <c r="E1" s="22"/>
      <c r="F1" s="22"/>
      <c r="G1" s="22"/>
    </row>
    <row r="2" spans="1:7">
      <c r="A2" s="22"/>
      <c r="B2" s="22"/>
      <c r="C2" s="22"/>
      <c r="D2" s="22"/>
      <c r="E2" s="22"/>
      <c r="F2" s="22"/>
      <c r="G2" s="22"/>
    </row>
    <row r="3" spans="1:7">
      <c r="A3" s="22" t="s">
        <v>404</v>
      </c>
      <c r="B3" s="22"/>
      <c r="C3" s="22"/>
      <c r="D3" s="22"/>
      <c r="E3" s="22"/>
      <c r="F3" s="22"/>
      <c r="G3" s="186"/>
    </row>
    <row r="4" spans="1:7">
      <c r="A4" s="274"/>
      <c r="B4" s="274"/>
      <c r="C4" s="22"/>
      <c r="D4" s="22"/>
      <c r="E4" s="22"/>
      <c r="F4" s="22"/>
      <c r="G4" s="22"/>
    </row>
    <row r="5" spans="1:7">
      <c r="A5" s="885" t="s">
        <v>400</v>
      </c>
      <c r="B5" s="887" t="s">
        <v>403</v>
      </c>
      <c r="C5" s="888"/>
      <c r="D5" s="888"/>
      <c r="E5" s="888"/>
      <c r="F5" s="888"/>
      <c r="G5" s="889"/>
    </row>
    <row r="6" spans="1:7">
      <c r="A6" s="886"/>
      <c r="B6" s="381">
        <v>12</v>
      </c>
      <c r="C6" s="381">
        <v>24</v>
      </c>
      <c r="D6" s="381">
        <v>36</v>
      </c>
      <c r="E6" s="381">
        <v>48</v>
      </c>
      <c r="F6" s="381">
        <v>60</v>
      </c>
      <c r="G6" s="381">
        <v>72</v>
      </c>
    </row>
    <row r="7" spans="1:7">
      <c r="A7" s="383">
        <v>2018</v>
      </c>
      <c r="B7" s="382">
        <v>3742</v>
      </c>
      <c r="C7" s="382">
        <v>4715</v>
      </c>
      <c r="D7" s="382">
        <v>5116</v>
      </c>
      <c r="E7" s="382">
        <v>5372</v>
      </c>
      <c r="F7" s="382">
        <v>5533</v>
      </c>
      <c r="G7" s="382">
        <v>5588</v>
      </c>
    </row>
    <row r="8" spans="1:7">
      <c r="A8" s="383">
        <v>2019</v>
      </c>
      <c r="B8" s="382">
        <v>2986</v>
      </c>
      <c r="C8" s="382">
        <v>3703</v>
      </c>
      <c r="D8" s="382">
        <v>4036</v>
      </c>
      <c r="E8" s="382">
        <v>4258</v>
      </c>
      <c r="F8" s="382">
        <v>4343</v>
      </c>
      <c r="G8" s="382"/>
    </row>
    <row r="9" spans="1:7">
      <c r="A9" s="383">
        <v>2020</v>
      </c>
      <c r="B9" s="382">
        <v>3846</v>
      </c>
      <c r="C9" s="382">
        <v>4884</v>
      </c>
      <c r="D9" s="382">
        <v>5289</v>
      </c>
      <c r="E9" s="382">
        <v>5606</v>
      </c>
      <c r="F9" s="382"/>
      <c r="G9" s="382"/>
    </row>
    <row r="10" spans="1:7">
      <c r="A10" s="383">
        <v>2021</v>
      </c>
      <c r="B10" s="382">
        <v>3571</v>
      </c>
      <c r="C10" s="382">
        <v>4492</v>
      </c>
      <c r="D10" s="382">
        <v>4851</v>
      </c>
      <c r="E10" s="382"/>
      <c r="F10" s="382"/>
      <c r="G10" s="382"/>
    </row>
    <row r="11" spans="1:7">
      <c r="A11" s="383">
        <v>2022</v>
      </c>
      <c r="B11" s="382">
        <v>3214</v>
      </c>
      <c r="C11" s="382">
        <v>4050</v>
      </c>
      <c r="D11" s="382"/>
      <c r="E11" s="382"/>
      <c r="F11" s="382"/>
      <c r="G11" s="382"/>
    </row>
    <row r="12" spans="1:7">
      <c r="A12" s="383">
        <v>2023</v>
      </c>
      <c r="B12" s="382">
        <v>3055</v>
      </c>
      <c r="C12" s="382"/>
      <c r="D12" s="382"/>
      <c r="E12" s="382"/>
      <c r="F12" s="382"/>
      <c r="G12" s="382"/>
    </row>
    <row r="13" spans="1:7">
      <c r="A13" s="22"/>
      <c r="B13" s="22"/>
      <c r="C13" s="22"/>
      <c r="D13" s="22"/>
      <c r="E13" s="22"/>
      <c r="F13" s="22"/>
      <c r="G13" s="22"/>
    </row>
    <row r="14" spans="1:7" ht="15.6" hidden="1" customHeight="1">
      <c r="A14" s="890" t="s">
        <v>29</v>
      </c>
      <c r="B14" s="381" t="s">
        <v>402</v>
      </c>
      <c r="C14" s="381"/>
      <c r="D14" s="381"/>
      <c r="E14" s="381"/>
      <c r="F14" s="381"/>
      <c r="G14" s="381"/>
    </row>
    <row r="15" spans="1:7" ht="15.6" hidden="1" customHeight="1">
      <c r="A15" s="890"/>
      <c r="B15" s="381">
        <v>12</v>
      </c>
      <c r="C15" s="381">
        <v>24</v>
      </c>
      <c r="D15" s="381">
        <v>36</v>
      </c>
      <c r="E15" s="381">
        <v>48</v>
      </c>
      <c r="F15" s="381">
        <v>60</v>
      </c>
      <c r="G15" s="381">
        <v>72</v>
      </c>
    </row>
    <row r="16" spans="1:7" ht="15.6" hidden="1" customHeight="1">
      <c r="A16" s="383">
        <v>2018</v>
      </c>
      <c r="B16" s="382" t="e">
        <f>B7+#REF!</f>
        <v>#REF!</v>
      </c>
      <c r="C16" s="382" t="e">
        <f>ROUND(B16*#REF!,0)</f>
        <v>#REF!</v>
      </c>
      <c r="D16" s="382" t="e">
        <f>ROUND(C16*#REF!,0)</f>
        <v>#REF!</v>
      </c>
      <c r="E16" s="382" t="e">
        <f>ROUND(D16*#REF!,0)</f>
        <v>#REF!</v>
      </c>
      <c r="F16" s="382" t="e">
        <f>ROUND(E16*#REF!,0)</f>
        <v>#REF!</v>
      </c>
      <c r="G16" s="382" t="e">
        <f>ROUND(F16*#REF!,0)</f>
        <v>#REF!</v>
      </c>
    </row>
    <row r="17" spans="1:7" ht="15.6" hidden="1" customHeight="1">
      <c r="A17" s="383">
        <v>2019</v>
      </c>
      <c r="B17" s="382" t="e">
        <f>B8+#REF!</f>
        <v>#REF!</v>
      </c>
      <c r="C17" s="382" t="e">
        <f>ROUND(B17*#REF!,0)</f>
        <v>#REF!</v>
      </c>
      <c r="D17" s="382" t="e">
        <f>ROUND(C17*#REF!,0)</f>
        <v>#REF!</v>
      </c>
      <c r="E17" s="382" t="e">
        <f>ROUND(D17*#REF!,0)</f>
        <v>#REF!</v>
      </c>
      <c r="F17" s="382" t="e">
        <f>ROUND(E17*#REF!,0)</f>
        <v>#REF!</v>
      </c>
      <c r="G17" s="382"/>
    </row>
    <row r="18" spans="1:7" ht="15.6" hidden="1" customHeight="1">
      <c r="A18" s="383">
        <v>2020</v>
      </c>
      <c r="B18" s="382" t="e">
        <f>B9+#REF!</f>
        <v>#REF!</v>
      </c>
      <c r="C18" s="382" t="e">
        <f>ROUND(B18*#REF!,0)</f>
        <v>#REF!</v>
      </c>
      <c r="D18" s="382" t="e">
        <f>ROUND(C18*#REF!,0)</f>
        <v>#REF!</v>
      </c>
      <c r="E18" s="382" t="e">
        <f>ROUND(D18*#REF!,0)</f>
        <v>#REF!</v>
      </c>
      <c r="F18" s="382"/>
      <c r="G18" s="382"/>
    </row>
    <row r="19" spans="1:7" ht="15.6" hidden="1" customHeight="1">
      <c r="A19" s="383">
        <v>2021</v>
      </c>
      <c r="B19" s="382" t="e">
        <f>B10+#REF!</f>
        <v>#REF!</v>
      </c>
      <c r="C19" s="382" t="e">
        <f>ROUND(B19*#REF!,0)</f>
        <v>#REF!</v>
      </c>
      <c r="D19" s="382" t="e">
        <f>ROUND(C19*#REF!,0)</f>
        <v>#REF!</v>
      </c>
      <c r="E19" s="382"/>
      <c r="F19" s="382"/>
      <c r="G19" s="382"/>
    </row>
    <row r="20" spans="1:7" ht="15.6" hidden="1" customHeight="1">
      <c r="A20" s="383">
        <v>2022</v>
      </c>
      <c r="B20" s="382" t="e">
        <f>B11+#REF!</f>
        <v>#REF!</v>
      </c>
      <c r="C20" s="382" t="e">
        <f>ROUND(B20*#REF!,0)</f>
        <v>#REF!</v>
      </c>
      <c r="D20" s="382"/>
      <c r="E20" s="382"/>
      <c r="F20" s="382"/>
      <c r="G20" s="382"/>
    </row>
    <row r="21" spans="1:7" ht="15.6" hidden="1" customHeight="1">
      <c r="A21" s="383">
        <v>2023</v>
      </c>
      <c r="B21" s="382" t="e">
        <f>B12+#REF!</f>
        <v>#REF!</v>
      </c>
      <c r="C21" s="382"/>
      <c r="D21" s="382"/>
      <c r="E21" s="382"/>
      <c r="F21" s="382"/>
      <c r="G21" s="382"/>
    </row>
    <row r="22" spans="1:7" ht="15.6" hidden="1" customHeight="1">
      <c r="A22" s="22"/>
      <c r="B22" s="22"/>
      <c r="C22" s="22"/>
      <c r="D22" s="22"/>
      <c r="E22" s="22"/>
      <c r="F22" s="22"/>
      <c r="G22" s="22"/>
    </row>
    <row r="23" spans="1:7" ht="15.6" hidden="1" customHeight="1">
      <c r="A23" s="890" t="s">
        <v>29</v>
      </c>
      <c r="B23" s="381" t="s">
        <v>401</v>
      </c>
      <c r="C23" s="381"/>
      <c r="D23" s="381"/>
      <c r="E23" s="381"/>
      <c r="F23" s="381"/>
      <c r="G23" s="381"/>
    </row>
    <row r="24" spans="1:7" ht="15.6" hidden="1" customHeight="1">
      <c r="A24" s="890"/>
      <c r="B24" s="381">
        <v>12</v>
      </c>
      <c r="C24" s="381">
        <v>24</v>
      </c>
      <c r="D24" s="381">
        <v>36</v>
      </c>
      <c r="E24" s="381">
        <v>48</v>
      </c>
      <c r="F24" s="381">
        <v>60</v>
      </c>
      <c r="G24" s="381">
        <v>72</v>
      </c>
    </row>
    <row r="25" spans="1:7" ht="15.6" hidden="1" customHeight="1">
      <c r="A25" s="383">
        <v>2018</v>
      </c>
      <c r="B25" s="382">
        <v>253</v>
      </c>
      <c r="C25" s="382" t="e">
        <f>#REF!-#REF!</f>
        <v>#REF!</v>
      </c>
      <c r="D25" s="382" t="e">
        <f>#REF!-#REF!</f>
        <v>#REF!</v>
      </c>
      <c r="E25" s="382" t="e">
        <f>#REF!-#REF!</f>
        <v>#REF!</v>
      </c>
      <c r="F25" s="382" t="e">
        <f>#REF!-#REF!</f>
        <v>#REF!</v>
      </c>
      <c r="G25" s="382" t="e">
        <f>#REF!-#REF!</f>
        <v>#REF!</v>
      </c>
    </row>
    <row r="26" spans="1:7" ht="15.6" hidden="1" customHeight="1">
      <c r="A26" s="383">
        <v>2019</v>
      </c>
      <c r="B26" s="382">
        <v>1015</v>
      </c>
      <c r="C26" s="382" t="e">
        <f>#REF!-#REF!</f>
        <v>#REF!</v>
      </c>
      <c r="D26" s="382" t="e">
        <f>#REF!-#REF!</f>
        <v>#REF!</v>
      </c>
      <c r="E26" s="382">
        <v>303</v>
      </c>
      <c r="F26" s="382" t="e">
        <f>#REF!-#REF!</f>
        <v>#REF!</v>
      </c>
      <c r="G26" s="382"/>
    </row>
    <row r="27" spans="1:7" ht="15.6" hidden="1" customHeight="1">
      <c r="A27" s="383">
        <v>2020</v>
      </c>
      <c r="B27" s="382">
        <v>406</v>
      </c>
      <c r="C27" s="382" t="e">
        <f>#REF!-#REF!</f>
        <v>#REF!</v>
      </c>
      <c r="D27" s="382" t="e">
        <f>#REF!-#REF!</f>
        <v>#REF!</v>
      </c>
      <c r="E27" s="382" t="e">
        <f>#REF!-#REF!</f>
        <v>#REF!</v>
      </c>
      <c r="F27" s="382"/>
      <c r="G27" s="382"/>
    </row>
    <row r="28" spans="1:7" ht="15.6" hidden="1" customHeight="1">
      <c r="A28" s="383">
        <v>2021</v>
      </c>
      <c r="B28" s="382">
        <v>542</v>
      </c>
      <c r="C28" s="382" t="e">
        <f>#REF!-#REF!</f>
        <v>#REF!</v>
      </c>
      <c r="D28" s="382" t="e">
        <f>#REF!-#REF!</f>
        <v>#REF!</v>
      </c>
      <c r="E28" s="382"/>
      <c r="F28" s="382"/>
      <c r="G28" s="382"/>
    </row>
    <row r="29" spans="1:7" ht="15.6" hidden="1" customHeight="1">
      <c r="A29" s="383">
        <v>2022</v>
      </c>
      <c r="B29" s="382">
        <v>782</v>
      </c>
      <c r="C29" s="382" t="e">
        <f>#REF!-#REF!</f>
        <v>#REF!</v>
      </c>
      <c r="D29" s="382"/>
      <c r="E29" s="382"/>
      <c r="F29" s="382"/>
      <c r="G29" s="382"/>
    </row>
    <row r="30" spans="1:7" ht="15.6" hidden="1" customHeight="1">
      <c r="A30" s="383">
        <v>2023</v>
      </c>
      <c r="B30" s="382">
        <v>1184</v>
      </c>
      <c r="C30" s="382"/>
      <c r="D30" s="382"/>
      <c r="E30" s="382"/>
      <c r="F30" s="382"/>
      <c r="G30" s="382"/>
    </row>
    <row r="31" spans="1:7">
      <c r="A31" s="241"/>
      <c r="B31" s="384"/>
      <c r="C31" s="384"/>
      <c r="D31" s="384"/>
      <c r="E31" s="384"/>
      <c r="F31" s="384"/>
      <c r="G31" s="384"/>
    </row>
    <row r="32" spans="1:7">
      <c r="A32" s="890" t="s">
        <v>400</v>
      </c>
      <c r="B32" s="887" t="s">
        <v>399</v>
      </c>
      <c r="C32" s="888"/>
      <c r="D32" s="888"/>
      <c r="E32" s="888"/>
      <c r="F32" s="888"/>
      <c r="G32" s="889"/>
    </row>
    <row r="33" spans="1:11">
      <c r="A33" s="890"/>
      <c r="B33" s="381">
        <v>12</v>
      </c>
      <c r="C33" s="381">
        <v>24</v>
      </c>
      <c r="D33" s="381">
        <v>36</v>
      </c>
      <c r="E33" s="381">
        <v>48</v>
      </c>
      <c r="F33" s="381">
        <v>60</v>
      </c>
      <c r="G33" s="381">
        <v>72</v>
      </c>
      <c r="H33" s="22"/>
      <c r="I33" s="22"/>
      <c r="J33" s="22"/>
      <c r="K33" s="22"/>
    </row>
    <row r="34" spans="1:11">
      <c r="A34" s="383">
        <v>2018</v>
      </c>
      <c r="B34" s="382" t="s">
        <v>398</v>
      </c>
      <c r="C34" s="382" t="s">
        <v>398</v>
      </c>
      <c r="D34" s="382" t="s">
        <v>398</v>
      </c>
      <c r="E34" s="382" t="s">
        <v>398</v>
      </c>
      <c r="F34" s="382" t="s">
        <v>398</v>
      </c>
      <c r="G34" s="382">
        <v>7706</v>
      </c>
      <c r="H34" s="22"/>
      <c r="I34" s="22"/>
      <c r="J34" s="22"/>
      <c r="K34" s="22"/>
    </row>
    <row r="35" spans="1:11">
      <c r="A35" s="383">
        <v>2019</v>
      </c>
      <c r="B35" s="382" t="s">
        <v>398</v>
      </c>
      <c r="C35" s="382" t="s">
        <v>398</v>
      </c>
      <c r="D35" s="382" t="s">
        <v>398</v>
      </c>
      <c r="E35" s="382" t="s">
        <v>398</v>
      </c>
      <c r="F35" s="382">
        <v>7435</v>
      </c>
      <c r="G35" s="382"/>
      <c r="H35" s="22"/>
      <c r="I35" s="22"/>
      <c r="J35" s="22"/>
      <c r="K35" s="22"/>
    </row>
    <row r="36" spans="1:11">
      <c r="A36" s="383">
        <v>2020</v>
      </c>
      <c r="B36" s="382" t="s">
        <v>398</v>
      </c>
      <c r="C36" s="382" t="s">
        <v>398</v>
      </c>
      <c r="D36" s="382" t="s">
        <v>398</v>
      </c>
      <c r="E36" s="382">
        <v>7692</v>
      </c>
      <c r="F36" s="382"/>
      <c r="G36" s="382"/>
      <c r="H36" s="22"/>
      <c r="I36" s="22"/>
      <c r="J36" s="22"/>
      <c r="K36" s="22"/>
    </row>
    <row r="37" spans="1:11">
      <c r="A37" s="383">
        <v>2021</v>
      </c>
      <c r="B37" s="382" t="s">
        <v>398</v>
      </c>
      <c r="C37" s="382" t="s">
        <v>398</v>
      </c>
      <c r="D37" s="382">
        <v>7047</v>
      </c>
      <c r="E37" s="382"/>
      <c r="F37" s="382"/>
      <c r="G37" s="382"/>
      <c r="H37" s="22"/>
      <c r="I37" s="22"/>
      <c r="J37" s="22"/>
      <c r="K37" s="22"/>
    </row>
    <row r="38" spans="1:11">
      <c r="A38" s="383">
        <v>2022</v>
      </c>
      <c r="B38" s="382" t="s">
        <v>398</v>
      </c>
      <c r="C38" s="382">
        <v>5630</v>
      </c>
      <c r="D38" s="382"/>
      <c r="E38" s="382"/>
      <c r="F38" s="382"/>
      <c r="G38" s="382"/>
      <c r="H38" s="22"/>
      <c r="I38" s="22"/>
      <c r="J38" s="22"/>
      <c r="K38" s="22"/>
    </row>
    <row r="39" spans="1:11">
      <c r="A39" s="383">
        <v>2023</v>
      </c>
      <c r="B39" s="382">
        <v>4239</v>
      </c>
      <c r="C39" s="382"/>
      <c r="D39" s="382"/>
      <c r="E39" s="382"/>
      <c r="F39" s="382"/>
      <c r="G39" s="382"/>
      <c r="H39" s="22"/>
      <c r="I39" s="22"/>
      <c r="J39" s="22"/>
      <c r="K39" s="22"/>
    </row>
    <row r="40" spans="1:11">
      <c r="A40" s="22"/>
      <c r="B40" s="22"/>
      <c r="C40" s="22"/>
      <c r="D40" s="22"/>
      <c r="E40" s="22"/>
      <c r="F40" s="22"/>
      <c r="G40" s="22"/>
      <c r="H40" s="22"/>
      <c r="I40" s="22"/>
      <c r="J40" s="22"/>
      <c r="K40" s="22"/>
    </row>
    <row r="41" spans="1:11">
      <c r="A41" s="891"/>
      <c r="B41" s="891"/>
      <c r="C41" s="891"/>
      <c r="D41" s="381" t="s">
        <v>397</v>
      </c>
      <c r="E41" s="381" t="s">
        <v>396</v>
      </c>
      <c r="F41" s="22"/>
      <c r="G41" s="22"/>
      <c r="H41" s="22"/>
      <c r="I41" s="22"/>
      <c r="J41" s="22"/>
      <c r="K41" s="22"/>
    </row>
    <row r="42" spans="1:11">
      <c r="A42" s="892" t="s">
        <v>395</v>
      </c>
      <c r="B42" s="892"/>
      <c r="C42" s="892"/>
      <c r="D42" s="380">
        <v>6000</v>
      </c>
      <c r="E42" s="380">
        <v>11500</v>
      </c>
      <c r="F42" s="22"/>
      <c r="G42" s="22"/>
      <c r="H42" s="22"/>
      <c r="I42" s="22"/>
      <c r="J42" s="22"/>
      <c r="K42" s="22"/>
    </row>
    <row r="43" spans="1:11">
      <c r="A43" s="892" t="s">
        <v>394</v>
      </c>
      <c r="B43" s="892"/>
      <c r="C43" s="892"/>
      <c r="D43" s="378">
        <v>0.7</v>
      </c>
      <c r="E43" s="378">
        <v>0.65</v>
      </c>
      <c r="F43" s="22"/>
      <c r="G43" s="22"/>
      <c r="H43" s="22"/>
      <c r="I43" s="22"/>
      <c r="J43" s="22"/>
      <c r="K43" s="22"/>
    </row>
    <row r="44" spans="1:11">
      <c r="A44" s="241"/>
      <c r="B44" s="241"/>
      <c r="C44" s="377"/>
      <c r="D44" s="376"/>
      <c r="E44" s="22"/>
      <c r="F44" s="22"/>
      <c r="G44" s="22"/>
      <c r="H44" s="22"/>
      <c r="I44" s="22"/>
      <c r="J44" s="22"/>
      <c r="K44" s="22"/>
    </row>
    <row r="45" spans="1:11">
      <c r="A45" s="373" t="s">
        <v>393</v>
      </c>
      <c r="B45" s="305"/>
      <c r="C45" s="374"/>
      <c r="D45" s="374"/>
      <c r="E45" s="374"/>
      <c r="F45" s="374"/>
      <c r="G45" s="374"/>
      <c r="H45" s="374"/>
      <c r="I45" s="22"/>
      <c r="J45" s="22"/>
      <c r="K45" s="22"/>
    </row>
    <row r="46" spans="1:11">
      <c r="A46" s="373" t="s">
        <v>392</v>
      </c>
      <c r="B46" s="305"/>
      <c r="C46" s="374"/>
      <c r="D46" s="374"/>
      <c r="E46" s="374"/>
      <c r="F46" s="374"/>
      <c r="G46" s="374"/>
      <c r="H46" s="374"/>
      <c r="I46" s="22"/>
      <c r="J46" s="22"/>
      <c r="K46" s="22"/>
    </row>
    <row r="47" spans="1:11">
      <c r="A47" s="373" t="s">
        <v>391</v>
      </c>
      <c r="B47" s="305"/>
      <c r="C47" s="374"/>
      <c r="D47" s="374"/>
      <c r="E47" s="374"/>
      <c r="F47" s="374"/>
      <c r="G47" s="374"/>
      <c r="H47" s="374"/>
      <c r="I47" s="22"/>
      <c r="J47" s="22"/>
      <c r="K47" s="22"/>
    </row>
    <row r="48" spans="1:11">
      <c r="A48" s="373" t="s">
        <v>390</v>
      </c>
      <c r="B48" s="305"/>
      <c r="C48" s="374"/>
      <c r="D48" s="374"/>
      <c r="E48" s="22"/>
      <c r="F48" s="22"/>
      <c r="G48" s="374"/>
      <c r="H48" s="374"/>
      <c r="I48" s="242" t="s">
        <v>389</v>
      </c>
      <c r="J48" s="375">
        <v>46986</v>
      </c>
      <c r="K48" s="22" t="s">
        <v>388</v>
      </c>
    </row>
    <row r="49" spans="1:13">
      <c r="A49" s="373" t="s">
        <v>387</v>
      </c>
      <c r="B49" s="305"/>
      <c r="C49" s="374"/>
      <c r="D49" s="374"/>
      <c r="E49" s="22"/>
      <c r="F49" s="22"/>
      <c r="G49" s="372"/>
      <c r="H49" s="374"/>
      <c r="I49" s="22"/>
      <c r="J49" s="22"/>
      <c r="K49" s="22"/>
      <c r="L49" s="22"/>
      <c r="M49" s="22"/>
    </row>
    <row r="50" spans="1:13">
      <c r="A50" s="373" t="s">
        <v>386</v>
      </c>
      <c r="B50" s="22"/>
      <c r="C50" s="22"/>
      <c r="D50" s="22"/>
      <c r="E50" s="186"/>
      <c r="F50" s="186"/>
      <c r="G50" s="372"/>
      <c r="H50" s="369"/>
      <c r="I50" s="371" t="s">
        <v>385</v>
      </c>
      <c r="J50" s="370">
        <v>0.03</v>
      </c>
      <c r="K50" s="186"/>
      <c r="L50" s="186"/>
      <c r="M50" s="186"/>
    </row>
    <row r="51" spans="1:13">
      <c r="A51" s="22"/>
      <c r="B51" s="22"/>
      <c r="C51" s="22"/>
      <c r="D51" s="22"/>
      <c r="E51" s="22"/>
      <c r="F51" s="22"/>
      <c r="G51" s="186"/>
      <c r="H51" s="369"/>
      <c r="I51" s="367"/>
      <c r="J51" s="186"/>
      <c r="K51" s="186"/>
      <c r="L51" s="186"/>
      <c r="M51" s="186"/>
    </row>
    <row r="52" spans="1:13">
      <c r="A52" s="22" t="s">
        <v>384</v>
      </c>
      <c r="B52" s="22"/>
      <c r="C52" s="22"/>
      <c r="D52" s="22"/>
      <c r="E52" s="22"/>
      <c r="F52" s="22"/>
      <c r="G52" s="186"/>
      <c r="H52" s="368"/>
      <c r="I52" s="367"/>
      <c r="J52" s="186"/>
      <c r="K52" s="186"/>
      <c r="L52" s="186"/>
      <c r="M52" s="186"/>
    </row>
    <row r="53" spans="1:13" ht="16.2">
      <c r="A53" s="360" t="s">
        <v>60</v>
      </c>
      <c r="B53" s="256"/>
      <c r="C53" s="22"/>
      <c r="D53" s="22"/>
      <c r="E53" s="22"/>
      <c r="F53" s="22"/>
      <c r="G53" s="22"/>
      <c r="H53" s="22"/>
      <c r="I53" s="22"/>
      <c r="J53" s="22"/>
      <c r="K53" s="22"/>
      <c r="L53" s="22"/>
      <c r="M53" s="22"/>
    </row>
    <row r="54" spans="1:13">
      <c r="A54" s="365"/>
      <c r="B54" s="365"/>
      <c r="C54" s="365"/>
      <c r="D54" s="365"/>
      <c r="E54" s="365"/>
      <c r="F54" s="365"/>
      <c r="G54" s="365"/>
      <c r="H54" s="365"/>
      <c r="I54" s="365"/>
      <c r="J54" s="365"/>
      <c r="K54" s="365"/>
      <c r="L54" s="365"/>
      <c r="M54" s="365"/>
    </row>
    <row r="55" spans="1:13">
      <c r="A55" s="365"/>
      <c r="B55" s="365"/>
      <c r="C55" s="365"/>
      <c r="D55" s="365"/>
      <c r="E55" s="365"/>
      <c r="F55" s="365"/>
      <c r="G55" s="365"/>
      <c r="H55" s="365"/>
      <c r="I55" s="365"/>
      <c r="J55" s="365"/>
      <c r="K55" s="365"/>
      <c r="L55" s="365"/>
      <c r="M55" s="365"/>
    </row>
    <row r="56" spans="1:13">
      <c r="A56" s="365"/>
      <c r="B56" s="365"/>
      <c r="C56" s="365"/>
      <c r="D56" s="365"/>
      <c r="E56" s="365"/>
      <c r="F56" s="365"/>
      <c r="G56" s="365"/>
      <c r="H56" s="365"/>
      <c r="I56" s="365"/>
      <c r="J56" s="365"/>
      <c r="K56" s="365"/>
      <c r="L56" s="365"/>
      <c r="M56" s="365"/>
    </row>
    <row r="57" spans="1:13">
      <c r="A57" s="22" t="s">
        <v>383</v>
      </c>
      <c r="B57" s="22"/>
      <c r="C57" s="22"/>
      <c r="D57" s="22"/>
      <c r="E57" s="22"/>
      <c r="F57" s="22"/>
      <c r="G57" s="22"/>
      <c r="H57" s="22"/>
      <c r="I57" s="22"/>
      <c r="J57" s="255"/>
      <c r="K57" s="22"/>
      <c r="L57" s="22"/>
      <c r="M57" s="22"/>
    </row>
    <row r="58" spans="1:13" ht="16.2">
      <c r="A58" s="360" t="s">
        <v>60</v>
      </c>
      <c r="B58" s="256"/>
      <c r="C58" s="22"/>
      <c r="D58" s="22"/>
      <c r="E58" s="22"/>
      <c r="F58" s="22"/>
      <c r="G58" s="22"/>
      <c r="H58" s="22"/>
      <c r="I58" s="22"/>
      <c r="J58" s="255"/>
      <c r="K58" s="22"/>
      <c r="L58" s="22"/>
      <c r="M58" s="22"/>
    </row>
    <row r="59" spans="1:13" ht="14.4">
      <c r="A59" s="883"/>
      <c r="B59" s="883"/>
      <c r="C59" s="883"/>
      <c r="D59" s="883"/>
      <c r="E59" s="883"/>
      <c r="F59" s="883"/>
      <c r="G59" s="883"/>
      <c r="H59" s="883"/>
      <c r="I59" s="883"/>
      <c r="J59" s="883"/>
      <c r="K59" s="883"/>
      <c r="L59" s="883"/>
      <c r="M59" s="883"/>
    </row>
    <row r="60" spans="1:13" ht="14.4">
      <c r="A60" s="883"/>
      <c r="B60" s="883"/>
      <c r="C60" s="883"/>
      <c r="D60" s="883"/>
      <c r="E60" s="883"/>
      <c r="F60" s="883"/>
      <c r="G60" s="883"/>
      <c r="H60" s="883"/>
      <c r="I60" s="883"/>
      <c r="J60" s="883"/>
      <c r="K60" s="883"/>
      <c r="L60" s="883"/>
      <c r="M60" s="883"/>
    </row>
    <row r="61" spans="1:13" ht="14.4">
      <c r="A61" s="883"/>
      <c r="B61" s="883"/>
      <c r="C61" s="883"/>
      <c r="D61" s="883"/>
      <c r="E61" s="883"/>
      <c r="F61" s="883"/>
      <c r="G61" s="883"/>
      <c r="H61" s="883"/>
      <c r="I61" s="883"/>
      <c r="J61" s="883"/>
      <c r="K61" s="883"/>
      <c r="L61" s="883"/>
      <c r="M61" s="883"/>
    </row>
    <row r="62" spans="1:13">
      <c r="A62" s="22" t="s">
        <v>382</v>
      </c>
      <c r="B62" s="22"/>
      <c r="C62" s="22"/>
      <c r="D62" s="22"/>
      <c r="E62" s="22"/>
      <c r="F62" s="22"/>
      <c r="G62" s="22"/>
      <c r="H62" s="22"/>
      <c r="I62" s="22"/>
      <c r="J62" s="255"/>
      <c r="K62" s="22"/>
      <c r="L62" s="22"/>
      <c r="M62" s="22"/>
    </row>
    <row r="63" spans="1:13" ht="16.2">
      <c r="A63" s="360" t="s">
        <v>60</v>
      </c>
      <c r="B63" s="256"/>
      <c r="C63" s="22"/>
      <c r="D63" s="22"/>
      <c r="E63" s="22"/>
      <c r="F63" s="22"/>
      <c r="G63" s="22"/>
      <c r="H63" s="22"/>
      <c r="I63" s="22"/>
      <c r="J63" s="255"/>
      <c r="K63" s="22"/>
      <c r="L63" s="22"/>
      <c r="M63" s="22"/>
    </row>
    <row r="64" spans="1:13" ht="14.4">
      <c r="A64" s="883"/>
      <c r="B64" s="883"/>
      <c r="C64" s="883"/>
      <c r="D64" s="883"/>
      <c r="E64" s="883"/>
      <c r="F64" s="883"/>
      <c r="G64" s="883"/>
      <c r="H64" s="883"/>
      <c r="I64" s="883"/>
      <c r="J64" s="883"/>
      <c r="K64" s="883"/>
      <c r="L64" s="883"/>
      <c r="M64" s="883"/>
    </row>
    <row r="65" spans="1:13" ht="14.4">
      <c r="A65" s="883"/>
      <c r="B65" s="883"/>
      <c r="C65" s="883"/>
      <c r="D65" s="883"/>
      <c r="E65" s="883"/>
      <c r="F65" s="883"/>
      <c r="G65" s="883"/>
      <c r="H65" s="883"/>
      <c r="I65" s="883"/>
      <c r="J65" s="883"/>
      <c r="K65" s="883"/>
      <c r="L65" s="883"/>
      <c r="M65" s="883"/>
    </row>
    <row r="66" spans="1:13" ht="14.4">
      <c r="A66" s="883"/>
      <c r="B66" s="883"/>
      <c r="C66" s="883"/>
      <c r="D66" s="883"/>
      <c r="E66" s="883"/>
      <c r="F66" s="883"/>
      <c r="G66" s="883"/>
      <c r="H66" s="883"/>
      <c r="I66" s="883"/>
      <c r="J66" s="883"/>
      <c r="K66" s="883"/>
      <c r="L66" s="883"/>
      <c r="M66" s="883"/>
    </row>
    <row r="67" spans="1:13">
      <c r="A67" s="22" t="s">
        <v>381</v>
      </c>
      <c r="B67" s="22"/>
      <c r="C67" s="22"/>
      <c r="D67" s="22"/>
      <c r="E67" s="22"/>
      <c r="F67" s="22"/>
      <c r="G67" s="22"/>
      <c r="H67" s="22"/>
      <c r="I67" s="22"/>
      <c r="J67" s="255"/>
      <c r="K67" s="22"/>
      <c r="L67" s="22"/>
      <c r="M67" s="22"/>
    </row>
    <row r="68" spans="1:13" ht="16.2">
      <c r="A68" s="360" t="s">
        <v>60</v>
      </c>
      <c r="B68" s="256"/>
      <c r="C68" s="22"/>
      <c r="D68" s="22"/>
      <c r="E68" s="22"/>
      <c r="F68" s="22"/>
      <c r="G68" s="22"/>
      <c r="H68" s="22"/>
      <c r="I68" s="22"/>
      <c r="J68" s="255"/>
      <c r="K68" s="22"/>
      <c r="L68" s="22"/>
      <c r="M68" s="22"/>
    </row>
    <row r="69" spans="1:13">
      <c r="A69" s="365"/>
      <c r="B69" s="365"/>
      <c r="C69" s="365"/>
      <c r="D69" s="365"/>
      <c r="E69" s="365"/>
      <c r="F69" s="365"/>
      <c r="G69" s="365"/>
      <c r="H69" s="365"/>
      <c r="I69" s="365"/>
      <c r="J69" s="365"/>
      <c r="K69" s="365"/>
      <c r="L69" s="365"/>
      <c r="M69" s="365"/>
    </row>
    <row r="70" spans="1:13">
      <c r="A70" s="365"/>
      <c r="B70" s="365"/>
      <c r="C70" s="365"/>
      <c r="D70" s="365"/>
      <c r="E70" s="365"/>
      <c r="F70" s="365"/>
      <c r="G70" s="365"/>
      <c r="H70" s="365"/>
      <c r="I70" s="365"/>
      <c r="J70" s="365"/>
      <c r="K70" s="365"/>
      <c r="L70" s="365"/>
      <c r="M70" s="365"/>
    </row>
    <row r="71" spans="1:13">
      <c r="A71" s="365"/>
      <c r="B71" s="365"/>
      <c r="C71" s="365"/>
      <c r="D71" s="365"/>
      <c r="E71" s="365"/>
      <c r="F71" s="365"/>
      <c r="G71" s="365"/>
      <c r="H71" s="365"/>
      <c r="I71" s="365"/>
      <c r="J71" s="365"/>
      <c r="K71" s="365"/>
      <c r="L71" s="365"/>
      <c r="M71" s="365"/>
    </row>
    <row r="72" spans="1:13" ht="14.4">
      <c r="A72" s="884" t="s">
        <v>380</v>
      </c>
      <c r="B72" s="884"/>
      <c r="C72" s="884"/>
      <c r="D72" s="884"/>
      <c r="E72" s="884"/>
      <c r="F72" s="884"/>
      <c r="G72" s="884"/>
      <c r="H72" s="884"/>
      <c r="I72" s="884"/>
      <c r="J72" s="884"/>
      <c r="K72" s="884"/>
      <c r="L72" s="884"/>
      <c r="M72" s="884"/>
    </row>
    <row r="73" spans="1:13" ht="14.4">
      <c r="A73" s="884"/>
      <c r="B73" s="884"/>
      <c r="C73" s="884"/>
      <c r="D73" s="884"/>
      <c r="E73" s="884"/>
      <c r="F73" s="884"/>
      <c r="G73" s="884"/>
      <c r="H73" s="884"/>
      <c r="I73" s="884"/>
      <c r="J73" s="884"/>
      <c r="K73" s="884"/>
      <c r="L73" s="884"/>
      <c r="M73" s="884"/>
    </row>
    <row r="74" spans="1:13">
      <c r="A74" s="22"/>
      <c r="B74" s="22"/>
      <c r="C74" s="22"/>
      <c r="D74" s="22"/>
      <c r="E74" s="22"/>
      <c r="F74" s="22"/>
      <c r="G74" s="22"/>
      <c r="H74" s="362"/>
      <c r="I74" s="364" t="s">
        <v>379</v>
      </c>
      <c r="J74" s="363">
        <v>1.9</v>
      </c>
      <c r="K74" s="362" t="s">
        <v>378</v>
      </c>
      <c r="L74" s="362"/>
      <c r="M74" s="361"/>
    </row>
    <row r="75" spans="1:13">
      <c r="A75" s="22" t="s">
        <v>377</v>
      </c>
      <c r="B75" s="22"/>
      <c r="C75" s="22"/>
      <c r="D75" s="22"/>
      <c r="E75" s="22"/>
      <c r="F75" s="22"/>
      <c r="G75" s="22"/>
      <c r="H75" s="22"/>
      <c r="I75" s="22"/>
      <c r="J75" s="255"/>
      <c r="K75" s="22"/>
      <c r="L75" s="22"/>
      <c r="M75" s="22"/>
    </row>
    <row r="76" spans="1:13" ht="16.2">
      <c r="A76" s="360" t="s">
        <v>60</v>
      </c>
      <c r="B76" s="256"/>
      <c r="C76" s="22"/>
      <c r="D76" s="22"/>
      <c r="E76" s="22"/>
      <c r="F76" s="22"/>
      <c r="G76" s="22"/>
      <c r="H76" s="22"/>
      <c r="I76" s="22"/>
      <c r="J76" s="255"/>
      <c r="K76" s="22"/>
      <c r="L76" s="22"/>
      <c r="M76" s="22"/>
    </row>
  </sheetData>
  <mergeCells count="12">
    <mergeCell ref="A59:M61"/>
    <mergeCell ref="A64:M66"/>
    <mergeCell ref="A72:M73"/>
    <mergeCell ref="A5:A6"/>
    <mergeCell ref="B5:G5"/>
    <mergeCell ref="A14:A15"/>
    <mergeCell ref="A23:A24"/>
    <mergeCell ref="A32:A33"/>
    <mergeCell ref="B32:G32"/>
    <mergeCell ref="A41:C41"/>
    <mergeCell ref="A42:C42"/>
    <mergeCell ref="A43:C43"/>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0FF8-E2BD-4769-9F3F-35ABD98CEBE5}">
  <dimension ref="A1:M55"/>
  <sheetViews>
    <sheetView zoomScaleNormal="100" workbookViewId="0"/>
  </sheetViews>
  <sheetFormatPr defaultColWidth="8.6640625" defaultRowHeight="15.6"/>
  <cols>
    <col min="1" max="1" width="16.5546875" style="172" customWidth="1"/>
    <col min="2" max="8" width="15.6640625" style="172" customWidth="1"/>
    <col min="9" max="10" width="8.88671875" style="172" customWidth="1"/>
    <col min="11" max="12" width="11.6640625" style="172" customWidth="1"/>
    <col min="13" max="13" width="11.33203125" style="172" customWidth="1"/>
    <col min="14" max="16384" width="8.6640625" style="172"/>
  </cols>
  <sheetData>
    <row r="1" spans="1:13" ht="18" customHeight="1">
      <c r="A1" s="23" t="s">
        <v>354</v>
      </c>
      <c r="B1" s="186"/>
      <c r="C1" s="256" t="s">
        <v>36</v>
      </c>
      <c r="D1" s="22"/>
      <c r="E1" s="22"/>
      <c r="F1" s="22"/>
      <c r="G1" s="22"/>
      <c r="H1" s="22"/>
      <c r="I1" s="22"/>
      <c r="J1" s="22"/>
      <c r="K1" s="22"/>
      <c r="L1" s="22"/>
      <c r="M1" s="22"/>
    </row>
    <row r="2" spans="1:13">
      <c r="A2" s="22"/>
      <c r="B2" s="22"/>
      <c r="C2" s="22"/>
      <c r="D2" s="22"/>
      <c r="E2" s="22"/>
      <c r="F2" s="22"/>
      <c r="G2" s="22"/>
      <c r="H2" s="22"/>
      <c r="I2" s="22"/>
      <c r="J2" s="22"/>
      <c r="K2" s="22"/>
      <c r="L2" s="22"/>
      <c r="M2" s="22"/>
    </row>
    <row r="3" spans="1:13">
      <c r="A3" s="851" t="s">
        <v>450</v>
      </c>
      <c r="B3" s="851"/>
      <c r="C3" s="851"/>
      <c r="D3" s="851"/>
      <c r="E3" s="851"/>
      <c r="F3" s="851"/>
      <c r="G3" s="851"/>
      <c r="H3" s="851"/>
      <c r="I3" s="851"/>
      <c r="J3" s="851"/>
      <c r="K3" s="851"/>
      <c r="L3" s="851"/>
      <c r="M3" s="851"/>
    </row>
    <row r="4" spans="1:13">
      <c r="A4" s="241"/>
      <c r="B4" s="395"/>
      <c r="C4" s="394"/>
      <c r="D4" s="394"/>
      <c r="E4" s="394"/>
      <c r="F4" s="394"/>
      <c r="G4" s="394"/>
      <c r="H4" s="22"/>
      <c r="I4" s="22"/>
      <c r="J4" s="22"/>
      <c r="K4" s="22"/>
      <c r="L4" s="22"/>
      <c r="M4" s="22"/>
    </row>
    <row r="5" spans="1:13" ht="21" customHeight="1">
      <c r="A5" s="894" t="s">
        <v>449</v>
      </c>
      <c r="B5" s="896" t="s">
        <v>448</v>
      </c>
      <c r="C5" s="896"/>
      <c r="D5" s="896"/>
      <c r="E5" s="896"/>
      <c r="F5" s="896"/>
      <c r="G5" s="896"/>
      <c r="H5" s="22"/>
      <c r="I5" s="22"/>
      <c r="J5" s="22"/>
      <c r="K5" s="22"/>
      <c r="L5" s="22"/>
      <c r="M5" s="22"/>
    </row>
    <row r="6" spans="1:13" ht="31.2">
      <c r="A6" s="895"/>
      <c r="B6" s="271" t="s">
        <v>424</v>
      </c>
      <c r="C6" s="271" t="s">
        <v>423</v>
      </c>
      <c r="D6" s="271" t="s">
        <v>422</v>
      </c>
      <c r="E6" s="271" t="s">
        <v>421</v>
      </c>
      <c r="F6" s="271" t="s">
        <v>420</v>
      </c>
      <c r="G6" s="341" t="s">
        <v>447</v>
      </c>
      <c r="H6" s="22"/>
      <c r="I6" s="22"/>
      <c r="J6" s="22"/>
      <c r="K6" s="22"/>
      <c r="L6" s="22"/>
      <c r="M6" s="22"/>
    </row>
    <row r="7" spans="1:13">
      <c r="A7" s="404">
        <v>2018</v>
      </c>
      <c r="B7" s="402">
        <v>1.351</v>
      </c>
      <c r="C7" s="402">
        <v>1.052</v>
      </c>
      <c r="D7" s="402">
        <v>1.0209999999999999</v>
      </c>
      <c r="E7" s="402">
        <v>1.0049999999999999</v>
      </c>
      <c r="F7" s="402">
        <v>1.0009999999999999</v>
      </c>
      <c r="G7" s="402">
        <v>1</v>
      </c>
      <c r="H7" s="22"/>
      <c r="I7" s="22"/>
      <c r="J7" s="22"/>
      <c r="K7" s="22"/>
      <c r="L7" s="22"/>
      <c r="M7" s="22"/>
    </row>
    <row r="8" spans="1:13">
      <c r="A8" s="404">
        <v>2019</v>
      </c>
      <c r="B8" s="402">
        <v>1.34</v>
      </c>
      <c r="C8" s="402">
        <v>1.054</v>
      </c>
      <c r="D8" s="402">
        <v>1.02</v>
      </c>
      <c r="E8" s="402">
        <v>1.0049999999999999</v>
      </c>
      <c r="F8" s="402"/>
      <c r="G8" s="402"/>
      <c r="H8" s="22"/>
      <c r="I8" s="22"/>
      <c r="J8" s="22"/>
      <c r="K8" s="22"/>
      <c r="L8" s="22"/>
      <c r="M8" s="22"/>
    </row>
    <row r="9" spans="1:13">
      <c r="A9" s="404">
        <v>2020</v>
      </c>
      <c r="B9" s="402">
        <v>1.343</v>
      </c>
      <c r="C9" s="402">
        <v>1.0509999999999999</v>
      </c>
      <c r="D9" s="402">
        <v>1.02</v>
      </c>
      <c r="E9" s="402"/>
      <c r="F9" s="402"/>
      <c r="G9" s="402"/>
      <c r="H9" s="22"/>
      <c r="I9" s="22"/>
      <c r="J9" s="22"/>
      <c r="K9" s="22"/>
      <c r="L9" s="22"/>
      <c r="M9" s="22"/>
    </row>
    <row r="10" spans="1:13">
      <c r="A10" s="404">
        <v>2021</v>
      </c>
      <c r="B10" s="402">
        <v>1.36</v>
      </c>
      <c r="C10" s="402">
        <v>1.052</v>
      </c>
      <c r="D10" s="402"/>
      <c r="E10" s="402"/>
      <c r="F10" s="402"/>
      <c r="G10" s="402"/>
      <c r="H10" s="22"/>
      <c r="I10" s="22"/>
      <c r="J10" s="22"/>
      <c r="K10" s="22"/>
      <c r="L10" s="22"/>
      <c r="M10" s="22"/>
    </row>
    <row r="11" spans="1:13">
      <c r="A11" s="404">
        <v>2022</v>
      </c>
      <c r="B11" s="402">
        <v>1.365</v>
      </c>
      <c r="C11" s="402"/>
      <c r="D11" s="402"/>
      <c r="E11" s="402"/>
      <c r="F11" s="402"/>
      <c r="G11" s="402"/>
      <c r="H11" s="22"/>
      <c r="I11" s="22"/>
      <c r="J11" s="22"/>
      <c r="K11" s="22"/>
      <c r="L11" s="22"/>
      <c r="M11" s="22"/>
    </row>
    <row r="12" spans="1:13">
      <c r="A12" s="404" t="s">
        <v>446</v>
      </c>
      <c r="B12" s="402">
        <v>1.3518000000000001</v>
      </c>
      <c r="C12" s="402">
        <v>1.0522499999999999</v>
      </c>
      <c r="D12" s="402">
        <v>1.0203333333333333</v>
      </c>
      <c r="E12" s="402">
        <v>1.0049999999999999</v>
      </c>
      <c r="F12" s="402">
        <v>1.0009999999999999</v>
      </c>
      <c r="G12" s="402"/>
      <c r="H12" s="22"/>
      <c r="I12" s="22"/>
      <c r="J12" s="22"/>
      <c r="K12" s="22"/>
      <c r="L12" s="22"/>
      <c r="M12" s="22"/>
    </row>
    <row r="13" spans="1:13">
      <c r="A13" s="404"/>
      <c r="B13" s="403" t="s">
        <v>445</v>
      </c>
      <c r="C13" s="403" t="s">
        <v>444</v>
      </c>
      <c r="D13" s="403" t="s">
        <v>443</v>
      </c>
      <c r="E13" s="403" t="s">
        <v>442</v>
      </c>
      <c r="F13" s="403" t="s">
        <v>441</v>
      </c>
      <c r="G13" s="403" t="s">
        <v>419</v>
      </c>
      <c r="H13" s="22"/>
      <c r="I13" s="22"/>
      <c r="J13" s="22"/>
      <c r="K13" s="22"/>
      <c r="L13" s="22"/>
      <c r="M13" s="22"/>
    </row>
    <row r="14" spans="1:13">
      <c r="A14" s="259" t="s">
        <v>440</v>
      </c>
      <c r="B14" s="402">
        <v>1.4600697075707241</v>
      </c>
      <c r="C14" s="402">
        <v>1.0800929927287497</v>
      </c>
      <c r="D14" s="402">
        <v>1.0264604349999997</v>
      </c>
      <c r="E14" s="402">
        <v>1.0060049999999998</v>
      </c>
      <c r="F14" s="402">
        <v>1.0009999999999999</v>
      </c>
      <c r="G14" s="402">
        <v>1</v>
      </c>
      <c r="H14" s="399" t="s">
        <v>439</v>
      </c>
      <c r="I14" s="22"/>
      <c r="J14" s="22"/>
      <c r="K14" s="22"/>
      <c r="L14" s="22"/>
      <c r="M14" s="22"/>
    </row>
    <row r="15" spans="1:13">
      <c r="A15" s="8"/>
      <c r="B15" s="401"/>
      <c r="C15" s="401"/>
      <c r="D15" s="401"/>
      <c r="E15" s="401"/>
      <c r="F15" s="401"/>
      <c r="G15" s="401"/>
      <c r="H15" s="399"/>
      <c r="I15" s="22"/>
      <c r="J15" s="22"/>
      <c r="K15" s="22"/>
      <c r="L15" s="22"/>
      <c r="M15" s="22"/>
    </row>
    <row r="16" spans="1:13" ht="78">
      <c r="A16" s="285" t="s">
        <v>438</v>
      </c>
      <c r="B16" s="400" t="s">
        <v>437</v>
      </c>
      <c r="C16" s="400" t="s">
        <v>436</v>
      </c>
      <c r="D16" s="400" t="s">
        <v>435</v>
      </c>
      <c r="E16" s="400" t="s">
        <v>434</v>
      </c>
      <c r="F16" s="400" t="s">
        <v>433</v>
      </c>
      <c r="G16" s="400" t="s">
        <v>432</v>
      </c>
      <c r="H16" s="399"/>
      <c r="I16" s="22"/>
      <c r="J16" s="22"/>
      <c r="K16" s="22"/>
      <c r="L16" s="22"/>
      <c r="M16" s="22"/>
    </row>
    <row r="17" spans="1:8">
      <c r="A17" s="341" t="s">
        <v>431</v>
      </c>
      <c r="B17" s="398">
        <v>3055</v>
      </c>
      <c r="C17" s="398">
        <v>4231.5</v>
      </c>
      <c r="D17" s="398">
        <v>4120.4736000000003</v>
      </c>
      <c r="E17" s="398">
        <v>3167.3902919999996</v>
      </c>
      <c r="F17" s="398">
        <v>3047.6405467800005</v>
      </c>
      <c r="G17" s="398">
        <v>3649.5303431086486</v>
      </c>
      <c r="H17" s="22"/>
    </row>
    <row r="18" spans="1:8">
      <c r="A18" s="341" t="s">
        <v>98</v>
      </c>
      <c r="B18" s="398">
        <v>4460.5129566285623</v>
      </c>
      <c r="C18" s="398">
        <v>4570.4134987317047</v>
      </c>
      <c r="D18" s="398">
        <v>4229.5031238620149</v>
      </c>
      <c r="E18" s="398">
        <v>3186.4104707034589</v>
      </c>
      <c r="F18" s="398">
        <v>3050.6881873267803</v>
      </c>
      <c r="G18" s="398">
        <v>3649.5303431086486</v>
      </c>
      <c r="H18" s="22"/>
    </row>
    <row r="19" spans="1:8">
      <c r="A19" s="341" t="s">
        <v>430</v>
      </c>
      <c r="B19" s="398">
        <v>1405.5129566285623</v>
      </c>
      <c r="C19" s="398">
        <v>338.91349873170475</v>
      </c>
      <c r="D19" s="398">
        <v>109.02952386201468</v>
      </c>
      <c r="E19" s="398">
        <v>19.020178703459351</v>
      </c>
      <c r="F19" s="398">
        <v>3.0476405467798031</v>
      </c>
      <c r="G19" s="398">
        <v>0</v>
      </c>
      <c r="H19" s="22"/>
    </row>
    <row r="20" spans="1:8">
      <c r="A20" s="274"/>
      <c r="B20" s="22"/>
      <c r="C20" s="22"/>
      <c r="D20" s="22"/>
      <c r="E20" s="22"/>
      <c r="F20" s="22"/>
      <c r="G20" s="22"/>
      <c r="H20" s="22"/>
    </row>
    <row r="21" spans="1:8" ht="21" customHeight="1">
      <c r="A21" s="885" t="s">
        <v>45</v>
      </c>
      <c r="B21" s="861" t="s">
        <v>402</v>
      </c>
      <c r="C21" s="863"/>
      <c r="D21" s="862"/>
      <c r="E21" s="22"/>
      <c r="F21" s="22"/>
      <c r="G21" s="22"/>
      <c r="H21" s="22"/>
    </row>
    <row r="22" spans="1:8">
      <c r="A22" s="886"/>
      <c r="B22" s="393">
        <v>12</v>
      </c>
      <c r="C22" s="393">
        <v>24</v>
      </c>
      <c r="D22" s="393">
        <v>36</v>
      </c>
      <c r="E22" s="22"/>
      <c r="F22" s="22"/>
      <c r="G22" s="22"/>
      <c r="H22" s="22"/>
    </row>
    <row r="23" spans="1:8">
      <c r="A23" s="383">
        <v>2021</v>
      </c>
      <c r="B23" s="397">
        <v>3870</v>
      </c>
      <c r="C23" s="397">
        <v>5805</v>
      </c>
      <c r="D23" s="397">
        <v>6211</v>
      </c>
      <c r="E23" s="22"/>
      <c r="F23" s="22"/>
      <c r="G23" s="22"/>
      <c r="H23" s="22"/>
    </row>
    <row r="24" spans="1:8">
      <c r="A24" s="383">
        <v>2022</v>
      </c>
      <c r="B24" s="397">
        <v>4120</v>
      </c>
      <c r="C24" s="397">
        <v>7004</v>
      </c>
      <c r="D24" s="397"/>
      <c r="E24" s="22"/>
      <c r="F24" s="22"/>
      <c r="G24" s="22"/>
      <c r="H24" s="22"/>
    </row>
    <row r="25" spans="1:8">
      <c r="A25" s="383">
        <v>2023</v>
      </c>
      <c r="B25" s="397">
        <v>4239</v>
      </c>
      <c r="C25" s="396"/>
      <c r="D25" s="396"/>
      <c r="E25" s="22"/>
      <c r="F25" s="22"/>
      <c r="G25" s="22"/>
      <c r="H25" s="22"/>
    </row>
    <row r="26" spans="1:8">
      <c r="A26" s="241"/>
      <c r="B26" s="395"/>
      <c r="C26" s="394"/>
      <c r="D26" s="22"/>
      <c r="E26" s="22"/>
      <c r="F26" s="22"/>
      <c r="G26" s="22"/>
      <c r="H26" s="22"/>
    </row>
    <row r="27" spans="1:8">
      <c r="A27" s="278" t="s">
        <v>429</v>
      </c>
      <c r="B27" s="395"/>
      <c r="C27" s="394"/>
      <c r="D27" s="22"/>
      <c r="E27" s="22"/>
      <c r="F27" s="22"/>
      <c r="G27" s="22"/>
      <c r="H27" s="22"/>
    </row>
    <row r="28" spans="1:8">
      <c r="A28" s="278" t="s">
        <v>428</v>
      </c>
      <c r="B28" s="395"/>
      <c r="C28" s="394"/>
      <c r="D28" s="22"/>
      <c r="E28" s="22"/>
      <c r="F28" s="22"/>
      <c r="G28" s="22"/>
      <c r="H28" s="22"/>
    </row>
    <row r="29" spans="1:8">
      <c r="A29" s="274"/>
      <c r="B29" s="22"/>
      <c r="C29" s="22"/>
      <c r="D29" s="22"/>
      <c r="E29" s="22"/>
      <c r="F29" s="22"/>
      <c r="G29" s="22"/>
      <c r="H29" s="22"/>
    </row>
    <row r="30" spans="1:8" ht="16.2">
      <c r="A30" s="305" t="s">
        <v>427</v>
      </c>
      <c r="B30" s="22"/>
      <c r="C30" s="22"/>
      <c r="D30" s="22"/>
      <c r="E30" s="22"/>
      <c r="F30" s="22"/>
      <c r="G30" s="22"/>
      <c r="H30" s="256"/>
    </row>
    <row r="31" spans="1:8" ht="16.2">
      <c r="A31" s="305"/>
      <c r="B31" s="22"/>
      <c r="C31" s="22"/>
      <c r="D31" s="22"/>
      <c r="E31" s="22"/>
      <c r="F31" s="22"/>
      <c r="G31" s="22"/>
      <c r="H31" s="256"/>
    </row>
    <row r="32" spans="1:8" ht="16.2">
      <c r="A32" s="305" t="s">
        <v>426</v>
      </c>
      <c r="B32" s="22"/>
      <c r="C32" s="22"/>
      <c r="D32" s="22"/>
      <c r="E32" s="22"/>
      <c r="F32" s="22"/>
      <c r="G32" s="22"/>
      <c r="H32" s="256"/>
    </row>
    <row r="33" spans="1:13" ht="16.2">
      <c r="A33" s="891" t="s">
        <v>425</v>
      </c>
      <c r="B33" s="891"/>
      <c r="C33" s="261" t="s">
        <v>424</v>
      </c>
      <c r="D33" s="261" t="s">
        <v>423</v>
      </c>
      <c r="E33" s="261" t="s">
        <v>422</v>
      </c>
      <c r="F33" s="261" t="s">
        <v>421</v>
      </c>
      <c r="G33" s="261" t="s">
        <v>420</v>
      </c>
      <c r="H33" s="393" t="s">
        <v>419</v>
      </c>
      <c r="I33" s="256"/>
      <c r="J33" s="255"/>
      <c r="K33" s="255"/>
      <c r="L33" s="255"/>
      <c r="M33" s="22"/>
    </row>
    <row r="34" spans="1:13" ht="16.2">
      <c r="A34" s="893" t="s">
        <v>418</v>
      </c>
      <c r="B34" s="893"/>
      <c r="C34" s="391">
        <v>0.79500000000000004</v>
      </c>
      <c r="D34" s="391">
        <v>0.69699999999999995</v>
      </c>
      <c r="E34" s="391">
        <v>0.67600000000000005</v>
      </c>
      <c r="F34" s="391">
        <v>0.65300000000000002</v>
      </c>
      <c r="G34" s="391">
        <v>0.63900000000000001</v>
      </c>
      <c r="H34" s="392">
        <v>0.62</v>
      </c>
      <c r="I34" s="256"/>
      <c r="J34" s="255"/>
      <c r="K34" s="255"/>
      <c r="L34" s="255"/>
      <c r="M34" s="22"/>
    </row>
    <row r="35" spans="1:13" ht="16.2">
      <c r="A35" s="893" t="s">
        <v>417</v>
      </c>
      <c r="B35" s="893"/>
      <c r="C35" s="391">
        <v>0.89300000000000002</v>
      </c>
      <c r="D35" s="391">
        <v>0.84499999999999997</v>
      </c>
      <c r="E35" s="391">
        <v>0.77500000000000002</v>
      </c>
      <c r="F35" s="391">
        <v>0.75800000000000001</v>
      </c>
      <c r="G35" s="391">
        <v>0.745</v>
      </c>
      <c r="H35" s="391">
        <v>0.73499999999999999</v>
      </c>
      <c r="I35" s="256"/>
      <c r="J35" s="255"/>
      <c r="K35" s="255"/>
      <c r="L35" s="255"/>
      <c r="M35" s="22"/>
    </row>
    <row r="36" spans="1:13" ht="16.2">
      <c r="A36" s="305"/>
      <c r="B36" s="22"/>
      <c r="C36" s="22"/>
      <c r="D36" s="22"/>
      <c r="E36" s="22"/>
      <c r="F36" s="22"/>
      <c r="G36" s="22"/>
      <c r="H36" s="256"/>
      <c r="I36" s="256"/>
      <c r="J36" s="255"/>
      <c r="K36" s="255"/>
      <c r="L36" s="255"/>
      <c r="M36" s="22"/>
    </row>
    <row r="37" spans="1:13">
      <c r="A37" s="210" t="s">
        <v>69</v>
      </c>
      <c r="B37" s="22" t="s">
        <v>416</v>
      </c>
      <c r="C37" s="22"/>
      <c r="D37" s="22"/>
      <c r="E37" s="22"/>
      <c r="F37" s="22"/>
      <c r="G37" s="22"/>
      <c r="H37" s="22"/>
      <c r="I37" s="22"/>
      <c r="J37" s="22"/>
      <c r="K37" s="22"/>
      <c r="L37" s="22"/>
      <c r="M37" s="22"/>
    </row>
    <row r="38" spans="1:13" ht="16.2">
      <c r="A38" s="256"/>
      <c r="B38" s="256" t="s">
        <v>60</v>
      </c>
      <c r="C38" s="256"/>
      <c r="D38" s="255"/>
      <c r="E38" s="255"/>
      <c r="F38" s="22"/>
      <c r="G38" s="22"/>
      <c r="H38" s="22"/>
      <c r="I38" s="22"/>
      <c r="J38" s="22"/>
      <c r="K38" s="22"/>
      <c r="L38" s="22"/>
      <c r="M38" s="22"/>
    </row>
    <row r="39" spans="1:13">
      <c r="A39" s="1"/>
      <c r="B39" s="1"/>
      <c r="C39" s="1"/>
      <c r="D39" s="1"/>
      <c r="E39" s="1"/>
      <c r="F39" s="1"/>
      <c r="G39" s="1"/>
      <c r="H39" s="1"/>
      <c r="I39" s="1"/>
      <c r="J39" s="1"/>
      <c r="K39" s="1"/>
      <c r="L39" s="1"/>
      <c r="M39" s="1"/>
    </row>
    <row r="40" spans="1:13">
      <c r="A40" s="1"/>
      <c r="B40" s="1"/>
      <c r="C40" s="1"/>
      <c r="D40" s="1"/>
      <c r="E40" s="1"/>
      <c r="F40" s="1"/>
      <c r="G40" s="1"/>
      <c r="H40" s="1"/>
      <c r="I40" s="1"/>
      <c r="J40" s="1"/>
      <c r="K40" s="1"/>
      <c r="L40" s="1"/>
      <c r="M40" s="1"/>
    </row>
    <row r="41" spans="1:13">
      <c r="A41" s="1"/>
      <c r="B41" s="1"/>
      <c r="C41" s="1"/>
      <c r="D41" s="1"/>
      <c r="E41" s="1"/>
      <c r="F41" s="1"/>
      <c r="G41" s="1"/>
      <c r="H41" s="1"/>
      <c r="I41" s="1"/>
      <c r="J41" s="1"/>
      <c r="K41" s="1"/>
      <c r="L41" s="1"/>
      <c r="M41" s="1"/>
    </row>
    <row r="42" spans="1:13">
      <c r="A42" s="210" t="s">
        <v>9</v>
      </c>
      <c r="B42" s="22" t="s">
        <v>415</v>
      </c>
      <c r="C42" s="22"/>
      <c r="D42" s="22"/>
      <c r="E42" s="22"/>
      <c r="F42" s="22"/>
      <c r="G42" s="22"/>
      <c r="H42" s="22"/>
      <c r="I42" s="22"/>
      <c r="J42" s="22"/>
      <c r="K42" s="22"/>
      <c r="L42" s="22"/>
      <c r="M42" s="22"/>
    </row>
    <row r="43" spans="1:13" ht="16.2">
      <c r="A43" s="256"/>
      <c r="B43" s="256" t="s">
        <v>60</v>
      </c>
      <c r="C43" s="256"/>
      <c r="D43" s="255"/>
      <c r="E43" s="255"/>
      <c r="F43" s="22"/>
      <c r="G43" s="22"/>
      <c r="H43" s="22"/>
      <c r="I43" s="22"/>
      <c r="J43" s="22"/>
      <c r="K43" s="22"/>
      <c r="L43" s="22"/>
      <c r="M43" s="22"/>
    </row>
    <row r="44" spans="1:13">
      <c r="A44" s="859"/>
      <c r="B44" s="859"/>
      <c r="C44" s="859"/>
      <c r="D44" s="859"/>
      <c r="E44" s="859"/>
      <c r="F44" s="859"/>
      <c r="G44" s="859"/>
      <c r="H44" s="859"/>
      <c r="I44" s="859"/>
      <c r="J44" s="859"/>
      <c r="K44" s="859"/>
      <c r="L44" s="859"/>
      <c r="M44" s="859"/>
    </row>
    <row r="45" spans="1:13">
      <c r="A45" s="859"/>
      <c r="B45" s="859"/>
      <c r="C45" s="859"/>
      <c r="D45" s="859"/>
      <c r="E45" s="859"/>
      <c r="F45" s="859"/>
      <c r="G45" s="859"/>
      <c r="H45" s="859"/>
      <c r="I45" s="859"/>
      <c r="J45" s="859"/>
      <c r="K45" s="859"/>
      <c r="L45" s="859"/>
      <c r="M45" s="859"/>
    </row>
    <row r="46" spans="1:13">
      <c r="A46" s="859"/>
      <c r="B46" s="859"/>
      <c r="C46" s="859"/>
      <c r="D46" s="859"/>
      <c r="E46" s="859"/>
      <c r="F46" s="859"/>
      <c r="G46" s="859"/>
      <c r="H46" s="859"/>
      <c r="I46" s="859"/>
      <c r="J46" s="859"/>
      <c r="K46" s="859"/>
      <c r="L46" s="859"/>
      <c r="M46" s="859"/>
    </row>
    <row r="47" spans="1:13" ht="16.2">
      <c r="A47" s="305" t="s">
        <v>414</v>
      </c>
      <c r="B47" s="22"/>
      <c r="C47" s="22"/>
      <c r="D47" s="22"/>
      <c r="E47" s="22"/>
      <c r="F47" s="22"/>
      <c r="G47" s="22"/>
      <c r="H47" s="256"/>
      <c r="I47" s="256"/>
      <c r="J47" s="255"/>
      <c r="K47" s="255"/>
      <c r="L47" s="255"/>
      <c r="M47" s="22"/>
    </row>
    <row r="49" spans="1:13" ht="16.2">
      <c r="A49" s="305" t="s">
        <v>413</v>
      </c>
      <c r="B49" s="22"/>
      <c r="C49" s="22"/>
      <c r="D49" s="22"/>
      <c r="E49" s="22"/>
      <c r="F49" s="22"/>
      <c r="G49" s="22"/>
      <c r="H49" s="256"/>
      <c r="I49" s="256"/>
      <c r="J49" s="255"/>
      <c r="K49" s="389"/>
      <c r="L49" s="388" t="s">
        <v>412</v>
      </c>
      <c r="M49" s="391">
        <v>1.58</v>
      </c>
    </row>
    <row r="50" spans="1:13">
      <c r="A50" s="278" t="s">
        <v>411</v>
      </c>
      <c r="B50" s="305"/>
      <c r="C50" s="22"/>
      <c r="D50" s="22"/>
      <c r="E50" s="22"/>
      <c r="F50" s="22"/>
      <c r="G50" s="22"/>
      <c r="H50" s="186"/>
      <c r="I50" s="186"/>
      <c r="J50" s="22"/>
      <c r="K50" s="389"/>
      <c r="L50" s="388" t="s">
        <v>410</v>
      </c>
      <c r="M50" s="390">
        <v>44197</v>
      </c>
    </row>
    <row r="51" spans="1:13">
      <c r="A51" s="278" t="s">
        <v>409</v>
      </c>
      <c r="B51" s="305"/>
      <c r="C51" s="22"/>
      <c r="D51" s="22"/>
      <c r="E51" s="22"/>
      <c r="F51" s="22"/>
      <c r="G51" s="22"/>
      <c r="H51" s="186"/>
      <c r="I51" s="186"/>
      <c r="J51" s="22"/>
      <c r="K51" s="389"/>
      <c r="L51" s="388" t="s">
        <v>408</v>
      </c>
      <c r="M51" s="387">
        <v>1.7999999999999999E-2</v>
      </c>
    </row>
    <row r="52" spans="1:13">
      <c r="A52" s="278" t="s">
        <v>407</v>
      </c>
      <c r="B52" s="305"/>
      <c r="C52" s="22"/>
      <c r="D52" s="22"/>
      <c r="E52" s="22"/>
      <c r="F52" s="22"/>
      <c r="G52" s="22"/>
      <c r="H52" s="186"/>
      <c r="I52" s="186"/>
      <c r="J52" s="22"/>
      <c r="K52" s="389"/>
      <c r="L52" s="388" t="s">
        <v>406</v>
      </c>
      <c r="M52" s="387">
        <v>2.7E-2</v>
      </c>
    </row>
    <row r="53" spans="1:13">
      <c r="A53" s="305"/>
      <c r="B53" s="305"/>
      <c r="C53" s="22"/>
      <c r="D53" s="22"/>
      <c r="E53" s="22"/>
      <c r="F53" s="22"/>
      <c r="G53" s="22"/>
      <c r="H53" s="186"/>
      <c r="I53" s="186"/>
      <c r="J53" s="22"/>
      <c r="K53" s="22"/>
      <c r="L53" s="22"/>
      <c r="M53" s="22"/>
    </row>
    <row r="54" spans="1:13">
      <c r="A54" s="210" t="s">
        <v>7</v>
      </c>
      <c r="B54" s="22" t="s">
        <v>405</v>
      </c>
      <c r="C54" s="22"/>
      <c r="D54" s="22"/>
      <c r="E54" s="22"/>
      <c r="F54" s="22"/>
      <c r="G54" s="22"/>
      <c r="H54" s="22"/>
      <c r="I54" s="22"/>
      <c r="J54" s="22"/>
      <c r="K54" s="22"/>
      <c r="L54" s="22"/>
      <c r="M54" s="22"/>
    </row>
    <row r="55" spans="1:13" ht="16.2">
      <c r="A55" s="256"/>
      <c r="B55" s="256" t="s">
        <v>60</v>
      </c>
      <c r="C55" s="256"/>
      <c r="D55" s="255"/>
      <c r="E55" s="255"/>
      <c r="F55" s="22"/>
      <c r="G55" s="22"/>
      <c r="H55" s="22"/>
      <c r="I55" s="22"/>
      <c r="J55" s="22"/>
      <c r="K55" s="22"/>
      <c r="L55" s="22"/>
      <c r="M55" s="22"/>
    </row>
  </sheetData>
  <mergeCells count="9">
    <mergeCell ref="A34:B34"/>
    <mergeCell ref="A35:B35"/>
    <mergeCell ref="A44:M46"/>
    <mergeCell ref="A3:M3"/>
    <mergeCell ref="A5:A6"/>
    <mergeCell ref="B5:G5"/>
    <mergeCell ref="A21:A22"/>
    <mergeCell ref="B21:D21"/>
    <mergeCell ref="A33:B33"/>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B2BE9-9195-4FAB-BD3A-C10B0BC44B5A}">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26D02-512B-4874-B8BC-954E0BCC6BD1}">
  <dimension ref="A1:L29"/>
  <sheetViews>
    <sheetView zoomScaleNormal="100" workbookViewId="0"/>
  </sheetViews>
  <sheetFormatPr defaultColWidth="8.88671875" defaultRowHeight="15.6"/>
  <cols>
    <col min="1" max="5" width="8.88671875" style="1" customWidth="1"/>
    <col min="6" max="7" width="11.77734375" style="1" customWidth="1"/>
    <col min="8" max="8" width="8.88671875" style="1" customWidth="1"/>
    <col min="9" max="16384" width="8.88671875" style="1"/>
  </cols>
  <sheetData>
    <row r="1" spans="1:12" ht="17.399999999999999">
      <c r="A1" s="23" t="s">
        <v>471</v>
      </c>
      <c r="B1" s="22"/>
      <c r="C1" s="22" t="s">
        <v>470</v>
      </c>
      <c r="D1" s="22"/>
      <c r="E1" s="22"/>
      <c r="F1" s="22"/>
      <c r="G1" s="22"/>
      <c r="H1" s="22"/>
      <c r="I1" s="22"/>
      <c r="J1" s="22"/>
      <c r="K1" s="22"/>
      <c r="L1" s="4"/>
    </row>
    <row r="2" spans="1:12">
      <c r="A2" s="22"/>
      <c r="B2" s="22"/>
      <c r="C2" s="22"/>
      <c r="D2" s="22"/>
      <c r="E2" s="22"/>
      <c r="F2" s="22"/>
      <c r="G2" s="22"/>
      <c r="H2" s="22"/>
      <c r="I2" s="22"/>
      <c r="J2" s="22"/>
      <c r="K2" s="22"/>
      <c r="L2" s="4"/>
    </row>
    <row r="3" spans="1:12">
      <c r="A3" s="4"/>
      <c r="B3" s="4"/>
      <c r="C3" s="4"/>
      <c r="D3" s="4"/>
      <c r="E3" s="4"/>
      <c r="F3" s="4"/>
      <c r="G3" s="4"/>
      <c r="H3" s="4"/>
      <c r="I3" s="4"/>
      <c r="J3" s="4"/>
      <c r="K3" s="4"/>
      <c r="L3" s="4"/>
    </row>
    <row r="4" spans="1:12">
      <c r="A4" s="255" t="s">
        <v>469</v>
      </c>
      <c r="B4" s="4"/>
      <c r="C4" s="4"/>
      <c r="D4" s="4"/>
      <c r="E4" s="4"/>
      <c r="F4" s="4"/>
      <c r="G4" s="4"/>
      <c r="H4" s="4"/>
      <c r="I4" s="4"/>
      <c r="J4" s="4"/>
      <c r="K4" s="4"/>
      <c r="L4" s="4"/>
    </row>
    <row r="5" spans="1:12">
      <c r="A5" s="311"/>
      <c r="B5" s="311"/>
      <c r="C5" s="311"/>
      <c r="D5" s="311"/>
      <c r="E5" s="311"/>
      <c r="F5" s="311"/>
      <c r="G5" s="311"/>
      <c r="H5" s="311"/>
      <c r="I5" s="311"/>
      <c r="J5" s="311"/>
      <c r="K5" s="311"/>
      <c r="L5" s="311"/>
    </row>
    <row r="6" spans="1:12">
      <c r="A6" s="255" t="s">
        <v>468</v>
      </c>
      <c r="B6" s="4"/>
      <c r="C6" s="4"/>
      <c r="D6" s="4"/>
      <c r="E6" s="4"/>
      <c r="F6" s="4"/>
      <c r="G6" s="4"/>
      <c r="H6" s="4"/>
      <c r="I6" s="4"/>
      <c r="J6" s="4"/>
      <c r="K6" s="4"/>
      <c r="L6" s="4"/>
    </row>
    <row r="7" spans="1:12">
      <c r="A7" s="311"/>
      <c r="B7" s="311"/>
      <c r="C7" s="311"/>
      <c r="D7" s="311"/>
      <c r="E7" s="311"/>
      <c r="F7" s="311"/>
      <c r="G7" s="311"/>
      <c r="H7" s="311"/>
      <c r="I7" s="311"/>
      <c r="J7" s="311"/>
      <c r="K7" s="311"/>
      <c r="L7" s="311"/>
    </row>
    <row r="8" spans="1:12">
      <c r="A8" s="255" t="s">
        <v>467</v>
      </c>
      <c r="B8" s="4"/>
      <c r="C8" s="4"/>
      <c r="D8" s="4"/>
      <c r="E8" s="4"/>
      <c r="F8" s="4"/>
      <c r="G8" s="4"/>
      <c r="H8" s="4"/>
      <c r="I8" s="4"/>
      <c r="J8" s="4"/>
      <c r="K8" s="4"/>
      <c r="L8" s="4"/>
    </row>
    <row r="9" spans="1:12">
      <c r="A9" s="311"/>
      <c r="B9" s="311"/>
      <c r="C9" s="311"/>
      <c r="D9" s="311"/>
      <c r="E9" s="311"/>
      <c r="F9" s="311"/>
      <c r="G9" s="311"/>
      <c r="H9" s="311"/>
      <c r="I9" s="311"/>
      <c r="J9" s="311"/>
      <c r="K9" s="311"/>
      <c r="L9" s="311"/>
    </row>
    <row r="10" spans="1:12">
      <c r="A10" s="869" t="s">
        <v>466</v>
      </c>
      <c r="B10" s="897"/>
      <c r="C10" s="897"/>
      <c r="D10" s="897"/>
      <c r="E10" s="897"/>
      <c r="F10" s="897"/>
      <c r="G10" s="897"/>
      <c r="H10" s="897"/>
      <c r="I10" s="897"/>
      <c r="J10" s="897"/>
      <c r="K10" s="897"/>
      <c r="L10" s="897"/>
    </row>
    <row r="11" spans="1:12">
      <c r="A11" s="897"/>
      <c r="B11" s="897"/>
      <c r="C11" s="897"/>
      <c r="D11" s="897"/>
      <c r="E11" s="897"/>
      <c r="F11" s="897"/>
      <c r="G11" s="897"/>
      <c r="H11" s="897"/>
      <c r="I11" s="897"/>
      <c r="J11" s="897"/>
      <c r="K11" s="897"/>
      <c r="L11" s="897"/>
    </row>
    <row r="12" spans="1:12">
      <c r="A12" s="22"/>
      <c r="B12" s="22"/>
      <c r="C12" s="22"/>
      <c r="D12" s="22"/>
      <c r="E12" s="22"/>
      <c r="F12" s="22"/>
      <c r="G12" s="22"/>
      <c r="H12" s="22"/>
      <c r="I12" s="22"/>
      <c r="J12" s="22"/>
      <c r="K12" s="22"/>
      <c r="L12" s="4"/>
    </row>
    <row r="13" spans="1:12" ht="31.2" customHeight="1">
      <c r="A13" s="22"/>
      <c r="B13" s="898" t="s">
        <v>465</v>
      </c>
      <c r="C13" s="898"/>
      <c r="D13" s="890" t="s">
        <v>464</v>
      </c>
      <c r="E13" s="890"/>
      <c r="F13" s="890" t="s">
        <v>463</v>
      </c>
      <c r="G13" s="890"/>
      <c r="H13" s="22"/>
      <c r="I13" s="22"/>
      <c r="J13" s="22"/>
      <c r="K13" s="22"/>
      <c r="L13" s="4"/>
    </row>
    <row r="14" spans="1:12" ht="15.6" customHeight="1">
      <c r="A14" s="22"/>
      <c r="B14" s="893" t="s">
        <v>462</v>
      </c>
      <c r="C14" s="893"/>
      <c r="D14" s="899">
        <v>1305</v>
      </c>
      <c r="E14" s="899"/>
      <c r="F14" s="900">
        <v>0.82</v>
      </c>
      <c r="G14" s="900"/>
      <c r="H14" s="22"/>
      <c r="I14" s="22"/>
      <c r="J14" s="22"/>
      <c r="K14" s="22"/>
      <c r="L14" s="4"/>
    </row>
    <row r="15" spans="1:12">
      <c r="A15" s="22"/>
      <c r="B15" s="893" t="s">
        <v>461</v>
      </c>
      <c r="C15" s="893"/>
      <c r="D15" s="899">
        <v>1539</v>
      </c>
      <c r="E15" s="899"/>
      <c r="F15" s="900">
        <v>0.56000000000000005</v>
      </c>
      <c r="G15" s="900"/>
      <c r="H15" s="22"/>
      <c r="I15" s="22"/>
      <c r="J15" s="22"/>
      <c r="K15" s="22"/>
      <c r="L15" s="4"/>
    </row>
    <row r="16" spans="1:12">
      <c r="A16" s="22"/>
      <c r="B16" s="893" t="s">
        <v>460</v>
      </c>
      <c r="C16" s="893"/>
      <c r="D16" s="899">
        <v>1244</v>
      </c>
      <c r="E16" s="899"/>
      <c r="F16" s="900">
        <v>0.79</v>
      </c>
      <c r="G16" s="900"/>
      <c r="H16" s="22"/>
      <c r="I16" s="22"/>
      <c r="J16" s="22"/>
      <c r="K16" s="22"/>
      <c r="L16" s="4"/>
    </row>
    <row r="17" spans="1:12">
      <c r="A17" s="22"/>
      <c r="B17" s="22"/>
      <c r="C17" s="22"/>
      <c r="D17" s="22"/>
      <c r="E17" s="22"/>
      <c r="F17" s="22"/>
      <c r="G17" s="22"/>
      <c r="H17" s="22"/>
      <c r="I17" s="22"/>
      <c r="J17" s="22"/>
      <c r="K17" s="22"/>
      <c r="L17" s="4"/>
    </row>
    <row r="18" spans="1:12">
      <c r="A18" s="22"/>
      <c r="B18" s="406" t="s">
        <v>454</v>
      </c>
      <c r="C18" s="22" t="s">
        <v>459</v>
      </c>
      <c r="D18" s="22"/>
      <c r="E18" s="22"/>
      <c r="F18" s="22"/>
      <c r="G18" s="22"/>
      <c r="H18" s="22"/>
      <c r="I18" s="22"/>
      <c r="J18" s="22"/>
      <c r="K18" s="22"/>
      <c r="L18" s="4"/>
    </row>
    <row r="19" spans="1:12">
      <c r="A19" s="22"/>
      <c r="B19" s="406" t="s">
        <v>454</v>
      </c>
      <c r="C19" s="22" t="s">
        <v>458</v>
      </c>
      <c r="D19" s="22"/>
      <c r="E19" s="22"/>
      <c r="F19" s="22"/>
      <c r="G19" s="22"/>
      <c r="H19" s="22"/>
      <c r="I19" s="22"/>
      <c r="J19" s="22"/>
      <c r="K19" s="22"/>
      <c r="L19" s="4"/>
    </row>
    <row r="20" spans="1:12">
      <c r="A20" s="22"/>
      <c r="B20" s="406" t="s">
        <v>454</v>
      </c>
      <c r="C20" s="22" t="s">
        <v>457</v>
      </c>
      <c r="D20" s="22"/>
      <c r="E20" s="22"/>
      <c r="F20" s="22"/>
      <c r="G20" s="22"/>
      <c r="H20" s="22"/>
      <c r="I20" s="22"/>
      <c r="J20" s="22"/>
      <c r="K20" s="22"/>
      <c r="L20" s="4"/>
    </row>
    <row r="21" spans="1:12">
      <c r="A21" s="22"/>
      <c r="B21" s="406" t="s">
        <v>454</v>
      </c>
      <c r="C21" s="22" t="s">
        <v>456</v>
      </c>
      <c r="D21" s="22"/>
      <c r="E21" s="22"/>
      <c r="F21" s="22"/>
      <c r="G21" s="22"/>
      <c r="H21" s="22"/>
      <c r="I21" s="22"/>
      <c r="J21" s="22"/>
      <c r="K21" s="22"/>
      <c r="L21" s="4"/>
    </row>
    <row r="22" spans="1:12">
      <c r="A22" s="22"/>
      <c r="B22" s="406" t="s">
        <v>454</v>
      </c>
      <c r="C22" s="22" t="s">
        <v>455</v>
      </c>
      <c r="D22" s="22"/>
      <c r="E22" s="22"/>
      <c r="F22" s="22"/>
      <c r="G22" s="22"/>
      <c r="H22" s="22"/>
      <c r="I22" s="22"/>
      <c r="J22" s="22"/>
      <c r="K22" s="22"/>
      <c r="L22" s="4"/>
    </row>
    <row r="23" spans="1:12">
      <c r="A23" s="22"/>
      <c r="B23" s="406" t="s">
        <v>454</v>
      </c>
      <c r="C23" s="22" t="s">
        <v>453</v>
      </c>
      <c r="D23" s="22"/>
      <c r="E23" s="22"/>
      <c r="F23" s="22"/>
      <c r="G23" s="22"/>
      <c r="H23" s="22"/>
      <c r="I23" s="22"/>
      <c r="J23" s="22"/>
      <c r="K23" s="22"/>
      <c r="L23" s="4"/>
    </row>
    <row r="24" spans="1:12">
      <c r="A24" s="22"/>
      <c r="B24" s="22"/>
      <c r="C24" s="22"/>
      <c r="D24" s="22"/>
      <c r="E24" s="22"/>
      <c r="F24" s="22"/>
      <c r="G24" s="22"/>
      <c r="H24" s="22"/>
      <c r="I24" s="22"/>
      <c r="J24" s="22"/>
      <c r="K24" s="22"/>
      <c r="L24" s="22"/>
    </row>
    <row r="25" spans="1:12">
      <c r="A25" s="311"/>
      <c r="B25" s="311"/>
      <c r="C25" s="311"/>
      <c r="D25" s="311"/>
      <c r="E25" s="311"/>
      <c r="F25" s="311"/>
      <c r="G25" s="311"/>
      <c r="H25" s="311"/>
      <c r="I25" s="311"/>
      <c r="J25" s="311"/>
      <c r="K25" s="311"/>
      <c r="L25" s="311"/>
    </row>
    <row r="26" spans="1:12">
      <c r="A26" s="405" t="s">
        <v>4</v>
      </c>
      <c r="B26" s="22" t="s">
        <v>452</v>
      </c>
      <c r="C26" s="22"/>
      <c r="D26" s="22"/>
      <c r="E26" s="22"/>
      <c r="F26" s="22"/>
      <c r="G26" s="22"/>
      <c r="H26" s="22"/>
      <c r="I26" s="22"/>
      <c r="J26" s="22"/>
      <c r="K26" s="22"/>
      <c r="L26" s="22"/>
    </row>
    <row r="27" spans="1:12">
      <c r="A27" s="4"/>
      <c r="B27" s="4"/>
      <c r="C27" s="4"/>
      <c r="D27" s="4"/>
      <c r="E27" s="4"/>
      <c r="F27" s="4"/>
      <c r="G27" s="22"/>
      <c r="H27" s="22"/>
      <c r="I27" s="22"/>
      <c r="J27" s="22"/>
      <c r="K27" s="22"/>
      <c r="L27" s="22"/>
    </row>
    <row r="28" spans="1:12">
      <c r="A28" s="39"/>
      <c r="B28" s="39"/>
      <c r="C28" s="39"/>
      <c r="D28" s="39"/>
      <c r="E28" s="39"/>
      <c r="F28" s="39"/>
      <c r="G28" s="39"/>
      <c r="H28" s="39"/>
      <c r="I28" s="39"/>
      <c r="J28" s="39"/>
      <c r="K28" s="39"/>
      <c r="L28" s="39"/>
    </row>
    <row r="29" spans="1:12">
      <c r="A29" s="39" t="s">
        <v>451</v>
      </c>
      <c r="B29" s="39"/>
      <c r="C29" s="39"/>
      <c r="D29" s="39"/>
      <c r="E29" s="39"/>
      <c r="F29" s="39"/>
      <c r="G29" s="39"/>
      <c r="H29" s="39"/>
      <c r="I29" s="39"/>
      <c r="J29" s="39"/>
      <c r="K29" s="39"/>
      <c r="L29" s="39"/>
    </row>
  </sheetData>
  <mergeCells count="13">
    <mergeCell ref="B15:C15"/>
    <mergeCell ref="D15:E15"/>
    <mergeCell ref="F15:G15"/>
    <mergeCell ref="B16:C16"/>
    <mergeCell ref="D16:E16"/>
    <mergeCell ref="F16:G16"/>
    <mergeCell ref="A10:L11"/>
    <mergeCell ref="B13:C13"/>
    <mergeCell ref="D13:E13"/>
    <mergeCell ref="F13:G13"/>
    <mergeCell ref="B14:C14"/>
    <mergeCell ref="D14:E14"/>
    <mergeCell ref="F14:G14"/>
  </mergeCells>
  <pageMargins left="0.39370078740157483" right="0.39370078740157483" top="0.39370078740157483" bottom="0.39370078740157483" header="0.31496062992125984" footer="0.31496062992125984"/>
  <pageSetup scale="88" orientation="portrait" verticalDpi="1200" r:id="rId1"/>
  <headerFooter>
    <oddFooter>&amp;L&amp;F [&amp;A]&amp;R&amp;P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03EE-3901-4050-8A1D-3350551C369E}">
  <dimension ref="A1:L92"/>
  <sheetViews>
    <sheetView zoomScaleNormal="100" workbookViewId="0"/>
  </sheetViews>
  <sheetFormatPr defaultColWidth="8.88671875" defaultRowHeight="15.6"/>
  <cols>
    <col min="1" max="1" width="8.88671875" style="1" customWidth="1"/>
    <col min="2" max="7" width="11.77734375" style="1" customWidth="1"/>
    <col min="8" max="8" width="8.88671875" style="1" customWidth="1"/>
    <col min="9" max="16384" width="8.88671875" style="1"/>
  </cols>
  <sheetData>
    <row r="1" spans="1:6" ht="17.399999999999999">
      <c r="A1" s="23" t="s">
        <v>491</v>
      </c>
      <c r="B1" s="22"/>
      <c r="C1" s="22" t="s">
        <v>470</v>
      </c>
      <c r="D1" s="22"/>
      <c r="E1" s="22"/>
      <c r="F1" s="22"/>
    </row>
    <row r="2" spans="1:6">
      <c r="A2" s="22"/>
      <c r="B2" s="22"/>
      <c r="C2" s="22"/>
      <c r="D2" s="22"/>
      <c r="E2" s="22"/>
      <c r="F2" s="22"/>
    </row>
    <row r="3" spans="1:6">
      <c r="A3" s="22" t="s">
        <v>490</v>
      </c>
      <c r="B3" s="22"/>
      <c r="C3" s="22"/>
      <c r="D3" s="22"/>
      <c r="E3" s="22"/>
      <c r="F3" s="22"/>
    </row>
    <row r="4" spans="1:6">
      <c r="A4" s="409"/>
      <c r="B4" s="22"/>
      <c r="C4" s="22"/>
      <c r="D4" s="22"/>
      <c r="E4" s="22"/>
      <c r="F4" s="22"/>
    </row>
    <row r="5" spans="1:6">
      <c r="A5" s="409" t="s">
        <v>489</v>
      </c>
      <c r="B5" s="22"/>
      <c r="C5" s="22"/>
      <c r="D5" s="22"/>
      <c r="E5" s="22"/>
      <c r="F5" s="22"/>
    </row>
    <row r="6" spans="1:6">
      <c r="A6" s="409"/>
      <c r="B6" s="22"/>
      <c r="C6" s="22"/>
      <c r="D6" s="22"/>
      <c r="E6" s="22"/>
      <c r="F6" s="22"/>
    </row>
    <row r="7" spans="1:6">
      <c r="A7" s="409"/>
      <c r="B7" s="420"/>
      <c r="C7" s="891" t="s">
        <v>462</v>
      </c>
      <c r="D7" s="891"/>
      <c r="E7" s="891" t="s">
        <v>482</v>
      </c>
      <c r="F7" s="891"/>
    </row>
    <row r="8" spans="1:6">
      <c r="A8" s="409"/>
      <c r="B8" s="420"/>
      <c r="C8" s="381" t="s">
        <v>481</v>
      </c>
      <c r="D8" s="381" t="s">
        <v>480</v>
      </c>
      <c r="E8" s="381" t="s">
        <v>481</v>
      </c>
      <c r="F8" s="381" t="s">
        <v>480</v>
      </c>
    </row>
    <row r="9" spans="1:6">
      <c r="A9" s="409"/>
      <c r="B9" s="904" t="s">
        <v>488</v>
      </c>
      <c r="C9" s="904"/>
      <c r="D9" s="904"/>
      <c r="E9" s="904"/>
      <c r="F9" s="904"/>
    </row>
    <row r="10" spans="1:6">
      <c r="A10" s="409"/>
      <c r="B10" s="383">
        <v>2017</v>
      </c>
      <c r="C10" s="408">
        <v>1000</v>
      </c>
      <c r="D10" s="383">
        <v>740</v>
      </c>
      <c r="E10" s="408">
        <v>2000</v>
      </c>
      <c r="F10" s="408">
        <v>1820</v>
      </c>
    </row>
    <row r="11" spans="1:6">
      <c r="A11" s="409"/>
      <c r="B11" s="383">
        <v>2018</v>
      </c>
      <c r="C11" s="408">
        <v>1100</v>
      </c>
      <c r="D11" s="383">
        <v>814</v>
      </c>
      <c r="E11" s="408">
        <v>3100</v>
      </c>
      <c r="F11" s="408">
        <v>2728</v>
      </c>
    </row>
    <row r="12" spans="1:6">
      <c r="A12" s="409"/>
      <c r="B12" s="383">
        <v>2019</v>
      </c>
      <c r="C12" s="408">
        <v>1200</v>
      </c>
      <c r="D12" s="383">
        <v>888</v>
      </c>
      <c r="E12" s="408">
        <v>4900</v>
      </c>
      <c r="F12" s="408">
        <v>4165</v>
      </c>
    </row>
    <row r="13" spans="1:6">
      <c r="A13" s="409"/>
      <c r="B13" s="383">
        <v>2020</v>
      </c>
      <c r="C13" s="408">
        <v>1300</v>
      </c>
      <c r="D13" s="383">
        <v>962</v>
      </c>
      <c r="E13" s="408">
        <v>6000</v>
      </c>
      <c r="F13" s="408">
        <v>4920</v>
      </c>
    </row>
    <row r="14" spans="1:6">
      <c r="A14" s="409"/>
      <c r="B14" s="420"/>
      <c r="C14" s="420"/>
      <c r="D14" s="420"/>
      <c r="E14" s="420"/>
      <c r="F14" s="420"/>
    </row>
    <row r="15" spans="1:6">
      <c r="A15" s="409"/>
      <c r="B15" s="904" t="s">
        <v>487</v>
      </c>
      <c r="C15" s="904"/>
      <c r="D15" s="904"/>
      <c r="E15" s="904"/>
      <c r="F15" s="904"/>
    </row>
    <row r="16" spans="1:6">
      <c r="A16" s="409"/>
      <c r="B16" s="383">
        <v>2016</v>
      </c>
      <c r="C16" s="383">
        <v>525</v>
      </c>
      <c r="D16" s="383">
        <v>415</v>
      </c>
      <c r="E16" s="383">
        <v>950</v>
      </c>
      <c r="F16" s="383">
        <v>893</v>
      </c>
    </row>
    <row r="17" spans="2:6">
      <c r="B17" s="383">
        <v>2017</v>
      </c>
      <c r="C17" s="383">
        <v>500</v>
      </c>
      <c r="D17" s="383">
        <v>395</v>
      </c>
      <c r="E17" s="408">
        <v>1000</v>
      </c>
      <c r="F17" s="383">
        <v>910</v>
      </c>
    </row>
    <row r="18" spans="2:6">
      <c r="B18" s="383">
        <v>2018</v>
      </c>
      <c r="C18" s="383">
        <v>550</v>
      </c>
      <c r="D18" s="383">
        <v>435</v>
      </c>
      <c r="E18" s="408">
        <v>1550</v>
      </c>
      <c r="F18" s="408">
        <v>1364</v>
      </c>
    </row>
    <row r="19" spans="2:6">
      <c r="B19" s="383">
        <v>2019</v>
      </c>
      <c r="C19" s="383">
        <v>600</v>
      </c>
      <c r="D19" s="383">
        <v>474</v>
      </c>
      <c r="E19" s="408">
        <v>2450</v>
      </c>
      <c r="F19" s="408">
        <v>2083</v>
      </c>
    </row>
    <row r="20" spans="2:6">
      <c r="B20" s="383">
        <v>2020</v>
      </c>
      <c r="C20" s="383">
        <v>650</v>
      </c>
      <c r="D20" s="383">
        <v>514</v>
      </c>
      <c r="E20" s="408">
        <v>3000</v>
      </c>
      <c r="F20" s="408">
        <v>2460</v>
      </c>
    </row>
    <row r="21" spans="2:6">
      <c r="B21" s="420"/>
      <c r="C21" s="420"/>
      <c r="D21" s="420"/>
      <c r="E21" s="420"/>
      <c r="F21" s="420"/>
    </row>
    <row r="22" spans="2:6">
      <c r="B22" s="905" t="s">
        <v>486</v>
      </c>
      <c r="C22" s="905"/>
      <c r="D22" s="905"/>
      <c r="E22" s="905"/>
      <c r="F22" s="905"/>
    </row>
    <row r="23" spans="2:6">
      <c r="B23" s="383">
        <v>2017</v>
      </c>
      <c r="C23" s="383">
        <v>460</v>
      </c>
      <c r="D23" s="383">
        <v>300</v>
      </c>
      <c r="E23" s="408">
        <v>1070</v>
      </c>
      <c r="F23" s="383">
        <v>830</v>
      </c>
    </row>
    <row r="24" spans="2:6">
      <c r="B24" s="383">
        <v>2018</v>
      </c>
      <c r="C24" s="383">
        <v>480</v>
      </c>
      <c r="D24" s="383">
        <v>310</v>
      </c>
      <c r="E24" s="408">
        <v>1530</v>
      </c>
      <c r="F24" s="408">
        <v>1190</v>
      </c>
    </row>
    <row r="25" spans="2:6">
      <c r="B25" s="383">
        <v>2019</v>
      </c>
      <c r="C25" s="383">
        <v>510</v>
      </c>
      <c r="D25" s="383">
        <v>330</v>
      </c>
      <c r="E25" s="408">
        <v>2600</v>
      </c>
      <c r="F25" s="408">
        <v>2030</v>
      </c>
    </row>
    <row r="26" spans="2:6">
      <c r="B26" s="383">
        <v>2020</v>
      </c>
      <c r="C26" s="383">
        <v>590</v>
      </c>
      <c r="D26" s="383">
        <v>380</v>
      </c>
      <c r="E26" s="408">
        <v>3820</v>
      </c>
      <c r="F26" s="408">
        <v>2980</v>
      </c>
    </row>
    <row r="27" spans="2:6">
      <c r="B27" s="418"/>
      <c r="C27" s="383"/>
      <c r="D27" s="383"/>
      <c r="E27" s="383"/>
      <c r="F27" s="383"/>
    </row>
    <row r="28" spans="2:6">
      <c r="B28" s="904" t="s">
        <v>485</v>
      </c>
      <c r="C28" s="904"/>
      <c r="D28" s="904"/>
      <c r="E28" s="904"/>
      <c r="F28" s="904"/>
    </row>
    <row r="29" spans="2:6">
      <c r="B29" s="383">
        <v>2017</v>
      </c>
      <c r="C29" s="407">
        <v>0.45</v>
      </c>
      <c r="D29" s="407">
        <v>0.39</v>
      </c>
      <c r="E29" s="407">
        <v>0.55000000000000004</v>
      </c>
      <c r="F29" s="407">
        <v>0.46</v>
      </c>
    </row>
    <row r="30" spans="2:6">
      <c r="B30" s="383">
        <v>2018</v>
      </c>
      <c r="C30" s="407">
        <v>0.46</v>
      </c>
      <c r="D30" s="407">
        <v>0.4</v>
      </c>
      <c r="E30" s="407">
        <v>0.6</v>
      </c>
      <c r="F30" s="407">
        <v>0.52</v>
      </c>
    </row>
    <row r="31" spans="2:6">
      <c r="B31" s="383">
        <v>2019</v>
      </c>
      <c r="C31" s="407">
        <v>0.44</v>
      </c>
      <c r="D31" s="407">
        <v>0.39</v>
      </c>
      <c r="E31" s="407">
        <v>0.65</v>
      </c>
      <c r="F31" s="407">
        <v>0.59</v>
      </c>
    </row>
    <row r="32" spans="2:6">
      <c r="B32" s="383">
        <v>2020</v>
      </c>
      <c r="C32" s="407">
        <v>0.47</v>
      </c>
      <c r="D32" s="407">
        <v>0.41</v>
      </c>
      <c r="E32" s="407">
        <v>0.7</v>
      </c>
      <c r="F32" s="407">
        <v>0.66</v>
      </c>
    </row>
    <row r="35" spans="1:2">
      <c r="A35" s="405" t="s">
        <v>69</v>
      </c>
      <c r="B35" s="22" t="s">
        <v>484</v>
      </c>
    </row>
    <row r="36" spans="1:2">
      <c r="A36" s="39"/>
      <c r="B36" s="39"/>
    </row>
    <row r="37" spans="1:2">
      <c r="A37" s="39" t="s">
        <v>451</v>
      </c>
      <c r="B37" s="39"/>
    </row>
    <row r="50" spans="1:12">
      <c r="A50" s="405" t="s">
        <v>9</v>
      </c>
      <c r="B50" s="869" t="s">
        <v>483</v>
      </c>
      <c r="C50" s="901"/>
      <c r="D50" s="901"/>
      <c r="E50" s="901"/>
      <c r="F50" s="901"/>
      <c r="G50" s="901"/>
      <c r="H50" s="901"/>
      <c r="I50" s="901"/>
      <c r="J50" s="901"/>
      <c r="K50" s="901"/>
      <c r="L50" s="901"/>
    </row>
    <row r="51" spans="1:12">
      <c r="A51" s="4"/>
      <c r="B51" s="901"/>
      <c r="C51" s="901"/>
      <c r="D51" s="901"/>
      <c r="E51" s="901"/>
      <c r="F51" s="901"/>
      <c r="G51" s="901"/>
      <c r="H51" s="901"/>
      <c r="I51" s="901"/>
      <c r="J51" s="901"/>
      <c r="K51" s="901"/>
      <c r="L51" s="901"/>
    </row>
    <row r="52" spans="1:12">
      <c r="A52" s="39"/>
      <c r="B52" s="39"/>
      <c r="C52" s="39"/>
      <c r="D52" s="39"/>
      <c r="E52" s="39"/>
      <c r="F52" s="39"/>
      <c r="G52" s="39"/>
      <c r="H52" s="39"/>
      <c r="I52" s="39"/>
      <c r="J52" s="39"/>
      <c r="K52" s="39"/>
      <c r="L52" s="39"/>
    </row>
    <row r="53" spans="1:12">
      <c r="A53" s="39" t="s">
        <v>451</v>
      </c>
      <c r="B53" s="39"/>
      <c r="C53" s="39"/>
      <c r="D53" s="39"/>
      <c r="E53" s="39"/>
      <c r="F53" s="39"/>
      <c r="G53" s="39"/>
      <c r="H53" s="39"/>
      <c r="I53" s="39"/>
      <c r="J53" s="39"/>
      <c r="K53" s="39"/>
      <c r="L53" s="39"/>
    </row>
    <row r="54" spans="1:12">
      <c r="A54" s="39"/>
      <c r="B54" s="39"/>
      <c r="C54" s="39"/>
      <c r="D54" s="39"/>
      <c r="E54" s="39"/>
      <c r="F54" s="39"/>
      <c r="G54" s="39"/>
      <c r="H54" s="39"/>
      <c r="I54" s="39"/>
      <c r="J54" s="39"/>
      <c r="K54" s="39"/>
      <c r="L54" s="39"/>
    </row>
    <row r="55" spans="1:12">
      <c r="A55" s="39"/>
      <c r="B55" s="416"/>
      <c r="C55" s="415"/>
      <c r="D55" s="902" t="s">
        <v>462</v>
      </c>
      <c r="E55" s="903"/>
      <c r="F55" s="902" t="s">
        <v>482</v>
      </c>
      <c r="G55" s="903"/>
      <c r="H55" s="39"/>
    </row>
    <row r="56" spans="1:12">
      <c r="B56" s="414"/>
      <c r="C56" s="413"/>
      <c r="D56" s="412" t="s">
        <v>481</v>
      </c>
      <c r="E56" s="412" t="s">
        <v>480</v>
      </c>
      <c r="F56" s="412" t="s">
        <v>481</v>
      </c>
      <c r="G56" s="412" t="s">
        <v>480</v>
      </c>
    </row>
    <row r="57" spans="1:12">
      <c r="B57" s="411" t="s">
        <v>479</v>
      </c>
      <c r="C57" s="288"/>
      <c r="D57" s="410"/>
      <c r="E57" s="410"/>
      <c r="F57" s="410"/>
      <c r="G57" s="410"/>
    </row>
    <row r="67" spans="1:2">
      <c r="A67" s="22" t="s">
        <v>478</v>
      </c>
      <c r="B67" s="22"/>
    </row>
    <row r="68" spans="1:2">
      <c r="A68" s="22"/>
      <c r="B68" s="22"/>
    </row>
    <row r="69" spans="1:2">
      <c r="A69" s="22"/>
      <c r="B69" s="409" t="s">
        <v>477</v>
      </c>
    </row>
    <row r="70" spans="1:2">
      <c r="A70" s="22"/>
      <c r="B70" s="409" t="s">
        <v>476</v>
      </c>
    </row>
    <row r="71" spans="1:2">
      <c r="A71" s="22"/>
      <c r="B71" s="409" t="s">
        <v>475</v>
      </c>
    </row>
    <row r="72" spans="1:2">
      <c r="A72" s="22"/>
      <c r="B72" s="409" t="s">
        <v>474</v>
      </c>
    </row>
    <row r="73" spans="1:2">
      <c r="A73" s="22"/>
      <c r="B73" s="22"/>
    </row>
    <row r="74" spans="1:2">
      <c r="A74" s="4"/>
      <c r="B74" s="4"/>
    </row>
    <row r="75" spans="1:2">
      <c r="A75" s="405" t="s">
        <v>7</v>
      </c>
      <c r="B75" s="22" t="s">
        <v>473</v>
      </c>
    </row>
    <row r="76" spans="1:2">
      <c r="A76" s="39"/>
      <c r="B76" s="39"/>
    </row>
    <row r="77" spans="1:2">
      <c r="A77" s="39" t="s">
        <v>451</v>
      </c>
      <c r="B77" s="39"/>
    </row>
    <row r="90" spans="1:2">
      <c r="A90" s="405" t="s">
        <v>4</v>
      </c>
      <c r="B90" s="22" t="s">
        <v>472</v>
      </c>
    </row>
    <row r="91" spans="1:2">
      <c r="A91" s="39"/>
      <c r="B91" s="39"/>
    </row>
    <row r="92" spans="1:2">
      <c r="A92" s="39" t="s">
        <v>451</v>
      </c>
      <c r="B92" s="39"/>
    </row>
  </sheetData>
  <mergeCells count="9">
    <mergeCell ref="B50:L51"/>
    <mergeCell ref="D55:E55"/>
    <mergeCell ref="F55:G55"/>
    <mergeCell ref="C7:D7"/>
    <mergeCell ref="E7:F7"/>
    <mergeCell ref="B9:F9"/>
    <mergeCell ref="B15:F15"/>
    <mergeCell ref="B22:F22"/>
    <mergeCell ref="B28:F28"/>
  </mergeCells>
  <pageMargins left="0.7" right="0.7" top="0.75" bottom="0.75" header="0.3" footer="0.3"/>
  <pageSetup scale="71" orientation="portrait"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F63F-C332-484C-8C4D-28F5AD3563F0}">
  <dimension ref="A1:L83"/>
  <sheetViews>
    <sheetView zoomScaleNormal="100" workbookViewId="0"/>
  </sheetViews>
  <sheetFormatPr defaultColWidth="8.88671875" defaultRowHeight="15.6"/>
  <cols>
    <col min="1" max="1" width="8.88671875" style="1" customWidth="1"/>
    <col min="2" max="4" width="20.6640625" style="1" customWidth="1"/>
    <col min="5" max="6" width="8.88671875" style="1" customWidth="1"/>
    <col min="7" max="7" width="8.88671875" style="1"/>
    <col min="8" max="8" width="8.88671875" style="1" customWidth="1"/>
    <col min="9" max="16384" width="8.88671875" style="1"/>
  </cols>
  <sheetData>
    <row r="1" spans="1:12" ht="17.399999999999999">
      <c r="A1" s="23" t="s">
        <v>471</v>
      </c>
      <c r="B1" s="22"/>
      <c r="C1" s="22" t="s">
        <v>524</v>
      </c>
      <c r="D1" s="22"/>
      <c r="E1" s="22"/>
      <c r="F1" s="22"/>
      <c r="G1" s="22"/>
      <c r="H1" s="22"/>
      <c r="I1" s="22"/>
      <c r="J1" s="22"/>
      <c r="K1" s="22"/>
      <c r="L1" s="4"/>
    </row>
    <row r="2" spans="1:12">
      <c r="A2" s="22"/>
      <c r="B2" s="22"/>
      <c r="C2" s="22"/>
      <c r="D2" s="22"/>
      <c r="E2" s="22"/>
      <c r="F2" s="22"/>
      <c r="G2" s="22"/>
      <c r="H2" s="22"/>
      <c r="I2" s="22"/>
      <c r="J2" s="22"/>
      <c r="K2" s="22"/>
      <c r="L2" s="4"/>
    </row>
    <row r="3" spans="1:12">
      <c r="A3" s="22" t="s">
        <v>523</v>
      </c>
      <c r="B3" s="22"/>
      <c r="C3" s="22"/>
      <c r="D3" s="22"/>
      <c r="E3" s="22"/>
      <c r="F3" s="22"/>
      <c r="G3" s="22"/>
      <c r="H3" s="22"/>
      <c r="I3" s="22"/>
      <c r="J3" s="22"/>
      <c r="K3" s="22"/>
      <c r="L3" s="4"/>
    </row>
    <row r="4" spans="1:12">
      <c r="A4" s="409"/>
      <c r="B4" s="22"/>
      <c r="C4" s="22"/>
      <c r="D4" s="22"/>
      <c r="E4" s="22"/>
      <c r="F4" s="22"/>
      <c r="G4" s="22"/>
      <c r="H4" s="22"/>
      <c r="I4" s="22"/>
      <c r="J4" s="22"/>
      <c r="K4" s="22"/>
      <c r="L4" s="22"/>
    </row>
    <row r="5" spans="1:12">
      <c r="A5" s="409"/>
      <c r="B5" s="890" t="s">
        <v>522</v>
      </c>
      <c r="C5" s="890" t="s">
        <v>521</v>
      </c>
      <c r="D5" s="890"/>
      <c r="E5" s="22"/>
      <c r="F5" s="22"/>
      <c r="G5" s="22"/>
      <c r="H5" s="22"/>
      <c r="I5" s="22"/>
      <c r="J5" s="22"/>
      <c r="K5" s="22"/>
      <c r="L5" s="22"/>
    </row>
    <row r="6" spans="1:12">
      <c r="A6" s="409"/>
      <c r="B6" s="890"/>
      <c r="C6" s="249" t="s">
        <v>509</v>
      </c>
      <c r="D6" s="249" t="s">
        <v>508</v>
      </c>
      <c r="E6" s="22"/>
      <c r="F6" s="22"/>
      <c r="G6" s="22"/>
      <c r="H6" s="22"/>
      <c r="I6" s="22"/>
      <c r="J6" s="22"/>
      <c r="K6" s="22"/>
      <c r="L6" s="22"/>
    </row>
    <row r="7" spans="1:12">
      <c r="A7" s="409"/>
      <c r="B7" s="430" t="s">
        <v>514</v>
      </c>
      <c r="C7" s="379">
        <v>210000</v>
      </c>
      <c r="D7" s="379">
        <v>320000</v>
      </c>
      <c r="E7" s="22"/>
      <c r="F7" s="22"/>
      <c r="G7" s="22"/>
      <c r="H7" s="22"/>
      <c r="I7" s="22"/>
      <c r="J7" s="22"/>
      <c r="K7" s="22"/>
      <c r="L7" s="22"/>
    </row>
    <row r="8" spans="1:12">
      <c r="A8" s="409"/>
      <c r="B8" s="430" t="s">
        <v>513</v>
      </c>
      <c r="C8" s="379">
        <v>200500</v>
      </c>
      <c r="D8" s="379">
        <v>325000</v>
      </c>
      <c r="E8" s="22"/>
      <c r="F8" s="22"/>
      <c r="G8" s="22"/>
      <c r="H8" s="22"/>
      <c r="I8" s="22"/>
      <c r="J8" s="22"/>
      <c r="K8" s="22"/>
      <c r="L8" s="22"/>
    </row>
    <row r="9" spans="1:12">
      <c r="A9" s="22"/>
      <c r="B9" s="430" t="s">
        <v>512</v>
      </c>
      <c r="C9" s="379">
        <v>197500</v>
      </c>
      <c r="D9" s="379">
        <v>330000</v>
      </c>
      <c r="E9" s="22"/>
      <c r="F9" s="22"/>
      <c r="G9" s="22"/>
      <c r="H9" s="22"/>
      <c r="I9" s="22"/>
      <c r="J9" s="22"/>
      <c r="K9" s="22"/>
      <c r="L9" s="22"/>
    </row>
    <row r="10" spans="1:12">
      <c r="A10" s="22"/>
      <c r="B10" s="430" t="s">
        <v>511</v>
      </c>
      <c r="C10" s="379">
        <v>205100</v>
      </c>
      <c r="D10" s="379">
        <v>322000</v>
      </c>
      <c r="E10" s="22"/>
      <c r="F10" s="22"/>
      <c r="G10" s="22"/>
      <c r="H10" s="22"/>
      <c r="I10" s="22"/>
      <c r="J10" s="22"/>
      <c r="K10" s="22"/>
      <c r="L10" s="22"/>
    </row>
    <row r="11" spans="1:12">
      <c r="A11" s="409"/>
      <c r="B11" s="22"/>
      <c r="C11" s="22"/>
      <c r="D11" s="22"/>
      <c r="E11" s="22"/>
      <c r="F11" s="22"/>
      <c r="G11" s="22"/>
      <c r="H11" s="22"/>
      <c r="I11" s="22"/>
      <c r="J11" s="22"/>
      <c r="K11" s="22"/>
      <c r="L11" s="22"/>
    </row>
    <row r="12" spans="1:12">
      <c r="A12" s="22" t="s">
        <v>520</v>
      </c>
      <c r="B12" s="22"/>
      <c r="C12" s="22"/>
      <c r="D12" s="22"/>
      <c r="E12" s="22"/>
      <c r="F12" s="22"/>
      <c r="G12" s="22"/>
      <c r="H12" s="22"/>
      <c r="I12" s="22"/>
      <c r="J12" s="22"/>
      <c r="K12" s="22"/>
      <c r="L12" s="22"/>
    </row>
    <row r="13" spans="1:12">
      <c r="A13" s="22" t="s">
        <v>519</v>
      </c>
      <c r="B13" s="22"/>
      <c r="C13" s="22"/>
      <c r="D13" s="22"/>
      <c r="E13" s="22"/>
      <c r="F13" s="22"/>
      <c r="G13" s="22"/>
      <c r="H13" s="22"/>
      <c r="I13" s="22"/>
      <c r="J13" s="22"/>
      <c r="K13" s="22"/>
      <c r="L13" s="22"/>
    </row>
    <row r="14" spans="1:12">
      <c r="A14" s="22" t="s">
        <v>518</v>
      </c>
      <c r="B14" s="22"/>
      <c r="C14" s="22"/>
      <c r="D14" s="22"/>
      <c r="E14" s="22"/>
      <c r="F14" s="22"/>
      <c r="G14" s="22"/>
      <c r="H14" s="22"/>
      <c r="I14" s="22"/>
      <c r="J14" s="22"/>
      <c r="K14" s="22"/>
      <c r="L14" s="22"/>
    </row>
    <row r="15" spans="1:12">
      <c r="A15" s="22"/>
      <c r="B15" s="22"/>
      <c r="C15" s="22"/>
      <c r="D15" s="22"/>
      <c r="E15" s="22"/>
      <c r="F15" s="22"/>
      <c r="G15" s="22"/>
      <c r="H15" s="22"/>
      <c r="I15" s="22"/>
      <c r="J15" s="22"/>
      <c r="K15" s="22"/>
      <c r="L15" s="22"/>
    </row>
    <row r="16" spans="1:12">
      <c r="A16" s="311"/>
      <c r="B16" s="311"/>
      <c r="C16" s="311"/>
      <c r="D16" s="311"/>
      <c r="E16" s="311"/>
      <c r="F16" s="311"/>
      <c r="G16" s="311"/>
      <c r="H16" s="311"/>
      <c r="I16" s="311"/>
      <c r="J16" s="311"/>
      <c r="K16" s="311"/>
      <c r="L16" s="311"/>
    </row>
    <row r="17" spans="1:12">
      <c r="A17" s="405" t="s">
        <v>69</v>
      </c>
      <c r="B17" s="22" t="s">
        <v>517</v>
      </c>
      <c r="C17" s="22"/>
      <c r="D17" s="22"/>
      <c r="E17" s="22"/>
      <c r="F17" s="22"/>
      <c r="G17" s="22"/>
      <c r="H17" s="22"/>
      <c r="I17" s="22"/>
      <c r="J17" s="22"/>
      <c r="K17" s="22"/>
      <c r="L17" s="22"/>
    </row>
    <row r="18" spans="1:12">
      <c r="A18" s="4"/>
      <c r="B18" s="4"/>
      <c r="C18" s="4"/>
      <c r="D18" s="4"/>
      <c r="E18" s="4"/>
      <c r="F18" s="4"/>
      <c r="G18" s="22"/>
      <c r="H18" s="22"/>
      <c r="I18" s="22"/>
      <c r="J18" s="22"/>
      <c r="K18" s="22"/>
      <c r="L18" s="22"/>
    </row>
    <row r="19" spans="1:12">
      <c r="A19" s="39"/>
      <c r="B19" s="39"/>
      <c r="C19" s="39"/>
      <c r="D19" s="39"/>
      <c r="E19" s="39"/>
      <c r="F19" s="39"/>
      <c r="G19" s="39"/>
      <c r="H19" s="39"/>
      <c r="I19" s="39"/>
      <c r="J19" s="39"/>
      <c r="K19" s="39"/>
      <c r="L19" s="39"/>
    </row>
    <row r="20" spans="1:12">
      <c r="A20" s="39" t="s">
        <v>451</v>
      </c>
      <c r="B20" s="39"/>
      <c r="C20" s="39"/>
      <c r="D20" s="39"/>
      <c r="E20" s="39"/>
      <c r="F20" s="39"/>
      <c r="G20" s="39"/>
      <c r="H20" s="39"/>
      <c r="I20" s="39"/>
      <c r="J20" s="39"/>
      <c r="K20" s="39"/>
      <c r="L20" s="39"/>
    </row>
    <row r="21" spans="1:12">
      <c r="A21" s="39"/>
      <c r="B21" s="39"/>
      <c r="C21" s="39"/>
      <c r="D21" s="39"/>
      <c r="E21" s="39"/>
      <c r="F21" s="39"/>
      <c r="G21" s="39"/>
      <c r="H21" s="39"/>
      <c r="I21" s="39"/>
      <c r="J21" s="39"/>
      <c r="K21" s="39"/>
      <c r="L21" s="39"/>
    </row>
    <row r="22" spans="1:12">
      <c r="A22" s="39"/>
      <c r="B22" s="39"/>
      <c r="C22" s="39"/>
      <c r="D22" s="39"/>
      <c r="E22" s="39"/>
      <c r="F22" s="39"/>
      <c r="G22" s="39"/>
      <c r="H22" s="39"/>
      <c r="I22" s="39"/>
      <c r="J22" s="39"/>
      <c r="K22" s="39"/>
      <c r="L22" s="39"/>
    </row>
    <row r="33" spans="1:12">
      <c r="A33" s="22" t="s">
        <v>516</v>
      </c>
      <c r="B33" s="22"/>
      <c r="C33" s="22"/>
      <c r="D33" s="22"/>
      <c r="E33" s="22"/>
      <c r="F33" s="22"/>
      <c r="G33" s="22"/>
      <c r="H33" s="22"/>
      <c r="I33" s="22"/>
      <c r="J33" s="22"/>
      <c r="K33" s="22"/>
      <c r="L33" s="4"/>
    </row>
    <row r="34" spans="1:12">
      <c r="A34" s="22"/>
      <c r="B34" s="22"/>
      <c r="C34" s="22"/>
      <c r="D34" s="22"/>
      <c r="E34" s="22"/>
      <c r="F34" s="22"/>
      <c r="G34" s="22"/>
      <c r="H34" s="22"/>
      <c r="I34" s="22"/>
      <c r="J34" s="22"/>
      <c r="K34" s="22"/>
      <c r="L34" s="4"/>
    </row>
    <row r="35" spans="1:12">
      <c r="A35" s="22"/>
      <c r="B35" s="890" t="s">
        <v>515</v>
      </c>
      <c r="C35" s="890"/>
      <c r="D35" s="890"/>
      <c r="E35" s="22"/>
      <c r="F35" s="22"/>
      <c r="G35" s="22"/>
      <c r="H35" s="22"/>
      <c r="I35" s="22"/>
      <c r="J35" s="22"/>
      <c r="K35" s="22"/>
      <c r="L35" s="4"/>
    </row>
    <row r="36" spans="1:12">
      <c r="A36" s="22"/>
      <c r="B36" s="419"/>
      <c r="C36" s="249" t="s">
        <v>509</v>
      </c>
      <c r="D36" s="249" t="s">
        <v>508</v>
      </c>
      <c r="E36" s="22"/>
      <c r="F36" s="22"/>
      <c r="G36" s="22"/>
      <c r="H36" s="22"/>
      <c r="I36" s="22"/>
      <c r="J36" s="22"/>
      <c r="K36" s="22"/>
      <c r="L36" s="4"/>
    </row>
    <row r="37" spans="1:12">
      <c r="A37" s="22"/>
      <c r="B37" s="430" t="s">
        <v>514</v>
      </c>
      <c r="C37" s="429">
        <v>0.73599999999999999</v>
      </c>
      <c r="D37" s="429">
        <v>0.71199999999999997</v>
      </c>
      <c r="E37" s="22"/>
      <c r="F37" s="22"/>
      <c r="G37" s="22"/>
      <c r="H37" s="22"/>
      <c r="I37" s="22"/>
      <c r="J37" s="22"/>
      <c r="K37" s="22"/>
      <c r="L37" s="4"/>
    </row>
    <row r="38" spans="1:12">
      <c r="A38" s="22"/>
      <c r="B38" s="430" t="s">
        <v>513</v>
      </c>
      <c r="C38" s="429">
        <v>0.71899999999999997</v>
      </c>
      <c r="D38" s="429">
        <v>0.72499999999999998</v>
      </c>
      <c r="E38" s="22"/>
      <c r="F38" s="22"/>
      <c r="G38" s="22"/>
      <c r="H38" s="22"/>
      <c r="I38" s="22"/>
      <c r="J38" s="22"/>
      <c r="K38" s="22"/>
      <c r="L38" s="4"/>
    </row>
    <row r="39" spans="1:12">
      <c r="A39" s="22"/>
      <c r="B39" s="430" t="s">
        <v>512</v>
      </c>
      <c r="C39" s="429">
        <v>0.71499999999999997</v>
      </c>
      <c r="D39" s="429">
        <v>0.77700000000000002</v>
      </c>
      <c r="E39" s="22"/>
      <c r="F39" s="22"/>
      <c r="G39" s="22"/>
      <c r="H39" s="22"/>
      <c r="I39" s="22"/>
      <c r="J39" s="22"/>
      <c r="K39" s="22"/>
      <c r="L39" s="4"/>
    </row>
    <row r="40" spans="1:12">
      <c r="A40" s="22"/>
      <c r="B40" s="430" t="s">
        <v>511</v>
      </c>
      <c r="C40" s="429">
        <v>0.73099999999999998</v>
      </c>
      <c r="D40" s="429">
        <v>0.69799999999999995</v>
      </c>
      <c r="E40" s="22"/>
      <c r="F40" s="22"/>
      <c r="G40" s="22"/>
      <c r="H40" s="22"/>
      <c r="I40" s="22"/>
      <c r="J40" s="22"/>
      <c r="K40" s="22"/>
      <c r="L40" s="4"/>
    </row>
    <row r="41" spans="1:12">
      <c r="A41" s="22"/>
      <c r="B41" s="22"/>
      <c r="C41" s="22"/>
      <c r="D41" s="22"/>
      <c r="E41" s="22"/>
      <c r="F41" s="22"/>
      <c r="G41" s="22"/>
      <c r="H41" s="22"/>
      <c r="I41" s="22"/>
      <c r="J41" s="22"/>
      <c r="K41" s="22"/>
      <c r="L41" s="4"/>
    </row>
    <row r="42" spans="1:12">
      <c r="A42" s="22"/>
      <c r="B42" s="890" t="s">
        <v>510</v>
      </c>
      <c r="C42" s="890"/>
      <c r="D42" s="890"/>
      <c r="E42" s="22"/>
      <c r="F42" s="22"/>
      <c r="G42" s="22"/>
      <c r="H42" s="22"/>
      <c r="I42" s="22"/>
      <c r="J42" s="22"/>
      <c r="K42" s="22"/>
      <c r="L42" s="4"/>
    </row>
    <row r="43" spans="1:12">
      <c r="A43" s="22"/>
      <c r="B43" s="419"/>
      <c r="C43" s="249" t="s">
        <v>509</v>
      </c>
      <c r="D43" s="249" t="s">
        <v>508</v>
      </c>
      <c r="E43" s="22"/>
      <c r="F43" s="22"/>
      <c r="G43" s="22"/>
      <c r="H43" s="22"/>
      <c r="I43" s="22"/>
      <c r="J43" s="22"/>
      <c r="K43" s="22"/>
      <c r="L43" s="4"/>
    </row>
    <row r="44" spans="1:12">
      <c r="A44" s="22"/>
      <c r="B44" s="430" t="s">
        <v>507</v>
      </c>
      <c r="C44" s="429">
        <v>0.72</v>
      </c>
      <c r="D44" s="429">
        <v>0.7</v>
      </c>
      <c r="E44" s="22"/>
      <c r="F44" s="22"/>
      <c r="G44" s="22"/>
      <c r="H44" s="22"/>
      <c r="I44" s="22"/>
      <c r="J44" s="22"/>
      <c r="K44" s="22"/>
      <c r="L44" s="4"/>
    </row>
    <row r="45" spans="1:12">
      <c r="A45" s="22"/>
      <c r="B45" s="430" t="s">
        <v>506</v>
      </c>
      <c r="C45" s="429">
        <v>0.72</v>
      </c>
      <c r="D45" s="429">
        <v>0.7</v>
      </c>
      <c r="E45" s="22"/>
      <c r="F45" s="22"/>
      <c r="G45" s="22"/>
      <c r="H45" s="22"/>
      <c r="I45" s="22"/>
      <c r="J45" s="22"/>
      <c r="K45" s="22"/>
      <c r="L45" s="4"/>
    </row>
    <row r="46" spans="1:12">
      <c r="A46" s="22"/>
      <c r="B46" s="430" t="s">
        <v>505</v>
      </c>
      <c r="C46" s="429">
        <v>0.72</v>
      </c>
      <c r="D46" s="429">
        <v>0.8</v>
      </c>
      <c r="E46" s="22"/>
      <c r="F46" s="22"/>
      <c r="G46" s="22"/>
      <c r="H46" s="22"/>
      <c r="I46" s="22"/>
      <c r="J46" s="22"/>
      <c r="K46" s="22"/>
      <c r="L46" s="4"/>
    </row>
    <row r="47" spans="1:12">
      <c r="A47" s="22"/>
      <c r="B47" s="430" t="s">
        <v>504</v>
      </c>
      <c r="C47" s="429">
        <v>0.72</v>
      </c>
      <c r="D47" s="429">
        <v>0.7</v>
      </c>
      <c r="E47" s="22"/>
      <c r="F47" s="22"/>
      <c r="G47" s="22"/>
      <c r="H47" s="22"/>
      <c r="I47" s="22"/>
      <c r="J47" s="22"/>
      <c r="K47" s="22"/>
      <c r="L47" s="4"/>
    </row>
    <row r="48" spans="1:12">
      <c r="A48" s="22"/>
      <c r="B48" s="22"/>
      <c r="C48" s="22"/>
      <c r="D48" s="22"/>
      <c r="E48" s="22"/>
      <c r="F48" s="22"/>
      <c r="G48" s="22"/>
      <c r="H48" s="22"/>
      <c r="I48" s="22"/>
      <c r="J48" s="22"/>
      <c r="K48" s="22"/>
      <c r="L48" s="4"/>
    </row>
    <row r="49" spans="1:12">
      <c r="A49" s="22" t="s">
        <v>503</v>
      </c>
      <c r="B49" s="22"/>
      <c r="C49" s="22"/>
      <c r="D49" s="22"/>
      <c r="E49" s="22"/>
      <c r="F49" s="22"/>
      <c r="G49" s="22"/>
      <c r="H49" s="22"/>
      <c r="I49" s="22"/>
      <c r="J49" s="22"/>
      <c r="K49" s="22"/>
      <c r="L49" s="4"/>
    </row>
    <row r="50" spans="1:12">
      <c r="A50" s="22" t="s">
        <v>502</v>
      </c>
      <c r="B50" s="22"/>
      <c r="C50" s="22"/>
      <c r="D50" s="22"/>
      <c r="E50" s="22"/>
      <c r="F50" s="22"/>
      <c r="G50" s="22"/>
      <c r="H50" s="22"/>
      <c r="I50" s="22"/>
      <c r="J50" s="22"/>
      <c r="K50" s="22"/>
      <c r="L50" s="4"/>
    </row>
    <row r="51" spans="1:12">
      <c r="A51" s="22"/>
      <c r="B51" s="22"/>
      <c r="C51" s="428"/>
      <c r="D51" s="22"/>
      <c r="E51" s="22"/>
      <c r="F51" s="421"/>
      <c r="G51" s="22"/>
      <c r="H51" s="22"/>
      <c r="I51" s="22"/>
      <c r="J51" s="22"/>
      <c r="K51" s="22"/>
      <c r="L51" s="4"/>
    </row>
    <row r="52" spans="1:12">
      <c r="A52" s="22"/>
      <c r="B52" s="907" t="s">
        <v>501</v>
      </c>
      <c r="C52" s="426">
        <v>7.4999999999999997E-2</v>
      </c>
      <c r="D52" s="389" t="s">
        <v>500</v>
      </c>
      <c r="E52" s="422"/>
      <c r="F52" s="421"/>
      <c r="G52" s="22"/>
      <c r="H52" s="22"/>
      <c r="I52" s="22"/>
      <c r="J52" s="22"/>
      <c r="K52" s="22"/>
      <c r="L52" s="4"/>
    </row>
    <row r="53" spans="1:12">
      <c r="A53" s="22"/>
      <c r="B53" s="907"/>
      <c r="C53" s="426">
        <v>0.1</v>
      </c>
      <c r="D53" s="389" t="s">
        <v>499</v>
      </c>
      <c r="E53" s="422"/>
      <c r="F53" s="421"/>
      <c r="G53" s="22"/>
      <c r="H53" s="22"/>
      <c r="I53" s="22"/>
      <c r="J53" s="22"/>
      <c r="K53" s="22"/>
      <c r="L53" s="4"/>
    </row>
    <row r="54" spans="1:12">
      <c r="A54" s="22"/>
      <c r="B54" s="265" t="s">
        <v>498</v>
      </c>
      <c r="C54" s="426">
        <v>0.05</v>
      </c>
      <c r="D54" s="389" t="s">
        <v>496</v>
      </c>
      <c r="E54" s="422"/>
      <c r="F54" s="421"/>
      <c r="G54" s="22"/>
      <c r="H54" s="22"/>
      <c r="I54" s="22"/>
      <c r="J54" s="22"/>
      <c r="K54" s="22"/>
      <c r="L54" s="4"/>
    </row>
    <row r="55" spans="1:12" ht="31.2">
      <c r="A55" s="22"/>
      <c r="B55" s="425" t="s">
        <v>497</v>
      </c>
      <c r="C55" s="424">
        <v>0.15</v>
      </c>
      <c r="D55" s="423" t="s">
        <v>496</v>
      </c>
      <c r="E55" s="422"/>
      <c r="F55" s="421"/>
      <c r="G55" s="22"/>
      <c r="H55" s="22"/>
      <c r="I55" s="22"/>
      <c r="J55" s="22"/>
      <c r="K55" s="22"/>
      <c r="L55" s="4"/>
    </row>
    <row r="56" spans="1:12">
      <c r="A56" s="22"/>
      <c r="B56" s="22"/>
      <c r="C56" s="22"/>
      <c r="D56" s="421"/>
      <c r="E56" s="22"/>
      <c r="F56" s="22"/>
      <c r="G56" s="22"/>
      <c r="H56" s="22"/>
      <c r="I56" s="22"/>
      <c r="J56" s="22"/>
      <c r="K56" s="22"/>
      <c r="L56" s="4"/>
    </row>
    <row r="57" spans="1:12">
      <c r="A57" s="22" t="s">
        <v>495</v>
      </c>
      <c r="B57" s="22"/>
      <c r="C57" s="22"/>
      <c r="D57" s="22"/>
      <c r="E57" s="22"/>
      <c r="F57" s="22"/>
      <c r="G57" s="22"/>
      <c r="H57" s="22"/>
      <c r="I57" s="22"/>
      <c r="J57" s="22"/>
      <c r="K57" s="22"/>
      <c r="L57" s="4"/>
    </row>
    <row r="58" spans="1:12">
      <c r="A58" s="409"/>
      <c r="B58" s="22"/>
      <c r="C58" s="22"/>
      <c r="D58" s="22"/>
      <c r="E58" s="22"/>
      <c r="F58" s="22"/>
      <c r="G58" s="22"/>
      <c r="H58" s="22"/>
      <c r="I58" s="22"/>
      <c r="J58" s="22"/>
      <c r="K58" s="22"/>
      <c r="L58" s="22"/>
    </row>
    <row r="59" spans="1:12">
      <c r="A59" s="4"/>
      <c r="B59" s="4"/>
      <c r="C59" s="4"/>
      <c r="D59" s="4"/>
      <c r="E59" s="4"/>
      <c r="F59" s="4"/>
      <c r="G59" s="4"/>
      <c r="H59" s="4"/>
      <c r="I59" s="4"/>
      <c r="J59" s="4"/>
      <c r="K59" s="4"/>
      <c r="L59" s="4"/>
    </row>
    <row r="60" spans="1:12">
      <c r="A60" s="405" t="s">
        <v>9</v>
      </c>
      <c r="B60" s="22" t="s">
        <v>494</v>
      </c>
      <c r="C60" s="22"/>
      <c r="D60" s="22"/>
      <c r="E60" s="22"/>
      <c r="F60" s="22"/>
      <c r="G60" s="22"/>
      <c r="H60" s="22"/>
      <c r="I60" s="22"/>
      <c r="J60" s="22"/>
      <c r="K60" s="22"/>
      <c r="L60" s="22"/>
    </row>
    <row r="61" spans="1:12">
      <c r="A61" s="4"/>
      <c r="B61" s="4"/>
      <c r="C61" s="4"/>
      <c r="D61" s="4"/>
      <c r="E61" s="4"/>
      <c r="F61" s="4"/>
      <c r="G61" s="22"/>
      <c r="H61" s="22"/>
      <c r="I61" s="22"/>
      <c r="J61" s="22"/>
      <c r="K61" s="22"/>
      <c r="L61" s="22"/>
    </row>
    <row r="62" spans="1:12">
      <c r="A62" s="39"/>
      <c r="B62" s="39"/>
      <c r="C62" s="39"/>
      <c r="D62" s="39"/>
      <c r="E62" s="39"/>
      <c r="F62" s="39"/>
      <c r="G62" s="39"/>
      <c r="H62" s="39"/>
      <c r="I62" s="39"/>
      <c r="J62" s="39"/>
      <c r="K62" s="39"/>
      <c r="L62" s="39"/>
    </row>
    <row r="63" spans="1:12">
      <c r="A63" s="39" t="s">
        <v>451</v>
      </c>
      <c r="B63" s="39"/>
      <c r="C63" s="39"/>
      <c r="D63" s="39"/>
      <c r="E63" s="39"/>
      <c r="F63" s="39"/>
      <c r="G63" s="39"/>
      <c r="H63" s="39"/>
      <c r="I63" s="39"/>
      <c r="J63" s="39"/>
      <c r="K63" s="39"/>
      <c r="L63" s="39"/>
    </row>
    <row r="64" spans="1:12">
      <c r="A64" s="39"/>
      <c r="B64" s="39"/>
      <c r="C64" s="39"/>
      <c r="D64" s="39"/>
      <c r="E64" s="39"/>
      <c r="F64" s="39"/>
      <c r="G64" s="39"/>
      <c r="H64" s="39"/>
      <c r="I64" s="39"/>
      <c r="J64" s="39"/>
      <c r="K64" s="39"/>
      <c r="L64" s="39"/>
    </row>
    <row r="65" spans="1:12">
      <c r="A65" s="39"/>
      <c r="B65" s="39"/>
      <c r="C65" s="39"/>
      <c r="D65" s="39"/>
      <c r="E65" s="39"/>
      <c r="F65" s="39"/>
      <c r="G65" s="39"/>
      <c r="H65" s="39"/>
      <c r="I65" s="39"/>
      <c r="J65" s="39"/>
      <c r="K65" s="39"/>
      <c r="L65" s="39"/>
    </row>
    <row r="76" spans="1:12">
      <c r="A76" s="906" t="s">
        <v>493</v>
      </c>
      <c r="B76" s="906"/>
      <c r="C76" s="906"/>
      <c r="D76" s="906"/>
      <c r="E76" s="906"/>
      <c r="F76" s="906"/>
      <c r="G76" s="906"/>
      <c r="H76" s="906"/>
      <c r="I76" s="906"/>
      <c r="J76" s="906"/>
      <c r="K76" s="906"/>
      <c r="L76" s="22"/>
    </row>
    <row r="77" spans="1:12">
      <c r="A77" s="906"/>
      <c r="B77" s="906"/>
      <c r="C77" s="906"/>
      <c r="D77" s="906"/>
      <c r="E77" s="906"/>
      <c r="F77" s="906"/>
      <c r="G77" s="906"/>
      <c r="H77" s="906"/>
      <c r="I77" s="906"/>
      <c r="J77" s="906"/>
      <c r="K77" s="906"/>
      <c r="L77" s="22"/>
    </row>
    <row r="78" spans="1:12">
      <c r="A78" s="409"/>
      <c r="B78" s="22"/>
      <c r="C78" s="22"/>
      <c r="D78" s="22"/>
      <c r="E78" s="22"/>
      <c r="F78" s="22"/>
      <c r="G78" s="22"/>
      <c r="H78" s="22"/>
      <c r="I78" s="22"/>
      <c r="J78" s="22"/>
      <c r="K78" s="22"/>
      <c r="L78" s="22"/>
    </row>
    <row r="79" spans="1:12">
      <c r="A79" s="4"/>
      <c r="B79" s="4"/>
      <c r="C79" s="4"/>
      <c r="D79" s="4"/>
      <c r="E79" s="4"/>
      <c r="F79" s="4"/>
      <c r="G79" s="4"/>
      <c r="H79" s="4"/>
      <c r="I79" s="4"/>
      <c r="J79" s="4"/>
      <c r="K79" s="4"/>
      <c r="L79" s="4"/>
    </row>
    <row r="80" spans="1:12">
      <c r="A80" s="405" t="s">
        <v>7</v>
      </c>
      <c r="B80" s="22" t="s">
        <v>492</v>
      </c>
      <c r="C80" s="22"/>
      <c r="D80" s="22"/>
      <c r="E80" s="22"/>
      <c r="F80" s="22"/>
      <c r="G80" s="22"/>
      <c r="H80" s="22"/>
      <c r="I80" s="22"/>
      <c r="J80" s="22"/>
      <c r="K80" s="22"/>
      <c r="L80" s="22"/>
    </row>
    <row r="81" spans="1:12">
      <c r="A81" s="4"/>
      <c r="B81" s="4"/>
      <c r="C81" s="4"/>
      <c r="D81" s="4"/>
      <c r="E81" s="4"/>
      <c r="F81" s="4"/>
      <c r="G81" s="22"/>
      <c r="H81" s="22"/>
      <c r="I81" s="22"/>
      <c r="J81" s="22"/>
      <c r="K81" s="22"/>
      <c r="L81" s="22"/>
    </row>
    <row r="82" spans="1:12">
      <c r="A82" s="39"/>
      <c r="B82" s="39"/>
      <c r="C82" s="39"/>
      <c r="D82" s="39"/>
      <c r="E82" s="39"/>
      <c r="F82" s="39"/>
      <c r="G82" s="39"/>
      <c r="H82" s="39"/>
      <c r="I82" s="39"/>
      <c r="J82" s="39"/>
      <c r="K82" s="39"/>
      <c r="L82" s="39"/>
    </row>
    <row r="83" spans="1:12">
      <c r="A83" s="39" t="s">
        <v>451</v>
      </c>
      <c r="B83" s="39"/>
      <c r="C83" s="39"/>
      <c r="D83" s="39"/>
      <c r="E83" s="39"/>
      <c r="F83" s="39"/>
      <c r="G83" s="39"/>
      <c r="H83" s="39"/>
      <c r="I83" s="39"/>
      <c r="J83" s="39"/>
      <c r="K83" s="39"/>
      <c r="L83" s="39"/>
    </row>
  </sheetData>
  <mergeCells count="6">
    <mergeCell ref="A76:K77"/>
    <mergeCell ref="B5:B6"/>
    <mergeCell ref="C5:D5"/>
    <mergeCell ref="B35:D35"/>
    <mergeCell ref="B42:D42"/>
    <mergeCell ref="B52:B53"/>
  </mergeCells>
  <pageMargins left="0.7" right="0.7" top="0.75" bottom="0.75" header="0.3" footer="0.3"/>
  <pageSetup scale="67"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455B-73A4-4D4E-A75F-6C564D954A93}">
  <dimension ref="A1:L66"/>
  <sheetViews>
    <sheetView zoomScaleNormal="100" workbookViewId="0"/>
  </sheetViews>
  <sheetFormatPr defaultColWidth="8.88671875" defaultRowHeight="15.6"/>
  <cols>
    <col min="1" max="1" width="8.88671875" style="1" customWidth="1"/>
    <col min="2" max="5" width="13.6640625" style="1" customWidth="1"/>
    <col min="6" max="6" width="8.88671875" style="1" customWidth="1"/>
    <col min="7" max="7" width="8.88671875" style="1"/>
    <col min="8" max="8" width="8.88671875" style="1" customWidth="1"/>
    <col min="9" max="16384" width="8.88671875" style="1"/>
  </cols>
  <sheetData>
    <row r="1" spans="1:12" ht="17.399999999999999">
      <c r="A1" s="23" t="s">
        <v>555</v>
      </c>
      <c r="B1" s="22"/>
      <c r="C1" s="22" t="s">
        <v>470</v>
      </c>
      <c r="D1" s="22"/>
      <c r="E1" s="22"/>
      <c r="F1" s="22"/>
      <c r="G1" s="22"/>
      <c r="H1" s="22"/>
      <c r="I1" s="22"/>
      <c r="J1" s="22"/>
      <c r="K1" s="22"/>
      <c r="L1" s="4"/>
    </row>
    <row r="2" spans="1:12">
      <c r="A2" s="22"/>
      <c r="B2" s="22"/>
      <c r="C2" s="22"/>
      <c r="D2" s="22"/>
      <c r="E2" s="22"/>
      <c r="F2" s="22"/>
      <c r="G2" s="22"/>
      <c r="H2" s="22"/>
      <c r="I2" s="22"/>
      <c r="J2" s="22"/>
      <c r="K2" s="22"/>
      <c r="L2" s="4"/>
    </row>
    <row r="3" spans="1:12">
      <c r="A3" s="22" t="s">
        <v>554</v>
      </c>
      <c r="B3" s="22"/>
      <c r="C3" s="22"/>
      <c r="D3" s="22"/>
      <c r="E3" s="22"/>
      <c r="F3" s="22"/>
      <c r="G3" s="22"/>
      <c r="H3" s="22"/>
      <c r="I3" s="22"/>
      <c r="J3" s="22"/>
      <c r="K3" s="22"/>
      <c r="L3" s="4"/>
    </row>
    <row r="4" spans="1:12">
      <c r="A4" s="409"/>
      <c r="B4" s="22"/>
      <c r="C4" s="22"/>
      <c r="D4" s="22"/>
      <c r="E4" s="22"/>
      <c r="F4" s="22"/>
      <c r="G4" s="22"/>
      <c r="H4" s="22"/>
      <c r="I4" s="22"/>
      <c r="J4" s="22"/>
      <c r="K4" s="22"/>
      <c r="L4" s="22"/>
    </row>
    <row r="5" spans="1:12" ht="62.4">
      <c r="A5" s="409"/>
      <c r="B5" s="247" t="s">
        <v>553</v>
      </c>
      <c r="C5" s="247" t="s">
        <v>552</v>
      </c>
      <c r="D5" s="247" t="s">
        <v>551</v>
      </c>
      <c r="E5" s="253" t="s">
        <v>550</v>
      </c>
      <c r="F5" s="22"/>
      <c r="G5" s="22"/>
      <c r="H5" s="22"/>
      <c r="I5" s="22"/>
      <c r="J5" s="22"/>
      <c r="K5" s="22"/>
      <c r="L5" s="22"/>
    </row>
    <row r="6" spans="1:12">
      <c r="A6" s="409"/>
      <c r="B6" s="433" t="s">
        <v>549</v>
      </c>
      <c r="C6" s="379">
        <v>523613</v>
      </c>
      <c r="D6" s="379">
        <v>518804</v>
      </c>
      <c r="E6" s="379">
        <v>364784</v>
      </c>
      <c r="F6" s="22"/>
      <c r="G6" s="22"/>
      <c r="H6" s="22"/>
      <c r="I6" s="22"/>
      <c r="J6" s="22"/>
      <c r="K6" s="22"/>
      <c r="L6" s="22"/>
    </row>
    <row r="7" spans="1:12">
      <c r="A7" s="409"/>
      <c r="B7" s="433" t="s">
        <v>548</v>
      </c>
      <c r="C7" s="379">
        <v>517408</v>
      </c>
      <c r="D7" s="379">
        <v>520827</v>
      </c>
      <c r="E7" s="379">
        <v>232393</v>
      </c>
      <c r="F7" s="22"/>
      <c r="G7" s="22"/>
      <c r="H7" s="22"/>
      <c r="I7" s="22"/>
      <c r="J7" s="22"/>
      <c r="K7" s="22"/>
      <c r="L7" s="22"/>
    </row>
    <row r="8" spans="1:12">
      <c r="A8" s="22"/>
      <c r="B8" s="433" t="s">
        <v>547</v>
      </c>
      <c r="C8" s="379">
        <v>500255</v>
      </c>
      <c r="D8" s="379">
        <v>514671</v>
      </c>
      <c r="E8" s="379">
        <v>365518</v>
      </c>
      <c r="F8" s="22"/>
      <c r="G8" s="22"/>
      <c r="H8" s="22"/>
      <c r="I8" s="22"/>
      <c r="J8" s="22"/>
      <c r="K8" s="22"/>
      <c r="L8" s="22"/>
    </row>
    <row r="9" spans="1:12">
      <c r="A9" s="22"/>
      <c r="B9" s="433" t="s">
        <v>546</v>
      </c>
      <c r="C9" s="379">
        <v>518366</v>
      </c>
      <c r="D9" s="379">
        <v>509071</v>
      </c>
      <c r="E9" s="379">
        <v>229396</v>
      </c>
      <c r="F9" s="22"/>
      <c r="G9" s="22"/>
      <c r="H9" s="22"/>
      <c r="I9" s="22"/>
      <c r="J9" s="22"/>
      <c r="K9" s="22"/>
      <c r="L9" s="22"/>
    </row>
    <row r="10" spans="1:12">
      <c r="A10" s="409"/>
      <c r="B10" s="433" t="s">
        <v>545</v>
      </c>
      <c r="C10" s="379">
        <v>506720</v>
      </c>
      <c r="D10" s="379">
        <v>510927</v>
      </c>
      <c r="E10" s="379">
        <v>366542</v>
      </c>
      <c r="F10" s="22"/>
      <c r="G10" s="22"/>
      <c r="H10" s="22"/>
      <c r="I10" s="22"/>
      <c r="J10" s="22"/>
      <c r="K10" s="22"/>
      <c r="L10" s="22"/>
    </row>
    <row r="11" spans="1:12">
      <c r="A11" s="22"/>
      <c r="B11" s="433" t="s">
        <v>544</v>
      </c>
      <c r="C11" s="379">
        <v>518714</v>
      </c>
      <c r="D11" s="379">
        <v>512630</v>
      </c>
      <c r="E11" s="379">
        <v>233315</v>
      </c>
      <c r="F11" s="22"/>
      <c r="G11" s="22"/>
      <c r="H11" s="22"/>
      <c r="I11" s="22"/>
      <c r="J11" s="22"/>
      <c r="K11" s="22"/>
      <c r="L11" s="22"/>
    </row>
    <row r="12" spans="1:12">
      <c r="A12" s="22"/>
      <c r="B12" s="22"/>
      <c r="C12" s="22"/>
      <c r="D12" s="22"/>
      <c r="E12" s="22"/>
      <c r="F12" s="22"/>
      <c r="G12" s="22"/>
      <c r="H12" s="22"/>
      <c r="I12" s="22"/>
      <c r="J12" s="22"/>
      <c r="K12" s="22"/>
      <c r="L12" s="22"/>
    </row>
    <row r="13" spans="1:12">
      <c r="A13" s="22"/>
      <c r="B13" s="305" t="s">
        <v>543</v>
      </c>
      <c r="C13" s="22"/>
      <c r="D13" s="22"/>
      <c r="E13" s="22"/>
      <c r="F13" s="22"/>
      <c r="G13" s="22"/>
      <c r="H13" s="22"/>
      <c r="I13" s="22"/>
      <c r="J13" s="22"/>
      <c r="K13" s="22"/>
      <c r="L13" s="22"/>
    </row>
    <row r="14" spans="1:12" ht="31.5" customHeight="1">
      <c r="A14" s="22"/>
      <c r="B14" s="851" t="s">
        <v>542</v>
      </c>
      <c r="C14" s="851"/>
      <c r="D14" s="851"/>
      <c r="E14" s="851"/>
      <c r="F14" s="851"/>
      <c r="G14" s="851"/>
      <c r="H14" s="851"/>
      <c r="I14" s="851"/>
      <c r="J14" s="851"/>
      <c r="K14" s="851"/>
      <c r="L14" s="851"/>
    </row>
    <row r="15" spans="1:12">
      <c r="A15" s="22"/>
      <c r="B15" s="305" t="s">
        <v>541</v>
      </c>
      <c r="C15" s="22"/>
      <c r="D15" s="22"/>
      <c r="E15" s="22"/>
      <c r="F15" s="22"/>
      <c r="G15" s="22"/>
      <c r="H15" s="22"/>
      <c r="I15" s="22"/>
      <c r="J15" s="22"/>
      <c r="K15" s="22"/>
      <c r="L15" s="22"/>
    </row>
    <row r="16" spans="1:12">
      <c r="A16" s="22"/>
      <c r="B16" s="305" t="s">
        <v>540</v>
      </c>
      <c r="C16" s="22"/>
      <c r="D16" s="22"/>
      <c r="E16" s="22"/>
      <c r="F16" s="22"/>
      <c r="G16" s="22"/>
      <c r="H16" s="22"/>
      <c r="I16" s="22"/>
      <c r="J16" s="22"/>
      <c r="K16" s="22"/>
      <c r="L16" s="22"/>
    </row>
    <row r="17" spans="1:12">
      <c r="A17" s="22"/>
      <c r="B17" s="305" t="s">
        <v>539</v>
      </c>
      <c r="C17" s="22"/>
      <c r="D17" s="22"/>
      <c r="E17" s="22"/>
      <c r="F17" s="22"/>
      <c r="G17" s="22"/>
      <c r="H17" s="22"/>
      <c r="I17" s="22"/>
      <c r="J17" s="22"/>
      <c r="K17" s="22"/>
      <c r="L17" s="22"/>
    </row>
    <row r="18" spans="1:12">
      <c r="A18" s="22"/>
      <c r="B18" s="305" t="s">
        <v>538</v>
      </c>
      <c r="C18" s="387">
        <v>5.7000000000000002E-2</v>
      </c>
      <c r="D18" s="22" t="s">
        <v>537</v>
      </c>
      <c r="E18" s="22"/>
      <c r="F18" s="22"/>
      <c r="G18" s="22"/>
      <c r="H18" s="22"/>
      <c r="I18" s="22"/>
      <c r="J18" s="22"/>
      <c r="K18" s="22"/>
      <c r="L18" s="22"/>
    </row>
    <row r="19" spans="1:12">
      <c r="A19" s="22"/>
      <c r="B19" s="305" t="s">
        <v>536</v>
      </c>
      <c r="C19" s="22"/>
      <c r="D19" s="22"/>
      <c r="E19" s="432">
        <v>0.18</v>
      </c>
      <c r="F19" s="22" t="s">
        <v>535</v>
      </c>
      <c r="G19" s="22"/>
      <c r="H19" s="22"/>
      <c r="I19" s="22"/>
      <c r="J19" s="22"/>
      <c r="K19" s="22"/>
      <c r="L19" s="22"/>
    </row>
    <row r="20" spans="1:12">
      <c r="A20" s="22"/>
      <c r="B20" s="305" t="s">
        <v>534</v>
      </c>
      <c r="C20" s="22"/>
      <c r="D20" s="22"/>
      <c r="E20" s="22"/>
      <c r="F20" s="22"/>
      <c r="G20" s="432">
        <v>0.3</v>
      </c>
      <c r="H20" s="22"/>
      <c r="I20" s="22"/>
      <c r="J20" s="22"/>
      <c r="K20" s="22"/>
      <c r="L20" s="22"/>
    </row>
    <row r="21" spans="1:12">
      <c r="A21" s="22"/>
      <c r="B21" s="305" t="s">
        <v>533</v>
      </c>
      <c r="C21" s="22"/>
      <c r="D21" s="432">
        <v>0.01</v>
      </c>
      <c r="E21" s="22"/>
      <c r="F21" s="22"/>
      <c r="G21" s="22"/>
      <c r="H21" s="22"/>
      <c r="I21" s="22"/>
      <c r="J21" s="22"/>
      <c r="K21" s="22"/>
      <c r="L21" s="22"/>
    </row>
    <row r="22" spans="1:12">
      <c r="A22" s="22"/>
      <c r="B22" s="305" t="s">
        <v>532</v>
      </c>
      <c r="C22" s="22"/>
      <c r="D22" s="22"/>
      <c r="E22" s="22"/>
      <c r="F22" s="22"/>
      <c r="G22" s="22"/>
      <c r="H22" s="22"/>
      <c r="I22" s="22"/>
      <c r="J22" s="22"/>
      <c r="K22" s="22"/>
      <c r="L22" s="22"/>
    </row>
    <row r="23" spans="1:12">
      <c r="A23" s="22"/>
      <c r="B23" s="305" t="s">
        <v>531</v>
      </c>
      <c r="C23" s="22"/>
      <c r="D23" s="22"/>
      <c r="E23" s="431">
        <v>515716</v>
      </c>
      <c r="F23" s="22" t="s">
        <v>530</v>
      </c>
      <c r="G23" s="22"/>
      <c r="H23" s="22"/>
      <c r="I23" s="22"/>
      <c r="J23" s="22"/>
      <c r="K23" s="22"/>
      <c r="L23" s="22"/>
    </row>
    <row r="24" spans="1:12">
      <c r="A24" s="22"/>
      <c r="B24" s="22"/>
      <c r="C24" s="22"/>
      <c r="D24" s="22"/>
      <c r="E24" s="22"/>
      <c r="F24" s="22"/>
      <c r="G24" s="22"/>
      <c r="H24" s="22"/>
      <c r="I24" s="22"/>
      <c r="J24" s="22"/>
      <c r="K24" s="22"/>
      <c r="L24" s="22"/>
    </row>
    <row r="25" spans="1:12">
      <c r="A25" s="4"/>
      <c r="B25" s="4"/>
      <c r="C25" s="4"/>
      <c r="D25" s="4"/>
      <c r="E25" s="4"/>
      <c r="F25" s="4"/>
      <c r="G25" s="4"/>
      <c r="H25" s="4"/>
      <c r="I25" s="4"/>
      <c r="J25" s="4"/>
      <c r="K25" s="4"/>
      <c r="L25" s="4"/>
    </row>
    <row r="26" spans="1:12">
      <c r="A26" s="405" t="s">
        <v>69</v>
      </c>
      <c r="B26" s="22" t="s">
        <v>529</v>
      </c>
      <c r="C26" s="22"/>
      <c r="D26" s="22"/>
      <c r="E26" s="22"/>
      <c r="F26" s="22"/>
      <c r="G26" s="22"/>
      <c r="H26" s="22"/>
      <c r="I26" s="22"/>
      <c r="J26" s="22"/>
      <c r="K26" s="22"/>
      <c r="L26" s="22"/>
    </row>
    <row r="27" spans="1:12">
      <c r="A27" s="405"/>
      <c r="B27" s="22"/>
      <c r="C27" s="22"/>
      <c r="D27" s="22"/>
      <c r="E27" s="22"/>
      <c r="F27" s="22"/>
      <c r="G27" s="22"/>
      <c r="H27" s="22"/>
      <c r="I27" s="22"/>
      <c r="J27" s="22"/>
      <c r="K27" s="22"/>
      <c r="L27" s="22"/>
    </row>
    <row r="28" spans="1:12">
      <c r="A28" s="405"/>
      <c r="B28" s="305" t="s">
        <v>273</v>
      </c>
      <c r="C28" s="22" t="s">
        <v>528</v>
      </c>
      <c r="D28" s="22"/>
      <c r="E28" s="22"/>
      <c r="F28" s="22"/>
      <c r="G28" s="22"/>
      <c r="H28" s="22"/>
      <c r="I28" s="22"/>
      <c r="J28" s="22"/>
      <c r="K28" s="22"/>
      <c r="L28" s="22"/>
    </row>
    <row r="29" spans="1:12">
      <c r="A29" s="405"/>
      <c r="B29" s="22"/>
      <c r="C29" s="22"/>
      <c r="D29" s="22"/>
      <c r="E29" s="22"/>
      <c r="F29" s="22"/>
      <c r="G29" s="22"/>
      <c r="H29" s="22"/>
      <c r="I29" s="22"/>
      <c r="J29" s="22"/>
      <c r="K29" s="22"/>
      <c r="L29" s="22"/>
    </row>
    <row r="30" spans="1:12">
      <c r="A30" s="405"/>
      <c r="B30" s="22" t="s">
        <v>267</v>
      </c>
      <c r="C30" s="22" t="s">
        <v>527</v>
      </c>
      <c r="D30" s="22"/>
      <c r="E30" s="22"/>
      <c r="F30" s="22"/>
      <c r="G30" s="22"/>
      <c r="H30" s="22"/>
      <c r="I30" s="22"/>
      <c r="J30" s="22"/>
      <c r="K30" s="22"/>
      <c r="L30" s="22"/>
    </row>
    <row r="33" spans="1:11">
      <c r="A33" s="39" t="s">
        <v>451</v>
      </c>
      <c r="B33" s="39"/>
      <c r="C33" s="39"/>
      <c r="D33" s="39"/>
      <c r="E33" s="39"/>
      <c r="F33" s="39"/>
      <c r="G33" s="39"/>
      <c r="H33" s="39"/>
      <c r="I33" s="39"/>
      <c r="J33" s="39"/>
      <c r="K33" s="39"/>
    </row>
    <row r="34" spans="1:11">
      <c r="A34" s="39"/>
      <c r="B34" s="39"/>
      <c r="C34" s="39"/>
      <c r="D34" s="39"/>
      <c r="E34" s="39"/>
      <c r="F34" s="39"/>
      <c r="G34" s="39"/>
      <c r="H34" s="39"/>
      <c r="I34" s="39"/>
      <c r="J34" s="39"/>
      <c r="K34" s="39"/>
    </row>
    <row r="35" spans="1:11">
      <c r="A35" s="39"/>
      <c r="B35" s="39"/>
      <c r="C35" s="39"/>
      <c r="D35" s="39"/>
      <c r="E35" s="39"/>
      <c r="F35" s="39"/>
      <c r="G35" s="39"/>
      <c r="H35" s="39"/>
      <c r="I35" s="39"/>
      <c r="J35" s="39"/>
      <c r="K35" s="39"/>
    </row>
    <row r="46" spans="1:11">
      <c r="A46" s="405" t="s">
        <v>9</v>
      </c>
      <c r="B46" s="869" t="s">
        <v>526</v>
      </c>
      <c r="C46" s="869"/>
      <c r="D46" s="869"/>
      <c r="E46" s="869"/>
      <c r="F46" s="869"/>
      <c r="G46" s="869"/>
      <c r="H46" s="869"/>
      <c r="I46" s="869"/>
      <c r="J46" s="869"/>
      <c r="K46" s="869"/>
    </row>
    <row r="47" spans="1:11">
      <c r="A47" s="405"/>
      <c r="B47" s="869"/>
      <c r="C47" s="869"/>
      <c r="D47" s="869"/>
      <c r="E47" s="869"/>
      <c r="F47" s="869"/>
      <c r="G47" s="869"/>
      <c r="H47" s="869"/>
      <c r="I47" s="869"/>
      <c r="J47" s="869"/>
      <c r="K47" s="869"/>
    </row>
    <row r="50" spans="1:2">
      <c r="A50" s="39" t="s">
        <v>451</v>
      </c>
      <c r="B50" s="39"/>
    </row>
    <row r="51" spans="1:2">
      <c r="A51" s="39"/>
      <c r="B51" s="39"/>
    </row>
    <row r="52" spans="1:2">
      <c r="A52" s="39"/>
      <c r="B52" s="39"/>
    </row>
    <row r="63" spans="1:2">
      <c r="A63" s="405" t="s">
        <v>7</v>
      </c>
      <c r="B63" s="22" t="s">
        <v>525</v>
      </c>
    </row>
    <row r="66" spans="1:1">
      <c r="A66" s="39" t="s">
        <v>451</v>
      </c>
    </row>
  </sheetData>
  <mergeCells count="2">
    <mergeCell ref="B14:L14"/>
    <mergeCell ref="B46:K47"/>
  </mergeCells>
  <pageMargins left="0.7" right="0.7" top="0.75" bottom="0.75" header="0.3" footer="0.3"/>
  <pageSetup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A9113-EC6E-4499-BCD5-61EE43D12563}">
  <dimension ref="A1:K44"/>
  <sheetViews>
    <sheetView zoomScaleNormal="100" workbookViewId="0"/>
  </sheetViews>
  <sheetFormatPr defaultColWidth="8.88671875" defaultRowHeight="15.6"/>
  <cols>
    <col min="1" max="1" width="8.88671875" style="1" customWidth="1"/>
    <col min="2" max="3" width="14.6640625" style="1" customWidth="1"/>
    <col min="4" max="5" width="8.88671875" style="1" customWidth="1"/>
    <col min="6" max="6" width="12.6640625" style="1" customWidth="1"/>
    <col min="7" max="7" width="8.88671875" style="1"/>
    <col min="8" max="8" width="8.88671875" style="1" customWidth="1"/>
    <col min="9" max="16384" width="8.88671875" style="1"/>
  </cols>
  <sheetData>
    <row r="1" spans="1:9" ht="17.399999999999999">
      <c r="A1" s="23" t="s">
        <v>574</v>
      </c>
      <c r="B1" s="22"/>
      <c r="C1" s="22" t="s">
        <v>524</v>
      </c>
      <c r="D1" s="22"/>
      <c r="E1" s="22"/>
      <c r="F1" s="22"/>
      <c r="G1" s="22"/>
      <c r="H1" s="22"/>
      <c r="I1" s="22"/>
    </row>
    <row r="2" spans="1:9">
      <c r="A2" s="22"/>
      <c r="B2" s="22"/>
      <c r="C2" s="22"/>
      <c r="D2" s="22"/>
      <c r="E2" s="22"/>
      <c r="F2" s="22"/>
      <c r="G2" s="22"/>
      <c r="H2" s="22"/>
      <c r="I2" s="22"/>
    </row>
    <row r="3" spans="1:9">
      <c r="A3" s="274" t="s">
        <v>573</v>
      </c>
      <c r="B3" s="185"/>
      <c r="C3" s="22"/>
      <c r="D3" s="22"/>
      <c r="E3" s="22"/>
      <c r="F3" s="22"/>
      <c r="G3" s="22"/>
      <c r="H3" s="22"/>
      <c r="I3" s="22"/>
    </row>
    <row r="4" spans="1:9">
      <c r="A4" s="274"/>
      <c r="B4" s="185"/>
      <c r="C4" s="22"/>
      <c r="D4" s="22"/>
      <c r="E4" s="22"/>
      <c r="F4" s="22"/>
      <c r="G4" s="22"/>
      <c r="H4" s="22"/>
      <c r="I4" s="22"/>
    </row>
    <row r="5" spans="1:9">
      <c r="A5" s="4"/>
      <c r="B5" s="427" t="s">
        <v>572</v>
      </c>
      <c r="C5" s="437"/>
      <c r="D5" s="436"/>
      <c r="E5" s="422"/>
      <c r="F5" s="438">
        <v>5000000</v>
      </c>
      <c r="G5" s="4"/>
      <c r="H5" s="4"/>
      <c r="I5" s="22"/>
    </row>
    <row r="6" spans="1:9">
      <c r="A6" s="4"/>
      <c r="B6" s="427" t="s">
        <v>571</v>
      </c>
      <c r="C6" s="437"/>
      <c r="D6" s="436"/>
      <c r="E6" s="422"/>
      <c r="F6" s="435">
        <v>0.6</v>
      </c>
      <c r="G6" s="4"/>
      <c r="H6" s="4"/>
      <c r="I6" s="22"/>
    </row>
    <row r="7" spans="1:9">
      <c r="A7" s="274"/>
      <c r="B7" s="185"/>
      <c r="C7" s="22"/>
      <c r="D7" s="22"/>
      <c r="E7" s="22"/>
      <c r="F7" s="22"/>
      <c r="G7" s="22"/>
      <c r="H7" s="22"/>
      <c r="I7" s="22"/>
    </row>
    <row r="8" spans="1:9">
      <c r="A8" s="4"/>
      <c r="B8" s="434" t="s">
        <v>570</v>
      </c>
      <c r="C8" s="22"/>
      <c r="D8" s="22"/>
      <c r="E8" s="22"/>
      <c r="F8" s="22"/>
      <c r="G8" s="22"/>
      <c r="H8" s="22"/>
      <c r="I8" s="22"/>
    </row>
    <row r="9" spans="1:9">
      <c r="A9" s="4"/>
      <c r="B9" s="434" t="s">
        <v>569</v>
      </c>
      <c r="C9" s="22"/>
      <c r="D9" s="22"/>
      <c r="E9" s="22"/>
      <c r="F9" s="432">
        <v>0.2</v>
      </c>
      <c r="G9" s="22" t="s">
        <v>568</v>
      </c>
      <c r="H9" s="22"/>
      <c r="I9" s="22"/>
    </row>
    <row r="10" spans="1:9">
      <c r="A10" s="4"/>
      <c r="B10" s="434" t="s">
        <v>567</v>
      </c>
      <c r="C10" s="22"/>
      <c r="D10" s="22"/>
      <c r="E10" s="22"/>
      <c r="F10" s="22"/>
      <c r="G10" s="22"/>
      <c r="H10" s="22"/>
      <c r="I10" s="22"/>
    </row>
    <row r="11" spans="1:9">
      <c r="A11" s="4"/>
      <c r="B11" s="434" t="s">
        <v>566</v>
      </c>
      <c r="C11" s="22"/>
      <c r="D11" s="432">
        <v>0.1</v>
      </c>
      <c r="E11" s="22" t="s">
        <v>565</v>
      </c>
      <c r="F11" s="22"/>
      <c r="G11" s="22"/>
      <c r="H11" s="22"/>
      <c r="I11" s="22"/>
    </row>
    <row r="12" spans="1:9">
      <c r="A12" s="4"/>
      <c r="B12" s="434" t="s">
        <v>564</v>
      </c>
      <c r="C12" s="22"/>
      <c r="D12" s="432">
        <v>0.2</v>
      </c>
      <c r="E12" s="22" t="s">
        <v>563</v>
      </c>
      <c r="F12" s="22"/>
      <c r="G12" s="22"/>
      <c r="H12" s="22"/>
      <c r="I12" s="22"/>
    </row>
    <row r="13" spans="1:9">
      <c r="A13" s="4"/>
      <c r="B13" s="434" t="s">
        <v>562</v>
      </c>
      <c r="C13" s="22"/>
      <c r="D13" s="22"/>
      <c r="E13" s="22"/>
      <c r="F13" s="22"/>
      <c r="G13" s="22"/>
      <c r="H13" s="432">
        <v>0.25</v>
      </c>
      <c r="I13" s="22"/>
    </row>
    <row r="14" spans="1:9">
      <c r="A14" s="274"/>
      <c r="B14" s="185"/>
      <c r="C14" s="22"/>
      <c r="D14" s="22"/>
      <c r="E14" s="22"/>
      <c r="F14" s="22"/>
      <c r="G14" s="22"/>
      <c r="H14" s="22"/>
      <c r="I14" s="22"/>
    </row>
    <row r="15" spans="1:9">
      <c r="A15" s="274" t="s">
        <v>561</v>
      </c>
      <c r="B15" s="185"/>
      <c r="C15" s="22"/>
      <c r="D15" s="22"/>
      <c r="E15" s="22"/>
      <c r="F15" s="22"/>
      <c r="G15" s="22"/>
      <c r="H15" s="22"/>
      <c r="I15" s="22"/>
    </row>
    <row r="16" spans="1:9">
      <c r="A16" s="22" t="s">
        <v>560</v>
      </c>
      <c r="B16" s="22"/>
      <c r="C16" s="22"/>
      <c r="D16" s="22"/>
      <c r="E16" s="22"/>
      <c r="F16" s="22"/>
      <c r="G16" s="22"/>
      <c r="H16" s="22"/>
      <c r="I16" s="432">
        <v>0.05</v>
      </c>
    </row>
    <row r="17" spans="1:2">
      <c r="A17" s="22" t="s">
        <v>559</v>
      </c>
      <c r="B17" s="22"/>
    </row>
    <row r="18" spans="1:2">
      <c r="A18" s="22"/>
      <c r="B18" s="22"/>
    </row>
    <row r="19" spans="1:2">
      <c r="A19" s="311"/>
      <c r="B19" s="311"/>
    </row>
    <row r="20" spans="1:2">
      <c r="A20" s="405" t="s">
        <v>69</v>
      </c>
      <c r="B20" s="22" t="s">
        <v>558</v>
      </c>
    </row>
    <row r="21" spans="1:2">
      <c r="A21" s="4"/>
      <c r="B21" s="4"/>
    </row>
    <row r="22" spans="1:2">
      <c r="A22" s="39"/>
      <c r="B22" s="39"/>
    </row>
    <row r="23" spans="1:2">
      <c r="A23" s="39" t="s">
        <v>451</v>
      </c>
      <c r="B23" s="39"/>
    </row>
    <row r="37" spans="1:11">
      <c r="A37" s="22" t="s">
        <v>557</v>
      </c>
      <c r="B37" s="22"/>
      <c r="C37" s="22"/>
      <c r="D37" s="22"/>
      <c r="E37" s="22"/>
      <c r="F37" s="22"/>
      <c r="G37" s="22"/>
      <c r="H37" s="22"/>
      <c r="I37" s="432">
        <v>0.5</v>
      </c>
      <c r="J37" s="4"/>
      <c r="K37" s="22"/>
    </row>
    <row r="38" spans="1:11">
      <c r="A38" s="4"/>
      <c r="B38" s="4"/>
      <c r="C38" s="4"/>
      <c r="D38" s="4"/>
      <c r="E38" s="4"/>
      <c r="F38" s="4"/>
      <c r="G38" s="22"/>
      <c r="H38" s="22"/>
      <c r="I38" s="22"/>
      <c r="J38" s="22"/>
      <c r="K38" s="22"/>
    </row>
    <row r="39" spans="1:11">
      <c r="A39" s="4"/>
      <c r="B39" s="4"/>
      <c r="C39" s="4"/>
      <c r="D39" s="4"/>
      <c r="E39" s="4"/>
      <c r="F39" s="4"/>
      <c r="G39" s="4"/>
      <c r="H39" s="4"/>
      <c r="I39" s="4"/>
      <c r="J39" s="4"/>
      <c r="K39" s="4"/>
    </row>
    <row r="40" spans="1:11">
      <c r="A40" s="405" t="s">
        <v>9</v>
      </c>
      <c r="B40" s="869" t="s">
        <v>556</v>
      </c>
      <c r="C40" s="869"/>
      <c r="D40" s="869"/>
      <c r="E40" s="869"/>
      <c r="F40" s="869"/>
      <c r="G40" s="869"/>
      <c r="H40" s="869"/>
      <c r="I40" s="869"/>
      <c r="J40" s="869"/>
      <c r="K40" s="869"/>
    </row>
    <row r="41" spans="1:11">
      <c r="A41" s="405"/>
      <c r="B41" s="869"/>
      <c r="C41" s="869"/>
      <c r="D41" s="869"/>
      <c r="E41" s="869"/>
      <c r="F41" s="869"/>
      <c r="G41" s="869"/>
      <c r="H41" s="869"/>
      <c r="I41" s="869"/>
      <c r="J41" s="869"/>
      <c r="K41" s="869"/>
    </row>
    <row r="42" spans="1:11">
      <c r="A42" s="4"/>
      <c r="B42" s="4"/>
      <c r="C42" s="4"/>
      <c r="D42" s="4"/>
      <c r="E42" s="4"/>
      <c r="F42" s="4"/>
      <c r="G42" s="22"/>
      <c r="H42" s="22"/>
      <c r="I42" s="22"/>
      <c r="J42" s="22"/>
      <c r="K42" s="22"/>
    </row>
    <row r="43" spans="1:11">
      <c r="A43" s="39"/>
      <c r="B43" s="39"/>
      <c r="C43" s="39"/>
      <c r="D43" s="39"/>
      <c r="E43" s="39"/>
      <c r="F43" s="39"/>
      <c r="G43" s="39"/>
      <c r="H43" s="39"/>
      <c r="I43" s="39"/>
      <c r="J43" s="39"/>
      <c r="K43" s="39"/>
    </row>
    <row r="44" spans="1:11">
      <c r="A44" s="39" t="s">
        <v>451</v>
      </c>
      <c r="B44" s="39"/>
      <c r="C44" s="39"/>
      <c r="D44" s="39"/>
      <c r="E44" s="39"/>
      <c r="F44" s="39"/>
      <c r="G44" s="39"/>
      <c r="H44" s="39"/>
      <c r="I44" s="39"/>
      <c r="J44" s="39"/>
      <c r="K44" s="39"/>
    </row>
  </sheetData>
  <mergeCells count="1">
    <mergeCell ref="B40:K41"/>
  </mergeCells>
  <pageMargins left="0.7" right="0.7" top="0.75" bottom="0.75" header="0.3" footer="0.3"/>
  <pageSetup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83BD-AC89-4ABD-917B-8A46ADEB855F}">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D52EF-E13D-4EA6-9539-A8AB328B1973}">
  <dimension ref="A1:K57"/>
  <sheetViews>
    <sheetView zoomScaleNormal="100" workbookViewId="0">
      <selection activeCell="A32" sqref="A32:L49"/>
    </sheetView>
  </sheetViews>
  <sheetFormatPr defaultColWidth="9.109375" defaultRowHeight="15.6"/>
  <cols>
    <col min="1" max="1" width="10.33203125" style="1" customWidth="1"/>
    <col min="2" max="2" width="13.44140625" style="1" customWidth="1"/>
    <col min="3" max="3" width="11.33203125" style="1" customWidth="1"/>
    <col min="4" max="4" width="11.109375" style="1" customWidth="1"/>
    <col min="5" max="5" width="11.6640625" style="1" customWidth="1"/>
    <col min="6" max="7" width="12.6640625" style="1" customWidth="1"/>
    <col min="8" max="8" width="14.6640625" style="1" customWidth="1"/>
    <col min="9" max="9" width="17.33203125" style="1" customWidth="1"/>
    <col min="10" max="11" width="14.6640625" style="1" customWidth="1"/>
    <col min="12" max="12" width="17.44140625" style="1" customWidth="1"/>
    <col min="13" max="13" width="14.44140625" style="1" customWidth="1"/>
    <col min="14" max="14" width="9.6640625" style="1" customWidth="1"/>
    <col min="15" max="27" width="8.88671875" style="1" customWidth="1"/>
    <col min="28" max="16384" width="9.109375" style="1"/>
  </cols>
  <sheetData>
    <row r="1" spans="1:11" ht="17.399999999999999">
      <c r="A1" s="23" t="s">
        <v>40</v>
      </c>
      <c r="B1" s="22"/>
      <c r="C1" s="22"/>
      <c r="D1" s="22"/>
      <c r="E1" s="22"/>
      <c r="F1" s="22"/>
      <c r="G1" s="22"/>
      <c r="H1" s="22"/>
      <c r="I1" s="22"/>
      <c r="J1" s="22"/>
      <c r="K1" s="22"/>
    </row>
    <row r="2" spans="1:11" ht="16.2">
      <c r="A2" s="21" t="s">
        <v>39</v>
      </c>
      <c r="B2" s="2"/>
      <c r="C2" s="2"/>
      <c r="D2" s="2"/>
      <c r="E2" s="2"/>
      <c r="F2" s="2"/>
      <c r="G2" s="2"/>
      <c r="H2" s="19"/>
      <c r="I2" s="19" t="s">
        <v>38</v>
      </c>
      <c r="J2" s="3"/>
      <c r="K2" s="3"/>
    </row>
    <row r="3" spans="1:11" ht="16.2">
      <c r="A3" s="2"/>
      <c r="B3" s="2"/>
      <c r="C3" s="2"/>
      <c r="D3" s="2"/>
      <c r="E3" s="2"/>
      <c r="F3" s="2"/>
      <c r="G3" s="2"/>
      <c r="H3" s="19"/>
      <c r="I3" s="19" t="s">
        <v>37</v>
      </c>
      <c r="J3" s="3"/>
      <c r="K3" s="3"/>
    </row>
    <row r="4" spans="1:11" ht="16.2">
      <c r="A4" s="20"/>
      <c r="B4" s="2"/>
      <c r="C4" s="2"/>
      <c r="D4" s="2"/>
      <c r="E4" s="2"/>
      <c r="F4" s="2"/>
      <c r="G4" s="2"/>
      <c r="H4" s="19"/>
      <c r="I4" s="19" t="s">
        <v>36</v>
      </c>
      <c r="J4" s="3"/>
      <c r="K4" s="3"/>
    </row>
    <row r="5" spans="1:11" ht="16.2">
      <c r="A5" s="20"/>
      <c r="B5" s="2"/>
      <c r="C5" s="2"/>
      <c r="D5" s="2"/>
      <c r="E5" s="2"/>
      <c r="F5" s="2"/>
      <c r="G5" s="2"/>
      <c r="H5" s="19"/>
      <c r="I5" s="19" t="s">
        <v>35</v>
      </c>
      <c r="J5" s="3"/>
      <c r="K5" s="3"/>
    </row>
    <row r="6" spans="1:11" ht="16.2">
      <c r="A6" s="19" t="s">
        <v>34</v>
      </c>
      <c r="B6" s="2"/>
      <c r="C6" s="2"/>
      <c r="D6" s="2"/>
      <c r="E6" s="2"/>
      <c r="F6" s="2"/>
      <c r="G6" s="2"/>
      <c r="H6" s="2"/>
      <c r="I6" s="19"/>
      <c r="J6" s="3"/>
      <c r="K6" s="3"/>
    </row>
    <row r="7" spans="1:11" ht="18.600000000000001">
      <c r="A7" s="2"/>
      <c r="B7" s="2"/>
      <c r="C7" s="2"/>
      <c r="D7" s="2"/>
      <c r="E7" s="2"/>
      <c r="F7" s="2"/>
      <c r="G7" s="2"/>
      <c r="H7" s="16" t="s">
        <v>33</v>
      </c>
      <c r="I7" s="15" t="s">
        <v>32</v>
      </c>
      <c r="J7" s="16" t="s">
        <v>31</v>
      </c>
      <c r="K7" s="16" t="s">
        <v>30</v>
      </c>
    </row>
    <row r="8" spans="1:11" ht="37.5" customHeight="1">
      <c r="A8" s="18" t="s">
        <v>29</v>
      </c>
      <c r="B8" s="18" t="s">
        <v>28</v>
      </c>
      <c r="C8" s="18" t="s">
        <v>27</v>
      </c>
      <c r="D8" s="18" t="s">
        <v>26</v>
      </c>
      <c r="E8" s="11" t="s">
        <v>25</v>
      </c>
      <c r="F8" s="18" t="s">
        <v>24</v>
      </c>
      <c r="G8" s="18" t="s">
        <v>23</v>
      </c>
      <c r="H8" s="15" t="s">
        <v>22</v>
      </c>
      <c r="I8" s="17" t="s">
        <v>21</v>
      </c>
      <c r="J8" s="16" t="s">
        <v>20</v>
      </c>
      <c r="K8" s="15" t="s">
        <v>19</v>
      </c>
    </row>
    <row r="9" spans="1:11">
      <c r="A9" s="11">
        <v>2016</v>
      </c>
      <c r="B9" s="13">
        <v>10000</v>
      </c>
      <c r="C9" s="11">
        <v>0</v>
      </c>
      <c r="D9" s="11">
        <v>12</v>
      </c>
      <c r="E9" s="12">
        <v>2500</v>
      </c>
      <c r="F9" s="11">
        <v>48</v>
      </c>
      <c r="G9" s="10">
        <v>5000</v>
      </c>
      <c r="H9" s="9"/>
      <c r="I9" s="9"/>
      <c r="J9" s="9"/>
      <c r="K9" s="9"/>
    </row>
    <row r="10" spans="1:11" ht="15.75" customHeight="1">
      <c r="A10" s="11">
        <v>2016</v>
      </c>
      <c r="B10" s="13">
        <v>10000</v>
      </c>
      <c r="C10" s="11">
        <v>12</v>
      </c>
      <c r="D10" s="11">
        <v>24</v>
      </c>
      <c r="E10" s="12">
        <v>1800</v>
      </c>
      <c r="F10" s="11">
        <v>48</v>
      </c>
      <c r="G10" s="10">
        <v>5000</v>
      </c>
      <c r="H10" s="9"/>
      <c r="I10" s="9"/>
      <c r="J10" s="9"/>
      <c r="K10" s="9"/>
    </row>
    <row r="11" spans="1:11">
      <c r="A11" s="11">
        <v>2016</v>
      </c>
      <c r="B11" s="13">
        <v>10000</v>
      </c>
      <c r="C11" s="11">
        <v>24</v>
      </c>
      <c r="D11" s="11">
        <v>36</v>
      </c>
      <c r="E11" s="12">
        <v>500</v>
      </c>
      <c r="F11" s="11">
        <v>48</v>
      </c>
      <c r="G11" s="10">
        <v>5000</v>
      </c>
      <c r="H11" s="9"/>
      <c r="I11" s="9"/>
      <c r="J11" s="9"/>
      <c r="K11" s="9"/>
    </row>
    <row r="12" spans="1:11">
      <c r="A12" s="11">
        <v>2016</v>
      </c>
      <c r="B12" s="13">
        <v>10000</v>
      </c>
      <c r="C12" s="11">
        <v>36</v>
      </c>
      <c r="D12" s="11">
        <v>48</v>
      </c>
      <c r="E12" s="12">
        <v>200</v>
      </c>
      <c r="F12" s="11">
        <v>48</v>
      </c>
      <c r="G12" s="10">
        <v>5000</v>
      </c>
      <c r="H12" s="9"/>
      <c r="I12" s="9"/>
      <c r="J12" s="9"/>
      <c r="K12" s="9"/>
    </row>
    <row r="13" spans="1:11">
      <c r="A13" s="11">
        <v>2017</v>
      </c>
      <c r="B13" s="13">
        <v>12000</v>
      </c>
      <c r="C13" s="11">
        <v>0</v>
      </c>
      <c r="D13" s="11">
        <v>12</v>
      </c>
      <c r="E13" s="12">
        <v>4100</v>
      </c>
      <c r="F13" s="11">
        <v>36</v>
      </c>
      <c r="G13" s="10">
        <v>7000</v>
      </c>
      <c r="H13" s="9"/>
      <c r="I13" s="9"/>
      <c r="J13" s="9"/>
      <c r="K13" s="9"/>
    </row>
    <row r="14" spans="1:11" ht="15.75" customHeight="1">
      <c r="A14" s="11">
        <v>2017</v>
      </c>
      <c r="B14" s="13">
        <v>12000</v>
      </c>
      <c r="C14" s="11">
        <v>12</v>
      </c>
      <c r="D14" s="11">
        <v>24</v>
      </c>
      <c r="E14" s="12">
        <v>2000</v>
      </c>
      <c r="F14" s="11">
        <v>36</v>
      </c>
      <c r="G14" s="10">
        <v>7000</v>
      </c>
      <c r="H14" s="9"/>
      <c r="I14" s="9"/>
      <c r="J14" s="9"/>
      <c r="K14" s="9"/>
    </row>
    <row r="15" spans="1:11">
      <c r="A15" s="11">
        <v>2017</v>
      </c>
      <c r="B15" s="13">
        <v>12000</v>
      </c>
      <c r="C15" s="11">
        <v>24</v>
      </c>
      <c r="D15" s="11">
        <v>36</v>
      </c>
      <c r="E15" s="12">
        <v>900</v>
      </c>
      <c r="F15" s="11">
        <v>36</v>
      </c>
      <c r="G15" s="10">
        <v>7000</v>
      </c>
      <c r="H15" s="9"/>
      <c r="I15" s="9"/>
      <c r="J15" s="9"/>
      <c r="K15" s="9"/>
    </row>
    <row r="16" spans="1:11">
      <c r="A16" s="11">
        <v>2018</v>
      </c>
      <c r="B16" s="13">
        <v>15000</v>
      </c>
      <c r="C16" s="11">
        <v>0</v>
      </c>
      <c r="D16" s="11">
        <v>12</v>
      </c>
      <c r="E16" s="12">
        <v>4600</v>
      </c>
      <c r="F16" s="11">
        <v>24</v>
      </c>
      <c r="G16" s="10">
        <v>6800</v>
      </c>
      <c r="H16" s="9"/>
      <c r="I16" s="9"/>
      <c r="J16" s="9"/>
      <c r="K16" s="9"/>
    </row>
    <row r="17" spans="1:11">
      <c r="A17" s="11">
        <v>2018</v>
      </c>
      <c r="B17" s="13">
        <v>15000</v>
      </c>
      <c r="C17" s="11">
        <v>12</v>
      </c>
      <c r="D17" s="11">
        <v>24</v>
      </c>
      <c r="E17" s="12">
        <v>2200</v>
      </c>
      <c r="F17" s="11">
        <v>24</v>
      </c>
      <c r="G17" s="10">
        <v>6800</v>
      </c>
      <c r="H17" s="9"/>
      <c r="I17" s="9"/>
      <c r="J17" s="9"/>
      <c r="K17" s="9"/>
    </row>
    <row r="18" spans="1:11">
      <c r="A18" s="11">
        <v>2019</v>
      </c>
      <c r="B18" s="13">
        <v>18000</v>
      </c>
      <c r="C18" s="11">
        <v>0</v>
      </c>
      <c r="D18" s="11">
        <v>12</v>
      </c>
      <c r="E18" s="12">
        <v>5300</v>
      </c>
      <c r="F18" s="11">
        <v>12</v>
      </c>
      <c r="G18" s="10">
        <v>5300</v>
      </c>
      <c r="H18" s="9"/>
      <c r="I18" s="9"/>
      <c r="J18" s="9"/>
      <c r="K18" s="9"/>
    </row>
    <row r="19" spans="1:11">
      <c r="A19" s="2"/>
      <c r="B19" s="2"/>
      <c r="C19" s="2"/>
      <c r="D19" s="2"/>
      <c r="E19" s="2"/>
      <c r="F19" s="2"/>
      <c r="G19" s="2"/>
    </row>
    <row r="20" spans="1:11">
      <c r="A20" s="2" t="s">
        <v>18</v>
      </c>
      <c r="B20" s="2"/>
      <c r="C20" s="2"/>
      <c r="D20" s="2"/>
      <c r="E20" s="2"/>
      <c r="F20" s="2"/>
      <c r="G20" s="2"/>
      <c r="H20" s="2"/>
      <c r="I20" s="4"/>
      <c r="J20" s="4"/>
      <c r="K20" s="4"/>
    </row>
    <row r="21" spans="1:11" ht="18.600000000000001">
      <c r="A21" s="2" t="s">
        <v>17</v>
      </c>
      <c r="B21" s="2"/>
      <c r="C21" s="2"/>
      <c r="D21" s="2"/>
      <c r="E21" s="2"/>
      <c r="F21" s="2"/>
      <c r="G21" s="2"/>
      <c r="H21" s="2"/>
      <c r="I21" s="4"/>
      <c r="J21" s="4"/>
      <c r="K21" s="4"/>
    </row>
    <row r="22" spans="1:11">
      <c r="A22" s="2"/>
      <c r="B22" s="2"/>
      <c r="C22" s="2"/>
      <c r="D22" s="2"/>
      <c r="E22" s="2"/>
      <c r="F22" s="2"/>
      <c r="G22" s="2"/>
      <c r="H22" s="2"/>
      <c r="I22" s="4"/>
      <c r="J22" s="4"/>
      <c r="K22" s="4"/>
    </row>
    <row r="23" spans="1:11">
      <c r="A23" s="2" t="s">
        <v>16</v>
      </c>
      <c r="B23" s="2"/>
      <c r="C23" s="2"/>
      <c r="D23" s="2"/>
      <c r="E23" s="2"/>
      <c r="F23" s="2"/>
      <c r="G23" s="2"/>
      <c r="H23" s="2"/>
      <c r="I23" s="4"/>
      <c r="J23" s="4"/>
      <c r="K23" s="4"/>
    </row>
    <row r="24" spans="1:11">
      <c r="A24" s="4"/>
      <c r="B24" s="2"/>
      <c r="C24" s="2"/>
      <c r="D24" s="2"/>
      <c r="E24" s="2"/>
      <c r="F24" s="2"/>
      <c r="G24" s="2"/>
      <c r="H24" s="2"/>
      <c r="I24" s="4"/>
      <c r="J24" s="4"/>
      <c r="K24" s="4"/>
    </row>
    <row r="25" spans="1:11">
      <c r="A25" s="3" t="s">
        <v>15</v>
      </c>
      <c r="B25" s="4"/>
      <c r="C25" s="4"/>
      <c r="D25" s="4"/>
      <c r="E25" s="4"/>
      <c r="F25" s="4"/>
      <c r="G25" s="4"/>
      <c r="H25" s="4"/>
      <c r="I25" s="4"/>
      <c r="J25" s="4"/>
      <c r="K25" s="4"/>
    </row>
    <row r="26" spans="1:11">
      <c r="A26" s="2"/>
      <c r="B26" s="4"/>
      <c r="C26" s="4"/>
      <c r="D26" s="4"/>
      <c r="E26" s="4"/>
      <c r="F26" s="4"/>
      <c r="G26" s="4"/>
      <c r="H26" s="4"/>
      <c r="I26" s="4"/>
      <c r="J26" s="4"/>
      <c r="K26" s="4"/>
    </row>
    <row r="27" spans="1:11" ht="18">
      <c r="A27" s="2" t="s">
        <v>14</v>
      </c>
      <c r="B27" s="4"/>
      <c r="C27" s="4"/>
      <c r="D27" s="4"/>
      <c r="E27" s="4"/>
      <c r="F27" s="4"/>
      <c r="G27" s="8"/>
      <c r="H27" s="4"/>
      <c r="I27" s="4"/>
      <c r="J27" s="4"/>
      <c r="K27" s="4"/>
    </row>
    <row r="28" spans="1:11">
      <c r="A28" s="2" t="s">
        <v>13</v>
      </c>
      <c r="B28" s="4"/>
      <c r="C28" s="4"/>
      <c r="D28" s="4"/>
      <c r="E28" s="4"/>
      <c r="F28" s="4"/>
      <c r="G28" s="4"/>
      <c r="H28" s="4"/>
      <c r="I28" s="4"/>
      <c r="J28" s="4"/>
      <c r="K28" s="4"/>
    </row>
    <row r="29" spans="1:11">
      <c r="A29" s="2"/>
      <c r="B29" s="4"/>
      <c r="C29" s="4"/>
      <c r="D29" s="4"/>
      <c r="E29" s="4"/>
      <c r="F29" s="4"/>
      <c r="G29" s="4"/>
      <c r="H29" s="4"/>
      <c r="I29" s="4"/>
      <c r="J29" s="4"/>
      <c r="K29" s="4"/>
    </row>
    <row r="30" spans="1:11">
      <c r="A30" s="7" t="s">
        <v>12</v>
      </c>
      <c r="B30" s="6">
        <v>6.7805</v>
      </c>
      <c r="C30" s="4"/>
      <c r="D30" s="4"/>
      <c r="E30" s="4"/>
      <c r="F30" s="4"/>
      <c r="G30" s="4"/>
      <c r="H30" s="4"/>
      <c r="I30" s="4"/>
      <c r="J30" s="4"/>
      <c r="K30" s="4"/>
    </row>
    <row r="31" spans="1:11">
      <c r="A31" s="7" t="s">
        <v>11</v>
      </c>
      <c r="B31" s="6">
        <v>0.99929999999999997</v>
      </c>
      <c r="C31" s="4"/>
      <c r="D31" s="4"/>
      <c r="E31" s="4"/>
      <c r="F31" s="4"/>
      <c r="G31" s="4"/>
      <c r="H31" s="4"/>
      <c r="I31" s="4"/>
      <c r="J31" s="4"/>
      <c r="K31" s="4"/>
    </row>
    <row r="32" spans="1:11">
      <c r="A32" s="7" t="s">
        <v>10</v>
      </c>
      <c r="B32" s="6">
        <v>0.63859999999999995</v>
      </c>
      <c r="C32" s="4"/>
      <c r="D32" s="4"/>
      <c r="E32" s="4"/>
      <c r="F32" s="4"/>
      <c r="G32" s="4"/>
      <c r="H32" s="4"/>
      <c r="I32" s="4"/>
      <c r="J32" s="4"/>
      <c r="K32" s="4"/>
    </row>
    <row r="34" spans="1:3">
      <c r="A34" s="2" t="s">
        <v>9</v>
      </c>
      <c r="B34" s="2" t="s">
        <v>8</v>
      </c>
      <c r="C34" s="4"/>
    </row>
    <row r="35" spans="1:3" ht="16.2">
      <c r="A35" s="2"/>
      <c r="B35" s="2"/>
      <c r="C35" s="5" t="s">
        <v>5</v>
      </c>
    </row>
    <row r="36" spans="1:3" ht="18.600000000000001">
      <c r="A36" s="2" t="s">
        <v>7</v>
      </c>
      <c r="B36" s="2" t="s">
        <v>6</v>
      </c>
      <c r="C36" s="2"/>
    </row>
    <row r="37" spans="1:3" ht="16.2">
      <c r="A37" s="2"/>
      <c r="B37" s="2"/>
      <c r="C37" s="5" t="s">
        <v>5</v>
      </c>
    </row>
    <row r="38" spans="1:3">
      <c r="A38" s="2" t="s">
        <v>4</v>
      </c>
      <c r="B38" s="2" t="s">
        <v>3</v>
      </c>
      <c r="C38" s="4"/>
    </row>
    <row r="39" spans="1:3" ht="16.2">
      <c r="A39" s="2"/>
      <c r="B39" s="2"/>
      <c r="C39" s="5" t="s">
        <v>2</v>
      </c>
    </row>
    <row r="57" spans="1:1">
      <c r="A57" s="3" t="s">
        <v>1</v>
      </c>
    </row>
  </sheetData>
  <pageMargins left="0.7" right="0.7" top="0.75" bottom="0.75" header="0.3" footer="0.3"/>
  <pageSetup orientation="portrait" horizontalDpi="0"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8B163-D255-482C-9A78-6C073F45C3C1}">
  <dimension ref="A1:J36"/>
  <sheetViews>
    <sheetView zoomScaleNormal="100" workbookViewId="0"/>
  </sheetViews>
  <sheetFormatPr defaultColWidth="9.109375" defaultRowHeight="15.6"/>
  <cols>
    <col min="1" max="2" width="10.33203125" style="1" customWidth="1"/>
    <col min="3" max="3" width="8.88671875" style="1" customWidth="1"/>
    <col min="4" max="4" width="14.109375" style="1" bestFit="1" customWidth="1"/>
    <col min="5" max="5" width="11.88671875" style="1" bestFit="1" customWidth="1"/>
    <col min="6" max="6" width="11.5546875" style="1" bestFit="1" customWidth="1"/>
    <col min="7" max="26" width="8.88671875" style="1" customWidth="1"/>
    <col min="27" max="16384" width="9.109375" style="1"/>
  </cols>
  <sheetData>
    <row r="1" spans="1:10" ht="17.399999999999999">
      <c r="A1" s="23" t="s">
        <v>594</v>
      </c>
      <c r="B1" s="22"/>
      <c r="C1" s="22"/>
      <c r="D1" s="22"/>
      <c r="E1" s="22"/>
      <c r="F1" s="22"/>
      <c r="G1" s="22"/>
      <c r="H1" s="22"/>
      <c r="I1" s="22"/>
      <c r="J1" s="22"/>
    </row>
    <row r="2" spans="1:10">
      <c r="A2" s="817" t="s">
        <v>593</v>
      </c>
      <c r="B2" s="817"/>
      <c r="C2" s="817"/>
      <c r="D2" s="817"/>
      <c r="E2" s="817"/>
      <c r="F2" s="817"/>
      <c r="G2" s="817"/>
      <c r="H2" s="817"/>
      <c r="I2" s="817"/>
      <c r="J2" s="817"/>
    </row>
    <row r="3" spans="1:10">
      <c r="A3" s="817"/>
      <c r="B3" s="817"/>
      <c r="C3" s="817"/>
      <c r="D3" s="817"/>
      <c r="E3" s="817"/>
      <c r="F3" s="817"/>
      <c r="G3" s="817"/>
      <c r="H3" s="817"/>
      <c r="I3" s="817"/>
      <c r="J3" s="817"/>
    </row>
    <row r="4" spans="1:10">
      <c r="A4" s="47"/>
      <c r="B4" s="47"/>
      <c r="C4" s="47"/>
      <c r="D4" s="47"/>
      <c r="E4" s="47"/>
      <c r="F4" s="47"/>
      <c r="G4" s="47"/>
      <c r="H4" s="47"/>
      <c r="I4" s="47"/>
      <c r="J4" s="47"/>
    </row>
    <row r="5" spans="1:10">
      <c r="A5" s="3" t="s">
        <v>592</v>
      </c>
      <c r="B5" s="2"/>
      <c r="C5" s="2"/>
      <c r="D5" s="2"/>
      <c r="E5" s="2"/>
      <c r="F5" s="2"/>
      <c r="G5" s="2"/>
      <c r="H5" s="2"/>
      <c r="I5" s="2"/>
      <c r="J5" s="4"/>
    </row>
    <row r="6" spans="1:10" ht="16.2">
      <c r="A6" s="5"/>
      <c r="B6" s="2"/>
      <c r="C6" s="2"/>
      <c r="D6" s="2"/>
      <c r="E6" s="2"/>
      <c r="F6" s="2"/>
      <c r="G6" s="2"/>
      <c r="H6" s="2"/>
      <c r="I6" s="2"/>
      <c r="J6" s="4"/>
    </row>
    <row r="7" spans="1:10">
      <c r="A7" s="2" t="s">
        <v>591</v>
      </c>
      <c r="B7" s="2"/>
      <c r="C7" s="2"/>
      <c r="D7" s="2"/>
      <c r="E7" s="2"/>
      <c r="F7" s="2"/>
      <c r="G7" s="2"/>
      <c r="H7" s="2"/>
      <c r="I7" s="2"/>
      <c r="J7" s="4"/>
    </row>
    <row r="8" spans="1:10">
      <c r="A8" s="2"/>
      <c r="B8" s="2"/>
      <c r="C8" s="2"/>
      <c r="D8" s="2"/>
      <c r="E8" s="2"/>
      <c r="F8" s="2"/>
      <c r="G8" s="2"/>
      <c r="H8" s="2"/>
      <c r="I8" s="2"/>
      <c r="J8" s="4"/>
    </row>
    <row r="9" spans="1:10">
      <c r="A9" s="909"/>
      <c r="B9" s="909"/>
      <c r="C9" s="909"/>
      <c r="D9" s="76" t="s">
        <v>590</v>
      </c>
      <c r="E9" s="76" t="s">
        <v>589</v>
      </c>
      <c r="F9" s="2"/>
      <c r="G9" s="2"/>
      <c r="H9" s="2"/>
      <c r="I9" s="2"/>
      <c r="J9" s="4"/>
    </row>
    <row r="10" spans="1:10">
      <c r="A10" s="908" t="s">
        <v>588</v>
      </c>
      <c r="B10" s="908"/>
      <c r="C10" s="908"/>
      <c r="D10" s="442">
        <v>0.6</v>
      </c>
      <c r="E10" s="442">
        <v>0.4</v>
      </c>
      <c r="F10" s="2"/>
      <c r="G10" s="2"/>
      <c r="H10" s="2"/>
      <c r="I10" s="2"/>
      <c r="J10" s="4"/>
    </row>
    <row r="11" spans="1:10">
      <c r="A11" s="908" t="s">
        <v>581</v>
      </c>
      <c r="B11" s="908"/>
      <c r="C11" s="908"/>
      <c r="D11" s="442">
        <v>0.08</v>
      </c>
      <c r="E11" s="442">
        <v>0.05</v>
      </c>
      <c r="F11" s="2"/>
      <c r="G11" s="2"/>
      <c r="H11" s="2"/>
      <c r="I11" s="2"/>
      <c r="J11" s="4"/>
    </row>
    <row r="12" spans="1:10">
      <c r="A12" s="908" t="s">
        <v>580</v>
      </c>
      <c r="B12" s="908"/>
      <c r="C12" s="908"/>
      <c r="D12" s="442">
        <v>0.04</v>
      </c>
      <c r="E12" s="442">
        <v>7.0000000000000007E-2</v>
      </c>
      <c r="F12" s="2"/>
      <c r="G12" s="2"/>
      <c r="H12" s="2"/>
      <c r="I12" s="2"/>
      <c r="J12" s="4"/>
    </row>
    <row r="13" spans="1:10">
      <c r="A13" s="908" t="s">
        <v>579</v>
      </c>
      <c r="B13" s="908"/>
      <c r="C13" s="908"/>
      <c r="D13" s="442">
        <v>0.04</v>
      </c>
      <c r="E13" s="442">
        <v>0.03</v>
      </c>
      <c r="F13" s="2"/>
      <c r="G13" s="2"/>
      <c r="H13" s="2"/>
      <c r="I13" s="2"/>
      <c r="J13" s="4"/>
    </row>
    <row r="14" spans="1:10">
      <c r="A14" s="2"/>
      <c r="B14" s="2"/>
      <c r="C14" s="2"/>
      <c r="D14" s="443"/>
      <c r="E14" s="443"/>
      <c r="F14" s="113"/>
      <c r="G14" s="2"/>
      <c r="H14" s="2"/>
      <c r="I14" s="2"/>
      <c r="J14" s="4"/>
    </row>
    <row r="15" spans="1:10">
      <c r="A15" s="2" t="s">
        <v>587</v>
      </c>
      <c r="B15" s="2"/>
      <c r="C15" s="2"/>
      <c r="D15" s="443"/>
      <c r="E15" s="443"/>
      <c r="F15" s="113"/>
      <c r="G15" s="2"/>
      <c r="H15" s="2"/>
      <c r="I15" s="2"/>
      <c r="J15" s="4"/>
    </row>
    <row r="17" spans="1:4">
      <c r="A17" s="908" t="s">
        <v>586</v>
      </c>
      <c r="B17" s="908"/>
      <c r="C17" s="908"/>
      <c r="D17" s="442">
        <v>0</v>
      </c>
    </row>
    <row r="18" spans="1:4">
      <c r="A18" s="908" t="s">
        <v>585</v>
      </c>
      <c r="B18" s="908"/>
      <c r="C18" s="908"/>
      <c r="D18" s="442">
        <v>0.5</v>
      </c>
    </row>
    <row r="19" spans="1:4">
      <c r="A19" s="908" t="s">
        <v>584</v>
      </c>
      <c r="B19" s="908"/>
      <c r="C19" s="908"/>
      <c r="D19" s="442">
        <v>0.3</v>
      </c>
    </row>
    <row r="20" spans="1:4">
      <c r="A20" s="2"/>
      <c r="B20" s="2"/>
      <c r="C20" s="2"/>
      <c r="D20" s="2"/>
    </row>
    <row r="21" spans="1:4">
      <c r="A21" s="49" t="s">
        <v>583</v>
      </c>
      <c r="B21" s="2"/>
      <c r="C21" s="2"/>
      <c r="D21" s="2"/>
    </row>
    <row r="22" spans="1:4">
      <c r="A22" s="49"/>
      <c r="B22" s="2"/>
      <c r="C22" s="2"/>
      <c r="D22" s="2"/>
    </row>
    <row r="23" spans="1:4">
      <c r="A23" s="441" t="s">
        <v>582</v>
      </c>
      <c r="B23" s="3"/>
      <c r="C23" s="3"/>
      <c r="D23" s="3"/>
    </row>
    <row r="24" spans="1:4">
      <c r="A24" s="1" t="s">
        <v>48</v>
      </c>
    </row>
    <row r="26" spans="1:4">
      <c r="A26" s="1" t="s">
        <v>581</v>
      </c>
      <c r="D26" s="133"/>
    </row>
    <row r="27" spans="1:4">
      <c r="A27" s="1" t="s">
        <v>580</v>
      </c>
      <c r="D27" s="133"/>
    </row>
    <row r="28" spans="1:4">
      <c r="A28" s="1" t="s">
        <v>579</v>
      </c>
      <c r="D28" s="133"/>
    </row>
    <row r="30" spans="1:4">
      <c r="A30" s="49" t="s">
        <v>578</v>
      </c>
      <c r="B30" s="2"/>
      <c r="C30" s="2"/>
      <c r="D30" s="2"/>
    </row>
    <row r="31" spans="1:4">
      <c r="A31" s="440" t="s">
        <v>577</v>
      </c>
      <c r="B31" s="2"/>
      <c r="C31" s="2"/>
      <c r="D31" s="2"/>
    </row>
    <row r="33" spans="1:1">
      <c r="A33" s="439" t="s">
        <v>576</v>
      </c>
    </row>
    <row r="34" spans="1:1">
      <c r="A34" s="1" t="s">
        <v>48</v>
      </c>
    </row>
    <row r="36" spans="1:1">
      <c r="A36" s="1" t="s">
        <v>575</v>
      </c>
    </row>
  </sheetData>
  <mergeCells count="9">
    <mergeCell ref="A17:C17"/>
    <mergeCell ref="A18:C18"/>
    <mergeCell ref="A19:C19"/>
    <mergeCell ref="A2:J3"/>
    <mergeCell ref="A9:C9"/>
    <mergeCell ref="A10:C10"/>
    <mergeCell ref="A11:C11"/>
    <mergeCell ref="A12:C12"/>
    <mergeCell ref="A13:C13"/>
  </mergeCells>
  <pageMargins left="0.7" right="0.7" top="0.75" bottom="0.75" header="0.3" footer="0.3"/>
  <pageSetup orientation="portrait" horizontalDpi="0"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8069-D098-4374-BD63-897452F0979E}">
  <dimension ref="A1:BW29"/>
  <sheetViews>
    <sheetView zoomScaleNormal="100" workbookViewId="0"/>
  </sheetViews>
  <sheetFormatPr defaultColWidth="9.109375" defaultRowHeight="15.6"/>
  <cols>
    <col min="1" max="1" width="9.109375" style="1"/>
    <col min="2" max="6" width="16.6640625" style="1" customWidth="1"/>
    <col min="7" max="12" width="9.109375" style="1"/>
    <col min="13" max="13" width="9.109375" customWidth="1"/>
    <col min="76" max="16384" width="9.109375" style="1"/>
  </cols>
  <sheetData>
    <row r="1" spans="1:12" ht="15.75" customHeight="1">
      <c r="A1" s="23" t="s">
        <v>594</v>
      </c>
      <c r="B1" s="22"/>
      <c r="C1" s="5" t="s">
        <v>36</v>
      </c>
      <c r="D1" s="22"/>
      <c r="E1" s="22"/>
      <c r="F1" s="22"/>
      <c r="G1" s="22"/>
      <c r="H1" s="22"/>
      <c r="I1" s="22"/>
      <c r="J1" s="22"/>
      <c r="K1" s="22"/>
      <c r="L1" s="4"/>
    </row>
    <row r="2" spans="1:12" ht="15.75" customHeight="1">
      <c r="A2" s="21"/>
      <c r="B2" s="21"/>
      <c r="C2" s="110" t="s">
        <v>609</v>
      </c>
      <c r="D2" s="459"/>
      <c r="E2" s="459"/>
      <c r="F2" s="459"/>
      <c r="G2" s="459"/>
      <c r="H2" s="459"/>
      <c r="I2" s="459"/>
      <c r="J2" s="459"/>
      <c r="K2" s="459"/>
      <c r="L2" s="115"/>
    </row>
    <row r="3" spans="1:12" ht="15.75" customHeight="1">
      <c r="A3" s="832" t="s">
        <v>608</v>
      </c>
      <c r="B3" s="832"/>
      <c r="C3" s="832"/>
      <c r="D3" s="832"/>
      <c r="E3" s="832"/>
      <c r="F3" s="832"/>
      <c r="G3" s="832"/>
      <c r="H3" s="832"/>
      <c r="I3" s="832"/>
      <c r="J3" s="832"/>
      <c r="K3" s="832"/>
      <c r="L3" s="832"/>
    </row>
    <row r="4" spans="1:12" ht="15.75" customHeight="1">
      <c r="A4" s="21"/>
      <c r="B4" s="2"/>
      <c r="C4" s="2"/>
      <c r="D4" s="2"/>
      <c r="E4" s="2"/>
      <c r="F4" s="2"/>
      <c r="G4" s="2"/>
      <c r="H4" s="2"/>
      <c r="I4" s="2"/>
      <c r="J4" s="2"/>
      <c r="K4" s="2"/>
      <c r="L4" s="4"/>
    </row>
    <row r="5" spans="1:12" ht="31.5" customHeight="1">
      <c r="A5" s="832" t="s">
        <v>607</v>
      </c>
      <c r="B5" s="832"/>
      <c r="C5" s="832"/>
      <c r="D5" s="832"/>
      <c r="E5" s="832"/>
      <c r="F5" s="832"/>
      <c r="G5" s="832"/>
      <c r="H5" s="832"/>
      <c r="I5" s="832"/>
      <c r="J5" s="832"/>
      <c r="K5" s="832"/>
      <c r="L5" s="832"/>
    </row>
    <row r="6" spans="1:12" ht="15.75" customHeight="1">
      <c r="A6" s="2"/>
      <c r="B6" s="458"/>
      <c r="C6" s="458"/>
      <c r="D6" s="458"/>
      <c r="E6" s="2"/>
      <c r="F6" s="2"/>
      <c r="G6" s="2"/>
      <c r="H6" s="2"/>
      <c r="I6" s="2"/>
      <c r="J6" s="2"/>
      <c r="K6" s="2"/>
      <c r="L6" s="4"/>
    </row>
    <row r="7" spans="1:12" ht="15.75" customHeight="1">
      <c r="A7" s="2"/>
      <c r="B7" s="910" t="s">
        <v>606</v>
      </c>
      <c r="C7" s="910" t="s">
        <v>605</v>
      </c>
      <c r="D7" s="846" t="s">
        <v>604</v>
      </c>
      <c r="E7" s="912"/>
      <c r="F7" s="847"/>
      <c r="G7" s="2"/>
      <c r="H7" s="2"/>
      <c r="I7" s="2"/>
      <c r="J7" s="2"/>
      <c r="K7" s="2"/>
      <c r="L7" s="4"/>
    </row>
    <row r="8" spans="1:12" ht="31.5" customHeight="1">
      <c r="A8" s="2"/>
      <c r="B8" s="911"/>
      <c r="C8" s="911"/>
      <c r="D8" s="101" t="s">
        <v>586</v>
      </c>
      <c r="E8" s="101" t="s">
        <v>585</v>
      </c>
      <c r="F8" s="101" t="s">
        <v>584</v>
      </c>
      <c r="G8" s="2"/>
      <c r="H8" s="2"/>
      <c r="I8" s="2"/>
      <c r="J8" s="2"/>
      <c r="K8" s="2"/>
      <c r="L8" s="4"/>
    </row>
    <row r="9" spans="1:12" ht="15.75" customHeight="1">
      <c r="A9" s="2"/>
      <c r="B9" s="100" t="s">
        <v>590</v>
      </c>
      <c r="C9" s="454">
        <v>8000</v>
      </c>
      <c r="D9" s="453">
        <v>0.06</v>
      </c>
      <c r="E9" s="453">
        <v>0.05</v>
      </c>
      <c r="F9" s="453">
        <v>4.4999999999999998E-2</v>
      </c>
      <c r="G9" s="2"/>
      <c r="H9" s="2"/>
      <c r="I9" s="2"/>
      <c r="J9" s="2"/>
      <c r="K9" s="2"/>
      <c r="L9" s="4"/>
    </row>
    <row r="10" spans="1:12" ht="15.75" customHeight="1">
      <c r="A10" s="2"/>
      <c r="B10" s="100" t="s">
        <v>462</v>
      </c>
      <c r="C10" s="454">
        <v>4000</v>
      </c>
      <c r="D10" s="453">
        <v>0.1</v>
      </c>
      <c r="E10" s="453">
        <v>0.09</v>
      </c>
      <c r="F10" s="453">
        <v>0.04</v>
      </c>
      <c r="G10" s="2"/>
      <c r="H10" s="2"/>
      <c r="I10" s="2"/>
      <c r="J10" s="2"/>
      <c r="K10" s="2"/>
      <c r="L10" s="4"/>
    </row>
    <row r="11" spans="1:12" ht="15.75" customHeight="1">
      <c r="A11" s="2"/>
      <c r="B11" s="101" t="s">
        <v>603</v>
      </c>
      <c r="C11" s="452">
        <v>12000</v>
      </c>
      <c r="D11" s="451">
        <v>5.1999999999999998E-2</v>
      </c>
      <c r="E11" s="451">
        <v>0.05</v>
      </c>
      <c r="F11" s="451">
        <v>3.3000000000000002E-2</v>
      </c>
      <c r="G11" s="2"/>
      <c r="H11" s="2"/>
      <c r="I11" s="2"/>
      <c r="J11" s="2"/>
      <c r="K11" s="2"/>
      <c r="L11" s="4"/>
    </row>
    <row r="12" spans="1:12" ht="15.75" customHeight="1">
      <c r="A12" s="2"/>
      <c r="B12" s="450"/>
      <c r="C12" s="448"/>
      <c r="D12" s="447"/>
      <c r="E12" s="2"/>
      <c r="F12" s="2"/>
      <c r="G12" s="2"/>
      <c r="H12" s="2"/>
      <c r="I12" s="2"/>
      <c r="J12" s="2"/>
      <c r="K12" s="2"/>
      <c r="L12" s="4"/>
    </row>
    <row r="13" spans="1:12" ht="15.75" customHeight="1">
      <c r="A13" s="445" t="s">
        <v>599</v>
      </c>
      <c r="B13" s="449" t="s">
        <v>602</v>
      </c>
      <c r="C13" s="448"/>
      <c r="D13" s="447"/>
      <c r="E13" s="446">
        <v>0.25</v>
      </c>
      <c r="F13" s="2"/>
      <c r="G13" s="2"/>
      <c r="H13" s="2"/>
      <c r="I13" s="2"/>
      <c r="J13" s="2"/>
      <c r="K13" s="2"/>
      <c r="L13" s="4"/>
    </row>
    <row r="14" spans="1:12" ht="15.75" customHeight="1">
      <c r="A14" s="445" t="s">
        <v>599</v>
      </c>
      <c r="B14" s="2" t="s">
        <v>601</v>
      </c>
      <c r="C14" s="2"/>
      <c r="D14" s="2"/>
      <c r="E14" s="446">
        <v>0</v>
      </c>
      <c r="F14" s="2"/>
      <c r="G14" s="2"/>
      <c r="H14" s="2"/>
      <c r="I14" s="2"/>
      <c r="J14" s="2"/>
      <c r="K14" s="2"/>
      <c r="L14" s="4"/>
    </row>
    <row r="15" spans="1:12" ht="15.75" customHeight="1">
      <c r="A15" s="445" t="s">
        <v>599</v>
      </c>
      <c r="B15" s="2" t="s">
        <v>600</v>
      </c>
      <c r="C15" s="2"/>
      <c r="D15" s="2"/>
      <c r="E15" s="2"/>
      <c r="F15" s="2"/>
      <c r="G15" s="2"/>
      <c r="H15" s="2"/>
      <c r="I15" s="2"/>
      <c r="J15" s="2"/>
      <c r="K15" s="66"/>
      <c r="L15" s="4"/>
    </row>
    <row r="16" spans="1:12" ht="15.75" customHeight="1">
      <c r="A16" s="445" t="s">
        <v>599</v>
      </c>
      <c r="B16" s="2" t="s">
        <v>598</v>
      </c>
      <c r="C16" s="2"/>
      <c r="D16" s="2"/>
      <c r="E16" s="11">
        <v>0.84160000000000001</v>
      </c>
      <c r="F16" s="2"/>
      <c r="G16" s="2"/>
      <c r="H16" s="2"/>
      <c r="I16" s="2"/>
      <c r="J16" s="2"/>
      <c r="K16" s="66"/>
      <c r="L16" s="4"/>
    </row>
    <row r="18" spans="1:2" ht="15.75" customHeight="1">
      <c r="A18" s="2" t="s">
        <v>69</v>
      </c>
      <c r="B18" s="2" t="s">
        <v>597</v>
      </c>
    </row>
    <row r="19" spans="1:2" ht="15.75" customHeight="1">
      <c r="A19" s="5"/>
      <c r="B19" s="5" t="s">
        <v>60</v>
      </c>
    </row>
    <row r="20" spans="1:2" ht="15.75" customHeight="1">
      <c r="A20"/>
      <c r="B20"/>
    </row>
    <row r="21" spans="1:2" ht="15.75" customHeight="1">
      <c r="A21"/>
      <c r="B21"/>
    </row>
    <row r="22" spans="1:2" ht="15.75" customHeight="1">
      <c r="A22"/>
      <c r="B22"/>
    </row>
    <row r="23" spans="1:2" ht="15.75" customHeight="1">
      <c r="A23" s="2" t="s">
        <v>9</v>
      </c>
      <c r="B23" s="2" t="s">
        <v>596</v>
      </c>
    </row>
    <row r="24" spans="1:2" ht="15.75" customHeight="1">
      <c r="A24" s="2"/>
      <c r="B24" s="5" t="s">
        <v>60</v>
      </c>
    </row>
    <row r="25" spans="1:2" ht="15.75" customHeight="1">
      <c r="A25"/>
      <c r="B25"/>
    </row>
    <row r="26" spans="1:2" ht="15.75" customHeight="1">
      <c r="A26"/>
      <c r="B26"/>
    </row>
    <row r="27" spans="1:2" ht="15.75" customHeight="1">
      <c r="A27"/>
      <c r="B27"/>
    </row>
    <row r="28" spans="1:2">
      <c r="A28" s="2" t="s">
        <v>7</v>
      </c>
      <c r="B28" s="2" t="s">
        <v>595</v>
      </c>
    </row>
    <row r="29" spans="1:2" ht="15.75" customHeight="1">
      <c r="A29" s="2"/>
      <c r="B29" s="5" t="s">
        <v>60</v>
      </c>
    </row>
  </sheetData>
  <mergeCells count="5">
    <mergeCell ref="A3:L3"/>
    <mergeCell ref="A5:L5"/>
    <mergeCell ref="B7:B8"/>
    <mergeCell ref="C7:C8"/>
    <mergeCell ref="D7:F7"/>
  </mergeCells>
  <pageMargins left="0.7" right="0.7" top="0.75" bottom="0.75" header="0.3" footer="0.3"/>
  <pageSetup orientation="portrait"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0C37-EBD1-4B13-870F-5B03CC71A124}">
  <dimension ref="A1:BW44"/>
  <sheetViews>
    <sheetView zoomScaleNormal="100" workbookViewId="0"/>
  </sheetViews>
  <sheetFormatPr defaultColWidth="9.109375" defaultRowHeight="15.6"/>
  <cols>
    <col min="1" max="1" width="9.109375" style="1"/>
    <col min="2" max="2" width="19.33203125" style="1" customWidth="1"/>
    <col min="3" max="6" width="17.33203125" style="1" customWidth="1"/>
    <col min="7" max="12" width="9.109375" style="1"/>
    <col min="13" max="13" width="9.109375" customWidth="1"/>
    <col min="76" max="16384" width="9.109375" style="1"/>
  </cols>
  <sheetData>
    <row r="1" spans="1:12" ht="15.75" customHeight="1">
      <c r="A1" s="23" t="s">
        <v>594</v>
      </c>
      <c r="B1" s="22"/>
      <c r="C1" s="5" t="s">
        <v>36</v>
      </c>
      <c r="D1" s="22"/>
      <c r="E1" s="22"/>
      <c r="F1" s="22"/>
      <c r="G1" s="22"/>
      <c r="H1" s="22"/>
      <c r="I1" s="22"/>
      <c r="J1" s="22"/>
      <c r="K1" s="22"/>
      <c r="L1" s="4"/>
    </row>
    <row r="2" spans="1:12" ht="15.75" customHeight="1">
      <c r="A2" s="23"/>
      <c r="B2" s="22"/>
      <c r="C2" s="110" t="s">
        <v>136</v>
      </c>
      <c r="D2" s="459"/>
      <c r="E2" s="459"/>
      <c r="F2" s="459"/>
      <c r="G2" s="459"/>
      <c r="H2" s="459"/>
      <c r="I2" s="459"/>
      <c r="J2" s="459"/>
      <c r="K2" s="459"/>
      <c r="L2" s="115"/>
    </row>
    <row r="3" spans="1:12" ht="15.75" customHeight="1">
      <c r="A3" s="21"/>
      <c r="B3" s="21"/>
      <c r="C3" s="5"/>
      <c r="D3" s="458"/>
      <c r="E3" s="458"/>
      <c r="F3" s="458"/>
      <c r="G3" s="458"/>
      <c r="H3" s="458"/>
      <c r="I3" s="458"/>
      <c r="J3" s="458"/>
      <c r="K3" s="458"/>
      <c r="L3" s="464"/>
    </row>
    <row r="4" spans="1:12" ht="33" customHeight="1">
      <c r="A4" s="832" t="s">
        <v>635</v>
      </c>
      <c r="B4" s="832"/>
      <c r="C4" s="832"/>
      <c r="D4" s="832"/>
      <c r="E4" s="832"/>
      <c r="F4" s="832"/>
      <c r="G4" s="832"/>
      <c r="H4" s="832"/>
      <c r="I4" s="832"/>
      <c r="J4" s="832"/>
      <c r="K4" s="832"/>
      <c r="L4" s="832"/>
    </row>
    <row r="5" spans="1:12" ht="15.75" customHeight="1">
      <c r="A5" s="102"/>
      <c r="B5" s="102"/>
      <c r="C5" s="102"/>
      <c r="D5" s="102"/>
      <c r="E5" s="102"/>
      <c r="F5" s="102"/>
      <c r="G5" s="102"/>
      <c r="H5" s="102"/>
      <c r="I5" s="102"/>
      <c r="J5" s="102"/>
      <c r="K5" s="102"/>
      <c r="L5" s="102"/>
    </row>
    <row r="6" spans="1:12" ht="15.75" customHeight="1">
      <c r="A6" s="2" t="s">
        <v>634</v>
      </c>
      <c r="B6" s="102"/>
      <c r="C6" s="102"/>
      <c r="D6" s="102"/>
      <c r="E6" s="102"/>
      <c r="F6" s="102"/>
      <c r="G6" s="102"/>
      <c r="H6" s="102"/>
      <c r="I6" s="102"/>
      <c r="J6" s="102"/>
      <c r="K6" s="102"/>
      <c r="L6" s="102"/>
    </row>
    <row r="7" spans="1:12" ht="15.75" customHeight="1">
      <c r="A7" s="102"/>
      <c r="B7" s="102"/>
      <c r="C7" s="102"/>
      <c r="D7" s="102"/>
      <c r="E7" s="102"/>
      <c r="F7" s="102"/>
      <c r="G7" s="102"/>
      <c r="H7" s="102"/>
      <c r="I7" s="102"/>
      <c r="J7" s="102"/>
      <c r="K7" s="102"/>
      <c r="L7" s="102"/>
    </row>
    <row r="8" spans="1:12" ht="15.75" customHeight="1">
      <c r="A8" s="102"/>
      <c r="B8" s="49" t="s">
        <v>633</v>
      </c>
      <c r="C8" s="463"/>
      <c r="D8" s="463"/>
      <c r="E8" s="463"/>
      <c r="F8" s="102"/>
      <c r="G8" s="102"/>
      <c r="H8" s="102"/>
      <c r="I8" s="102"/>
      <c r="J8" s="102"/>
      <c r="K8" s="102"/>
      <c r="L8" s="102"/>
    </row>
    <row r="9" spans="1:12" ht="15.75" customHeight="1">
      <c r="A9" s="102"/>
      <c r="B9" s="49" t="s">
        <v>632</v>
      </c>
      <c r="C9" s="463"/>
      <c r="D9" s="463"/>
      <c r="E9" s="463"/>
      <c r="F9" s="102"/>
      <c r="G9" s="102"/>
      <c r="H9" s="102"/>
      <c r="I9" s="102"/>
      <c r="J9" s="102"/>
      <c r="K9" s="102"/>
      <c r="L9" s="102"/>
    </row>
    <row r="10" spans="1:12" ht="15.75" customHeight="1">
      <c r="A10" s="102"/>
      <c r="B10" s="49" t="s">
        <v>631</v>
      </c>
      <c r="C10" s="463"/>
      <c r="D10" s="463"/>
      <c r="E10" s="463"/>
      <c r="F10" s="102"/>
      <c r="G10" s="102"/>
      <c r="H10" s="102"/>
      <c r="I10" s="102"/>
      <c r="J10" s="102"/>
      <c r="K10" s="102"/>
      <c r="L10" s="102"/>
    </row>
    <row r="11" spans="1:12" ht="15.75" customHeight="1">
      <c r="A11" s="102"/>
      <c r="B11" s="102"/>
      <c r="C11" s="102"/>
      <c r="D11" s="102"/>
      <c r="E11" s="102"/>
      <c r="F11" s="102"/>
      <c r="G11" s="102"/>
      <c r="H11" s="102"/>
      <c r="I11" s="102"/>
      <c r="J11" s="102"/>
      <c r="K11" s="102"/>
      <c r="L11" s="102"/>
    </row>
    <row r="12" spans="1:12" ht="15.75" customHeight="1">
      <c r="A12" s="2" t="s">
        <v>69</v>
      </c>
      <c r="B12" s="2" t="s">
        <v>630</v>
      </c>
      <c r="C12" s="102"/>
      <c r="D12" s="102"/>
      <c r="E12" s="102"/>
      <c r="F12" s="102"/>
      <c r="G12" s="102"/>
      <c r="H12" s="102"/>
      <c r="I12" s="102"/>
      <c r="J12" s="102"/>
      <c r="K12" s="102"/>
      <c r="L12" s="102"/>
    </row>
    <row r="13" spans="1:12" ht="15.75" customHeight="1">
      <c r="A13" s="5"/>
      <c r="B13" s="49" t="s">
        <v>629</v>
      </c>
      <c r="C13" s="463"/>
      <c r="D13" s="102"/>
      <c r="E13" s="102"/>
      <c r="F13" s="102"/>
      <c r="G13" s="102"/>
      <c r="H13" s="102"/>
      <c r="I13" s="102"/>
      <c r="J13" s="102"/>
      <c r="K13" s="102"/>
      <c r="L13" s="102"/>
    </row>
    <row r="14" spans="1:12" ht="15.75" customHeight="1">
      <c r="A14" s="102"/>
      <c r="B14" s="49" t="s">
        <v>628</v>
      </c>
      <c r="C14" s="463"/>
      <c r="D14" s="102"/>
      <c r="E14" s="102"/>
      <c r="F14" s="102"/>
      <c r="G14" s="102"/>
      <c r="H14" s="102"/>
      <c r="I14" s="102"/>
      <c r="J14" s="102"/>
      <c r="K14" s="102"/>
      <c r="L14" s="102"/>
    </row>
    <row r="15" spans="1:12" ht="15.75" customHeight="1">
      <c r="A15" s="102"/>
      <c r="B15" s="49" t="s">
        <v>627</v>
      </c>
      <c r="C15" s="463"/>
      <c r="D15" s="102"/>
      <c r="E15" s="102"/>
      <c r="F15" s="102"/>
      <c r="G15" s="102"/>
      <c r="H15" s="102"/>
      <c r="I15" s="102"/>
      <c r="J15" s="102"/>
      <c r="K15" s="102"/>
      <c r="L15" s="102"/>
    </row>
    <row r="16" spans="1:12" ht="15.75" customHeight="1">
      <c r="A16" s="102"/>
      <c r="B16" s="49" t="s">
        <v>626</v>
      </c>
      <c r="C16" s="463"/>
      <c r="D16" s="102"/>
      <c r="E16" s="102"/>
      <c r="F16" s="102"/>
      <c r="G16" s="102"/>
      <c r="H16" s="102"/>
      <c r="I16" s="102"/>
      <c r="J16" s="102"/>
      <c r="K16" s="102"/>
      <c r="L16" s="102"/>
    </row>
    <row r="17" spans="1:12" ht="15.75" customHeight="1">
      <c r="A17" s="102"/>
      <c r="B17" s="49" t="s">
        <v>625</v>
      </c>
      <c r="C17" s="463"/>
      <c r="D17" s="102"/>
      <c r="E17" s="102"/>
      <c r="F17" s="102"/>
      <c r="G17" s="102"/>
      <c r="H17" s="102"/>
      <c r="I17" s="102"/>
      <c r="J17" s="102"/>
      <c r="K17" s="102"/>
      <c r="L17" s="102"/>
    </row>
    <row r="18" spans="1:12" ht="15.75" customHeight="1">
      <c r="A18" s="102"/>
      <c r="B18" s="49" t="s">
        <v>624</v>
      </c>
      <c r="C18" s="463"/>
      <c r="D18" s="102"/>
      <c r="E18" s="102"/>
      <c r="F18" s="102"/>
      <c r="G18" s="102"/>
      <c r="H18" s="102"/>
      <c r="I18" s="102"/>
      <c r="J18" s="102"/>
      <c r="K18" s="102"/>
      <c r="L18" s="102"/>
    </row>
    <row r="19" spans="1:12" ht="15.75" customHeight="1">
      <c r="A19" s="21"/>
      <c r="B19" s="110" t="s">
        <v>128</v>
      </c>
      <c r="C19" s="109"/>
      <c r="D19" s="109"/>
      <c r="E19" s="109"/>
      <c r="F19" s="2"/>
      <c r="G19" s="2"/>
      <c r="H19" s="2"/>
      <c r="I19" s="2"/>
      <c r="J19" s="2"/>
      <c r="K19" s="2"/>
      <c r="L19" s="4"/>
    </row>
    <row r="20" spans="1:12" ht="15.75" customHeight="1">
      <c r="A20" s="21"/>
      <c r="B20" s="2"/>
      <c r="C20" s="2"/>
      <c r="D20" s="2"/>
      <c r="E20" s="2"/>
      <c r="F20" s="2"/>
      <c r="G20" s="2"/>
      <c r="H20" s="2"/>
      <c r="I20" s="2"/>
      <c r="J20" s="2"/>
      <c r="K20" s="2"/>
      <c r="L20" s="4"/>
    </row>
    <row r="21" spans="1:12" ht="15.75" customHeight="1">
      <c r="A21" s="2" t="s">
        <v>9</v>
      </c>
      <c r="B21" s="2" t="s">
        <v>623</v>
      </c>
      <c r="C21" s="102"/>
      <c r="D21" s="102"/>
      <c r="E21" s="102"/>
      <c r="F21" s="102"/>
      <c r="G21" s="102"/>
      <c r="H21" s="2"/>
      <c r="I21" s="2"/>
      <c r="J21" s="2"/>
      <c r="K21" s="2"/>
      <c r="L21" s="4"/>
    </row>
    <row r="22" spans="1:12" ht="15.75" customHeight="1">
      <c r="A22" s="21"/>
      <c r="B22" s="110" t="s">
        <v>128</v>
      </c>
      <c r="C22" s="109"/>
      <c r="D22" s="109"/>
      <c r="E22" s="109"/>
      <c r="F22" s="2"/>
      <c r="G22" s="2"/>
      <c r="H22" s="2"/>
      <c r="I22" s="2"/>
      <c r="J22" s="2"/>
      <c r="K22" s="2"/>
      <c r="L22" s="4"/>
    </row>
    <row r="23" spans="1:12" ht="15.75" customHeight="1">
      <c r="A23" s="21"/>
      <c r="B23" s="2"/>
      <c r="C23" s="2"/>
      <c r="D23" s="2"/>
      <c r="E23" s="2"/>
      <c r="F23" s="2"/>
      <c r="G23" s="2"/>
      <c r="H23" s="2"/>
      <c r="I23" s="2"/>
      <c r="J23" s="2"/>
      <c r="K23" s="2"/>
      <c r="L23" s="4"/>
    </row>
    <row r="24" spans="1:12">
      <c r="A24" s="832" t="s">
        <v>622</v>
      </c>
      <c r="B24" s="832"/>
      <c r="C24" s="832"/>
      <c r="D24" s="832"/>
      <c r="E24" s="832"/>
      <c r="F24" s="832"/>
      <c r="G24" s="832"/>
      <c r="H24" s="832"/>
      <c r="I24" s="832"/>
      <c r="J24" s="832"/>
      <c r="K24" s="832"/>
      <c r="L24" s="832"/>
    </row>
    <row r="25" spans="1:12" ht="15.75" customHeight="1">
      <c r="A25" s="2"/>
      <c r="B25" s="458"/>
      <c r="C25" s="458"/>
      <c r="D25" s="458"/>
      <c r="E25" s="2"/>
      <c r="F25" s="2"/>
      <c r="G25" s="2"/>
      <c r="H25" s="2"/>
      <c r="I25" s="2"/>
      <c r="J25" s="2"/>
      <c r="K25" s="2"/>
      <c r="L25" s="4"/>
    </row>
    <row r="26" spans="1:12" ht="15.75" customHeight="1">
      <c r="A26" s="2"/>
      <c r="B26" s="910" t="s">
        <v>621</v>
      </c>
      <c r="C26" s="910" t="s">
        <v>620</v>
      </c>
      <c r="D26" s="846" t="s">
        <v>604</v>
      </c>
      <c r="E26" s="912"/>
      <c r="F26" s="847"/>
      <c r="G26" s="2"/>
      <c r="H26" s="2"/>
      <c r="I26" s="2"/>
      <c r="J26" s="2"/>
      <c r="K26" s="2"/>
      <c r="L26" s="4"/>
    </row>
    <row r="27" spans="1:12" ht="31.5" customHeight="1">
      <c r="A27" s="2"/>
      <c r="B27" s="911"/>
      <c r="C27" s="911"/>
      <c r="D27" s="101" t="s">
        <v>617</v>
      </c>
      <c r="E27" s="101" t="s">
        <v>616</v>
      </c>
      <c r="F27" s="101" t="s">
        <v>615</v>
      </c>
      <c r="G27" s="2"/>
      <c r="H27" s="2"/>
      <c r="I27" s="2"/>
      <c r="J27" s="2"/>
      <c r="K27" s="2"/>
      <c r="L27" s="4"/>
    </row>
    <row r="28" spans="1:12" ht="31.2">
      <c r="A28" s="2"/>
      <c r="B28" s="100" t="s">
        <v>619</v>
      </c>
      <c r="C28" s="454">
        <v>9000</v>
      </c>
      <c r="D28" s="460">
        <v>0.06</v>
      </c>
      <c r="E28" s="460">
        <v>0.05</v>
      </c>
      <c r="F28" s="460">
        <v>0.03</v>
      </c>
      <c r="G28" s="2"/>
      <c r="H28" s="2"/>
      <c r="I28" s="2"/>
      <c r="J28" s="2"/>
      <c r="K28" s="2"/>
      <c r="L28" s="4"/>
    </row>
    <row r="29" spans="1:12" ht="31.2">
      <c r="A29" s="2"/>
      <c r="B29" s="100" t="s">
        <v>618</v>
      </c>
      <c r="C29" s="454">
        <v>6000</v>
      </c>
      <c r="D29" s="460">
        <v>0.04</v>
      </c>
      <c r="E29" s="460">
        <v>0.03</v>
      </c>
      <c r="F29" s="460">
        <v>0.08</v>
      </c>
      <c r="G29" s="2"/>
      <c r="H29" s="2"/>
      <c r="I29" s="2"/>
      <c r="J29" s="2"/>
      <c r="K29" s="2"/>
      <c r="L29" s="4"/>
    </row>
    <row r="30" spans="1:12">
      <c r="A30" s="2"/>
      <c r="B30" s="150"/>
      <c r="C30" s="462"/>
      <c r="D30" s="461"/>
      <c r="E30" s="461"/>
      <c r="F30" s="461"/>
      <c r="G30" s="2"/>
      <c r="H30" s="2"/>
      <c r="I30" s="2"/>
      <c r="J30" s="2"/>
      <c r="K30" s="2"/>
      <c r="L30" s="4"/>
    </row>
    <row r="31" spans="1:12" ht="31.2">
      <c r="A31" s="2"/>
      <c r="B31" s="913"/>
      <c r="C31" s="914"/>
      <c r="D31" s="101" t="s">
        <v>617</v>
      </c>
      <c r="E31" s="101" t="s">
        <v>616</v>
      </c>
      <c r="F31" s="101" t="s">
        <v>615</v>
      </c>
      <c r="G31" s="2"/>
      <c r="H31" s="2"/>
      <c r="I31" s="2"/>
      <c r="J31" s="2"/>
      <c r="K31" s="2"/>
      <c r="L31" s="4"/>
    </row>
    <row r="32" spans="1:12" ht="15.75" customHeight="1">
      <c r="A32" s="2"/>
      <c r="B32" s="913" t="s">
        <v>614</v>
      </c>
      <c r="C32" s="914"/>
      <c r="D32" s="460">
        <v>0</v>
      </c>
      <c r="E32" s="460">
        <v>0.5</v>
      </c>
      <c r="F32" s="460">
        <v>0.25</v>
      </c>
      <c r="G32" s="2"/>
      <c r="H32" s="2"/>
      <c r="I32" s="2"/>
      <c r="J32" s="2"/>
      <c r="K32" s="2"/>
      <c r="L32" s="4"/>
    </row>
    <row r="34" spans="1:5" ht="15.75" customHeight="1">
      <c r="A34" s="445" t="s">
        <v>599</v>
      </c>
      <c r="B34" s="2" t="s">
        <v>613</v>
      </c>
      <c r="C34" s="2"/>
      <c r="D34" s="2"/>
      <c r="E34" s="46"/>
    </row>
    <row r="35" spans="1:5" ht="15.75" customHeight="1">
      <c r="A35" s="445" t="s">
        <v>599</v>
      </c>
      <c r="B35" s="2" t="s">
        <v>600</v>
      </c>
      <c r="C35" s="2"/>
      <c r="D35" s="2"/>
      <c r="E35" s="2"/>
    </row>
    <row r="36" spans="1:5" ht="15.75" customHeight="1">
      <c r="A36" s="445" t="s">
        <v>599</v>
      </c>
      <c r="B36" s="2" t="s">
        <v>612</v>
      </c>
      <c r="C36" s="2"/>
      <c r="D36" s="2"/>
      <c r="E36" s="11">
        <v>0.67400000000000004</v>
      </c>
    </row>
    <row r="37" spans="1:5" ht="15.75" customHeight="1">
      <c r="A37" s="2"/>
      <c r="B37" s="2"/>
      <c r="C37" s="444"/>
      <c r="D37" s="2"/>
      <c r="E37" s="2"/>
    </row>
    <row r="38" spans="1:5" ht="15.75" customHeight="1">
      <c r="A38" s="2" t="s">
        <v>7</v>
      </c>
      <c r="B38" s="2" t="s">
        <v>611</v>
      </c>
      <c r="C38" s="2"/>
      <c r="D38" s="2"/>
      <c r="E38" s="2"/>
    </row>
    <row r="39" spans="1:5" ht="15.75" customHeight="1">
      <c r="A39" s="5"/>
      <c r="B39" s="5" t="s">
        <v>60</v>
      </c>
      <c r="C39" s="5"/>
      <c r="D39" s="3"/>
      <c r="E39" s="3"/>
    </row>
    <row r="40" spans="1:5" ht="15.75" customHeight="1">
      <c r="A40"/>
      <c r="B40"/>
      <c r="C40"/>
      <c r="D40"/>
      <c r="E40"/>
    </row>
    <row r="41" spans="1:5" ht="15.75" customHeight="1">
      <c r="A41"/>
      <c r="B41"/>
      <c r="C41"/>
      <c r="D41"/>
      <c r="E41"/>
    </row>
    <row r="42" spans="1:5" ht="15.75" customHeight="1">
      <c r="A42"/>
      <c r="B42"/>
      <c r="C42"/>
      <c r="D42"/>
      <c r="E42"/>
    </row>
    <row r="43" spans="1:5" ht="15.75" customHeight="1">
      <c r="A43" s="2" t="s">
        <v>4</v>
      </c>
      <c r="B43" s="2" t="s">
        <v>610</v>
      </c>
      <c r="C43" s="2"/>
      <c r="D43" s="2"/>
      <c r="E43" s="2"/>
    </row>
    <row r="44" spans="1:5" ht="15.75" customHeight="1">
      <c r="A44" s="2"/>
      <c r="B44" s="5" t="s">
        <v>60</v>
      </c>
      <c r="C44" s="64"/>
      <c r="D44" s="2"/>
      <c r="E44" s="2"/>
    </row>
  </sheetData>
  <mergeCells count="7">
    <mergeCell ref="B32:C32"/>
    <mergeCell ref="A4:L4"/>
    <mergeCell ref="A24:L24"/>
    <mergeCell ref="B26:B27"/>
    <mergeCell ref="C26:C27"/>
    <mergeCell ref="D26:F26"/>
    <mergeCell ref="B31:C31"/>
  </mergeCells>
  <pageMargins left="0.7" right="0.7" top="0.75" bottom="0.75" header="0.3" footer="0.3"/>
  <pageSetup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A4576-C464-4FBA-99A0-9D49C01D7B50}">
  <dimension ref="A1:BW78"/>
  <sheetViews>
    <sheetView zoomScaleNormal="100" workbookViewId="0"/>
  </sheetViews>
  <sheetFormatPr defaultColWidth="9.109375" defaultRowHeight="15.6"/>
  <cols>
    <col min="1" max="1" width="11.5546875" style="1" customWidth="1"/>
    <col min="2" max="8" width="12.5546875" style="1" customWidth="1"/>
    <col min="9" max="12" width="11.5546875" style="1" customWidth="1"/>
    <col min="13" max="13" width="9.109375" style="39" customWidth="1"/>
    <col min="14" max="39" width="9.109375" style="39"/>
    <col min="76" max="16384" width="9.109375" style="1"/>
  </cols>
  <sheetData>
    <row r="1" spans="1:12" ht="15.75" customHeight="1">
      <c r="A1" s="23" t="s">
        <v>594</v>
      </c>
      <c r="B1" s="22"/>
      <c r="C1" s="5" t="s">
        <v>36</v>
      </c>
      <c r="D1" s="22"/>
      <c r="E1" s="22"/>
      <c r="F1" s="22"/>
      <c r="G1" s="22"/>
      <c r="H1" s="22"/>
      <c r="I1" s="22"/>
      <c r="J1" s="22"/>
      <c r="K1" s="22"/>
      <c r="L1" s="4"/>
    </row>
    <row r="2" spans="1:12" ht="15.75" customHeight="1">
      <c r="A2" s="21"/>
      <c r="B2" s="2"/>
      <c r="C2" s="2"/>
      <c r="D2" s="2"/>
      <c r="E2" s="2"/>
      <c r="F2" s="2"/>
      <c r="G2" s="2"/>
      <c r="H2" s="19"/>
      <c r="I2" s="19"/>
      <c r="J2" s="3"/>
      <c r="K2" s="3"/>
      <c r="L2" s="3"/>
    </row>
    <row r="3" spans="1:12" ht="15.6" customHeight="1">
      <c r="A3" s="880" t="s">
        <v>682</v>
      </c>
      <c r="B3" s="880"/>
      <c r="C3" s="880"/>
      <c r="D3" s="880"/>
      <c r="E3" s="880"/>
      <c r="F3" s="880"/>
      <c r="G3" s="880"/>
      <c r="H3" s="880"/>
      <c r="I3" s="880"/>
      <c r="J3" s="880"/>
      <c r="K3" s="880"/>
      <c r="L3" s="880"/>
    </row>
    <row r="4" spans="1:12" ht="15.75" customHeight="1">
      <c r="A4" s="21"/>
      <c r="B4" s="2"/>
      <c r="C4" s="2"/>
      <c r="D4" s="2"/>
      <c r="E4" s="2"/>
      <c r="F4" s="2"/>
      <c r="G4" s="2"/>
      <c r="H4" s="19"/>
      <c r="I4" s="19"/>
      <c r="J4" s="3"/>
      <c r="K4" s="3"/>
      <c r="L4" s="3"/>
    </row>
    <row r="5" spans="1:12" ht="30.9" customHeight="1">
      <c r="A5" s="880" t="s">
        <v>681</v>
      </c>
      <c r="B5" s="880"/>
      <c r="C5" s="880"/>
      <c r="D5" s="880"/>
      <c r="E5" s="880"/>
      <c r="F5" s="880"/>
      <c r="G5" s="880"/>
      <c r="H5" s="880"/>
      <c r="I5" s="880"/>
      <c r="J5" s="880"/>
      <c r="K5" s="880"/>
      <c r="L5" s="880"/>
    </row>
    <row r="6" spans="1:12" ht="15.75" customHeight="1">
      <c r="A6" s="21"/>
      <c r="B6" s="2"/>
      <c r="C6" s="2"/>
      <c r="D6" s="2"/>
      <c r="E6" s="2"/>
      <c r="F6" s="2"/>
      <c r="G6" s="2"/>
      <c r="H6" s="19"/>
      <c r="I6" s="19"/>
      <c r="J6" s="3"/>
      <c r="K6" s="3"/>
      <c r="L6" s="3"/>
    </row>
    <row r="7" spans="1:12" ht="15.75" customHeight="1">
      <c r="A7" s="21"/>
      <c r="B7" s="826" t="s">
        <v>680</v>
      </c>
      <c r="C7" s="915"/>
      <c r="D7" s="915"/>
      <c r="E7" s="827"/>
      <c r="F7" s="76" t="s">
        <v>590</v>
      </c>
      <c r="G7" s="76" t="s">
        <v>589</v>
      </c>
      <c r="H7" s="19"/>
      <c r="I7" s="19"/>
      <c r="J7" s="3"/>
      <c r="K7" s="3"/>
      <c r="L7" s="3"/>
    </row>
    <row r="8" spans="1:12" ht="15.75" customHeight="1">
      <c r="A8" s="21"/>
      <c r="B8" s="916" t="s">
        <v>679</v>
      </c>
      <c r="C8" s="917"/>
      <c r="D8" s="917"/>
      <c r="E8" s="918"/>
      <c r="F8" s="10">
        <v>5351000</v>
      </c>
      <c r="G8" s="10">
        <v>2486000</v>
      </c>
      <c r="H8" s="19"/>
      <c r="I8" s="19"/>
      <c r="J8" s="3"/>
      <c r="K8" s="3"/>
      <c r="L8" s="3"/>
    </row>
    <row r="9" spans="1:12" ht="15.75" customHeight="1">
      <c r="A9" s="21"/>
      <c r="B9" s="916" t="s">
        <v>678</v>
      </c>
      <c r="C9" s="917"/>
      <c r="D9" s="917"/>
      <c r="E9" s="918"/>
      <c r="F9" s="10">
        <v>4215000</v>
      </c>
      <c r="G9" s="10">
        <v>3993000</v>
      </c>
      <c r="H9" s="19"/>
      <c r="I9" s="19"/>
      <c r="J9" s="3"/>
      <c r="K9" s="3"/>
      <c r="L9" s="3"/>
    </row>
    <row r="10" spans="1:12" ht="15.75" customHeight="1">
      <c r="A10" s="21"/>
      <c r="B10" s="2"/>
      <c r="C10" s="2"/>
      <c r="D10" s="2"/>
      <c r="E10" s="2"/>
      <c r="F10" s="2"/>
      <c r="G10" s="2"/>
      <c r="H10" s="19"/>
      <c r="I10" s="19"/>
      <c r="J10" s="3"/>
      <c r="K10" s="3"/>
      <c r="L10" s="3"/>
    </row>
    <row r="11" spans="1:12" ht="15.75" customHeight="1">
      <c r="A11" s="21"/>
      <c r="B11" s="835" t="s">
        <v>677</v>
      </c>
      <c r="C11" s="926"/>
      <c r="D11" s="926"/>
      <c r="E11" s="836"/>
      <c r="F11" s="927" t="s">
        <v>676</v>
      </c>
      <c r="G11" s="927"/>
      <c r="H11" s="19"/>
      <c r="I11" s="19"/>
      <c r="J11" s="3"/>
      <c r="K11" s="3"/>
      <c r="L11" s="3"/>
    </row>
    <row r="12" spans="1:12" ht="15.6" customHeight="1">
      <c r="A12" s="5"/>
      <c r="B12" s="837" t="s">
        <v>585</v>
      </c>
      <c r="C12" s="928"/>
      <c r="D12" s="928"/>
      <c r="E12" s="838"/>
      <c r="F12" s="76" t="s">
        <v>668</v>
      </c>
      <c r="G12" s="76" t="s">
        <v>667</v>
      </c>
      <c r="H12" s="46"/>
      <c r="I12" s="46"/>
      <c r="J12" s="46"/>
      <c r="K12" s="46"/>
      <c r="L12" s="46"/>
    </row>
    <row r="13" spans="1:12" ht="30.9" customHeight="1">
      <c r="A13" s="485"/>
      <c r="B13" s="351">
        <v>1</v>
      </c>
      <c r="C13" s="929" t="s">
        <v>675</v>
      </c>
      <c r="D13" s="930"/>
      <c r="E13" s="931"/>
      <c r="F13" s="100">
        <v>5</v>
      </c>
      <c r="G13" s="100">
        <v>4</v>
      </c>
      <c r="H13" s="46"/>
      <c r="I13" s="46"/>
      <c r="J13" s="46"/>
      <c r="K13" s="46"/>
      <c r="L13" s="46"/>
    </row>
    <row r="14" spans="1:12" ht="30.9" customHeight="1">
      <c r="A14" s="113"/>
      <c r="B14" s="100">
        <v>2</v>
      </c>
      <c r="C14" s="929" t="s">
        <v>674</v>
      </c>
      <c r="D14" s="930"/>
      <c r="E14" s="931"/>
      <c r="F14" s="359">
        <v>3</v>
      </c>
      <c r="G14" s="100">
        <v>3</v>
      </c>
      <c r="H14" s="46"/>
      <c r="I14" s="46"/>
      <c r="J14" s="46"/>
      <c r="K14" s="46"/>
      <c r="L14" s="46"/>
    </row>
    <row r="15" spans="1:12" ht="30.9" customHeight="1">
      <c r="A15" s="113"/>
      <c r="B15" s="351">
        <v>3</v>
      </c>
      <c r="C15" s="929" t="s">
        <v>673</v>
      </c>
      <c r="D15" s="930"/>
      <c r="E15" s="931"/>
      <c r="F15" s="359">
        <v>6</v>
      </c>
      <c r="G15" s="100">
        <v>2</v>
      </c>
      <c r="H15" s="46"/>
      <c r="I15" s="46"/>
      <c r="J15" s="46"/>
      <c r="K15" s="46"/>
      <c r="L15" s="46"/>
    </row>
    <row r="16" spans="1:12" ht="30.9" customHeight="1">
      <c r="A16" s="113"/>
      <c r="B16" s="351">
        <v>4</v>
      </c>
      <c r="C16" s="929" t="s">
        <v>672</v>
      </c>
      <c r="D16" s="930"/>
      <c r="E16" s="931"/>
      <c r="F16" s="359">
        <v>4</v>
      </c>
      <c r="G16" s="100">
        <v>3</v>
      </c>
      <c r="H16" s="46"/>
      <c r="I16" s="46"/>
      <c r="J16" s="46"/>
      <c r="K16" s="46"/>
      <c r="L16" s="46"/>
    </row>
    <row r="17" spans="2:7" ht="30.9" customHeight="1">
      <c r="B17" s="351">
        <v>5</v>
      </c>
      <c r="C17" s="929" t="s">
        <v>671</v>
      </c>
      <c r="D17" s="930"/>
      <c r="E17" s="931"/>
      <c r="F17" s="359">
        <v>3</v>
      </c>
      <c r="G17" s="100">
        <v>5</v>
      </c>
    </row>
    <row r="18" spans="2:7" ht="15.75" customHeight="1">
      <c r="B18" s="351">
        <v>6</v>
      </c>
      <c r="C18" s="919" t="s">
        <v>670</v>
      </c>
      <c r="D18" s="920"/>
      <c r="E18" s="921"/>
      <c r="F18" s="359">
        <v>5</v>
      </c>
      <c r="G18" s="100">
        <v>3</v>
      </c>
    </row>
    <row r="19" spans="2:7" ht="15.75" customHeight="1">
      <c r="B19" s="113"/>
      <c r="C19" s="113"/>
      <c r="D19" s="483"/>
      <c r="E19" s="113"/>
      <c r="F19" s="482"/>
      <c r="G19" s="46"/>
    </row>
    <row r="20" spans="2:7" ht="15.75" customHeight="1">
      <c r="B20" s="826" t="s">
        <v>669</v>
      </c>
      <c r="C20" s="915"/>
      <c r="D20" s="915"/>
      <c r="E20" s="915"/>
      <c r="F20" s="827"/>
      <c r="G20" s="46"/>
    </row>
    <row r="21" spans="2:7" ht="15.75" customHeight="1">
      <c r="B21" s="11"/>
      <c r="C21" s="347" t="s">
        <v>668</v>
      </c>
      <c r="D21" s="478" t="s">
        <v>648</v>
      </c>
      <c r="E21" s="347" t="s">
        <v>667</v>
      </c>
      <c r="F21" s="478" t="s">
        <v>647</v>
      </c>
      <c r="G21" s="46"/>
    </row>
    <row r="22" spans="2:7" ht="15.75" customHeight="1">
      <c r="B22" s="481" t="s">
        <v>668</v>
      </c>
      <c r="C22" s="471">
        <v>1</v>
      </c>
      <c r="D22" s="471">
        <v>0.6</v>
      </c>
      <c r="E22" s="471">
        <v>0.35</v>
      </c>
      <c r="F22" s="471">
        <v>0.3</v>
      </c>
      <c r="G22" s="46"/>
    </row>
    <row r="23" spans="2:7" ht="15.75" customHeight="1">
      <c r="B23" s="481" t="s">
        <v>648</v>
      </c>
      <c r="C23" s="471">
        <v>0.6</v>
      </c>
      <c r="D23" s="471">
        <v>1</v>
      </c>
      <c r="E23" s="471">
        <v>0.15</v>
      </c>
      <c r="F23" s="471">
        <v>0.4</v>
      </c>
      <c r="G23" s="46"/>
    </row>
    <row r="24" spans="2:7" ht="15.75" customHeight="1">
      <c r="B24" s="480" t="s">
        <v>667</v>
      </c>
      <c r="C24" s="471">
        <v>0.35</v>
      </c>
      <c r="D24" s="471">
        <v>0.15</v>
      </c>
      <c r="E24" s="471">
        <v>1</v>
      </c>
      <c r="F24" s="471">
        <v>0.5</v>
      </c>
      <c r="G24" s="4"/>
    </row>
    <row r="25" spans="2:7" ht="15.75" customHeight="1">
      <c r="B25" s="480" t="s">
        <v>647</v>
      </c>
      <c r="C25" s="471">
        <v>0.3</v>
      </c>
      <c r="D25" s="471">
        <v>0.4</v>
      </c>
      <c r="E25" s="471">
        <v>0.5</v>
      </c>
      <c r="F25" s="471">
        <v>1</v>
      </c>
      <c r="G25" s="4"/>
    </row>
    <row r="26" spans="2:7" ht="15.75" customHeight="1">
      <c r="B26" s="479"/>
      <c r="C26" s="470"/>
      <c r="D26" s="470"/>
      <c r="E26" s="470"/>
      <c r="F26" s="470"/>
      <c r="G26" s="4"/>
    </row>
    <row r="27" spans="2:7" ht="30.9" customHeight="1">
      <c r="B27" s="922" t="s">
        <v>666</v>
      </c>
      <c r="C27" s="923"/>
      <c r="D27" s="924" t="s">
        <v>665</v>
      </c>
      <c r="E27" s="924" t="s">
        <v>664</v>
      </c>
      <c r="F27" s="470"/>
      <c r="G27" s="4"/>
    </row>
    <row r="28" spans="2:7" ht="15.75" customHeight="1">
      <c r="B28" s="478" t="s">
        <v>663</v>
      </c>
      <c r="C28" s="477" t="s">
        <v>662</v>
      </c>
      <c r="D28" s="925"/>
      <c r="E28" s="925"/>
      <c r="F28" s="470"/>
      <c r="G28" s="4"/>
    </row>
    <row r="29" spans="2:7" ht="15.75" customHeight="1">
      <c r="B29" s="476">
        <v>1</v>
      </c>
      <c r="C29" s="476">
        <v>1.5</v>
      </c>
      <c r="D29" s="475">
        <v>0.19</v>
      </c>
      <c r="E29" s="475">
        <v>0.18</v>
      </c>
      <c r="F29" s="470"/>
      <c r="G29" s="4"/>
    </row>
    <row r="30" spans="2:7" ht="15.75" customHeight="1">
      <c r="B30" s="476">
        <v>1.5</v>
      </c>
      <c r="C30" s="476">
        <v>2</v>
      </c>
      <c r="D30" s="475">
        <v>0.15</v>
      </c>
      <c r="E30" s="475">
        <v>0.13</v>
      </c>
      <c r="F30" s="470"/>
      <c r="G30" s="4"/>
    </row>
    <row r="31" spans="2:7" ht="15.75" customHeight="1">
      <c r="B31" s="476">
        <v>2</v>
      </c>
      <c r="C31" s="476">
        <v>2.5</v>
      </c>
      <c r="D31" s="475">
        <v>0.125</v>
      </c>
      <c r="E31" s="475">
        <v>0.105</v>
      </c>
      <c r="F31" s="470"/>
      <c r="G31" s="4"/>
    </row>
    <row r="32" spans="2:7" ht="15.75" customHeight="1">
      <c r="B32" s="476">
        <v>2.5</v>
      </c>
      <c r="C32" s="476">
        <v>3</v>
      </c>
      <c r="D32" s="475">
        <v>0.105</v>
      </c>
      <c r="E32" s="475">
        <v>8.5000000000000006E-2</v>
      </c>
      <c r="F32" s="470"/>
      <c r="G32" s="4"/>
    </row>
    <row r="33" spans="1:5" ht="15.75" customHeight="1">
      <c r="A33" s="112"/>
      <c r="B33" s="476">
        <v>3</v>
      </c>
      <c r="C33" s="476">
        <v>3.5</v>
      </c>
      <c r="D33" s="475">
        <v>0.09</v>
      </c>
      <c r="E33" s="475">
        <v>7.4999999999999997E-2</v>
      </c>
    </row>
    <row r="34" spans="1:5" ht="15.75" customHeight="1">
      <c r="A34" s="112"/>
      <c r="B34" s="476">
        <v>3.5</v>
      </c>
      <c r="C34" s="476">
        <v>4</v>
      </c>
      <c r="D34" s="475">
        <v>0.08</v>
      </c>
      <c r="E34" s="475">
        <v>6.5000000000000002E-2</v>
      </c>
    </row>
    <row r="35" spans="1:5" ht="15.75" customHeight="1">
      <c r="A35" s="112"/>
      <c r="B35" s="476">
        <v>4</v>
      </c>
      <c r="C35" s="476">
        <v>4.5</v>
      </c>
      <c r="D35" s="475">
        <v>7.4999999999999997E-2</v>
      </c>
      <c r="E35" s="475">
        <v>0.06</v>
      </c>
    </row>
    <row r="36" spans="1:5" ht="15.75" customHeight="1">
      <c r="A36" s="112"/>
      <c r="B36" s="476">
        <v>4.5</v>
      </c>
      <c r="C36" s="476">
        <v>5</v>
      </c>
      <c r="D36" s="475">
        <v>7.0000000000000007E-2</v>
      </c>
      <c r="E36" s="475">
        <v>5.5E-2</v>
      </c>
    </row>
    <row r="37" spans="1:5" ht="15.75" customHeight="1">
      <c r="A37" s="112"/>
      <c r="B37" s="476">
        <v>5</v>
      </c>
      <c r="C37" s="476">
        <v>6</v>
      </c>
      <c r="D37" s="475">
        <v>6.5000000000000002E-2</v>
      </c>
      <c r="E37" s="475">
        <v>0.05</v>
      </c>
    </row>
    <row r="38" spans="1:5" ht="15.75" customHeight="1">
      <c r="A38" s="112"/>
      <c r="B38" s="473"/>
      <c r="C38" s="473"/>
      <c r="D38" s="470"/>
      <c r="E38" s="470"/>
    </row>
    <row r="39" spans="1:5" ht="15.75" customHeight="1">
      <c r="A39" s="112"/>
      <c r="B39" s="474" t="s">
        <v>661</v>
      </c>
      <c r="C39" s="473"/>
      <c r="D39" s="470"/>
      <c r="E39" s="470"/>
    </row>
    <row r="40" spans="1:5" ht="15.75" customHeight="1">
      <c r="A40" s="112"/>
      <c r="B40" s="472" t="s">
        <v>660</v>
      </c>
      <c r="C40" s="470"/>
      <c r="D40" s="470"/>
      <c r="E40" s="470"/>
    </row>
    <row r="41" spans="1:5" ht="15.75" customHeight="1">
      <c r="A41" s="112"/>
      <c r="B41" s="932" t="s">
        <v>659</v>
      </c>
      <c r="C41" s="932"/>
      <c r="D41" s="471">
        <v>0.25</v>
      </c>
      <c r="E41" s="470"/>
    </row>
    <row r="42" spans="1:5" ht="15.75" customHeight="1">
      <c r="A42" s="112"/>
      <c r="B42" s="932" t="s">
        <v>658</v>
      </c>
      <c r="C42" s="932"/>
      <c r="D42" s="471">
        <v>0.55000000000000004</v>
      </c>
      <c r="E42" s="470"/>
    </row>
    <row r="43" spans="1:5" ht="15.75" customHeight="1">
      <c r="A43" s="112"/>
      <c r="B43" s="932" t="s">
        <v>657</v>
      </c>
      <c r="C43" s="932"/>
      <c r="D43" s="471">
        <v>0.2</v>
      </c>
      <c r="E43" s="470"/>
    </row>
    <row r="44" spans="1:5" ht="15.75" customHeight="1">
      <c r="A44" s="2"/>
      <c r="B44" s="111"/>
      <c r="C44" s="4"/>
      <c r="D44" s="4"/>
      <c r="E44" s="4"/>
    </row>
    <row r="45" spans="1:5" ht="15.75" customHeight="1">
      <c r="A45" s="2" t="s">
        <v>69</v>
      </c>
      <c r="B45" s="2" t="s">
        <v>656</v>
      </c>
      <c r="C45" s="2"/>
      <c r="D45" s="2"/>
      <c r="E45" s="2"/>
    </row>
    <row r="46" spans="1:5" ht="15.75" customHeight="1">
      <c r="A46" s="2"/>
      <c r="B46" s="2" t="s">
        <v>655</v>
      </c>
      <c r="C46" s="2"/>
      <c r="D46" s="2"/>
      <c r="E46" s="2"/>
    </row>
    <row r="47" spans="1:5" ht="15.75" customHeight="1">
      <c r="A47" s="2"/>
      <c r="B47" s="2" t="s">
        <v>654</v>
      </c>
      <c r="C47" s="2"/>
      <c r="D47" s="2"/>
      <c r="E47" s="2"/>
    </row>
    <row r="48" spans="1:5" ht="15.75" customHeight="1">
      <c r="A48" s="2"/>
      <c r="B48" s="2" t="s">
        <v>653</v>
      </c>
      <c r="C48" s="2"/>
      <c r="D48" s="2"/>
      <c r="E48" s="2"/>
    </row>
    <row r="49" spans="1:4" ht="15.75" customHeight="1">
      <c r="A49" s="2"/>
      <c r="B49" s="5" t="s">
        <v>60</v>
      </c>
      <c r="C49" s="3"/>
      <c r="D49" s="3"/>
    </row>
    <row r="50" spans="1:4" ht="16.2">
      <c r="A50" s="39"/>
      <c r="B50" s="80"/>
      <c r="C50" s="128"/>
      <c r="D50" s="128"/>
    </row>
    <row r="51" spans="1:4">
      <c r="A51" s="39"/>
      <c r="B51" s="39" t="s">
        <v>652</v>
      </c>
      <c r="C51" s="128"/>
      <c r="D51" s="128"/>
    </row>
    <row r="52" spans="1:4">
      <c r="A52" s="39"/>
      <c r="B52" s="39"/>
      <c r="C52" s="128"/>
      <c r="D52" s="128"/>
    </row>
    <row r="53" spans="1:4">
      <c r="A53" s="39"/>
      <c r="B53" s="39" t="s">
        <v>651</v>
      </c>
      <c r="C53" s="128"/>
      <c r="D53" s="128"/>
    </row>
    <row r="54" spans="1:4">
      <c r="A54" s="39"/>
      <c r="B54" s="39"/>
      <c r="C54" s="128"/>
      <c r="D54" s="128"/>
    </row>
    <row r="55" spans="1:4" ht="15.75" customHeight="1">
      <c r="A55" s="39"/>
      <c r="B55" s="39" t="s">
        <v>650</v>
      </c>
      <c r="C55" s="128"/>
      <c r="D55" s="128"/>
    </row>
    <row r="56" spans="1:4" ht="15.75" customHeight="1">
      <c r="A56" s="39"/>
      <c r="B56" s="39"/>
      <c r="C56" s="39"/>
      <c r="D56" s="39"/>
    </row>
    <row r="57" spans="1:4" ht="15.75" customHeight="1">
      <c r="A57" s="2" t="s">
        <v>649</v>
      </c>
      <c r="B57" s="2"/>
      <c r="C57" s="2"/>
      <c r="D57" s="2"/>
    </row>
    <row r="58" spans="1:4" ht="15.75" customHeight="1">
      <c r="A58" s="2"/>
      <c r="B58" s="2"/>
      <c r="C58" s="2"/>
      <c r="D58" s="2"/>
    </row>
    <row r="59" spans="1:4" ht="15.75" customHeight="1">
      <c r="A59" s="2"/>
      <c r="B59" s="347" t="s">
        <v>648</v>
      </c>
      <c r="C59" s="347" t="s">
        <v>647</v>
      </c>
      <c r="D59" s="347" t="s">
        <v>646</v>
      </c>
    </row>
    <row r="60" spans="1:4" ht="15.75" customHeight="1">
      <c r="A60" s="2"/>
      <c r="B60" s="469">
        <v>6.5000000000000002E-2</v>
      </c>
      <c r="C60" s="469">
        <v>0.06</v>
      </c>
      <c r="D60" s="469">
        <v>5.2400000000000002E-2</v>
      </c>
    </row>
    <row r="61" spans="1:4" ht="15.75" customHeight="1">
      <c r="A61" s="2"/>
      <c r="B61" s="2"/>
      <c r="C61" s="2"/>
      <c r="D61" s="2"/>
    </row>
    <row r="62" spans="1:4" ht="15.6" customHeight="1">
      <c r="A62" s="2" t="s">
        <v>9</v>
      </c>
      <c r="B62" s="2" t="s">
        <v>645</v>
      </c>
      <c r="C62" s="2"/>
      <c r="D62" s="2"/>
    </row>
    <row r="63" spans="1:4" ht="16.2">
      <c r="A63" s="2"/>
      <c r="B63" s="5" t="s">
        <v>60</v>
      </c>
      <c r="C63" s="3"/>
      <c r="D63" s="3"/>
    </row>
    <row r="67" spans="1:12" ht="16.2">
      <c r="A67" s="2" t="s">
        <v>644</v>
      </c>
      <c r="B67" s="5"/>
      <c r="C67" s="2"/>
      <c r="D67" s="2"/>
      <c r="E67" s="2"/>
      <c r="F67" s="102"/>
      <c r="G67" s="102"/>
      <c r="H67" s="102"/>
      <c r="I67" s="102"/>
      <c r="J67" s="102"/>
      <c r="K67" s="102"/>
      <c r="L67" s="2"/>
    </row>
    <row r="68" spans="1:12" ht="16.2">
      <c r="A68" s="2"/>
      <c r="B68" s="5"/>
      <c r="C68" s="2"/>
      <c r="D68" s="2"/>
      <c r="E68" s="2"/>
      <c r="F68" s="102"/>
      <c r="G68" s="102"/>
      <c r="H68" s="102"/>
      <c r="I68" s="102"/>
      <c r="J68" s="102"/>
      <c r="K68" s="102"/>
      <c r="L68" s="2"/>
    </row>
    <row r="69" spans="1:12">
      <c r="A69" s="2"/>
      <c r="B69" s="927" t="s">
        <v>643</v>
      </c>
      <c r="C69" s="927"/>
      <c r="D69" s="927"/>
      <c r="E69" s="2"/>
      <c r="F69" s="102"/>
      <c r="G69" s="102"/>
      <c r="H69" s="102"/>
      <c r="I69" s="102"/>
      <c r="J69" s="102"/>
      <c r="K69" s="102"/>
      <c r="L69" s="2"/>
    </row>
    <row r="70" spans="1:12">
      <c r="A70" s="2"/>
      <c r="B70" s="908" t="s">
        <v>642</v>
      </c>
      <c r="C70" s="908"/>
      <c r="D70" s="468">
        <v>5.2499999999999998E-2</v>
      </c>
      <c r="E70" s="2"/>
      <c r="F70" s="102"/>
      <c r="G70" s="102"/>
      <c r="H70" s="102"/>
      <c r="I70" s="102"/>
      <c r="J70" s="102"/>
      <c r="K70" s="102"/>
      <c r="L70" s="2"/>
    </row>
    <row r="71" spans="1:12">
      <c r="A71" s="2"/>
      <c r="B71" s="908" t="s">
        <v>584</v>
      </c>
      <c r="C71" s="908"/>
      <c r="D71" s="468">
        <v>7.5999999999999998E-2</v>
      </c>
      <c r="E71" s="2"/>
      <c r="F71" s="102"/>
      <c r="G71" s="102"/>
      <c r="H71" s="102"/>
      <c r="I71" s="102"/>
      <c r="J71" s="102"/>
      <c r="K71" s="102"/>
      <c r="L71" s="2"/>
    </row>
    <row r="72" spans="1:12" ht="16.2">
      <c r="A72" s="2"/>
      <c r="B72" s="5"/>
      <c r="C72" s="2"/>
      <c r="D72" s="2"/>
      <c r="E72" s="2"/>
      <c r="F72" s="102"/>
      <c r="G72" s="102"/>
      <c r="H72" s="102"/>
      <c r="I72" s="102"/>
      <c r="J72" s="102"/>
      <c r="K72" s="102"/>
      <c r="L72" s="2"/>
    </row>
    <row r="73" spans="1:12">
      <c r="A73" s="2"/>
      <c r="B73" s="2" t="s">
        <v>641</v>
      </c>
      <c r="C73" s="2"/>
      <c r="D73" s="2"/>
      <c r="E73" s="2"/>
      <c r="F73" s="102"/>
      <c r="G73" s="102"/>
      <c r="H73" s="102"/>
      <c r="I73" s="102"/>
      <c r="J73" s="102"/>
      <c r="K73" s="466" t="s">
        <v>640</v>
      </c>
      <c r="L73" s="467">
        <v>0.2</v>
      </c>
    </row>
    <row r="74" spans="1:12">
      <c r="A74" s="2"/>
      <c r="B74" s="2" t="s">
        <v>639</v>
      </c>
      <c r="C74" s="2"/>
      <c r="D74" s="2"/>
      <c r="E74" s="2"/>
      <c r="F74" s="102"/>
      <c r="G74" s="102"/>
      <c r="H74" s="102"/>
      <c r="I74" s="102"/>
      <c r="J74" s="102"/>
      <c r="K74" s="466"/>
      <c r="L74" s="2"/>
    </row>
    <row r="75" spans="1:12">
      <c r="A75" s="2"/>
      <c r="B75" s="2" t="s">
        <v>638</v>
      </c>
      <c r="C75" s="2"/>
      <c r="D75" s="2"/>
      <c r="E75" s="2"/>
      <c r="F75" s="102"/>
      <c r="G75" s="102"/>
      <c r="H75" s="102"/>
      <c r="I75" s="102"/>
      <c r="J75" s="102"/>
      <c r="K75" s="466" t="s">
        <v>637</v>
      </c>
      <c r="L75" s="465">
        <f>_xlfn.NORM.S.INV(0.75)</f>
        <v>0.67448975019608193</v>
      </c>
    </row>
    <row r="76" spans="1:12" ht="16.2">
      <c r="A76" s="2"/>
      <c r="B76" s="5"/>
      <c r="C76" s="2"/>
      <c r="D76" s="2"/>
      <c r="E76" s="2"/>
      <c r="F76" s="102"/>
      <c r="G76" s="102"/>
      <c r="H76" s="102"/>
      <c r="I76" s="102"/>
      <c r="J76" s="102"/>
      <c r="K76" s="102"/>
      <c r="L76" s="2"/>
    </row>
    <row r="77" spans="1:12" ht="15.75" customHeight="1">
      <c r="A77" s="2" t="s">
        <v>7</v>
      </c>
      <c r="B77" s="2" t="s">
        <v>636</v>
      </c>
      <c r="C77" s="5"/>
      <c r="D77" s="2"/>
      <c r="E77" s="2"/>
      <c r="F77" s="2"/>
      <c r="G77" s="2"/>
      <c r="H77" s="2"/>
      <c r="I77" s="4"/>
      <c r="J77" s="4"/>
      <c r="K77" s="4"/>
      <c r="L77" s="4"/>
    </row>
    <row r="78" spans="1:12" ht="15.75" customHeight="1">
      <c r="A78" s="5"/>
      <c r="B78" s="5" t="s">
        <v>60</v>
      </c>
      <c r="C78" s="3"/>
      <c r="D78" s="3"/>
      <c r="E78" s="3"/>
      <c r="F78" s="3"/>
      <c r="G78" s="3"/>
      <c r="H78" s="2"/>
      <c r="I78" s="2"/>
      <c r="J78" s="4"/>
      <c r="K78" s="4"/>
      <c r="L78" s="4"/>
    </row>
  </sheetData>
  <mergeCells count="24">
    <mergeCell ref="B69:D69"/>
    <mergeCell ref="B70:C70"/>
    <mergeCell ref="B71:C71"/>
    <mergeCell ref="B41:C41"/>
    <mergeCell ref="C15:E15"/>
    <mergeCell ref="C16:E16"/>
    <mergeCell ref="C17:E17"/>
    <mergeCell ref="B42:C42"/>
    <mergeCell ref="B43:C43"/>
    <mergeCell ref="B11:E11"/>
    <mergeCell ref="F11:G11"/>
    <mergeCell ref="B12:E12"/>
    <mergeCell ref="C13:E13"/>
    <mergeCell ref="C14:E14"/>
    <mergeCell ref="C18:E18"/>
    <mergeCell ref="B20:F20"/>
    <mergeCell ref="B27:C27"/>
    <mergeCell ref="D27:D28"/>
    <mergeCell ref="E27:E28"/>
    <mergeCell ref="A3:L3"/>
    <mergeCell ref="A5:L5"/>
    <mergeCell ref="B7:E7"/>
    <mergeCell ref="B8:E8"/>
    <mergeCell ref="B9:E9"/>
  </mergeCells>
  <pageMargins left="0.7" right="0.7" top="0.75" bottom="0.75" header="0.3" footer="0.3"/>
  <pageSetup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E7463-4278-471C-B666-46203CD7B0D2}">
  <dimension ref="A1:M45"/>
  <sheetViews>
    <sheetView zoomScaleNormal="100" workbookViewId="0"/>
  </sheetViews>
  <sheetFormatPr defaultColWidth="9.109375" defaultRowHeight="15.6"/>
  <cols>
    <col min="1" max="1" width="11.6640625" style="1" customWidth="1"/>
    <col min="2" max="11" width="13.6640625" style="1" customWidth="1"/>
    <col min="12" max="12" width="10.66406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12" ht="15.75" customHeight="1">
      <c r="A1" s="23" t="s">
        <v>471</v>
      </c>
      <c r="B1" s="22"/>
      <c r="C1" s="5" t="s">
        <v>36</v>
      </c>
      <c r="D1" s="22"/>
      <c r="E1" s="22"/>
      <c r="F1" s="22"/>
      <c r="G1" s="22"/>
      <c r="H1" s="22"/>
      <c r="I1" s="22"/>
      <c r="J1" s="22"/>
      <c r="K1" s="4"/>
      <c r="L1" s="4"/>
    </row>
    <row r="2" spans="1:12" ht="15.75" customHeight="1">
      <c r="A2" s="23"/>
      <c r="B2" s="22"/>
      <c r="C2" s="110" t="s">
        <v>136</v>
      </c>
      <c r="D2" s="116"/>
      <c r="E2" s="116"/>
      <c r="F2" s="116"/>
      <c r="G2" s="116"/>
      <c r="H2" s="116"/>
      <c r="I2" s="116"/>
      <c r="J2" s="116"/>
      <c r="K2" s="116"/>
      <c r="L2" s="115"/>
    </row>
    <row r="3" spans="1:12" ht="15.75" customHeight="1">
      <c r="A3" s="21"/>
      <c r="B3" s="2"/>
      <c r="C3" s="2"/>
      <c r="D3" s="2"/>
      <c r="E3" s="2"/>
      <c r="F3" s="2"/>
      <c r="G3" s="2"/>
      <c r="H3" s="19"/>
      <c r="I3" s="19"/>
      <c r="J3" s="3"/>
      <c r="K3" s="3"/>
      <c r="L3" s="3"/>
    </row>
    <row r="4" spans="1:12" ht="31.5" customHeight="1">
      <c r="A4" s="880" t="s">
        <v>710</v>
      </c>
      <c r="B4" s="880"/>
      <c r="C4" s="880"/>
      <c r="D4" s="880"/>
      <c r="E4" s="880"/>
      <c r="F4" s="880"/>
      <c r="G4" s="880"/>
      <c r="H4" s="880"/>
      <c r="I4" s="880"/>
      <c r="J4" s="880"/>
      <c r="K4" s="880"/>
      <c r="L4" s="880"/>
    </row>
    <row r="5" spans="1:12">
      <c r="A5" s="2"/>
      <c r="B5" s="111"/>
      <c r="C5" s="4"/>
      <c r="D5" s="4"/>
      <c r="E5" s="4"/>
      <c r="F5" s="4"/>
      <c r="G5" s="4"/>
      <c r="H5" s="4"/>
      <c r="I5" s="4"/>
      <c r="J5" s="4"/>
      <c r="K5" s="4"/>
      <c r="L5" s="4"/>
    </row>
    <row r="6" spans="1:12">
      <c r="A6" s="2" t="s">
        <v>69</v>
      </c>
      <c r="B6" s="2" t="s">
        <v>709</v>
      </c>
      <c r="C6" s="2"/>
      <c r="D6" s="2"/>
      <c r="E6" s="2"/>
      <c r="F6" s="2"/>
      <c r="G6" s="2"/>
      <c r="H6" s="2"/>
      <c r="I6" s="4"/>
      <c r="J6" s="4"/>
      <c r="K6" s="4"/>
      <c r="L6" s="4"/>
    </row>
    <row r="7" spans="1:12" ht="16.2">
      <c r="A7" s="2"/>
      <c r="B7" s="110" t="s">
        <v>128</v>
      </c>
      <c r="C7" s="109"/>
      <c r="D7" s="109"/>
      <c r="E7" s="109"/>
      <c r="F7" s="108"/>
      <c r="G7" s="108"/>
      <c r="H7" s="108"/>
      <c r="I7" s="108"/>
      <c r="J7" s="108"/>
      <c r="K7" s="108"/>
      <c r="L7" s="115"/>
    </row>
    <row r="8" spans="1:12">
      <c r="A8" s="2"/>
      <c r="B8" s="46"/>
      <c r="C8" s="46"/>
      <c r="D8" s="46"/>
      <c r="E8" s="46"/>
      <c r="F8" s="46"/>
      <c r="G8" s="46"/>
      <c r="H8" s="46"/>
      <c r="I8" s="46"/>
      <c r="J8" s="46"/>
      <c r="K8" s="46"/>
      <c r="L8" s="46"/>
    </row>
    <row r="9" spans="1:12">
      <c r="A9" s="2" t="s">
        <v>708</v>
      </c>
      <c r="B9" s="46"/>
      <c r="C9" s="46"/>
      <c r="D9" s="46"/>
      <c r="E9" s="46"/>
      <c r="F9" s="46"/>
      <c r="G9" s="46"/>
      <c r="H9" s="46"/>
      <c r="I9" s="46"/>
      <c r="J9" s="46"/>
      <c r="K9" s="46"/>
      <c r="L9" s="46"/>
    </row>
    <row r="10" spans="1:12">
      <c r="A10" s="46"/>
      <c r="B10" s="46"/>
      <c r="C10" s="46"/>
      <c r="D10" s="46"/>
      <c r="E10" s="46"/>
      <c r="F10" s="46"/>
      <c r="G10" s="46"/>
      <c r="H10" s="46"/>
      <c r="I10" s="46"/>
      <c r="J10" s="46"/>
      <c r="K10" s="46"/>
      <c r="L10" s="46"/>
    </row>
    <row r="11" spans="1:12">
      <c r="A11" s="2" t="s">
        <v>9</v>
      </c>
      <c r="B11" s="2" t="s">
        <v>707</v>
      </c>
      <c r="C11" s="2"/>
      <c r="D11" s="2"/>
      <c r="E11" s="2"/>
      <c r="F11" s="2"/>
      <c r="G11" s="2"/>
      <c r="H11" s="2"/>
      <c r="I11" s="4"/>
      <c r="J11" s="4"/>
      <c r="K11" s="4"/>
      <c r="L11" s="4"/>
    </row>
    <row r="12" spans="1:12" ht="16.2">
      <c r="A12" s="2"/>
      <c r="B12" s="110" t="s">
        <v>128</v>
      </c>
      <c r="C12" s="109"/>
      <c r="D12" s="109"/>
      <c r="E12" s="109"/>
      <c r="F12" s="108"/>
      <c r="G12" s="108"/>
      <c r="H12" s="108"/>
      <c r="I12" s="108"/>
      <c r="J12" s="108"/>
      <c r="K12" s="108"/>
      <c r="L12" s="115"/>
    </row>
    <row r="13" spans="1:12" ht="16.2">
      <c r="A13" s="2"/>
      <c r="B13" s="5"/>
      <c r="C13" s="2"/>
      <c r="D13" s="2"/>
      <c r="E13" s="2"/>
      <c r="F13" s="106"/>
      <c r="G13" s="106"/>
      <c r="H13" s="106"/>
      <c r="I13" s="106"/>
      <c r="J13" s="106"/>
      <c r="K13" s="106"/>
      <c r="L13" s="4"/>
    </row>
    <row r="14" spans="1:12" ht="16.2">
      <c r="A14" s="2" t="s">
        <v>706</v>
      </c>
      <c r="B14" s="5"/>
      <c r="C14" s="2"/>
      <c r="D14" s="2"/>
      <c r="E14" s="2"/>
      <c r="F14" s="106"/>
      <c r="G14" s="106"/>
      <c r="H14" s="106"/>
      <c r="I14" s="106"/>
      <c r="J14" s="106"/>
      <c r="K14" s="106"/>
      <c r="L14" s="4"/>
    </row>
    <row r="15" spans="1:12" ht="16.2">
      <c r="A15" s="2"/>
      <c r="B15" s="5"/>
      <c r="C15" s="2"/>
      <c r="D15" s="2"/>
      <c r="E15" s="2"/>
      <c r="F15" s="106"/>
      <c r="G15" s="106"/>
      <c r="H15" s="106"/>
      <c r="I15" s="106"/>
      <c r="J15" s="106"/>
      <c r="K15" s="106"/>
      <c r="L15" s="4"/>
    </row>
    <row r="16" spans="1:12">
      <c r="A16" s="833" t="s">
        <v>704</v>
      </c>
      <c r="B16" s="936" t="s">
        <v>705</v>
      </c>
      <c r="C16" s="937"/>
      <c r="D16" s="2"/>
      <c r="E16" s="2"/>
      <c r="F16" s="106"/>
      <c r="G16" s="106"/>
      <c r="H16" s="106"/>
      <c r="I16" s="106"/>
      <c r="J16" s="106"/>
      <c r="K16" s="106"/>
      <c r="L16" s="4"/>
    </row>
    <row r="17" spans="1:13">
      <c r="A17" s="833"/>
      <c r="B17" s="938"/>
      <c r="C17" s="939"/>
      <c r="D17" s="2"/>
      <c r="E17" s="2"/>
      <c r="F17" s="106"/>
      <c r="G17" s="106"/>
      <c r="H17" s="106"/>
      <c r="I17" s="106"/>
      <c r="J17" s="106"/>
      <c r="K17" s="106"/>
      <c r="L17" s="4"/>
      <c r="M17" s="3"/>
    </row>
    <row r="18" spans="1:13" ht="31.2">
      <c r="A18" s="833"/>
      <c r="B18" s="101" t="s">
        <v>702</v>
      </c>
      <c r="C18" s="101" t="s">
        <v>701</v>
      </c>
      <c r="D18" s="2"/>
      <c r="E18" s="2"/>
      <c r="F18" s="106"/>
      <c r="G18" s="106"/>
      <c r="H18" s="106"/>
      <c r="I18" s="106"/>
      <c r="J18" s="106"/>
      <c r="K18" s="106"/>
      <c r="L18" s="4"/>
      <c r="M18" s="3"/>
    </row>
    <row r="19" spans="1:13">
      <c r="A19" s="506" t="s">
        <v>509</v>
      </c>
      <c r="B19" s="507">
        <v>0.22500000000000001</v>
      </c>
      <c r="C19" s="507">
        <v>0.3</v>
      </c>
      <c r="D19" s="2"/>
      <c r="E19" s="2"/>
      <c r="F19" s="106"/>
      <c r="G19" s="106"/>
      <c r="H19" s="106"/>
      <c r="I19" s="106"/>
      <c r="J19" s="106"/>
      <c r="K19" s="106"/>
      <c r="L19" s="4"/>
      <c r="M19" s="3"/>
    </row>
    <row r="20" spans="1:13">
      <c r="A20" s="506" t="s">
        <v>482</v>
      </c>
      <c r="B20" s="507">
        <v>0.4</v>
      </c>
      <c r="C20" s="507">
        <v>7.4999999999999997E-2</v>
      </c>
      <c r="D20" s="2"/>
      <c r="E20" s="2"/>
      <c r="F20" s="106"/>
      <c r="G20" s="106"/>
      <c r="H20" s="106"/>
      <c r="I20" s="106"/>
      <c r="J20" s="106"/>
      <c r="K20" s="106"/>
      <c r="L20" s="4"/>
      <c r="M20" s="3"/>
    </row>
    <row r="21" spans="1:13" ht="16.2">
      <c r="A21" s="2"/>
      <c r="B21" s="5"/>
      <c r="C21" s="2"/>
      <c r="D21" s="2"/>
      <c r="E21" s="2"/>
      <c r="F21" s="106"/>
      <c r="G21" s="106"/>
      <c r="H21" s="106"/>
      <c r="I21" s="106"/>
      <c r="J21" s="106"/>
      <c r="K21" s="106"/>
      <c r="L21" s="4"/>
      <c r="M21" s="3"/>
    </row>
    <row r="22" spans="1:13">
      <c r="A22" s="833" t="s">
        <v>704</v>
      </c>
      <c r="B22" s="879" t="s">
        <v>703</v>
      </c>
      <c r="C22" s="879"/>
      <c r="D22" s="879"/>
      <c r="E22" s="879"/>
      <c r="F22" s="879"/>
      <c r="G22" s="106"/>
      <c r="H22" s="106"/>
      <c r="I22" s="106"/>
      <c r="J22" s="106"/>
      <c r="K22" s="106"/>
      <c r="L22" s="4"/>
      <c r="M22" s="3"/>
    </row>
    <row r="23" spans="1:13">
      <c r="A23" s="833"/>
      <c r="B23" s="879" t="s">
        <v>586</v>
      </c>
      <c r="C23" s="879"/>
      <c r="D23" s="879" t="s">
        <v>585</v>
      </c>
      <c r="E23" s="879"/>
      <c r="F23" s="833" t="s">
        <v>584</v>
      </c>
      <c r="G23" s="106"/>
      <c r="H23" s="106"/>
      <c r="I23" s="106"/>
      <c r="J23" s="106"/>
      <c r="K23" s="106"/>
      <c r="L23" s="4"/>
      <c r="M23" s="3"/>
    </row>
    <row r="24" spans="1:13" ht="31.2">
      <c r="A24" s="833"/>
      <c r="B24" s="101" t="s">
        <v>702</v>
      </c>
      <c r="C24" s="101" t="s">
        <v>701</v>
      </c>
      <c r="D24" s="101" t="s">
        <v>702</v>
      </c>
      <c r="E24" s="101" t="s">
        <v>701</v>
      </c>
      <c r="F24" s="833"/>
      <c r="G24" s="106"/>
      <c r="H24" s="106"/>
      <c r="I24" s="106"/>
      <c r="J24" s="106"/>
      <c r="K24" s="106"/>
      <c r="L24" s="4"/>
      <c r="M24" s="3"/>
    </row>
    <row r="25" spans="1:13">
      <c r="A25" s="506" t="s">
        <v>509</v>
      </c>
      <c r="B25" s="469">
        <v>0.08</v>
      </c>
      <c r="C25" s="469">
        <v>0.05</v>
      </c>
      <c r="D25" s="469">
        <v>0.04</v>
      </c>
      <c r="E25" s="469">
        <v>0.06</v>
      </c>
      <c r="F25" s="469">
        <v>3.5000000000000003E-2</v>
      </c>
      <c r="G25" s="106"/>
      <c r="H25" s="106"/>
      <c r="I25" s="106"/>
      <c r="J25" s="106"/>
      <c r="K25" s="106"/>
      <c r="L25" s="4"/>
      <c r="M25" s="3"/>
    </row>
    <row r="26" spans="1:13">
      <c r="A26" s="506" t="s">
        <v>482</v>
      </c>
      <c r="B26" s="469">
        <v>0.06</v>
      </c>
      <c r="C26" s="469">
        <v>0.1</v>
      </c>
      <c r="D26" s="469">
        <v>0.1</v>
      </c>
      <c r="E26" s="469">
        <v>0.125</v>
      </c>
      <c r="F26" s="469">
        <v>0.06</v>
      </c>
      <c r="G26" s="106"/>
      <c r="H26" s="106"/>
      <c r="I26" s="106"/>
      <c r="J26" s="106"/>
      <c r="K26" s="106"/>
      <c r="L26" s="4"/>
      <c r="M26" s="3"/>
    </row>
    <row r="27" spans="1:13" ht="16.2">
      <c r="A27" s="506" t="s">
        <v>603</v>
      </c>
      <c r="B27" s="933" t="s">
        <v>700</v>
      </c>
      <c r="C27" s="934"/>
      <c r="D27" s="469">
        <v>7.0499999999999993E-2</v>
      </c>
      <c r="E27" s="505" t="s">
        <v>699</v>
      </c>
      <c r="F27" s="505" t="s">
        <v>698</v>
      </c>
      <c r="G27" s="106"/>
      <c r="H27" s="106"/>
      <c r="I27" s="106"/>
      <c r="J27" s="106"/>
      <c r="K27" s="106"/>
      <c r="L27" s="4"/>
      <c r="M27" s="3"/>
    </row>
    <row r="28" spans="1:13">
      <c r="A28" s="21"/>
      <c r="B28" s="504"/>
      <c r="C28" s="504"/>
      <c r="D28" s="504"/>
      <c r="E28" s="504"/>
      <c r="F28" s="504"/>
      <c r="G28" s="106"/>
      <c r="H28" s="106"/>
      <c r="I28" s="106"/>
      <c r="J28" s="106"/>
      <c r="K28" s="106"/>
      <c r="L28" s="4"/>
      <c r="M28" s="3"/>
    </row>
    <row r="29" spans="1:13">
      <c r="A29" s="356" t="s">
        <v>697</v>
      </c>
      <c r="B29" s="504"/>
      <c r="C29" s="504"/>
      <c r="D29" s="504"/>
      <c r="E29" s="504"/>
      <c r="F29" s="504"/>
      <c r="G29" s="106"/>
      <c r="H29" s="106"/>
      <c r="I29" s="106"/>
      <c r="J29" s="106"/>
      <c r="K29" s="106"/>
      <c r="L29" s="4"/>
      <c r="M29" s="3"/>
    </row>
    <row r="30" spans="1:13">
      <c r="A30" s="356" t="s">
        <v>696</v>
      </c>
      <c r="B30" s="504"/>
      <c r="C30" s="504"/>
      <c r="D30" s="504"/>
      <c r="E30" s="504"/>
      <c r="F30" s="504"/>
      <c r="G30" s="106"/>
      <c r="H30" s="106"/>
      <c r="I30" s="106"/>
      <c r="J30" s="106"/>
      <c r="K30" s="106"/>
      <c r="L30" s="503"/>
      <c r="M30" s="3"/>
    </row>
    <row r="31" spans="1:13">
      <c r="A31" s="502"/>
      <c r="B31" s="501"/>
      <c r="C31" s="501"/>
      <c r="D31" s="501"/>
      <c r="E31" s="501"/>
      <c r="F31" s="501"/>
      <c r="G31" s="106"/>
      <c r="H31" s="106"/>
      <c r="I31" s="106"/>
      <c r="J31" s="500"/>
      <c r="K31" s="499"/>
      <c r="L31" s="498" t="s">
        <v>695</v>
      </c>
      <c r="M31" s="935">
        <v>0.3</v>
      </c>
    </row>
    <row r="32" spans="1:13">
      <c r="A32" s="2" t="s">
        <v>694</v>
      </c>
      <c r="B32" s="2"/>
      <c r="C32" s="2"/>
      <c r="D32" s="2"/>
      <c r="E32" s="2"/>
      <c r="F32" s="2"/>
      <c r="G32" s="2"/>
      <c r="H32" s="2"/>
      <c r="I32" s="4"/>
      <c r="J32" s="497"/>
      <c r="K32" s="496"/>
      <c r="L32" s="495" t="s">
        <v>693</v>
      </c>
      <c r="M32" s="935"/>
    </row>
    <row r="33" spans="1:3" ht="16.2">
      <c r="A33" s="494" t="s">
        <v>273</v>
      </c>
      <c r="B33" s="112" t="s">
        <v>692</v>
      </c>
      <c r="C33" s="2"/>
    </row>
    <row r="34" spans="1:3">
      <c r="A34" s="494" t="s">
        <v>267</v>
      </c>
      <c r="B34" s="112" t="s">
        <v>687</v>
      </c>
      <c r="C34" s="2"/>
    </row>
    <row r="35" spans="1:3" ht="16.2">
      <c r="A35" s="494" t="s">
        <v>686</v>
      </c>
      <c r="B35" s="112" t="s">
        <v>691</v>
      </c>
      <c r="C35" s="2"/>
    </row>
    <row r="36" spans="1:3" ht="16.2">
      <c r="A36" s="494" t="s">
        <v>684</v>
      </c>
      <c r="B36" s="112" t="s">
        <v>690</v>
      </c>
      <c r="C36" s="2"/>
    </row>
    <row r="37" spans="1:3" ht="16.2">
      <c r="A37" s="5"/>
      <c r="B37" s="82" t="s">
        <v>689</v>
      </c>
      <c r="C37" s="82"/>
    </row>
    <row r="39" spans="1:3" ht="16.2">
      <c r="A39" s="488" t="s">
        <v>273</v>
      </c>
      <c r="B39" s="492"/>
      <c r="C39" s="486" t="s">
        <v>688</v>
      </c>
    </row>
    <row r="40" spans="1:3">
      <c r="A40" s="488"/>
      <c r="B40" s="491"/>
      <c r="C40" s="489"/>
    </row>
    <row r="41" spans="1:3">
      <c r="A41" s="488" t="s">
        <v>267</v>
      </c>
      <c r="B41" s="490"/>
      <c r="C41" s="486" t="s">
        <v>687</v>
      </c>
    </row>
    <row r="42" spans="1:3">
      <c r="A42" s="488"/>
      <c r="C42" s="489"/>
    </row>
    <row r="43" spans="1:3" ht="16.2">
      <c r="A43" s="488" t="s">
        <v>686</v>
      </c>
      <c r="B43" s="487"/>
      <c r="C43" s="486" t="s">
        <v>685</v>
      </c>
    </row>
    <row r="44" spans="1:3">
      <c r="A44" s="488"/>
      <c r="C44" s="489"/>
    </row>
    <row r="45" spans="1:3" ht="16.2">
      <c r="A45" s="488" t="s">
        <v>684</v>
      </c>
      <c r="B45" s="487"/>
      <c r="C45" s="486" t="s">
        <v>683</v>
      </c>
    </row>
  </sheetData>
  <mergeCells count="10">
    <mergeCell ref="B27:C27"/>
    <mergeCell ref="M31:M32"/>
    <mergeCell ref="A4:L4"/>
    <mergeCell ref="A16:A18"/>
    <mergeCell ref="B16:C17"/>
    <mergeCell ref="A22:A24"/>
    <mergeCell ref="B22:F22"/>
    <mergeCell ref="B23:C23"/>
    <mergeCell ref="D23:E23"/>
    <mergeCell ref="F23:F24"/>
  </mergeCells>
  <pageMargins left="0.7" right="0.7" top="0.75" bottom="0.75" header="0.3" footer="0.3"/>
  <pageSetup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646E9-04FC-44DF-9306-53D71734A332}">
  <dimension ref="A1:M46"/>
  <sheetViews>
    <sheetView zoomScaleNormal="100" workbookViewId="0"/>
  </sheetViews>
  <sheetFormatPr defaultColWidth="9.109375" defaultRowHeight="15.6"/>
  <cols>
    <col min="1" max="1" width="11.6640625" style="1" customWidth="1"/>
    <col min="2" max="2" width="13.6640625" style="1" customWidth="1"/>
    <col min="3" max="5" width="15.6640625" style="1" customWidth="1"/>
    <col min="6" max="6" width="13.6640625" style="1" customWidth="1"/>
    <col min="7" max="10" width="15.6640625" style="1" customWidth="1"/>
    <col min="11" max="11" width="13.6640625" style="1" customWidth="1"/>
    <col min="12" max="12" width="10.66406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13" ht="15.75" customHeight="1">
      <c r="A1" s="23" t="s">
        <v>471</v>
      </c>
      <c r="B1" s="22"/>
      <c r="C1" s="5" t="s">
        <v>36</v>
      </c>
      <c r="D1" s="22"/>
      <c r="E1" s="22"/>
      <c r="F1" s="22"/>
      <c r="G1" s="22"/>
      <c r="H1" s="22"/>
      <c r="I1" s="22"/>
      <c r="J1" s="22"/>
      <c r="K1" s="4"/>
      <c r="L1" s="4"/>
      <c r="M1" s="4"/>
    </row>
    <row r="2" spans="1:13" ht="15.75" customHeight="1">
      <c r="A2" s="21"/>
      <c r="B2" s="2"/>
      <c r="C2" s="2"/>
      <c r="D2" s="2"/>
      <c r="E2" s="2"/>
      <c r="F2" s="2"/>
      <c r="G2" s="2"/>
      <c r="H2" s="19"/>
      <c r="I2" s="19"/>
      <c r="J2" s="3"/>
      <c r="K2" s="3"/>
      <c r="L2" s="3"/>
      <c r="M2" s="3"/>
    </row>
    <row r="3" spans="1:13">
      <c r="A3" s="880" t="s">
        <v>740</v>
      </c>
      <c r="B3" s="880"/>
      <c r="C3" s="880"/>
      <c r="D3" s="880"/>
      <c r="E3" s="880"/>
      <c r="F3" s="880"/>
      <c r="G3" s="880"/>
      <c r="H3" s="880"/>
      <c r="I3" s="880"/>
      <c r="J3" s="880"/>
      <c r="K3" s="880"/>
      <c r="L3" s="880"/>
      <c r="M3" s="3"/>
    </row>
    <row r="4" spans="1:13">
      <c r="A4" s="2"/>
      <c r="B4" s="111"/>
      <c r="C4" s="4"/>
      <c r="D4" s="4"/>
      <c r="E4" s="4"/>
      <c r="F4" s="4"/>
      <c r="G4" s="4"/>
      <c r="H4" s="4"/>
      <c r="I4" s="4"/>
      <c r="J4" s="4"/>
      <c r="K4" s="4"/>
      <c r="L4" s="4"/>
      <c r="M4" s="3"/>
    </row>
    <row r="5" spans="1:13">
      <c r="A5" s="2" t="s">
        <v>69</v>
      </c>
      <c r="B5" s="2" t="s">
        <v>739</v>
      </c>
      <c r="C5" s="2"/>
      <c r="D5" s="2"/>
      <c r="E5" s="2"/>
      <c r="F5" s="2"/>
      <c r="G5" s="2"/>
      <c r="H5" s="2"/>
      <c r="I5" s="4"/>
      <c r="J5" s="4"/>
      <c r="K5" s="4"/>
      <c r="L5" s="4"/>
      <c r="M5" s="3"/>
    </row>
    <row r="6" spans="1:13" ht="16.2">
      <c r="A6" s="5"/>
      <c r="B6" s="5" t="s">
        <v>60</v>
      </c>
      <c r="C6" s="5"/>
      <c r="D6" s="3"/>
      <c r="E6" s="3"/>
      <c r="F6" s="2"/>
      <c r="G6" s="2"/>
      <c r="H6" s="2"/>
      <c r="I6" s="4"/>
      <c r="J6" s="4"/>
      <c r="K6" s="4"/>
      <c r="L6" s="4"/>
      <c r="M6" s="4"/>
    </row>
    <row r="7" spans="1:13">
      <c r="B7" s="848"/>
      <c r="C7" s="848"/>
      <c r="D7" s="848"/>
      <c r="E7" s="848"/>
      <c r="F7" s="848"/>
      <c r="G7" s="848"/>
      <c r="H7" s="848"/>
      <c r="I7" s="848"/>
      <c r="J7" s="848"/>
      <c r="K7" s="848"/>
      <c r="L7" s="848"/>
      <c r="M7" s="848"/>
    </row>
    <row r="8" spans="1:13">
      <c r="B8" s="848"/>
      <c r="C8" s="848"/>
      <c r="D8" s="848"/>
      <c r="E8" s="848"/>
      <c r="F8" s="848"/>
      <c r="G8" s="848"/>
      <c r="H8" s="848"/>
      <c r="I8" s="848"/>
      <c r="J8" s="848"/>
      <c r="K8" s="848"/>
      <c r="L8" s="848"/>
      <c r="M8" s="848"/>
    </row>
    <row r="9" spans="1:13">
      <c r="B9" s="848"/>
      <c r="C9" s="848"/>
      <c r="D9" s="848"/>
      <c r="E9" s="848"/>
      <c r="F9" s="848"/>
      <c r="G9" s="848"/>
      <c r="H9" s="848"/>
      <c r="I9" s="848"/>
      <c r="J9" s="848"/>
      <c r="K9" s="848"/>
      <c r="L9" s="848"/>
      <c r="M9" s="848"/>
    </row>
    <row r="10" spans="1:13">
      <c r="A10" s="2" t="s">
        <v>738</v>
      </c>
      <c r="B10" s="46"/>
      <c r="C10" s="46"/>
      <c r="D10" s="46"/>
      <c r="E10" s="46"/>
      <c r="F10" s="46"/>
      <c r="G10" s="46"/>
      <c r="H10" s="46"/>
      <c r="I10" s="46"/>
      <c r="J10" s="46"/>
      <c r="K10" s="46"/>
      <c r="L10" s="46"/>
      <c r="M10" s="3"/>
    </row>
    <row r="11" spans="1:13">
      <c r="A11" s="2" t="s">
        <v>737</v>
      </c>
      <c r="B11" s="46"/>
      <c r="C11" s="46"/>
      <c r="D11" s="46"/>
      <c r="E11" s="46"/>
      <c r="F11" s="46"/>
      <c r="G11" s="46"/>
      <c r="H11" s="46"/>
      <c r="I11" s="46"/>
      <c r="J11" s="46"/>
      <c r="K11" s="46"/>
      <c r="L11" s="46"/>
      <c r="M11" s="3"/>
    </row>
    <row r="12" spans="1:13">
      <c r="A12" s="2"/>
      <c r="B12" s="46"/>
      <c r="C12" s="46"/>
      <c r="D12" s="46"/>
      <c r="E12" s="46"/>
      <c r="F12" s="46"/>
      <c r="G12" s="46"/>
      <c r="H12" s="46"/>
      <c r="I12" s="46"/>
      <c r="J12" s="46"/>
      <c r="K12" s="46"/>
      <c r="L12" s="46"/>
      <c r="M12" s="3"/>
    </row>
    <row r="13" spans="1:13">
      <c r="A13" s="2" t="s">
        <v>736</v>
      </c>
      <c r="B13" s="46"/>
      <c r="C13" s="46"/>
      <c r="D13" s="46"/>
      <c r="E13" s="46"/>
      <c r="F13" s="46"/>
      <c r="G13" s="46"/>
      <c r="H13" s="46"/>
      <c r="I13" s="46"/>
      <c r="J13" s="46"/>
      <c r="K13" s="46"/>
      <c r="L13" s="46"/>
      <c r="M13" s="3"/>
    </row>
    <row r="14" spans="1:13">
      <c r="A14" s="2"/>
      <c r="B14" s="46"/>
      <c r="C14" s="46"/>
      <c r="D14" s="46"/>
      <c r="E14" s="46"/>
      <c r="F14" s="46"/>
      <c r="G14" s="46"/>
      <c r="H14" s="46"/>
      <c r="I14" s="46"/>
      <c r="J14" s="46"/>
      <c r="K14" s="46"/>
      <c r="L14" s="46"/>
      <c r="M14" s="3"/>
    </row>
    <row r="15" spans="1:13">
      <c r="A15" s="356" t="s">
        <v>735</v>
      </c>
      <c r="B15" s="46"/>
      <c r="C15" s="46"/>
      <c r="D15" s="46"/>
      <c r="E15" s="46"/>
      <c r="F15" s="46"/>
      <c r="G15" s="46"/>
      <c r="H15" s="46"/>
      <c r="I15" s="46"/>
      <c r="J15" s="46"/>
      <c r="K15" s="46"/>
      <c r="L15" s="46"/>
      <c r="M15" s="3"/>
    </row>
    <row r="16" spans="1:13">
      <c r="A16" s="356" t="s">
        <v>734</v>
      </c>
      <c r="B16" s="46"/>
      <c r="C16" s="46"/>
      <c r="D16" s="46"/>
      <c r="E16" s="46"/>
      <c r="F16" s="46"/>
      <c r="G16" s="46"/>
      <c r="H16" s="46"/>
      <c r="I16" s="46"/>
      <c r="J16" s="46"/>
      <c r="K16" s="46"/>
      <c r="L16" s="46"/>
      <c r="M16" s="3"/>
    </row>
    <row r="17" spans="1:11">
      <c r="A17" s="356" t="s">
        <v>733</v>
      </c>
      <c r="B17" s="46"/>
      <c r="C17" s="46"/>
      <c r="D17" s="46"/>
      <c r="E17" s="46"/>
      <c r="F17" s="46"/>
      <c r="G17" s="46"/>
      <c r="H17" s="46"/>
      <c r="I17" s="46"/>
      <c r="J17" s="46"/>
      <c r="K17" s="46"/>
    </row>
    <row r="18" spans="1:11">
      <c r="A18" s="2"/>
      <c r="B18" s="46"/>
      <c r="C18" s="46"/>
      <c r="D18" s="46"/>
      <c r="E18" s="46"/>
      <c r="F18" s="46"/>
      <c r="G18" s="46"/>
      <c r="H18" s="46"/>
      <c r="I18" s="46"/>
      <c r="J18" s="46"/>
      <c r="K18" s="46"/>
    </row>
    <row r="19" spans="1:11">
      <c r="A19" s="2" t="s">
        <v>732</v>
      </c>
      <c r="B19" s="46"/>
      <c r="C19" s="46"/>
      <c r="D19" s="46"/>
      <c r="E19" s="46"/>
      <c r="F19" s="46"/>
      <c r="G19" s="46"/>
      <c r="H19" s="46"/>
      <c r="I19" s="46"/>
      <c r="J19" s="46"/>
      <c r="K19" s="46"/>
    </row>
    <row r="20" spans="1:11">
      <c r="A20" s="2"/>
      <c r="B20" s="46"/>
      <c r="C20" s="46"/>
      <c r="D20" s="46"/>
      <c r="E20" s="46"/>
      <c r="F20" s="46"/>
      <c r="G20" s="46"/>
      <c r="H20" s="46"/>
      <c r="I20" s="46"/>
      <c r="J20" s="46"/>
      <c r="K20" s="46"/>
    </row>
    <row r="21" spans="1:11">
      <c r="A21" s="356" t="s">
        <v>731</v>
      </c>
      <c r="B21" s="46"/>
      <c r="C21" s="46"/>
      <c r="D21" s="46"/>
      <c r="E21" s="46"/>
      <c r="F21" s="46"/>
      <c r="G21" s="46"/>
      <c r="H21" s="46"/>
      <c r="I21" s="46"/>
      <c r="J21" s="46"/>
      <c r="K21" s="46"/>
    </row>
    <row r="22" spans="1:11">
      <c r="A22" s="356" t="s">
        <v>730</v>
      </c>
      <c r="B22" s="46"/>
      <c r="C22" s="46"/>
      <c r="D22" s="46"/>
      <c r="E22" s="46"/>
      <c r="F22" s="46"/>
      <c r="G22" s="46"/>
      <c r="H22" s="46"/>
      <c r="I22" s="46"/>
      <c r="J22" s="46"/>
      <c r="K22" s="46"/>
    </row>
    <row r="23" spans="1:11">
      <c r="A23" s="356" t="s">
        <v>729</v>
      </c>
      <c r="B23" s="46"/>
      <c r="C23" s="46"/>
      <c r="D23" s="46"/>
      <c r="E23" s="46"/>
      <c r="F23" s="46"/>
      <c r="G23" s="46"/>
      <c r="H23" s="46"/>
      <c r="I23" s="46"/>
      <c r="J23" s="46"/>
      <c r="K23" s="46"/>
    </row>
    <row r="24" spans="1:11">
      <c r="A24" s="356" t="s">
        <v>728</v>
      </c>
      <c r="B24" s="46"/>
      <c r="C24" s="46"/>
      <c r="D24" s="46"/>
      <c r="E24" s="46"/>
      <c r="F24" s="46"/>
      <c r="G24" s="46"/>
      <c r="H24" s="46"/>
      <c r="I24" s="46"/>
      <c r="J24" s="46"/>
      <c r="K24" s="46"/>
    </row>
    <row r="25" spans="1:11">
      <c r="A25" s="46"/>
      <c r="B25" s="46"/>
      <c r="C25" s="46"/>
      <c r="D25" s="46"/>
      <c r="E25" s="46"/>
      <c r="F25" s="46"/>
      <c r="G25" s="46"/>
      <c r="H25" s="46"/>
      <c r="I25" s="46"/>
      <c r="J25" s="46"/>
      <c r="K25" s="46"/>
    </row>
    <row r="26" spans="1:11">
      <c r="A26" s="2" t="s">
        <v>9</v>
      </c>
      <c r="B26" s="2" t="s">
        <v>727</v>
      </c>
      <c r="C26" s="2"/>
      <c r="D26" s="2"/>
      <c r="E26" s="2"/>
      <c r="F26" s="2"/>
      <c r="G26" s="2"/>
      <c r="H26" s="2"/>
      <c r="I26" s="4"/>
      <c r="J26" s="4"/>
      <c r="K26" s="4"/>
    </row>
    <row r="27" spans="1:11" ht="16.2">
      <c r="A27" s="5"/>
      <c r="B27" s="136" t="s">
        <v>726</v>
      </c>
      <c r="C27" s="136"/>
      <c r="D27" s="135"/>
      <c r="E27" s="135"/>
      <c r="F27" s="134"/>
      <c r="G27" s="134"/>
      <c r="H27" s="2"/>
      <c r="I27" s="4"/>
      <c r="J27" s="4"/>
      <c r="K27" s="4"/>
    </row>
    <row r="29" spans="1:11" ht="46.95" customHeight="1">
      <c r="B29" s="510" t="s">
        <v>725</v>
      </c>
      <c r="C29" s="947" t="s">
        <v>724</v>
      </c>
      <c r="D29" s="947"/>
      <c r="E29" s="947"/>
      <c r="F29" s="511" t="s">
        <v>723</v>
      </c>
      <c r="G29" s="948" t="s">
        <v>722</v>
      </c>
      <c r="H29" s="948"/>
      <c r="I29" s="948"/>
      <c r="J29" s="948"/>
      <c r="K29" s="510" t="s">
        <v>721</v>
      </c>
    </row>
    <row r="30" spans="1:11" ht="15.6" customHeight="1">
      <c r="B30" s="946" t="s">
        <v>658</v>
      </c>
      <c r="C30" s="949" t="s">
        <v>720</v>
      </c>
      <c r="D30" s="949"/>
      <c r="E30" s="949"/>
      <c r="F30" s="509">
        <v>5</v>
      </c>
      <c r="G30" s="950"/>
      <c r="H30" s="950"/>
      <c r="I30" s="950"/>
      <c r="J30" s="950"/>
      <c r="K30" s="944">
        <v>0.3</v>
      </c>
    </row>
    <row r="31" spans="1:11">
      <c r="B31" s="946"/>
      <c r="C31" s="949" t="s">
        <v>719</v>
      </c>
      <c r="D31" s="949"/>
      <c r="E31" s="949"/>
      <c r="F31" s="509">
        <v>1</v>
      </c>
      <c r="G31" s="950"/>
      <c r="H31" s="950"/>
      <c r="I31" s="950"/>
      <c r="J31" s="950"/>
      <c r="K31" s="945"/>
    </row>
    <row r="32" spans="1:11" ht="15.6" customHeight="1">
      <c r="B32" s="946" t="s">
        <v>718</v>
      </c>
      <c r="C32" s="943"/>
      <c r="D32" s="943"/>
      <c r="E32" s="943"/>
      <c r="F32" s="508"/>
      <c r="G32" s="943"/>
      <c r="H32" s="943"/>
      <c r="I32" s="943"/>
      <c r="J32" s="943"/>
      <c r="K32" s="944">
        <v>0.4</v>
      </c>
    </row>
    <row r="33" spans="1:12">
      <c r="B33" s="942"/>
      <c r="C33" s="943"/>
      <c r="D33" s="943"/>
      <c r="E33" s="943"/>
      <c r="F33" s="508"/>
      <c r="G33" s="943"/>
      <c r="H33" s="943"/>
      <c r="I33" s="943"/>
      <c r="J33" s="943"/>
      <c r="K33" s="945"/>
    </row>
    <row r="34" spans="1:12">
      <c r="B34" s="942" t="s">
        <v>657</v>
      </c>
      <c r="C34" s="943"/>
      <c r="D34" s="943"/>
      <c r="E34" s="943"/>
      <c r="F34" s="508"/>
      <c r="G34" s="943"/>
      <c r="H34" s="943"/>
      <c r="I34" s="943"/>
      <c r="J34" s="943"/>
      <c r="K34" s="944">
        <v>0.3</v>
      </c>
    </row>
    <row r="35" spans="1:12">
      <c r="B35" s="942"/>
      <c r="C35" s="943"/>
      <c r="D35" s="943"/>
      <c r="E35" s="943"/>
      <c r="F35" s="508"/>
      <c r="G35" s="943"/>
      <c r="H35" s="943"/>
      <c r="I35" s="943"/>
      <c r="J35" s="943"/>
      <c r="K35" s="945"/>
    </row>
    <row r="37" spans="1:12">
      <c r="A37" s="2" t="s">
        <v>717</v>
      </c>
      <c r="B37" s="46"/>
      <c r="C37" s="46"/>
      <c r="D37" s="46"/>
      <c r="E37" s="46"/>
      <c r="F37" s="46"/>
      <c r="G37" s="46"/>
      <c r="H37" s="46"/>
      <c r="I37" s="46"/>
      <c r="J37" s="46"/>
      <c r="K37" s="46"/>
      <c r="L37" s="46"/>
    </row>
    <row r="38" spans="1:12">
      <c r="A38" s="2"/>
      <c r="B38" s="46"/>
      <c r="C38" s="46"/>
      <c r="D38" s="46"/>
      <c r="E38" s="46"/>
      <c r="F38" s="46"/>
      <c r="G38" s="46"/>
      <c r="H38" s="46"/>
      <c r="I38" s="46"/>
      <c r="J38" s="46"/>
      <c r="K38" s="46"/>
      <c r="L38" s="46"/>
    </row>
    <row r="39" spans="1:12" ht="43.2" customHeight="1">
      <c r="A39" s="2"/>
      <c r="B39" s="833" t="s">
        <v>716</v>
      </c>
      <c r="C39" s="833"/>
      <c r="D39" s="833" t="s">
        <v>580</v>
      </c>
      <c r="E39" s="833"/>
      <c r="F39" s="46"/>
      <c r="G39" s="46"/>
      <c r="H39" s="46"/>
      <c r="I39" s="46"/>
      <c r="J39" s="46"/>
      <c r="K39" s="46"/>
      <c r="L39" s="46"/>
    </row>
    <row r="40" spans="1:12">
      <c r="A40" s="2"/>
      <c r="B40" s="940" t="s">
        <v>715</v>
      </c>
      <c r="C40" s="940"/>
      <c r="D40" s="941">
        <v>0.125</v>
      </c>
      <c r="E40" s="941"/>
      <c r="F40" s="46"/>
      <c r="G40" s="46"/>
      <c r="H40" s="46"/>
      <c r="I40" s="46"/>
      <c r="J40" s="46"/>
      <c r="K40" s="46"/>
      <c r="L40" s="46"/>
    </row>
    <row r="41" spans="1:12">
      <c r="A41" s="2"/>
      <c r="B41" s="940" t="s">
        <v>714</v>
      </c>
      <c r="C41" s="940"/>
      <c r="D41" s="941">
        <v>8.5000000000000006E-2</v>
      </c>
      <c r="E41" s="941"/>
      <c r="F41" s="46"/>
      <c r="G41" s="46"/>
      <c r="H41" s="46"/>
      <c r="I41" s="46"/>
      <c r="J41" s="46"/>
      <c r="K41" s="46"/>
      <c r="L41" s="46"/>
    </row>
    <row r="42" spans="1:12">
      <c r="A42" s="2"/>
      <c r="B42" s="940" t="s">
        <v>713</v>
      </c>
      <c r="C42" s="940"/>
      <c r="D42" s="941">
        <v>6.5000000000000002E-2</v>
      </c>
      <c r="E42" s="941"/>
      <c r="F42" s="46"/>
      <c r="G42" s="46"/>
      <c r="H42" s="46"/>
      <c r="I42" s="46"/>
      <c r="J42" s="46"/>
      <c r="K42" s="46"/>
      <c r="L42" s="46"/>
    </row>
    <row r="43" spans="1:12">
      <c r="A43" s="2"/>
      <c r="B43" s="940" t="s">
        <v>712</v>
      </c>
      <c r="C43" s="940"/>
      <c r="D43" s="941">
        <v>5.5E-2</v>
      </c>
      <c r="E43" s="941"/>
      <c r="F43" s="46"/>
      <c r="G43" s="46"/>
      <c r="H43" s="46"/>
      <c r="I43" s="46"/>
      <c r="J43" s="46"/>
      <c r="K43" s="46"/>
      <c r="L43" s="46"/>
    </row>
    <row r="44" spans="1:12">
      <c r="A44" s="2"/>
      <c r="B44" s="46"/>
      <c r="C44" s="46"/>
      <c r="D44" s="46"/>
      <c r="E44" s="46"/>
      <c r="F44" s="46"/>
      <c r="G44" s="46"/>
      <c r="H44" s="46"/>
      <c r="I44" s="46"/>
      <c r="J44" s="46"/>
      <c r="K44" s="46"/>
      <c r="L44" s="46"/>
    </row>
    <row r="45" spans="1:12">
      <c r="A45" s="140" t="s">
        <v>7</v>
      </c>
      <c r="B45" s="817" t="s">
        <v>711</v>
      </c>
      <c r="C45" s="817"/>
      <c r="D45" s="817"/>
      <c r="E45" s="817"/>
      <c r="F45" s="817"/>
      <c r="G45" s="817"/>
      <c r="H45" s="817"/>
      <c r="I45" s="817"/>
      <c r="J45" s="817"/>
      <c r="K45" s="817"/>
      <c r="L45" s="817"/>
    </row>
    <row r="46" spans="1:12" ht="16.2">
      <c r="A46" s="5"/>
      <c r="B46" s="5" t="s">
        <v>60</v>
      </c>
      <c r="C46" s="5"/>
      <c r="D46" s="3"/>
      <c r="E46" s="3"/>
      <c r="F46" s="2"/>
      <c r="G46" s="2"/>
      <c r="H46" s="2"/>
      <c r="I46" s="4"/>
      <c r="J46" s="4"/>
      <c r="K46" s="4"/>
      <c r="L46" s="4"/>
    </row>
  </sheetData>
  <mergeCells count="33">
    <mergeCell ref="A3:L3"/>
    <mergeCell ref="B7:M9"/>
    <mergeCell ref="C29:E29"/>
    <mergeCell ref="G29:J29"/>
    <mergeCell ref="B30:B31"/>
    <mergeCell ref="C30:E30"/>
    <mergeCell ref="G30:J30"/>
    <mergeCell ref="K30:K31"/>
    <mergeCell ref="C31:E31"/>
    <mergeCell ref="G31:J31"/>
    <mergeCell ref="B32:B33"/>
    <mergeCell ref="C32:E32"/>
    <mergeCell ref="G32:J32"/>
    <mergeCell ref="K32:K33"/>
    <mergeCell ref="C33:E33"/>
    <mergeCell ref="G33:J33"/>
    <mergeCell ref="B34:B35"/>
    <mergeCell ref="C34:E34"/>
    <mergeCell ref="G34:J34"/>
    <mergeCell ref="K34:K35"/>
    <mergeCell ref="C35:E35"/>
    <mergeCell ref="G35:J35"/>
    <mergeCell ref="B39:C39"/>
    <mergeCell ref="D39:E39"/>
    <mergeCell ref="B40:C40"/>
    <mergeCell ref="D40:E40"/>
    <mergeCell ref="B41:C41"/>
    <mergeCell ref="D41:E41"/>
    <mergeCell ref="B42:C42"/>
    <mergeCell ref="D42:E42"/>
    <mergeCell ref="B43:C43"/>
    <mergeCell ref="D43:E43"/>
    <mergeCell ref="B45:L45"/>
  </mergeCells>
  <pageMargins left="0.7" right="0.7" top="0.75" bottom="0.75" header="0.3" footer="0.3"/>
  <pageSetup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7CA3B-B97F-40C4-BB27-76B96C851DAF}">
  <dimension ref="A1:M51"/>
  <sheetViews>
    <sheetView zoomScaleNormal="100" workbookViewId="0"/>
  </sheetViews>
  <sheetFormatPr defaultColWidth="8.6640625" defaultRowHeight="15.6"/>
  <cols>
    <col min="1" max="1" width="13.6640625" style="1" customWidth="1"/>
    <col min="2" max="5" width="17.6640625" style="1" customWidth="1"/>
    <col min="6" max="13" width="9.6640625" style="1" customWidth="1"/>
    <col min="14" max="14" width="11.33203125" style="1" customWidth="1"/>
    <col min="15" max="15" width="10.6640625" style="1" customWidth="1"/>
    <col min="16" max="16" width="10.88671875" style="1" customWidth="1"/>
    <col min="17" max="17" width="10.33203125" style="1" customWidth="1"/>
    <col min="18" max="18" width="10.109375" style="1" customWidth="1"/>
    <col min="19" max="16384" width="8.6640625" style="1"/>
  </cols>
  <sheetData>
    <row r="1" spans="1:13" ht="18">
      <c r="A1" s="23" t="s">
        <v>471</v>
      </c>
      <c r="B1" s="23"/>
      <c r="C1" s="256" t="s">
        <v>36</v>
      </c>
      <c r="D1" s="22"/>
      <c r="E1" s="22"/>
      <c r="F1" s="22"/>
      <c r="G1" s="22"/>
      <c r="H1" s="22"/>
      <c r="I1" s="22"/>
      <c r="J1" s="22"/>
      <c r="K1" s="22"/>
      <c r="L1" s="22"/>
      <c r="M1" s="22"/>
    </row>
    <row r="2" spans="1:13">
      <c r="A2" s="8"/>
      <c r="B2" s="8"/>
      <c r="C2" s="8"/>
      <c r="D2" s="8"/>
      <c r="E2" s="8"/>
      <c r="F2" s="8"/>
      <c r="G2" s="8"/>
      <c r="H2" s="8"/>
      <c r="I2" s="8"/>
      <c r="J2" s="8"/>
      <c r="K2" s="8"/>
      <c r="L2" s="8"/>
      <c r="M2" s="8"/>
    </row>
    <row r="3" spans="1:13">
      <c r="A3" s="869" t="s">
        <v>763</v>
      </c>
      <c r="B3" s="869"/>
      <c r="C3" s="869"/>
      <c r="D3" s="869"/>
      <c r="E3" s="869"/>
      <c r="F3" s="869"/>
      <c r="G3" s="869"/>
      <c r="H3" s="869"/>
      <c r="I3" s="869"/>
      <c r="J3" s="869"/>
      <c r="K3" s="869"/>
      <c r="L3" s="869"/>
      <c r="M3" s="869"/>
    </row>
    <row r="4" spans="1:13">
      <c r="A4" s="22"/>
      <c r="B4" s="22"/>
      <c r="C4" s="22"/>
      <c r="D4" s="22"/>
      <c r="E4" s="22"/>
      <c r="F4" s="22"/>
      <c r="G4" s="22"/>
      <c r="H4" s="22"/>
      <c r="I4" s="22"/>
      <c r="J4" s="22"/>
      <c r="K4" s="22"/>
      <c r="L4" s="22"/>
      <c r="M4" s="2"/>
    </row>
    <row r="5" spans="1:13">
      <c r="A5" s="952" t="s">
        <v>465</v>
      </c>
      <c r="B5" s="890" t="s">
        <v>762</v>
      </c>
      <c r="C5" s="890"/>
      <c r="D5" s="22"/>
      <c r="E5" s="22"/>
      <c r="F5" s="22"/>
      <c r="G5" s="22"/>
      <c r="H5" s="22"/>
      <c r="I5" s="22"/>
      <c r="J5" s="22"/>
      <c r="K5" s="22"/>
      <c r="L5" s="22"/>
      <c r="M5" s="2"/>
    </row>
    <row r="6" spans="1:13" ht="31.2">
      <c r="A6" s="952"/>
      <c r="B6" s="249" t="s">
        <v>761</v>
      </c>
      <c r="C6" s="249" t="s">
        <v>760</v>
      </c>
      <c r="D6" s="22"/>
      <c r="E6" s="22"/>
      <c r="F6" s="22"/>
      <c r="G6" s="22"/>
      <c r="H6" s="22"/>
      <c r="I6" s="22"/>
      <c r="J6" s="22"/>
      <c r="K6" s="22"/>
      <c r="L6" s="22"/>
      <c r="M6" s="2"/>
    </row>
    <row r="7" spans="1:13">
      <c r="A7" s="519" t="s">
        <v>509</v>
      </c>
      <c r="B7" s="523">
        <v>24</v>
      </c>
      <c r="C7" s="523">
        <v>50</v>
      </c>
      <c r="D7" s="22"/>
      <c r="E7" s="22"/>
      <c r="F7" s="22"/>
      <c r="G7" s="22"/>
      <c r="H7" s="22"/>
      <c r="I7" s="22"/>
      <c r="J7" s="22"/>
      <c r="K7" s="22"/>
      <c r="L7" s="22"/>
      <c r="M7" s="2"/>
    </row>
    <row r="8" spans="1:13">
      <c r="A8" s="519" t="s">
        <v>589</v>
      </c>
      <c r="B8" s="523">
        <v>16</v>
      </c>
      <c r="C8" s="523">
        <v>30</v>
      </c>
      <c r="D8" s="22"/>
      <c r="E8" s="22"/>
      <c r="F8" s="22"/>
      <c r="G8" s="22"/>
      <c r="H8" s="22"/>
      <c r="I8" s="22"/>
      <c r="J8" s="22"/>
      <c r="K8" s="22"/>
      <c r="L8" s="22"/>
      <c r="M8" s="2"/>
    </row>
    <row r="9" spans="1:13">
      <c r="A9" s="22"/>
      <c r="B9" s="22"/>
      <c r="C9" s="22"/>
      <c r="D9" s="22"/>
      <c r="E9" s="22"/>
      <c r="F9" s="22"/>
      <c r="G9" s="22"/>
      <c r="H9" s="22"/>
      <c r="I9" s="22"/>
      <c r="J9" s="22"/>
      <c r="K9" s="22"/>
      <c r="L9" s="22"/>
      <c r="M9" s="2"/>
    </row>
    <row r="10" spans="1:13">
      <c r="A10" s="953" t="s">
        <v>465</v>
      </c>
      <c r="B10" s="887" t="s">
        <v>703</v>
      </c>
      <c r="C10" s="888"/>
      <c r="D10" s="888"/>
      <c r="E10" s="889"/>
      <c r="F10" s="522"/>
      <c r="G10" s="522"/>
      <c r="H10" s="22"/>
      <c r="I10" s="22"/>
      <c r="J10" s="22"/>
      <c r="K10" s="22"/>
      <c r="L10" s="22"/>
      <c r="M10" s="2"/>
    </row>
    <row r="11" spans="1:13" ht="15.45" customHeight="1">
      <c r="A11" s="952"/>
      <c r="B11" s="954" t="s">
        <v>585</v>
      </c>
      <c r="C11" s="954"/>
      <c r="D11" s="954" t="s">
        <v>584</v>
      </c>
      <c r="E11" s="954"/>
      <c r="F11" s="22"/>
      <c r="G11" s="22"/>
      <c r="H11" s="22"/>
      <c r="I11" s="22"/>
      <c r="J11" s="22"/>
      <c r="K11" s="22"/>
      <c r="L11" s="22"/>
      <c r="M11" s="2"/>
    </row>
    <row r="12" spans="1:13">
      <c r="A12" s="952"/>
      <c r="B12" s="249" t="s">
        <v>759</v>
      </c>
      <c r="C12" s="249" t="s">
        <v>758</v>
      </c>
      <c r="D12" s="249" t="s">
        <v>759</v>
      </c>
      <c r="E12" s="249" t="s">
        <v>758</v>
      </c>
      <c r="F12" s="22"/>
      <c r="G12" s="22"/>
      <c r="H12" s="22"/>
      <c r="I12" s="22"/>
      <c r="J12" s="22"/>
      <c r="K12" s="22"/>
      <c r="L12" s="22"/>
      <c r="M12" s="2"/>
    </row>
    <row r="13" spans="1:13">
      <c r="A13" s="417" t="s">
        <v>509</v>
      </c>
      <c r="B13" s="520">
        <v>0.04</v>
      </c>
      <c r="C13" s="520">
        <v>0.06</v>
      </c>
      <c r="D13" s="520">
        <v>0.08</v>
      </c>
      <c r="E13" s="520">
        <v>0.05</v>
      </c>
      <c r="F13" s="22"/>
      <c r="G13" s="22"/>
      <c r="H13" s="22"/>
      <c r="I13" s="22"/>
      <c r="J13" s="22"/>
      <c r="K13" s="22"/>
      <c r="L13" s="22"/>
      <c r="M13" s="2"/>
    </row>
    <row r="14" spans="1:13">
      <c r="A14" s="417" t="s">
        <v>589</v>
      </c>
      <c r="B14" s="520">
        <v>0.1</v>
      </c>
      <c r="C14" s="520">
        <v>0.125</v>
      </c>
      <c r="D14" s="520">
        <v>0.06</v>
      </c>
      <c r="E14" s="520">
        <v>0.1</v>
      </c>
      <c r="F14" s="22"/>
      <c r="G14" s="22"/>
      <c r="H14" s="22"/>
      <c r="I14" s="22"/>
      <c r="J14" s="22"/>
      <c r="K14" s="22"/>
      <c r="L14" s="22"/>
      <c r="M14" s="2"/>
    </row>
    <row r="15" spans="1:13">
      <c r="A15" s="22"/>
      <c r="B15" s="22"/>
      <c r="C15" s="22"/>
      <c r="D15" s="22"/>
      <c r="E15" s="22"/>
      <c r="F15" s="22"/>
      <c r="G15" s="22"/>
      <c r="H15" s="22"/>
      <c r="I15" s="22"/>
      <c r="J15" s="22"/>
      <c r="K15" s="22"/>
      <c r="L15" s="22"/>
      <c r="M15" s="2"/>
    </row>
    <row r="16" spans="1:13">
      <c r="A16" s="853"/>
      <c r="B16" s="861" t="s">
        <v>757</v>
      </c>
      <c r="C16" s="863"/>
      <c r="D16" s="863"/>
      <c r="E16" s="862"/>
      <c r="F16" s="22"/>
      <c r="G16" s="22"/>
      <c r="H16" s="22"/>
      <c r="I16" s="22"/>
      <c r="J16" s="22"/>
      <c r="K16" s="22"/>
      <c r="L16" s="22"/>
      <c r="M16" s="2"/>
    </row>
    <row r="17" spans="1:13">
      <c r="A17" s="854"/>
      <c r="B17" s="393" t="s">
        <v>756</v>
      </c>
      <c r="C17" s="393" t="s">
        <v>755</v>
      </c>
      <c r="D17" s="393" t="s">
        <v>754</v>
      </c>
      <c r="E17" s="393" t="s">
        <v>647</v>
      </c>
      <c r="F17" s="22"/>
      <c r="G17" s="22"/>
      <c r="H17" s="22"/>
      <c r="I17" s="22"/>
      <c r="J17" s="22"/>
      <c r="K17" s="22"/>
      <c r="L17" s="22"/>
      <c r="M17" s="2"/>
    </row>
    <row r="18" spans="1:13">
      <c r="A18" s="519" t="s">
        <v>756</v>
      </c>
      <c r="B18" s="432">
        <v>1</v>
      </c>
      <c r="C18" s="432">
        <v>0.5</v>
      </c>
      <c r="D18" s="432">
        <v>0.25</v>
      </c>
      <c r="E18" s="432">
        <v>0</v>
      </c>
      <c r="F18" s="22"/>
      <c r="G18" s="22"/>
      <c r="H18" s="22"/>
      <c r="I18" s="22"/>
      <c r="J18" s="22"/>
      <c r="K18" s="22"/>
      <c r="L18" s="22"/>
      <c r="M18" s="2"/>
    </row>
    <row r="19" spans="1:13">
      <c r="A19" s="519" t="s">
        <v>755</v>
      </c>
      <c r="B19" s="432">
        <v>0.5</v>
      </c>
      <c r="C19" s="432">
        <v>1</v>
      </c>
      <c r="D19" s="432">
        <v>0.25</v>
      </c>
      <c r="E19" s="432">
        <v>0</v>
      </c>
      <c r="F19" s="22"/>
      <c r="G19" s="22"/>
      <c r="H19" s="22"/>
      <c r="I19" s="22"/>
      <c r="J19" s="22"/>
      <c r="K19" s="22"/>
      <c r="L19" s="22"/>
      <c r="M19" s="2"/>
    </row>
    <row r="20" spans="1:13">
      <c r="A20" s="519" t="s">
        <v>754</v>
      </c>
      <c r="B20" s="432">
        <v>0.25</v>
      </c>
      <c r="C20" s="432">
        <v>0.25</v>
      </c>
      <c r="D20" s="432">
        <v>1</v>
      </c>
      <c r="E20" s="432">
        <v>0</v>
      </c>
      <c r="F20" s="22"/>
      <c r="G20" s="22"/>
      <c r="H20" s="22"/>
      <c r="I20" s="22"/>
      <c r="J20" s="22"/>
      <c r="K20" s="22"/>
      <c r="L20" s="22"/>
      <c r="M20" s="2"/>
    </row>
    <row r="21" spans="1:13">
      <c r="A21" s="519" t="s">
        <v>647</v>
      </c>
      <c r="B21" s="432">
        <v>0</v>
      </c>
      <c r="C21" s="432">
        <v>0</v>
      </c>
      <c r="D21" s="432">
        <v>0</v>
      </c>
      <c r="E21" s="432">
        <v>1</v>
      </c>
      <c r="F21" s="22"/>
      <c r="G21" s="22"/>
      <c r="H21" s="22"/>
      <c r="I21" s="22"/>
      <c r="J21" s="22"/>
      <c r="K21" s="22"/>
      <c r="L21" s="22"/>
      <c r="M21" s="2"/>
    </row>
    <row r="22" spans="1:13">
      <c r="A22" s="22"/>
      <c r="B22" s="516"/>
      <c r="C22" s="516"/>
      <c r="D22" s="516"/>
      <c r="E22" s="516"/>
      <c r="F22" s="22"/>
      <c r="G22" s="22"/>
      <c r="H22" s="22"/>
      <c r="I22" s="22"/>
      <c r="J22" s="22"/>
      <c r="K22" s="362"/>
      <c r="L22" s="362"/>
      <c r="M22" s="364" t="s">
        <v>753</v>
      </c>
    </row>
    <row r="23" spans="1:13">
      <c r="A23" s="518" t="s">
        <v>752</v>
      </c>
      <c r="B23" s="516"/>
      <c r="C23" s="516"/>
      <c r="D23" s="516"/>
      <c r="E23" s="22"/>
      <c r="F23" s="22"/>
      <c r="G23" s="22"/>
      <c r="H23" s="22"/>
      <c r="I23" s="22"/>
      <c r="J23" s="22"/>
      <c r="K23" s="22"/>
      <c r="L23" s="22"/>
      <c r="M23" s="517">
        <v>4.4999999999999998E-2</v>
      </c>
    </row>
    <row r="24" spans="1:13">
      <c r="A24" s="22" t="s">
        <v>751</v>
      </c>
      <c r="B24" s="516"/>
      <c r="C24" s="516"/>
      <c r="D24" s="516"/>
      <c r="E24" s="516"/>
      <c r="F24" s="22"/>
      <c r="G24" s="22"/>
      <c r="H24" s="22"/>
      <c r="I24" s="22"/>
      <c r="J24" s="22"/>
      <c r="K24" s="22"/>
      <c r="L24" s="22"/>
      <c r="M24" s="2"/>
    </row>
    <row r="25" spans="1:13">
      <c r="A25" s="22" t="s">
        <v>750</v>
      </c>
      <c r="B25" s="516"/>
      <c r="C25" s="516"/>
      <c r="D25" s="516"/>
      <c r="E25" s="516"/>
      <c r="F25" s="22"/>
      <c r="G25" s="22"/>
      <c r="H25" s="22"/>
      <c r="I25" s="22"/>
      <c r="J25" s="22"/>
      <c r="K25" s="22"/>
      <c r="L25" s="22"/>
      <c r="M25" s="2"/>
    </row>
    <row r="26" spans="1:13">
      <c r="A26" s="22" t="s">
        <v>749</v>
      </c>
      <c r="B26" s="516"/>
      <c r="C26" s="516"/>
      <c r="D26" s="516"/>
      <c r="E26" s="516"/>
      <c r="F26" s="22"/>
      <c r="G26" s="22"/>
      <c r="H26" s="22"/>
      <c r="I26" s="22"/>
      <c r="J26" s="22"/>
      <c r="K26" s="362"/>
      <c r="L26" s="362"/>
      <c r="M26" s="364" t="s">
        <v>748</v>
      </c>
    </row>
    <row r="27" spans="1:13">
      <c r="A27" s="22" t="s">
        <v>747</v>
      </c>
      <c r="B27" s="516"/>
      <c r="C27" s="516"/>
      <c r="D27" s="516"/>
      <c r="E27" s="22"/>
      <c r="F27" s="22"/>
      <c r="G27" s="22"/>
      <c r="H27" s="22"/>
      <c r="I27" s="22"/>
      <c r="J27" s="22"/>
      <c r="K27" s="22"/>
      <c r="L27" s="22"/>
      <c r="M27" s="515">
        <v>0.84160000000000001</v>
      </c>
    </row>
    <row r="28" spans="1:13">
      <c r="A28" s="22"/>
      <c r="B28" s="22"/>
      <c r="C28" s="22"/>
      <c r="D28" s="22"/>
      <c r="E28" s="22"/>
      <c r="F28" s="22"/>
      <c r="G28" s="22"/>
      <c r="H28" s="22"/>
      <c r="I28" s="22"/>
      <c r="J28" s="22"/>
      <c r="K28" s="22"/>
      <c r="L28" s="22"/>
      <c r="M28" s="2"/>
    </row>
    <row r="29" spans="1:13">
      <c r="A29" s="239" t="s">
        <v>69</v>
      </c>
      <c r="B29" s="22" t="s">
        <v>746</v>
      </c>
      <c r="C29" s="22"/>
      <c r="D29" s="22"/>
      <c r="E29" s="22"/>
      <c r="F29" s="22"/>
      <c r="G29" s="22"/>
      <c r="H29" s="22"/>
      <c r="I29" s="22"/>
      <c r="J29" s="22"/>
      <c r="K29" s="22"/>
      <c r="L29" s="22"/>
      <c r="M29" s="2"/>
    </row>
    <row r="30" spans="1:13" ht="16.2">
      <c r="A30" s="514"/>
      <c r="B30" s="951" t="s">
        <v>60</v>
      </c>
      <c r="C30" s="951"/>
      <c r="D30" s="951"/>
      <c r="E30" s="951"/>
      <c r="F30" s="951"/>
      <c r="G30" s="951"/>
      <c r="H30" s="951"/>
      <c r="I30" s="951"/>
      <c r="J30" s="951"/>
      <c r="K30" s="951"/>
      <c r="L30" s="951"/>
      <c r="M30" s="951"/>
    </row>
    <row r="31" spans="1:13">
      <c r="A31" s="883"/>
      <c r="B31" s="883"/>
      <c r="C31" s="883"/>
      <c r="D31" s="883"/>
      <c r="E31" s="883"/>
      <c r="F31" s="883"/>
      <c r="G31" s="883"/>
      <c r="H31" s="883"/>
      <c r="I31" s="883"/>
      <c r="J31" s="883"/>
      <c r="K31" s="883"/>
      <c r="L31" s="883"/>
      <c r="M31" s="883"/>
    </row>
    <row r="32" spans="1:13">
      <c r="A32" s="883"/>
      <c r="B32" s="883"/>
      <c r="C32" s="883"/>
      <c r="D32" s="883"/>
      <c r="E32" s="883"/>
      <c r="F32" s="883"/>
      <c r="G32" s="883"/>
      <c r="H32" s="883"/>
      <c r="I32" s="883"/>
      <c r="J32" s="883"/>
      <c r="K32" s="883"/>
      <c r="L32" s="883"/>
      <c r="M32" s="883"/>
    </row>
    <row r="33" spans="1:13">
      <c r="A33" s="883"/>
      <c r="B33" s="883"/>
      <c r="C33" s="883"/>
      <c r="D33" s="883"/>
      <c r="E33" s="883"/>
      <c r="F33" s="883"/>
      <c r="G33" s="883"/>
      <c r="H33" s="883"/>
      <c r="I33" s="883"/>
      <c r="J33" s="883"/>
      <c r="K33" s="883"/>
      <c r="L33" s="883"/>
      <c r="M33" s="883"/>
    </row>
    <row r="34" spans="1:13" s="172" customFormat="1">
      <c r="A34" s="239" t="s">
        <v>9</v>
      </c>
      <c r="B34" s="22" t="s">
        <v>745</v>
      </c>
      <c r="C34" s="22"/>
      <c r="D34" s="22"/>
      <c r="E34" s="22"/>
      <c r="F34" s="22"/>
      <c r="G34" s="22"/>
      <c r="H34" s="22"/>
      <c r="I34" s="22"/>
      <c r="J34" s="22"/>
      <c r="K34" s="22"/>
      <c r="L34" s="22"/>
      <c r="M34" s="22"/>
    </row>
    <row r="35" spans="1:13" s="172" customFormat="1">
      <c r="A35" s="239"/>
      <c r="B35" s="22" t="s">
        <v>744</v>
      </c>
      <c r="C35" s="22"/>
      <c r="D35" s="22"/>
      <c r="E35" s="22"/>
      <c r="F35" s="22"/>
      <c r="G35" s="22"/>
      <c r="H35" s="22"/>
      <c r="I35" s="22"/>
      <c r="J35" s="22"/>
      <c r="K35" s="22"/>
      <c r="L35" s="22"/>
      <c r="M35" s="22"/>
    </row>
    <row r="36" spans="1:13" s="172" customFormat="1" ht="15.45" customHeight="1">
      <c r="A36" s="22"/>
      <c r="B36" s="951" t="s">
        <v>60</v>
      </c>
      <c r="C36" s="951"/>
      <c r="D36" s="951"/>
      <c r="E36" s="951"/>
      <c r="F36" s="951"/>
      <c r="G36" s="951"/>
      <c r="H36" s="951"/>
      <c r="I36" s="951"/>
      <c r="J36" s="951"/>
      <c r="K36" s="951"/>
      <c r="L36" s="951"/>
      <c r="M36" s="951"/>
    </row>
    <row r="37" spans="1:13" ht="15.45" customHeight="1">
      <c r="F37" s="512"/>
      <c r="M37" s="39"/>
    </row>
    <row r="39" spans="1:13" ht="15.45" customHeight="1">
      <c r="F39" s="512"/>
      <c r="M39" s="39"/>
    </row>
    <row r="40" spans="1:13" s="172" customFormat="1">
      <c r="A40" s="22"/>
      <c r="B40" s="22" t="s">
        <v>743</v>
      </c>
      <c r="C40" s="22"/>
      <c r="D40" s="22"/>
      <c r="E40" s="22"/>
      <c r="F40" s="22"/>
      <c r="G40" s="22"/>
      <c r="H40" s="22"/>
      <c r="I40" s="22"/>
      <c r="J40" s="22"/>
      <c r="K40" s="22"/>
      <c r="L40" s="22"/>
      <c r="M40" s="22"/>
    </row>
    <row r="41" spans="1:13" s="172" customFormat="1" ht="16.2">
      <c r="A41" s="22"/>
      <c r="B41" s="951" t="s">
        <v>60</v>
      </c>
      <c r="C41" s="951"/>
      <c r="D41" s="951"/>
      <c r="E41" s="951"/>
      <c r="F41" s="951"/>
      <c r="G41" s="951"/>
      <c r="H41" s="951"/>
      <c r="I41" s="951"/>
      <c r="J41" s="951"/>
      <c r="K41" s="951"/>
      <c r="L41" s="951"/>
      <c r="M41" s="951"/>
    </row>
    <row r="42" spans="1:13" s="172" customFormat="1">
      <c r="A42" s="1"/>
      <c r="B42" s="1"/>
      <c r="C42" s="1"/>
      <c r="D42" s="1"/>
      <c r="E42" s="1"/>
      <c r="F42" s="512"/>
      <c r="G42" s="1"/>
      <c r="H42" s="1"/>
      <c r="I42" s="1"/>
      <c r="J42" s="1"/>
      <c r="K42" s="1"/>
      <c r="L42" s="1"/>
      <c r="M42" s="39"/>
    </row>
    <row r="43" spans="1:13" s="172" customFormat="1">
      <c r="A43" s="1"/>
      <c r="B43" s="1"/>
      <c r="C43" s="1"/>
      <c r="D43" s="1"/>
      <c r="E43" s="1"/>
      <c r="F43" s="1"/>
      <c r="G43" s="1"/>
      <c r="H43" s="1"/>
      <c r="I43" s="1"/>
      <c r="J43" s="1"/>
      <c r="K43" s="1"/>
      <c r="L43" s="1"/>
      <c r="M43" s="1"/>
    </row>
    <row r="44" spans="1:13" s="172" customFormat="1">
      <c r="A44" s="1"/>
      <c r="B44" s="1"/>
      <c r="C44" s="1"/>
      <c r="D44" s="1"/>
      <c r="E44" s="1"/>
      <c r="F44" s="512"/>
      <c r="G44" s="1"/>
      <c r="H44" s="1"/>
      <c r="I44" s="1"/>
      <c r="J44" s="1"/>
      <c r="K44" s="1"/>
      <c r="L44" s="1"/>
      <c r="M44" s="39"/>
    </row>
    <row r="45" spans="1:13" s="172" customFormat="1">
      <c r="A45" s="22"/>
      <c r="B45" s="22" t="s">
        <v>742</v>
      </c>
      <c r="C45" s="22"/>
      <c r="D45" s="22"/>
      <c r="E45" s="22"/>
      <c r="F45" s="22"/>
      <c r="G45" s="22"/>
      <c r="H45" s="22"/>
      <c r="I45" s="22"/>
      <c r="J45" s="22"/>
      <c r="K45" s="22"/>
      <c r="L45" s="22"/>
      <c r="M45" s="22"/>
    </row>
    <row r="46" spans="1:13" s="172" customFormat="1" ht="16.2">
      <c r="A46" s="22"/>
      <c r="B46" s="951" t="s">
        <v>60</v>
      </c>
      <c r="C46" s="951"/>
      <c r="D46" s="951"/>
      <c r="E46" s="951"/>
      <c r="F46" s="951"/>
      <c r="G46" s="951"/>
      <c r="H46" s="951"/>
      <c r="I46" s="951"/>
      <c r="J46" s="951"/>
      <c r="K46" s="951"/>
      <c r="L46" s="951"/>
      <c r="M46" s="951"/>
    </row>
    <row r="50" spans="2:13" s="172" customFormat="1">
      <c r="B50" s="22" t="s">
        <v>741</v>
      </c>
      <c r="C50" s="22"/>
      <c r="D50" s="22"/>
      <c r="E50" s="22"/>
      <c r="F50" s="22"/>
      <c r="G50" s="22"/>
      <c r="H50" s="22"/>
      <c r="I50" s="22"/>
      <c r="J50" s="22"/>
      <c r="K50" s="22"/>
      <c r="L50" s="22"/>
      <c r="M50" s="22"/>
    </row>
    <row r="51" spans="2:13" ht="16.2">
      <c r="B51" s="951" t="s">
        <v>60</v>
      </c>
      <c r="C51" s="951"/>
      <c r="D51" s="951"/>
      <c r="E51" s="951"/>
      <c r="F51" s="951"/>
      <c r="G51" s="951"/>
      <c r="H51" s="951"/>
      <c r="I51" s="951"/>
      <c r="J51" s="951"/>
      <c r="K51" s="951"/>
      <c r="L51" s="951"/>
      <c r="M51" s="951"/>
    </row>
  </sheetData>
  <mergeCells count="15">
    <mergeCell ref="A3:M3"/>
    <mergeCell ref="A5:A6"/>
    <mergeCell ref="B5:C5"/>
    <mergeCell ref="A10:A12"/>
    <mergeCell ref="B10:E10"/>
    <mergeCell ref="B11:C11"/>
    <mergeCell ref="D11:E11"/>
    <mergeCell ref="B46:M46"/>
    <mergeCell ref="B51:M51"/>
    <mergeCell ref="A16:A17"/>
    <mergeCell ref="B16:E16"/>
    <mergeCell ref="B30:M30"/>
    <mergeCell ref="A31:M33"/>
    <mergeCell ref="B36:M36"/>
    <mergeCell ref="B41:M4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F0373-8BA2-4A34-8F1E-E46EDBE21E6F}">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63D9A-E1F1-493B-AEEE-E6EB4F7C6FD7}">
  <dimension ref="A1:L99"/>
  <sheetViews>
    <sheetView zoomScale="90" zoomScaleNormal="90" workbookViewId="0"/>
  </sheetViews>
  <sheetFormatPr defaultColWidth="8.88671875" defaultRowHeight="15.6"/>
  <cols>
    <col min="1" max="1" width="8.88671875" style="1" customWidth="1"/>
    <col min="2" max="8" width="11.77734375" style="1" customWidth="1"/>
    <col min="9" max="9" width="14.77734375" style="1" customWidth="1"/>
    <col min="10" max="10" width="9.77734375" style="1" customWidth="1"/>
    <col min="11" max="12" width="14.77734375" style="1" customWidth="1"/>
    <col min="13" max="16384" width="8.88671875" style="1"/>
  </cols>
  <sheetData>
    <row r="1" spans="1:12" ht="17.399999999999999">
      <c r="A1" s="23" t="s">
        <v>555</v>
      </c>
      <c r="B1" s="22"/>
      <c r="C1" s="22" t="s">
        <v>780</v>
      </c>
      <c r="D1" s="22"/>
      <c r="E1" s="22"/>
      <c r="F1" s="22"/>
      <c r="G1" s="22"/>
      <c r="H1" s="22"/>
      <c r="I1" s="22"/>
      <c r="J1" s="22"/>
      <c r="K1" s="22"/>
      <c r="L1" s="4"/>
    </row>
    <row r="2" spans="1:12">
      <c r="A2" s="22"/>
      <c r="B2" s="22"/>
      <c r="C2" s="22"/>
      <c r="D2" s="22"/>
      <c r="E2" s="22"/>
      <c r="F2" s="22"/>
      <c r="G2" s="22"/>
      <c r="H2" s="22"/>
      <c r="I2" s="22"/>
      <c r="J2" s="22"/>
      <c r="K2" s="22"/>
      <c r="L2" s="4"/>
    </row>
    <row r="3" spans="1:12">
      <c r="A3" s="22" t="s">
        <v>779</v>
      </c>
      <c r="B3" s="22"/>
      <c r="C3" s="22"/>
      <c r="D3" s="22"/>
      <c r="E3" s="22"/>
      <c r="F3" s="22"/>
      <c r="G3" s="22"/>
      <c r="H3" s="22"/>
      <c r="I3" s="22"/>
      <c r="J3" s="22"/>
      <c r="K3" s="22"/>
      <c r="L3" s="4"/>
    </row>
    <row r="4" spans="1:12">
      <c r="A4" s="22"/>
      <c r="B4" s="22"/>
      <c r="C4" s="22"/>
      <c r="D4" s="22"/>
      <c r="E4" s="22"/>
      <c r="F4" s="22"/>
      <c r="G4" s="22"/>
      <c r="H4" s="22"/>
      <c r="I4" s="22"/>
      <c r="J4" s="22"/>
      <c r="K4" s="22"/>
      <c r="L4" s="22"/>
    </row>
    <row r="5" spans="1:12">
      <c r="A5" s="22"/>
      <c r="B5" s="890" t="s">
        <v>29</v>
      </c>
      <c r="C5" s="890" t="s">
        <v>778</v>
      </c>
      <c r="D5" s="890"/>
      <c r="E5" s="890"/>
      <c r="F5" s="890"/>
      <c r="G5" s="890"/>
      <c r="H5" s="890"/>
      <c r="I5" s="890" t="s">
        <v>777</v>
      </c>
      <c r="J5" s="22"/>
      <c r="K5" s="22"/>
      <c r="L5" s="22"/>
    </row>
    <row r="6" spans="1:12" ht="16.2" customHeight="1">
      <c r="A6" s="22"/>
      <c r="B6" s="955"/>
      <c r="C6" s="249">
        <v>12</v>
      </c>
      <c r="D6" s="249">
        <v>24</v>
      </c>
      <c r="E6" s="249">
        <v>36</v>
      </c>
      <c r="F6" s="249">
        <v>48</v>
      </c>
      <c r="G6" s="249">
        <v>60</v>
      </c>
      <c r="H6" s="249">
        <v>72</v>
      </c>
      <c r="I6" s="890"/>
      <c r="J6" s="22"/>
      <c r="K6" s="22"/>
      <c r="L6" s="22"/>
    </row>
    <row r="7" spans="1:12">
      <c r="A7" s="22"/>
      <c r="B7" s="430">
        <v>2014</v>
      </c>
      <c r="C7" s="379">
        <v>3013</v>
      </c>
      <c r="D7" s="379">
        <v>4401</v>
      </c>
      <c r="E7" s="379">
        <v>5552</v>
      </c>
      <c r="F7" s="379">
        <v>6159</v>
      </c>
      <c r="G7" s="379">
        <v>6509</v>
      </c>
      <c r="H7" s="379">
        <v>6557</v>
      </c>
      <c r="I7" s="379">
        <v>6557</v>
      </c>
      <c r="J7" s="22"/>
      <c r="K7" s="22"/>
      <c r="L7" s="22"/>
    </row>
    <row r="8" spans="1:12">
      <c r="A8" s="22"/>
      <c r="B8" s="430">
        <v>2015</v>
      </c>
      <c r="C8" s="379">
        <v>3401</v>
      </c>
      <c r="D8" s="379">
        <v>4902</v>
      </c>
      <c r="E8" s="379">
        <v>6078</v>
      </c>
      <c r="F8" s="379">
        <v>6747</v>
      </c>
      <c r="G8" s="379">
        <v>7242</v>
      </c>
      <c r="H8" s="430"/>
      <c r="I8" s="379">
        <v>7293</v>
      </c>
      <c r="J8" s="22"/>
      <c r="K8" s="22"/>
      <c r="L8" s="22"/>
    </row>
    <row r="9" spans="1:12">
      <c r="A9" s="22"/>
      <c r="B9" s="430">
        <v>2016</v>
      </c>
      <c r="C9" s="379">
        <v>3559</v>
      </c>
      <c r="D9" s="379">
        <v>5374</v>
      </c>
      <c r="E9" s="379">
        <v>6744</v>
      </c>
      <c r="F9" s="379">
        <v>7544</v>
      </c>
      <c r="G9" s="430"/>
      <c r="H9" s="430"/>
      <c r="I9" s="379">
        <v>8087</v>
      </c>
      <c r="J9" s="22"/>
      <c r="K9" s="22"/>
      <c r="L9" s="22"/>
    </row>
    <row r="10" spans="1:12">
      <c r="A10" s="22"/>
      <c r="B10" s="430">
        <v>2017</v>
      </c>
      <c r="C10" s="379">
        <v>3189</v>
      </c>
      <c r="D10" s="379">
        <v>4604</v>
      </c>
      <c r="E10" s="379">
        <v>5988</v>
      </c>
      <c r="F10" s="524"/>
      <c r="G10" s="524"/>
      <c r="H10" s="524"/>
      <c r="I10" s="379">
        <v>7150</v>
      </c>
      <c r="J10" s="22"/>
      <c r="K10" s="22"/>
      <c r="L10" s="22"/>
    </row>
    <row r="11" spans="1:12">
      <c r="A11" s="22"/>
      <c r="B11" s="430">
        <v>2018</v>
      </c>
      <c r="C11" s="430">
        <v>3.2919999999999998</v>
      </c>
      <c r="D11" s="379">
        <v>5018</v>
      </c>
      <c r="E11" s="430"/>
      <c r="F11" s="524"/>
      <c r="G11" s="524"/>
      <c r="H11" s="524"/>
      <c r="I11" s="379">
        <v>7572</v>
      </c>
      <c r="J11" s="22"/>
      <c r="K11" s="22"/>
      <c r="L11" s="22"/>
    </row>
    <row r="12" spans="1:12">
      <c r="A12" s="22"/>
      <c r="B12" s="430">
        <v>2019</v>
      </c>
      <c r="C12" s="379">
        <v>3537</v>
      </c>
      <c r="D12" s="430"/>
      <c r="E12" s="430"/>
      <c r="F12" s="524"/>
      <c r="G12" s="524"/>
      <c r="H12" s="524"/>
      <c r="I12" s="379">
        <v>7875</v>
      </c>
      <c r="J12" s="22"/>
      <c r="K12" s="22"/>
      <c r="L12" s="22"/>
    </row>
    <row r="13" spans="1:12">
      <c r="A13" s="22"/>
      <c r="B13" s="22"/>
      <c r="C13" s="22"/>
      <c r="D13" s="22"/>
      <c r="E13" s="22"/>
      <c r="F13" s="22"/>
      <c r="G13" s="22"/>
      <c r="H13" s="22"/>
      <c r="I13" s="22"/>
      <c r="J13" s="22"/>
      <c r="K13" s="22"/>
      <c r="L13" s="22"/>
    </row>
    <row r="14" spans="1:12">
      <c r="A14" s="22"/>
      <c r="B14" s="22" t="s">
        <v>776</v>
      </c>
      <c r="C14" s="22"/>
      <c r="D14" s="22"/>
      <c r="E14" s="22"/>
      <c r="F14" s="22"/>
      <c r="G14" s="22"/>
      <c r="H14" s="22"/>
      <c r="I14" s="22"/>
      <c r="J14" s="22"/>
      <c r="K14" s="22"/>
      <c r="L14" s="22"/>
    </row>
    <row r="15" spans="1:12">
      <c r="A15" s="22"/>
      <c r="B15" s="22"/>
      <c r="C15" s="22"/>
      <c r="D15" s="22"/>
      <c r="E15" s="22"/>
      <c r="F15" s="22"/>
      <c r="G15" s="22"/>
      <c r="H15" s="22"/>
      <c r="I15" s="22"/>
      <c r="J15" s="22"/>
      <c r="K15" s="22"/>
      <c r="L15" s="22"/>
    </row>
    <row r="16" spans="1:12">
      <c r="A16" s="22" t="s">
        <v>775</v>
      </c>
      <c r="B16" s="22"/>
      <c r="C16" s="22"/>
      <c r="D16" s="22"/>
      <c r="E16" s="22"/>
      <c r="F16" s="22"/>
      <c r="G16" s="22"/>
      <c r="H16" s="22"/>
      <c r="I16" s="22"/>
      <c r="J16" s="22"/>
      <c r="K16" s="22"/>
      <c r="L16" s="22"/>
    </row>
    <row r="17" spans="1:12">
      <c r="A17" s="22"/>
      <c r="B17" s="22"/>
      <c r="C17" s="22"/>
      <c r="D17" s="22"/>
      <c r="E17" s="22"/>
      <c r="F17" s="22"/>
      <c r="G17" s="22"/>
      <c r="H17" s="22"/>
      <c r="I17" s="22"/>
      <c r="J17" s="22"/>
      <c r="K17" s="22"/>
      <c r="L17" s="22"/>
    </row>
    <row r="18" spans="1:12">
      <c r="A18" s="22"/>
      <c r="B18" s="890" t="s">
        <v>29</v>
      </c>
      <c r="C18" s="890" t="s">
        <v>774</v>
      </c>
      <c r="D18" s="956"/>
      <c r="E18" s="22"/>
      <c r="F18" s="22"/>
      <c r="G18" s="22"/>
      <c r="H18" s="22"/>
      <c r="I18" s="22"/>
      <c r="J18" s="22"/>
      <c r="K18" s="22"/>
      <c r="L18" s="22"/>
    </row>
    <row r="19" spans="1:12">
      <c r="A19" s="22"/>
      <c r="B19" s="955"/>
      <c r="C19" s="890"/>
      <c r="D19" s="956"/>
      <c r="E19" s="22"/>
      <c r="F19" s="22"/>
      <c r="G19" s="22"/>
      <c r="H19" s="22"/>
      <c r="I19" s="22"/>
      <c r="J19" s="22"/>
      <c r="K19" s="22"/>
      <c r="L19" s="22"/>
    </row>
    <row r="20" spans="1:12">
      <c r="A20" s="22"/>
      <c r="B20" s="430">
        <v>2014</v>
      </c>
      <c r="C20" s="892">
        <v>6557</v>
      </c>
      <c r="D20" s="892"/>
      <c r="E20" s="22"/>
      <c r="F20" s="22"/>
      <c r="G20" s="22"/>
      <c r="H20" s="22"/>
      <c r="I20" s="22"/>
      <c r="J20" s="22"/>
      <c r="K20" s="22"/>
      <c r="L20" s="22"/>
    </row>
    <row r="21" spans="1:12">
      <c r="A21" s="22"/>
      <c r="B21" s="430">
        <v>2015</v>
      </c>
      <c r="C21" s="892">
        <v>7283</v>
      </c>
      <c r="D21" s="892"/>
      <c r="E21" s="22"/>
      <c r="F21" s="22"/>
      <c r="G21" s="22"/>
      <c r="H21" s="22"/>
      <c r="I21" s="22"/>
      <c r="J21" s="22"/>
      <c r="K21" s="22"/>
      <c r="L21" s="22"/>
    </row>
    <row r="22" spans="1:12">
      <c r="A22" s="22"/>
      <c r="B22" s="430">
        <v>2016</v>
      </c>
      <c r="C22" s="892">
        <v>7923</v>
      </c>
      <c r="D22" s="892"/>
      <c r="E22" s="22"/>
      <c r="F22" s="22"/>
      <c r="G22" s="22"/>
      <c r="H22" s="22"/>
      <c r="I22" s="22"/>
      <c r="J22" s="22"/>
      <c r="K22" s="22"/>
      <c r="L22" s="22"/>
    </row>
    <row r="23" spans="1:12">
      <c r="A23" s="22"/>
      <c r="B23" s="430">
        <v>2017</v>
      </c>
      <c r="C23" s="892">
        <v>6572</v>
      </c>
      <c r="D23" s="892"/>
      <c r="E23" s="22"/>
      <c r="F23" s="22"/>
      <c r="G23" s="22"/>
      <c r="H23" s="22"/>
      <c r="I23" s="22"/>
      <c r="J23" s="22"/>
      <c r="K23" s="22"/>
      <c r="L23" s="22"/>
    </row>
    <row r="24" spans="1:12">
      <c r="A24" s="22"/>
      <c r="B24" s="430">
        <v>2018</v>
      </c>
      <c r="C24" s="892">
        <v>6335</v>
      </c>
      <c r="D24" s="892"/>
      <c r="E24" s="22"/>
      <c r="F24" s="22"/>
      <c r="G24" s="22"/>
      <c r="H24" s="22"/>
      <c r="I24" s="22"/>
      <c r="J24" s="22"/>
      <c r="K24" s="22"/>
      <c r="L24" s="22"/>
    </row>
    <row r="25" spans="1:12">
      <c r="A25" s="22"/>
      <c r="B25" s="430">
        <v>2019</v>
      </c>
      <c r="C25" s="892">
        <v>5129</v>
      </c>
      <c r="D25" s="892"/>
      <c r="E25" s="22"/>
      <c r="F25" s="22"/>
      <c r="G25" s="22"/>
      <c r="H25" s="22"/>
      <c r="I25" s="22"/>
      <c r="J25" s="22"/>
      <c r="K25" s="22"/>
      <c r="L25" s="22"/>
    </row>
    <row r="26" spans="1:12">
      <c r="A26" s="22"/>
      <c r="B26" s="22"/>
      <c r="C26" s="22"/>
      <c r="D26" s="22"/>
      <c r="E26" s="22"/>
      <c r="F26" s="22"/>
      <c r="G26" s="22"/>
      <c r="H26" s="22"/>
      <c r="I26" s="22"/>
      <c r="J26" s="22"/>
      <c r="K26" s="22"/>
      <c r="L26" s="22"/>
    </row>
    <row r="27" spans="1:12">
      <c r="A27" s="311"/>
      <c r="B27" s="311"/>
      <c r="C27" s="311"/>
      <c r="D27" s="311"/>
      <c r="E27" s="311"/>
      <c r="F27" s="311"/>
      <c r="G27" s="311"/>
      <c r="H27" s="311"/>
      <c r="I27" s="311"/>
      <c r="J27" s="311"/>
      <c r="K27" s="311"/>
      <c r="L27" s="311"/>
    </row>
    <row r="28" spans="1:12">
      <c r="A28" s="405" t="s">
        <v>69</v>
      </c>
      <c r="B28" s="869" t="s">
        <v>773</v>
      </c>
      <c r="C28" s="897"/>
      <c r="D28" s="897"/>
      <c r="E28" s="897"/>
      <c r="F28" s="897"/>
      <c r="G28" s="897"/>
      <c r="H28" s="897"/>
      <c r="I28" s="897"/>
      <c r="J28" s="897"/>
      <c r="K28" s="897"/>
      <c r="L28" s="897"/>
    </row>
    <row r="29" spans="1:12">
      <c r="A29" s="405"/>
      <c r="B29" s="897"/>
      <c r="C29" s="897"/>
      <c r="D29" s="897"/>
      <c r="E29" s="897"/>
      <c r="F29" s="897"/>
      <c r="G29" s="897"/>
      <c r="H29" s="897"/>
      <c r="I29" s="897"/>
      <c r="J29" s="897"/>
      <c r="K29" s="897"/>
      <c r="L29" s="897"/>
    </row>
    <row r="30" spans="1:12">
      <c r="A30" s="4"/>
      <c r="B30" s="4"/>
      <c r="C30" s="4"/>
      <c r="D30" s="4"/>
      <c r="E30" s="4"/>
      <c r="F30" s="4"/>
      <c r="G30" s="22"/>
      <c r="H30" s="22"/>
      <c r="I30" s="22"/>
      <c r="J30" s="22"/>
      <c r="K30" s="22"/>
      <c r="L30" s="22"/>
    </row>
    <row r="31" spans="1:12">
      <c r="A31" s="39"/>
      <c r="B31" s="39"/>
      <c r="C31" s="39"/>
      <c r="D31" s="39"/>
      <c r="E31" s="39"/>
      <c r="F31" s="39"/>
      <c r="G31" s="39"/>
      <c r="H31" s="39"/>
      <c r="I31" s="39"/>
      <c r="J31" s="39"/>
      <c r="K31" s="39"/>
      <c r="L31" s="39"/>
    </row>
    <row r="32" spans="1:12">
      <c r="A32" s="39" t="s">
        <v>451</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c r="A34" s="39"/>
      <c r="B34" s="39"/>
      <c r="C34" s="39"/>
      <c r="D34" s="39"/>
      <c r="E34" s="39"/>
      <c r="F34" s="39"/>
      <c r="G34" s="39"/>
      <c r="H34" s="39"/>
      <c r="I34" s="39"/>
      <c r="J34" s="39"/>
      <c r="K34" s="39"/>
      <c r="L34" s="39"/>
    </row>
    <row r="45" spans="1:12">
      <c r="A45" s="255" t="s">
        <v>468</v>
      </c>
      <c r="B45" s="4"/>
      <c r="C45" s="4"/>
      <c r="D45" s="4"/>
      <c r="E45" s="4"/>
      <c r="F45" s="4"/>
      <c r="G45" s="4"/>
      <c r="H45" s="4"/>
      <c r="I45" s="4"/>
      <c r="J45" s="4"/>
      <c r="K45" s="4"/>
      <c r="L45" s="4"/>
    </row>
    <row r="46" spans="1:12">
      <c r="A46" s="4"/>
      <c r="B46" s="4"/>
      <c r="C46" s="4"/>
      <c r="D46" s="4"/>
      <c r="E46" s="4"/>
      <c r="F46" s="4"/>
      <c r="G46" s="4"/>
      <c r="H46" s="4"/>
      <c r="I46" s="4"/>
      <c r="J46" s="4"/>
      <c r="K46" s="4"/>
      <c r="L46" s="4"/>
    </row>
    <row r="47" spans="1:12">
      <c r="A47" s="869" t="s">
        <v>772</v>
      </c>
      <c r="B47" s="897"/>
      <c r="C47" s="897"/>
      <c r="D47" s="897"/>
      <c r="E47" s="897"/>
      <c r="F47" s="897"/>
      <c r="G47" s="897"/>
      <c r="H47" s="897"/>
      <c r="I47" s="897"/>
      <c r="J47" s="897"/>
      <c r="K47" s="897"/>
      <c r="L47" s="897"/>
    </row>
    <row r="48" spans="1:12">
      <c r="A48" s="897"/>
      <c r="B48" s="897"/>
      <c r="C48" s="897"/>
      <c r="D48" s="897"/>
      <c r="E48" s="897"/>
      <c r="F48" s="897"/>
      <c r="G48" s="897"/>
      <c r="H48" s="897"/>
      <c r="I48" s="897"/>
      <c r="J48" s="897"/>
      <c r="K48" s="897"/>
      <c r="L48" s="897"/>
    </row>
    <row r="49" spans="1:12">
      <c r="A49" s="22"/>
      <c r="B49" s="22"/>
      <c r="C49" s="22"/>
      <c r="D49" s="22"/>
      <c r="E49" s="22"/>
      <c r="F49" s="22"/>
      <c r="G49" s="22"/>
      <c r="H49" s="22"/>
      <c r="I49" s="22"/>
      <c r="J49" s="22"/>
      <c r="K49" s="22"/>
      <c r="L49" s="22"/>
    </row>
    <row r="50" spans="1:12">
      <c r="A50" s="22" t="s">
        <v>771</v>
      </c>
      <c r="B50" s="22"/>
      <c r="C50" s="22"/>
      <c r="D50" s="22"/>
      <c r="E50" s="22"/>
      <c r="F50" s="22"/>
      <c r="G50" s="22"/>
      <c r="H50" s="22"/>
      <c r="I50" s="22"/>
      <c r="J50" s="22"/>
      <c r="K50" s="22"/>
      <c r="L50" s="22"/>
    </row>
    <row r="51" spans="1:12">
      <c r="A51" s="22"/>
      <c r="B51" s="22"/>
      <c r="C51" s="22"/>
      <c r="D51" s="22"/>
      <c r="E51" s="22"/>
      <c r="F51" s="22"/>
      <c r="G51" s="22"/>
      <c r="H51" s="22"/>
      <c r="I51" s="22"/>
      <c r="J51" s="22"/>
      <c r="K51" s="22"/>
      <c r="L51" s="22"/>
    </row>
    <row r="52" spans="1:12">
      <c r="A52" s="22"/>
      <c r="B52" s="386" t="s">
        <v>768</v>
      </c>
      <c r="C52" s="857" t="s">
        <v>770</v>
      </c>
      <c r="D52" s="890"/>
      <c r="E52" s="890"/>
      <c r="F52" s="890"/>
      <c r="G52" s="890"/>
      <c r="H52" s="890"/>
      <c r="I52" s="22"/>
      <c r="J52" s="22"/>
      <c r="K52" s="22"/>
      <c r="L52" s="22"/>
    </row>
    <row r="53" spans="1:12">
      <c r="A53" s="22"/>
      <c r="B53" s="385" t="s">
        <v>766</v>
      </c>
      <c r="C53" s="252">
        <v>12</v>
      </c>
      <c r="D53" s="249">
        <v>24</v>
      </c>
      <c r="E53" s="249">
        <v>36</v>
      </c>
      <c r="F53" s="249">
        <v>48</v>
      </c>
      <c r="G53" s="249">
        <v>60</v>
      </c>
      <c r="H53" s="249">
        <v>72</v>
      </c>
      <c r="I53" s="22"/>
      <c r="J53" s="22"/>
      <c r="K53" s="22"/>
      <c r="L53" s="22"/>
    </row>
    <row r="54" spans="1:12">
      <c r="A54" s="22"/>
      <c r="B54" s="525">
        <v>2014</v>
      </c>
      <c r="C54" s="379">
        <v>1377</v>
      </c>
      <c r="D54" s="379">
        <v>2616</v>
      </c>
      <c r="E54" s="379">
        <v>3958</v>
      </c>
      <c r="F54" s="379">
        <v>4809</v>
      </c>
      <c r="G54" s="379">
        <v>5675</v>
      </c>
      <c r="H54" s="379">
        <v>6010</v>
      </c>
      <c r="I54" s="22"/>
      <c r="J54" s="22"/>
      <c r="K54" s="22"/>
      <c r="L54" s="22"/>
    </row>
    <row r="55" spans="1:12">
      <c r="A55" s="22"/>
      <c r="B55" s="430">
        <v>2015</v>
      </c>
      <c r="C55" s="379">
        <v>1553</v>
      </c>
      <c r="D55" s="379">
        <v>2928</v>
      </c>
      <c r="E55" s="379">
        <v>4381</v>
      </c>
      <c r="F55" s="379">
        <v>5275</v>
      </c>
      <c r="G55" s="379">
        <v>6221</v>
      </c>
      <c r="H55" s="430"/>
      <c r="I55" s="22"/>
      <c r="J55" s="22"/>
      <c r="K55" s="22"/>
      <c r="L55" s="22"/>
    </row>
    <row r="56" spans="1:12">
      <c r="A56" s="22"/>
      <c r="B56" s="430">
        <v>2016</v>
      </c>
      <c r="C56" s="379">
        <v>1692</v>
      </c>
      <c r="D56" s="379">
        <v>3238</v>
      </c>
      <c r="E56" s="379">
        <v>4860</v>
      </c>
      <c r="F56" s="379">
        <v>5887</v>
      </c>
      <c r="G56" s="430"/>
      <c r="H56" s="430"/>
      <c r="I56" s="22"/>
      <c r="J56" s="22"/>
      <c r="K56" s="22"/>
      <c r="L56" s="22"/>
    </row>
    <row r="57" spans="1:12">
      <c r="A57" s="22"/>
      <c r="B57" s="430">
        <v>2017</v>
      </c>
      <c r="C57" s="379">
        <v>1446</v>
      </c>
      <c r="D57" s="379">
        <v>2749</v>
      </c>
      <c r="E57" s="379">
        <v>4152</v>
      </c>
      <c r="F57" s="524"/>
      <c r="G57" s="524"/>
      <c r="H57" s="524"/>
      <c r="I57" s="22"/>
      <c r="J57" s="22"/>
      <c r="K57" s="22"/>
      <c r="L57" s="22"/>
    </row>
    <row r="58" spans="1:12">
      <c r="A58" s="22"/>
      <c r="B58" s="430">
        <v>2018</v>
      </c>
      <c r="C58" s="379">
        <v>1496</v>
      </c>
      <c r="D58" s="379">
        <v>2849</v>
      </c>
      <c r="E58" s="430"/>
      <c r="F58" s="524"/>
      <c r="G58" s="524"/>
      <c r="H58" s="524"/>
      <c r="I58" s="22"/>
      <c r="J58" s="22"/>
      <c r="K58" s="22"/>
      <c r="L58" s="22"/>
    </row>
    <row r="59" spans="1:12">
      <c r="A59" s="22"/>
      <c r="B59" s="430">
        <v>2019</v>
      </c>
      <c r="C59" s="379">
        <v>1448</v>
      </c>
      <c r="D59" s="430"/>
      <c r="E59" s="430"/>
      <c r="F59" s="524"/>
      <c r="G59" s="524"/>
      <c r="H59" s="524"/>
      <c r="I59" s="22"/>
      <c r="J59" s="22"/>
      <c r="K59" s="22"/>
      <c r="L59" s="22"/>
    </row>
    <row r="60" spans="1:12">
      <c r="A60" s="22"/>
      <c r="B60" s="274"/>
      <c r="C60" s="185"/>
      <c r="D60" s="185"/>
      <c r="E60" s="185"/>
      <c r="F60" s="185"/>
      <c r="G60" s="185"/>
      <c r="H60" s="185"/>
      <c r="I60" s="22"/>
      <c r="J60" s="22"/>
      <c r="K60" s="22"/>
      <c r="L60" s="22"/>
    </row>
    <row r="61" spans="1:12" ht="16.2" customHeight="1">
      <c r="A61" s="22"/>
      <c r="B61" s="386" t="s">
        <v>768</v>
      </c>
      <c r="C61" s="857" t="s">
        <v>769</v>
      </c>
      <c r="D61" s="890"/>
      <c r="E61" s="890"/>
      <c r="F61" s="890"/>
      <c r="G61" s="890"/>
      <c r="H61" s="890"/>
      <c r="I61" s="22"/>
      <c r="J61" s="22"/>
      <c r="K61" s="22"/>
      <c r="L61" s="22"/>
    </row>
    <row r="62" spans="1:12">
      <c r="A62" s="22"/>
      <c r="B62" s="385" t="s">
        <v>766</v>
      </c>
      <c r="C62" s="252">
        <v>12</v>
      </c>
      <c r="D62" s="249">
        <v>24</v>
      </c>
      <c r="E62" s="249">
        <v>36</v>
      </c>
      <c r="F62" s="249">
        <v>48</v>
      </c>
      <c r="G62" s="249">
        <v>60</v>
      </c>
      <c r="H62" s="249">
        <v>72</v>
      </c>
      <c r="I62" s="22"/>
      <c r="J62" s="22"/>
      <c r="K62" s="22"/>
      <c r="L62" s="22"/>
    </row>
    <row r="63" spans="1:12">
      <c r="A63" s="22"/>
      <c r="B63" s="525">
        <v>2014</v>
      </c>
      <c r="C63" s="379">
        <v>477</v>
      </c>
      <c r="D63" s="379">
        <v>666</v>
      </c>
      <c r="E63" s="379">
        <v>727</v>
      </c>
      <c r="F63" s="379">
        <v>753</v>
      </c>
      <c r="G63" s="379">
        <v>781</v>
      </c>
      <c r="H63" s="379">
        <v>796</v>
      </c>
      <c r="I63" s="22"/>
      <c r="J63" s="22"/>
      <c r="K63" s="22"/>
      <c r="L63" s="22"/>
    </row>
    <row r="64" spans="1:12">
      <c r="A64" s="22"/>
      <c r="B64" s="430">
        <v>2015</v>
      </c>
      <c r="C64" s="379">
        <v>487</v>
      </c>
      <c r="D64" s="379">
        <v>697</v>
      </c>
      <c r="E64" s="379">
        <v>762</v>
      </c>
      <c r="F64" s="379">
        <v>786</v>
      </c>
      <c r="G64" s="379">
        <v>806</v>
      </c>
      <c r="H64" s="430"/>
      <c r="I64" s="22"/>
      <c r="J64" s="22"/>
      <c r="K64" s="22"/>
      <c r="L64" s="22"/>
    </row>
    <row r="65" spans="1:12">
      <c r="A65" s="22"/>
      <c r="B65" s="430">
        <v>2016</v>
      </c>
      <c r="C65" s="379">
        <v>521</v>
      </c>
      <c r="D65" s="379">
        <v>736</v>
      </c>
      <c r="E65" s="379">
        <v>802</v>
      </c>
      <c r="F65" s="379">
        <v>827</v>
      </c>
      <c r="G65" s="430"/>
      <c r="H65" s="430"/>
      <c r="I65" s="22"/>
      <c r="J65" s="22"/>
      <c r="K65" s="22"/>
      <c r="L65" s="22"/>
    </row>
    <row r="66" spans="1:12">
      <c r="A66" s="22"/>
      <c r="B66" s="430">
        <v>2017</v>
      </c>
      <c r="C66" s="379">
        <v>457</v>
      </c>
      <c r="D66" s="379">
        <v>640</v>
      </c>
      <c r="E66" s="379">
        <v>697</v>
      </c>
      <c r="F66" s="524"/>
      <c r="G66" s="524"/>
      <c r="H66" s="524"/>
      <c r="I66" s="22"/>
      <c r="J66" s="22"/>
      <c r="K66" s="22"/>
      <c r="L66" s="22"/>
    </row>
    <row r="67" spans="1:12">
      <c r="A67" s="22"/>
      <c r="B67" s="430">
        <v>2018</v>
      </c>
      <c r="C67" s="379">
        <v>452</v>
      </c>
      <c r="D67" s="379">
        <v>641</v>
      </c>
      <c r="E67" s="430"/>
      <c r="F67" s="524"/>
      <c r="G67" s="524"/>
      <c r="H67" s="524"/>
      <c r="I67" s="22"/>
      <c r="J67" s="22"/>
      <c r="K67" s="22"/>
      <c r="L67" s="22"/>
    </row>
    <row r="68" spans="1:12">
      <c r="A68" s="22"/>
      <c r="B68" s="430">
        <v>2019</v>
      </c>
      <c r="C68" s="379">
        <v>447</v>
      </c>
      <c r="D68" s="430"/>
      <c r="E68" s="430"/>
      <c r="F68" s="524"/>
      <c r="G68" s="524"/>
      <c r="H68" s="524"/>
      <c r="I68" s="22"/>
      <c r="J68" s="22"/>
      <c r="K68" s="22"/>
      <c r="L68" s="22"/>
    </row>
    <row r="69" spans="1:12">
      <c r="A69" s="22"/>
      <c r="B69" s="526"/>
      <c r="C69" s="185"/>
      <c r="D69" s="185"/>
      <c r="E69" s="185"/>
      <c r="F69" s="185"/>
      <c r="G69" s="185"/>
      <c r="H69" s="185"/>
      <c r="I69" s="22"/>
      <c r="J69" s="22"/>
      <c r="K69" s="22"/>
      <c r="L69" s="22"/>
    </row>
    <row r="70" spans="1:12" ht="16.2" customHeight="1">
      <c r="A70" s="22"/>
      <c r="B70" s="386" t="s">
        <v>768</v>
      </c>
      <c r="C70" s="857" t="s">
        <v>767</v>
      </c>
      <c r="D70" s="890"/>
      <c r="E70" s="890"/>
      <c r="F70" s="890"/>
      <c r="G70" s="890"/>
      <c r="H70" s="890"/>
      <c r="I70" s="22"/>
      <c r="J70" s="22"/>
      <c r="K70" s="22"/>
      <c r="L70" s="22"/>
    </row>
    <row r="71" spans="1:12">
      <c r="A71" s="22"/>
      <c r="B71" s="385" t="s">
        <v>766</v>
      </c>
      <c r="C71" s="252">
        <v>12</v>
      </c>
      <c r="D71" s="249">
        <v>24</v>
      </c>
      <c r="E71" s="249">
        <v>36</v>
      </c>
      <c r="F71" s="249">
        <v>48</v>
      </c>
      <c r="G71" s="249">
        <v>60</v>
      </c>
      <c r="H71" s="249">
        <v>72</v>
      </c>
      <c r="I71" s="22"/>
      <c r="J71" s="22"/>
      <c r="K71" s="22"/>
      <c r="L71" s="22"/>
    </row>
    <row r="72" spans="1:12">
      <c r="A72" s="22"/>
      <c r="B72" s="525">
        <v>2014</v>
      </c>
      <c r="C72" s="379">
        <v>297</v>
      </c>
      <c r="D72" s="379">
        <v>176</v>
      </c>
      <c r="E72" s="379">
        <v>126</v>
      </c>
      <c r="F72" s="379">
        <v>100</v>
      </c>
      <c r="G72" s="379">
        <v>72</v>
      </c>
      <c r="H72" s="379">
        <v>57</v>
      </c>
      <c r="I72" s="22"/>
      <c r="J72" s="22"/>
      <c r="K72" s="22"/>
      <c r="L72" s="22"/>
    </row>
    <row r="73" spans="1:12">
      <c r="A73" s="22"/>
      <c r="B73" s="430">
        <v>2015</v>
      </c>
      <c r="C73" s="379">
        <v>320</v>
      </c>
      <c r="D73" s="379">
        <v>186</v>
      </c>
      <c r="E73" s="379">
        <v>128</v>
      </c>
      <c r="F73" s="379">
        <v>104</v>
      </c>
      <c r="G73" s="379">
        <v>84</v>
      </c>
      <c r="H73" s="430"/>
      <c r="I73" s="22"/>
      <c r="J73" s="22"/>
      <c r="K73" s="22"/>
      <c r="L73" s="22"/>
    </row>
    <row r="74" spans="1:12">
      <c r="A74" s="22"/>
      <c r="B74" s="430">
        <v>2016</v>
      </c>
      <c r="C74" s="379">
        <v>309</v>
      </c>
      <c r="D74" s="379">
        <v>191</v>
      </c>
      <c r="E74" s="379">
        <v>136</v>
      </c>
      <c r="F74" s="379">
        <v>111</v>
      </c>
      <c r="G74" s="430"/>
      <c r="H74" s="430"/>
      <c r="I74" s="22"/>
      <c r="J74" s="22"/>
      <c r="K74" s="22"/>
      <c r="L74" s="22"/>
    </row>
    <row r="75" spans="1:12">
      <c r="A75" s="22"/>
      <c r="B75" s="430">
        <v>2017</v>
      </c>
      <c r="C75" s="379">
        <v>277</v>
      </c>
      <c r="D75" s="379">
        <v>157</v>
      </c>
      <c r="E75" s="379">
        <v>111</v>
      </c>
      <c r="F75" s="524"/>
      <c r="G75" s="524"/>
      <c r="H75" s="524"/>
      <c r="I75" s="22"/>
      <c r="J75" s="22"/>
      <c r="K75" s="22"/>
      <c r="L75" s="22"/>
    </row>
    <row r="76" spans="1:12">
      <c r="A76" s="22"/>
      <c r="B76" s="430">
        <v>2018</v>
      </c>
      <c r="C76" s="379">
        <v>272</v>
      </c>
      <c r="D76" s="379">
        <v>158</v>
      </c>
      <c r="E76" s="430"/>
      <c r="F76" s="524"/>
      <c r="G76" s="524"/>
      <c r="H76" s="524"/>
      <c r="I76" s="22"/>
      <c r="J76" s="22"/>
      <c r="K76" s="22"/>
      <c r="L76" s="22"/>
    </row>
    <row r="77" spans="1:12">
      <c r="A77" s="22"/>
      <c r="B77" s="430">
        <v>2019</v>
      </c>
      <c r="C77" s="379">
        <v>267</v>
      </c>
      <c r="D77" s="430"/>
      <c r="E77" s="430"/>
      <c r="F77" s="524"/>
      <c r="G77" s="524"/>
      <c r="H77" s="524"/>
      <c r="I77" s="22"/>
      <c r="J77" s="22"/>
      <c r="K77" s="22"/>
      <c r="L77" s="22"/>
    </row>
    <row r="78" spans="1:12">
      <c r="A78" s="22"/>
      <c r="B78" s="22"/>
      <c r="C78" s="22"/>
      <c r="D78" s="22"/>
      <c r="E78" s="22"/>
      <c r="F78" s="22"/>
      <c r="G78" s="22"/>
      <c r="H78" s="22"/>
      <c r="I78" s="22"/>
      <c r="J78" s="22"/>
      <c r="K78" s="22"/>
      <c r="L78" s="22"/>
    </row>
    <row r="79" spans="1:12">
      <c r="A79" s="4"/>
      <c r="B79" s="4"/>
      <c r="C79" s="4"/>
      <c r="D79" s="4"/>
      <c r="E79" s="4"/>
      <c r="F79" s="4"/>
      <c r="G79" s="4"/>
      <c r="H79" s="4"/>
      <c r="I79" s="4"/>
      <c r="J79" s="4"/>
      <c r="K79" s="4"/>
      <c r="L79" s="4"/>
    </row>
    <row r="80" spans="1:12">
      <c r="A80" s="405" t="s">
        <v>7</v>
      </c>
      <c r="B80" s="22" t="s">
        <v>765</v>
      </c>
      <c r="C80" s="22"/>
      <c r="D80" s="22"/>
      <c r="E80" s="22"/>
      <c r="F80" s="22"/>
      <c r="G80" s="22"/>
      <c r="H80" s="22"/>
      <c r="I80" s="22"/>
      <c r="J80" s="22"/>
      <c r="K80" s="22"/>
      <c r="L80" s="22"/>
    </row>
    <row r="81" spans="1:12">
      <c r="A81" s="4"/>
      <c r="B81" s="4"/>
      <c r="C81" s="4"/>
      <c r="D81" s="4"/>
      <c r="E81" s="4"/>
      <c r="F81" s="4"/>
      <c r="G81" s="22"/>
      <c r="H81" s="22"/>
      <c r="I81" s="22"/>
      <c r="J81" s="22"/>
      <c r="K81" s="22"/>
      <c r="L81" s="22"/>
    </row>
    <row r="82" spans="1:12">
      <c r="A82" s="39"/>
      <c r="B82" s="39"/>
      <c r="C82" s="39"/>
      <c r="D82" s="39"/>
      <c r="E82" s="39"/>
      <c r="F82" s="39"/>
      <c r="G82" s="39"/>
      <c r="H82" s="39"/>
      <c r="I82" s="39"/>
      <c r="J82" s="39"/>
      <c r="K82" s="39"/>
      <c r="L82" s="39"/>
    </row>
    <row r="83" spans="1:12">
      <c r="A83" s="39" t="s">
        <v>451</v>
      </c>
      <c r="B83" s="39"/>
      <c r="C83" s="39"/>
      <c r="D83" s="39"/>
      <c r="E83" s="39"/>
      <c r="F83" s="39"/>
      <c r="G83" s="39"/>
      <c r="H83" s="39"/>
      <c r="I83" s="39"/>
      <c r="J83" s="39"/>
      <c r="K83" s="39"/>
      <c r="L83" s="39"/>
    </row>
    <row r="84" spans="1:12">
      <c r="A84" s="39"/>
      <c r="B84" s="39"/>
      <c r="C84" s="39"/>
      <c r="D84" s="39"/>
      <c r="E84" s="39"/>
      <c r="F84" s="39"/>
      <c r="G84" s="39"/>
      <c r="H84" s="39"/>
      <c r="I84" s="39"/>
      <c r="J84" s="39"/>
      <c r="K84" s="39"/>
      <c r="L84" s="39"/>
    </row>
    <row r="85" spans="1:12">
      <c r="A85" s="39"/>
      <c r="B85" s="39"/>
      <c r="C85" s="39"/>
      <c r="D85" s="39"/>
      <c r="E85" s="39"/>
      <c r="F85" s="39"/>
      <c r="G85" s="39"/>
      <c r="H85" s="39"/>
      <c r="I85" s="39"/>
      <c r="J85" s="39"/>
      <c r="K85" s="39"/>
      <c r="L85" s="39"/>
    </row>
    <row r="96" spans="1:12">
      <c r="A96" s="405" t="s">
        <v>4</v>
      </c>
      <c r="B96" s="22" t="s">
        <v>764</v>
      </c>
      <c r="C96" s="22"/>
      <c r="D96" s="22"/>
      <c r="E96" s="22"/>
      <c r="F96" s="22"/>
      <c r="G96" s="22"/>
      <c r="H96" s="22"/>
      <c r="I96" s="22"/>
      <c r="J96" s="22"/>
      <c r="K96" s="22"/>
      <c r="L96" s="22"/>
    </row>
    <row r="97" spans="1:12">
      <c r="A97" s="4"/>
      <c r="B97" s="4"/>
      <c r="C97" s="4"/>
      <c r="D97" s="4"/>
      <c r="E97" s="4"/>
      <c r="F97" s="4"/>
      <c r="G97" s="22"/>
      <c r="H97" s="22"/>
      <c r="I97" s="22"/>
      <c r="J97" s="22"/>
      <c r="K97" s="22"/>
      <c r="L97" s="22"/>
    </row>
    <row r="98" spans="1:12">
      <c r="A98" s="39"/>
      <c r="B98" s="39"/>
      <c r="C98" s="39"/>
      <c r="D98" s="39"/>
      <c r="E98" s="39"/>
      <c r="F98" s="39"/>
      <c r="G98" s="39"/>
      <c r="H98" s="39"/>
      <c r="I98" s="39"/>
      <c r="J98" s="39"/>
      <c r="K98" s="39"/>
      <c r="L98" s="39"/>
    </row>
    <row r="99" spans="1:12">
      <c r="A99" s="39" t="s">
        <v>451</v>
      </c>
      <c r="B99" s="39"/>
      <c r="C99" s="39"/>
      <c r="D99" s="39"/>
      <c r="E99" s="39"/>
      <c r="F99" s="39"/>
      <c r="G99" s="39"/>
      <c r="H99" s="39"/>
      <c r="I99" s="39"/>
      <c r="J99" s="39"/>
      <c r="K99" s="39"/>
      <c r="L99" s="39"/>
    </row>
  </sheetData>
  <mergeCells count="16">
    <mergeCell ref="C20:D20"/>
    <mergeCell ref="B5:B6"/>
    <mergeCell ref="C5:H5"/>
    <mergeCell ref="I5:I6"/>
    <mergeCell ref="B18:B19"/>
    <mergeCell ref="C18:D19"/>
    <mergeCell ref="A47:L48"/>
    <mergeCell ref="C52:H52"/>
    <mergeCell ref="C61:H61"/>
    <mergeCell ref="C70:H70"/>
    <mergeCell ref="C21:D21"/>
    <mergeCell ref="C22:D22"/>
    <mergeCell ref="C23:D23"/>
    <mergeCell ref="C24:D24"/>
    <mergeCell ref="C25:D25"/>
    <mergeCell ref="B28:L29"/>
  </mergeCells>
  <pageMargins left="0.39370078740157483" right="0.39370078740157483" top="0.39370078740157483" bottom="0.39370078740157483" header="0.31496062992125984" footer="0.31496062992125984"/>
  <pageSetup scale="71" orientation="portrait" verticalDpi="1200" r:id="rId1"/>
  <headerFooter>
    <oddFooter>&amp;L&amp;F [&amp;A]&amp;R&amp;P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77BA2-956A-41BF-8AA0-661E02792D83}">
  <dimension ref="A1:L102"/>
  <sheetViews>
    <sheetView zoomScaleNormal="100" workbookViewId="0"/>
  </sheetViews>
  <sheetFormatPr defaultColWidth="8.88671875" defaultRowHeight="15.6"/>
  <cols>
    <col min="1" max="1" width="8.88671875" style="1" customWidth="1"/>
    <col min="2" max="6" width="14.6640625" style="1" customWidth="1"/>
    <col min="7" max="7" width="8.88671875" style="1"/>
    <col min="8" max="8" width="8.88671875" style="1" customWidth="1"/>
    <col min="9" max="16384" width="8.88671875" style="1"/>
  </cols>
  <sheetData>
    <row r="1" spans="1:12" ht="17.399999999999999">
      <c r="A1" s="23" t="s">
        <v>574</v>
      </c>
      <c r="B1" s="22"/>
      <c r="C1" s="22" t="s">
        <v>805</v>
      </c>
      <c r="D1" s="22"/>
      <c r="E1" s="22"/>
      <c r="F1" s="22"/>
      <c r="G1" s="22"/>
      <c r="H1" s="22"/>
      <c r="I1" s="22"/>
      <c r="J1" s="22"/>
      <c r="K1" s="22"/>
      <c r="L1" s="4"/>
    </row>
    <row r="2" spans="1:12">
      <c r="A2" s="541" t="s">
        <v>804</v>
      </c>
      <c r="B2" s="188"/>
      <c r="C2" s="188"/>
      <c r="D2" s="188"/>
      <c r="E2" s="22"/>
      <c r="F2" s="22"/>
      <c r="G2" s="22"/>
      <c r="H2" s="22"/>
      <c r="I2" s="22"/>
      <c r="J2" s="22"/>
      <c r="K2" s="22"/>
      <c r="L2" s="4"/>
    </row>
    <row r="3" spans="1:12">
      <c r="A3" s="191" t="s">
        <v>803</v>
      </c>
      <c r="B3" s="191"/>
      <c r="C3" s="191"/>
      <c r="D3" s="191"/>
      <c r="E3" s="191"/>
      <c r="F3" s="191"/>
      <c r="G3" s="22"/>
      <c r="H3" s="22"/>
      <c r="I3" s="22"/>
      <c r="J3" s="22"/>
      <c r="K3" s="22"/>
      <c r="L3" s="4"/>
    </row>
    <row r="4" spans="1:12">
      <c r="A4" s="191"/>
      <c r="B4" s="191"/>
      <c r="C4" s="191"/>
      <c r="D4" s="191"/>
      <c r="E4" s="191"/>
      <c r="F4" s="191"/>
      <c r="G4" s="22"/>
      <c r="H4" s="22"/>
      <c r="I4" s="22"/>
      <c r="J4" s="22"/>
      <c r="K4" s="22"/>
      <c r="L4" s="4"/>
    </row>
    <row r="5" spans="1:12">
      <c r="A5" s="93"/>
      <c r="B5" s="93"/>
      <c r="C5" s="93"/>
      <c r="D5" s="93"/>
      <c r="E5" s="93"/>
      <c r="F5" s="93"/>
      <c r="G5" s="4"/>
      <c r="H5" s="4"/>
      <c r="I5" s="4"/>
      <c r="J5" s="4"/>
      <c r="K5" s="4"/>
      <c r="L5" s="4"/>
    </row>
    <row r="6" spans="1:12">
      <c r="A6" s="307" t="s">
        <v>469</v>
      </c>
      <c r="B6" s="93"/>
      <c r="C6" s="93"/>
      <c r="D6" s="93"/>
      <c r="E6" s="93"/>
      <c r="F6" s="541" t="s">
        <v>791</v>
      </c>
      <c r="G6" s="160"/>
      <c r="H6" s="160"/>
      <c r="I6" s="160"/>
      <c r="J6" s="4"/>
      <c r="K6" s="4"/>
      <c r="L6" s="4"/>
    </row>
    <row r="7" spans="1:12">
      <c r="A7" s="542"/>
      <c r="B7" s="542"/>
      <c r="C7" s="542"/>
      <c r="D7" s="542"/>
      <c r="E7" s="542"/>
      <c r="F7" s="542"/>
      <c r="G7" s="311"/>
      <c r="H7" s="311"/>
      <c r="I7" s="311"/>
      <c r="J7" s="311"/>
      <c r="K7" s="311"/>
      <c r="L7" s="311"/>
    </row>
    <row r="8" spans="1:12">
      <c r="A8" s="191" t="s">
        <v>802</v>
      </c>
      <c r="B8" s="191"/>
      <c r="C8" s="191"/>
      <c r="D8" s="191"/>
      <c r="E8" s="191"/>
      <c r="F8" s="191"/>
      <c r="G8" s="22"/>
      <c r="H8" s="22"/>
      <c r="I8" s="22"/>
      <c r="J8" s="22"/>
      <c r="K8" s="22"/>
      <c r="L8" s="22"/>
    </row>
    <row r="9" spans="1:12">
      <c r="A9" s="191"/>
      <c r="B9" s="191"/>
      <c r="C9" s="191"/>
      <c r="D9" s="191"/>
      <c r="E9" s="191"/>
      <c r="F9" s="191"/>
      <c r="G9" s="22"/>
      <c r="H9" s="22"/>
      <c r="I9" s="22"/>
      <c r="J9" s="22"/>
      <c r="K9" s="22"/>
      <c r="L9" s="22"/>
    </row>
    <row r="10" spans="1:12" ht="46.8">
      <c r="A10" s="191"/>
      <c r="B10" s="957" t="s">
        <v>29</v>
      </c>
      <c r="C10" s="958" t="s">
        <v>801</v>
      </c>
      <c r="D10" s="556" t="s">
        <v>800</v>
      </c>
      <c r="E10" s="556" t="s">
        <v>789</v>
      </c>
      <c r="F10" s="959" t="s">
        <v>799</v>
      </c>
      <c r="G10" s="22"/>
      <c r="H10" s="22"/>
      <c r="I10" s="22"/>
      <c r="J10" s="22"/>
      <c r="K10" s="22"/>
      <c r="L10" s="22"/>
    </row>
    <row r="11" spans="1:12">
      <c r="A11" s="191"/>
      <c r="B11" s="957"/>
      <c r="C11" s="958"/>
      <c r="D11" s="555" t="s">
        <v>798</v>
      </c>
      <c r="E11" s="555" t="s">
        <v>798</v>
      </c>
      <c r="F11" s="959"/>
      <c r="G11" s="22"/>
      <c r="H11" s="22"/>
      <c r="I11" s="22"/>
      <c r="J11" s="22"/>
      <c r="K11" s="22"/>
      <c r="L11" s="22"/>
    </row>
    <row r="12" spans="1:12">
      <c r="A12" s="191"/>
      <c r="B12" s="552">
        <v>2012</v>
      </c>
      <c r="C12" s="551">
        <v>8391</v>
      </c>
      <c r="D12" s="554">
        <v>828</v>
      </c>
      <c r="E12" s="553">
        <v>1002</v>
      </c>
      <c r="F12" s="549">
        <v>1.008</v>
      </c>
      <c r="G12" s="22"/>
      <c r="H12" s="22"/>
      <c r="I12" s="22"/>
      <c r="J12" s="22"/>
      <c r="K12" s="22"/>
      <c r="L12" s="22"/>
    </row>
    <row r="13" spans="1:12">
      <c r="A13" s="191"/>
      <c r="B13" s="552">
        <v>2013</v>
      </c>
      <c r="C13" s="551">
        <v>8402</v>
      </c>
      <c r="D13" s="550">
        <v>831</v>
      </c>
      <c r="E13" s="551">
        <v>1045</v>
      </c>
      <c r="F13" s="549">
        <v>1.012</v>
      </c>
      <c r="G13" s="22"/>
      <c r="H13" s="22"/>
      <c r="I13" s="22"/>
      <c r="J13" s="22"/>
      <c r="K13" s="22"/>
      <c r="L13" s="22"/>
    </row>
    <row r="14" spans="1:12">
      <c r="A14" s="191"/>
      <c r="B14" s="552">
        <v>2014</v>
      </c>
      <c r="C14" s="551">
        <v>8788</v>
      </c>
      <c r="D14" s="550">
        <v>922</v>
      </c>
      <c r="E14" s="551">
        <v>1216</v>
      </c>
      <c r="F14" s="549">
        <v>1.018</v>
      </c>
      <c r="G14" s="22"/>
      <c r="H14" s="22"/>
      <c r="I14" s="22"/>
      <c r="J14" s="22"/>
      <c r="K14" s="22"/>
      <c r="L14" s="22"/>
    </row>
    <row r="15" spans="1:12">
      <c r="A15" s="191"/>
      <c r="B15" s="552">
        <v>2015</v>
      </c>
      <c r="C15" s="551">
        <v>9088</v>
      </c>
      <c r="D15" s="550">
        <v>473</v>
      </c>
      <c r="E15" s="550">
        <v>664</v>
      </c>
      <c r="F15" s="549">
        <v>1.024</v>
      </c>
      <c r="G15" s="22"/>
      <c r="H15" s="22"/>
      <c r="I15" s="22"/>
      <c r="J15" s="22"/>
      <c r="K15" s="22"/>
      <c r="L15" s="22"/>
    </row>
    <row r="16" spans="1:12">
      <c r="A16" s="191"/>
      <c r="B16" s="552">
        <v>2016</v>
      </c>
      <c r="C16" s="551">
        <v>9325</v>
      </c>
      <c r="D16" s="550">
        <v>467</v>
      </c>
      <c r="E16" s="550">
        <v>710</v>
      </c>
      <c r="F16" s="549">
        <v>1.032</v>
      </c>
      <c r="G16" s="22"/>
      <c r="H16" s="22"/>
      <c r="I16" s="22"/>
      <c r="J16" s="22"/>
      <c r="K16" s="22"/>
      <c r="L16" s="22"/>
    </row>
    <row r="17" spans="1:12">
      <c r="A17" s="191"/>
      <c r="B17" s="552">
        <v>2017</v>
      </c>
      <c r="C17" s="551">
        <v>9704</v>
      </c>
      <c r="D17" s="550">
        <v>353</v>
      </c>
      <c r="E17" s="550">
        <v>593</v>
      </c>
      <c r="F17" s="549">
        <v>1.044</v>
      </c>
      <c r="G17" s="22"/>
      <c r="H17" s="22"/>
      <c r="I17" s="22"/>
      <c r="J17" s="22"/>
      <c r="K17" s="22"/>
      <c r="L17" s="22"/>
    </row>
    <row r="18" spans="1:12">
      <c r="A18" s="191"/>
      <c r="B18" s="552">
        <v>2018</v>
      </c>
      <c r="C18" s="551">
        <v>10073</v>
      </c>
      <c r="D18" s="550">
        <v>390</v>
      </c>
      <c r="E18" s="550">
        <v>739</v>
      </c>
      <c r="F18" s="549">
        <v>1.071</v>
      </c>
      <c r="G18" s="22"/>
      <c r="H18" s="22"/>
      <c r="I18" s="22"/>
      <c r="J18" s="22"/>
      <c r="K18" s="22"/>
      <c r="L18" s="22"/>
    </row>
    <row r="19" spans="1:12">
      <c r="A19" s="191"/>
      <c r="B19" s="552">
        <v>2019</v>
      </c>
      <c r="C19" s="551">
        <v>10339</v>
      </c>
      <c r="D19" s="550">
        <v>299</v>
      </c>
      <c r="E19" s="550">
        <v>632</v>
      </c>
      <c r="F19" s="549">
        <v>1.167</v>
      </c>
      <c r="G19" s="22"/>
      <c r="H19" s="22"/>
      <c r="I19" s="22"/>
      <c r="J19" s="22"/>
      <c r="K19" s="22"/>
      <c r="L19" s="22"/>
    </row>
    <row r="20" spans="1:12">
      <c r="A20" s="191"/>
      <c r="B20" s="552">
        <v>2020</v>
      </c>
      <c r="C20" s="551">
        <v>10591</v>
      </c>
      <c r="D20" s="550">
        <v>183</v>
      </c>
      <c r="E20" s="550">
        <v>448</v>
      </c>
      <c r="F20" s="549">
        <v>1.5</v>
      </c>
      <c r="G20" s="22"/>
      <c r="H20" s="22"/>
      <c r="I20" s="22"/>
      <c r="J20" s="22"/>
      <c r="K20" s="22"/>
      <c r="L20" s="22"/>
    </row>
    <row r="21" spans="1:12">
      <c r="A21" s="191"/>
      <c r="B21" s="548" t="s">
        <v>603</v>
      </c>
      <c r="C21" s="547">
        <v>84701</v>
      </c>
      <c r="D21" s="547">
        <v>4746</v>
      </c>
      <c r="E21" s="547">
        <v>7049</v>
      </c>
      <c r="F21" s="546"/>
      <c r="G21" s="22"/>
      <c r="H21" s="22"/>
      <c r="I21" s="22"/>
      <c r="J21" s="22"/>
      <c r="K21" s="22"/>
      <c r="L21" s="22"/>
    </row>
    <row r="22" spans="1:12">
      <c r="A22" s="191"/>
      <c r="B22" s="191"/>
      <c r="C22" s="191"/>
      <c r="D22" s="191"/>
      <c r="E22" s="191"/>
      <c r="F22" s="191"/>
      <c r="G22" s="22"/>
      <c r="H22" s="22"/>
      <c r="I22" s="22"/>
      <c r="J22" s="22"/>
      <c r="K22" s="22"/>
      <c r="L22" s="22"/>
    </row>
    <row r="23" spans="1:12">
      <c r="A23" s="191" t="s">
        <v>797</v>
      </c>
      <c r="B23" s="191"/>
      <c r="C23" s="191"/>
      <c r="D23" s="191"/>
      <c r="E23" s="191"/>
      <c r="F23" s="191"/>
      <c r="G23" s="22"/>
      <c r="H23" s="22"/>
      <c r="I23" s="22"/>
      <c r="J23" s="22"/>
      <c r="K23" s="22"/>
      <c r="L23" s="22"/>
    </row>
    <row r="24" spans="1:12">
      <c r="A24" s="191" t="s">
        <v>796</v>
      </c>
      <c r="B24" s="191"/>
      <c r="C24" s="191"/>
      <c r="D24" s="545">
        <v>-0.01</v>
      </c>
      <c r="E24" s="189"/>
      <c r="F24" s="191"/>
      <c r="G24" s="22"/>
      <c r="H24" s="22"/>
      <c r="I24" s="22"/>
      <c r="J24" s="22"/>
      <c r="K24" s="22"/>
      <c r="L24" s="22"/>
    </row>
    <row r="25" spans="1:12">
      <c r="A25" s="191" t="s">
        <v>795</v>
      </c>
      <c r="B25" s="191"/>
      <c r="C25" s="191"/>
      <c r="D25" s="191"/>
      <c r="E25" s="545">
        <v>0.05</v>
      </c>
      <c r="F25" s="191" t="s">
        <v>794</v>
      </c>
      <c r="G25" s="22"/>
      <c r="H25" s="22"/>
      <c r="I25" s="22"/>
      <c r="J25" s="22"/>
      <c r="K25" s="22"/>
      <c r="L25" s="22"/>
    </row>
    <row r="26" spans="1:12">
      <c r="A26" s="191"/>
      <c r="B26" s="191"/>
      <c r="C26" s="191"/>
      <c r="D26" s="191"/>
      <c r="E26" s="191"/>
      <c r="F26" s="191"/>
      <c r="G26" s="22"/>
      <c r="H26" s="22"/>
      <c r="I26" s="22"/>
      <c r="J26" s="22"/>
      <c r="K26" s="22"/>
      <c r="L26" s="22"/>
    </row>
    <row r="27" spans="1:12">
      <c r="A27" s="542"/>
      <c r="B27" s="542"/>
      <c r="C27" s="542"/>
      <c r="D27" s="542"/>
      <c r="E27" s="542"/>
      <c r="F27" s="542"/>
      <c r="G27" s="311"/>
      <c r="H27" s="311"/>
      <c r="I27" s="311"/>
      <c r="J27" s="311"/>
      <c r="K27" s="311"/>
      <c r="L27" s="311"/>
    </row>
    <row r="28" spans="1:12">
      <c r="A28" s="544" t="s">
        <v>9</v>
      </c>
      <c r="B28" s="191" t="s">
        <v>793</v>
      </c>
      <c r="C28" s="191"/>
      <c r="D28" s="191"/>
      <c r="E28" s="191"/>
      <c r="F28" s="191"/>
      <c r="G28" s="22"/>
      <c r="H28" s="22"/>
      <c r="I28" s="22"/>
      <c r="J28" s="22"/>
      <c r="K28" s="22"/>
      <c r="L28" s="22"/>
    </row>
    <row r="29" spans="1:12">
      <c r="A29" s="4"/>
      <c r="B29" s="541" t="s">
        <v>791</v>
      </c>
      <c r="C29" s="160"/>
      <c r="D29" s="160"/>
      <c r="E29" s="160"/>
      <c r="F29" s="4"/>
      <c r="G29" s="22"/>
      <c r="H29" s="22"/>
      <c r="I29" s="22"/>
      <c r="J29" s="22"/>
      <c r="K29" s="22"/>
      <c r="L29" s="22"/>
    </row>
    <row r="30" spans="1:12">
      <c r="A30" s="39"/>
      <c r="B30" s="39"/>
      <c r="C30" s="39"/>
      <c r="D30" s="39"/>
      <c r="E30" s="39"/>
      <c r="F30" s="39"/>
      <c r="G30" s="39"/>
      <c r="H30" s="39"/>
      <c r="I30" s="39"/>
      <c r="J30" s="39"/>
      <c r="K30" s="39"/>
      <c r="L30" s="39"/>
    </row>
    <row r="31" spans="1:12">
      <c r="A31" s="142" t="s">
        <v>451</v>
      </c>
      <c r="B31" s="39"/>
      <c r="C31" s="39"/>
      <c r="D31" s="39"/>
      <c r="E31" s="39"/>
      <c r="F31" s="39"/>
      <c r="G31" s="39"/>
      <c r="H31" s="39"/>
      <c r="I31" s="39"/>
      <c r="J31" s="39"/>
      <c r="K31" s="39"/>
      <c r="L31" s="39"/>
    </row>
    <row r="32" spans="1:12">
      <c r="A32" s="39"/>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44" spans="1:12">
      <c r="A44" s="543" t="s">
        <v>7</v>
      </c>
      <c r="B44" s="542" t="s">
        <v>792</v>
      </c>
      <c r="C44" s="22"/>
      <c r="D44" s="22"/>
      <c r="E44" s="22"/>
      <c r="F44" s="22"/>
      <c r="G44" s="22"/>
      <c r="H44" s="22"/>
      <c r="I44" s="22"/>
      <c r="J44" s="22"/>
      <c r="K44" s="22"/>
      <c r="L44" s="22"/>
    </row>
    <row r="45" spans="1:12">
      <c r="A45" s="4"/>
      <c r="B45" s="541" t="s">
        <v>791</v>
      </c>
      <c r="C45" s="160"/>
      <c r="D45" s="160"/>
      <c r="E45" s="160"/>
      <c r="F45" s="4"/>
      <c r="G45" s="22"/>
      <c r="H45" s="22"/>
      <c r="I45" s="22"/>
      <c r="J45" s="22"/>
      <c r="K45" s="22"/>
      <c r="L45" s="22"/>
    </row>
    <row r="46" spans="1:12">
      <c r="A46" s="39"/>
      <c r="B46" s="39"/>
      <c r="C46" s="39"/>
      <c r="D46" s="39"/>
      <c r="E46" s="39"/>
      <c r="F46" s="39"/>
      <c r="G46" s="39"/>
      <c r="H46" s="39"/>
      <c r="I46" s="39"/>
      <c r="J46" s="39"/>
      <c r="K46" s="39"/>
      <c r="L46" s="39"/>
    </row>
    <row r="47" spans="1:12">
      <c r="A47" s="540" t="s">
        <v>790</v>
      </c>
      <c r="B47"/>
      <c r="C47"/>
      <c r="D47" s="39"/>
      <c r="E47" s="39"/>
      <c r="F47" s="39"/>
      <c r="G47" s="39"/>
      <c r="H47" s="39"/>
      <c r="I47" s="39"/>
      <c r="J47" s="39"/>
      <c r="K47" s="39"/>
      <c r="L47" s="39"/>
    </row>
    <row r="48" spans="1:12" ht="42" thickBot="1">
      <c r="A48" s="539" t="s">
        <v>45</v>
      </c>
      <c r="B48" s="539" t="s">
        <v>789</v>
      </c>
      <c r="C48" s="539" t="s">
        <v>784</v>
      </c>
      <c r="D48" s="39"/>
      <c r="E48" s="39"/>
      <c r="F48" s="39"/>
      <c r="G48" s="39"/>
      <c r="H48" s="39"/>
      <c r="I48" s="39"/>
      <c r="J48" s="39"/>
      <c r="K48" s="39"/>
      <c r="L48" s="39"/>
    </row>
    <row r="49" spans="1:12">
      <c r="A49" s="535">
        <v>2012</v>
      </c>
      <c r="B49" s="534">
        <v>1002</v>
      </c>
      <c r="C49" s="538">
        <v>868</v>
      </c>
      <c r="D49" s="39"/>
      <c r="E49" s="39"/>
      <c r="F49" s="39"/>
      <c r="G49" s="39"/>
      <c r="H49" s="39"/>
      <c r="I49" s="39"/>
      <c r="J49" s="39"/>
      <c r="K49" s="39"/>
      <c r="L49" s="39"/>
    </row>
    <row r="50" spans="1:12">
      <c r="A50" s="535">
        <v>2013</v>
      </c>
      <c r="B50" s="534">
        <v>1045</v>
      </c>
      <c r="C50" s="538">
        <v>851</v>
      </c>
    </row>
    <row r="51" spans="1:12">
      <c r="A51" s="535">
        <v>2014</v>
      </c>
      <c r="B51" s="534">
        <v>1216</v>
      </c>
      <c r="C51" s="538">
        <v>865</v>
      </c>
    </row>
    <row r="52" spans="1:12">
      <c r="A52" s="535">
        <v>2015</v>
      </c>
      <c r="B52" s="538">
        <v>664</v>
      </c>
      <c r="C52" s="538">
        <v>865</v>
      </c>
    </row>
    <row r="53" spans="1:12">
      <c r="A53" s="535">
        <v>2016</v>
      </c>
      <c r="B53" s="538">
        <v>710</v>
      </c>
      <c r="C53" s="538">
        <v>852</v>
      </c>
    </row>
    <row r="54" spans="1:12">
      <c r="A54" s="535">
        <v>2017</v>
      </c>
      <c r="B54" s="538">
        <v>593</v>
      </c>
      <c r="C54" s="538">
        <v>840</v>
      </c>
    </row>
    <row r="55" spans="1:12">
      <c r="A55" s="535">
        <v>2018</v>
      </c>
      <c r="B55" s="538">
        <v>739</v>
      </c>
      <c r="C55" s="538">
        <v>766</v>
      </c>
    </row>
    <row r="56" spans="1:12">
      <c r="A56" s="535">
        <v>2019</v>
      </c>
      <c r="B56" s="538">
        <v>632</v>
      </c>
      <c r="C56" s="538">
        <v>667</v>
      </c>
    </row>
    <row r="57" spans="1:12" ht="16.2" thickBot="1">
      <c r="A57" s="537">
        <v>2020</v>
      </c>
      <c r="B57" s="536">
        <v>448</v>
      </c>
      <c r="C57" s="536">
        <v>451</v>
      </c>
    </row>
    <row r="58" spans="1:12">
      <c r="A58" s="535" t="s">
        <v>603</v>
      </c>
      <c r="B58" s="534">
        <v>7049</v>
      </c>
      <c r="C58" s="534">
        <v>7025</v>
      </c>
    </row>
    <row r="59" spans="1:12">
      <c r="A59" s="533"/>
      <c r="B59"/>
      <c r="C59"/>
    </row>
    <row r="60" spans="1:12">
      <c r="A60" s="405" t="s">
        <v>4</v>
      </c>
      <c r="B60" s="869" t="s">
        <v>788</v>
      </c>
      <c r="C60" s="869"/>
      <c r="D60" s="869"/>
      <c r="E60" s="869"/>
      <c r="F60" s="869"/>
      <c r="G60" s="869"/>
      <c r="H60" s="869"/>
      <c r="I60" s="869"/>
      <c r="J60" s="869"/>
      <c r="K60" s="869"/>
      <c r="L60" s="22"/>
    </row>
    <row r="61" spans="1:12">
      <c r="A61" s="405"/>
      <c r="B61" s="869"/>
      <c r="C61" s="869"/>
      <c r="D61" s="869"/>
      <c r="E61" s="869"/>
      <c r="F61" s="869"/>
      <c r="G61" s="869"/>
      <c r="H61" s="869"/>
      <c r="I61" s="869"/>
      <c r="J61" s="869"/>
      <c r="K61" s="869"/>
      <c r="L61" s="22"/>
    </row>
    <row r="62" spans="1:12">
      <c r="A62" s="4"/>
      <c r="B62" s="4"/>
      <c r="C62" s="4"/>
      <c r="D62" s="4"/>
      <c r="E62" s="4"/>
      <c r="F62" s="4"/>
      <c r="G62" s="22"/>
      <c r="H62" s="22"/>
      <c r="I62" s="22"/>
      <c r="J62" s="22"/>
      <c r="K62" s="22"/>
      <c r="L62" s="22"/>
    </row>
    <row r="63" spans="1:12">
      <c r="A63" s="39"/>
      <c r="B63" s="39"/>
      <c r="C63" s="39"/>
      <c r="D63" s="39"/>
      <c r="E63" s="39"/>
      <c r="F63" s="39"/>
      <c r="G63" s="39"/>
      <c r="H63" s="39"/>
      <c r="I63" s="39"/>
      <c r="J63" s="39"/>
      <c r="K63" s="39"/>
      <c r="L63" s="39"/>
    </row>
    <row r="64" spans="1:12">
      <c r="A64" s="39" t="s">
        <v>451</v>
      </c>
      <c r="B64" s="39"/>
      <c r="C64" s="39"/>
      <c r="D64" s="39"/>
      <c r="E64" s="39"/>
      <c r="F64" s="39"/>
      <c r="G64" s="39"/>
      <c r="H64" s="39"/>
      <c r="I64" s="39"/>
      <c r="J64" s="39"/>
      <c r="K64" s="39"/>
      <c r="L64" s="39"/>
    </row>
    <row r="65" spans="1:12">
      <c r="A65" s="39"/>
      <c r="B65" s="39"/>
      <c r="C65" s="39"/>
      <c r="D65" s="39"/>
      <c r="E65" s="39"/>
      <c r="F65" s="39"/>
      <c r="G65" s="39"/>
      <c r="H65" s="39"/>
      <c r="I65" s="39"/>
      <c r="J65" s="39"/>
      <c r="K65" s="39"/>
      <c r="L65" s="39"/>
    </row>
    <row r="66" spans="1:12">
      <c r="A66" s="39"/>
      <c r="B66" s="39"/>
      <c r="C66" s="39"/>
      <c r="D66" s="39"/>
      <c r="E66" s="39"/>
      <c r="F66" s="39"/>
      <c r="G66" s="39"/>
      <c r="H66" s="39"/>
      <c r="I66" s="39"/>
      <c r="J66" s="39"/>
      <c r="K66" s="39"/>
      <c r="L66" s="39"/>
    </row>
    <row r="77" spans="1:12">
      <c r="A77" s="869" t="s">
        <v>787</v>
      </c>
      <c r="B77" s="869"/>
      <c r="C77" s="869"/>
      <c r="D77" s="869"/>
      <c r="E77" s="869"/>
      <c r="F77" s="869"/>
      <c r="G77" s="869"/>
      <c r="H77" s="869"/>
      <c r="I77" s="869"/>
      <c r="J77" s="869"/>
      <c r="K77" s="869"/>
      <c r="L77" s="22"/>
    </row>
    <row r="78" spans="1:12">
      <c r="A78" s="869"/>
      <c r="B78" s="869"/>
      <c r="C78" s="869"/>
      <c r="D78" s="869"/>
      <c r="E78" s="869"/>
      <c r="F78" s="869"/>
      <c r="G78" s="869"/>
      <c r="H78" s="869"/>
      <c r="I78" s="869"/>
      <c r="J78" s="869"/>
      <c r="K78" s="869"/>
      <c r="L78" s="22"/>
    </row>
    <row r="79" spans="1:12">
      <c r="A79" s="22"/>
      <c r="B79" s="22"/>
      <c r="C79" s="22"/>
      <c r="D79" s="22"/>
      <c r="E79" s="22"/>
      <c r="F79" s="22"/>
      <c r="G79" s="22"/>
      <c r="H79" s="22"/>
      <c r="I79" s="22"/>
      <c r="J79" s="22"/>
      <c r="K79" s="22"/>
      <c r="L79" s="22"/>
    </row>
    <row r="80" spans="1:12">
      <c r="A80" s="22"/>
      <c r="B80" s="532"/>
      <c r="C80" s="889" t="s">
        <v>786</v>
      </c>
      <c r="D80" s="891"/>
      <c r="E80" s="891"/>
      <c r="F80" s="22"/>
      <c r="G80" s="22"/>
      <c r="H80" s="22"/>
      <c r="I80" s="22"/>
      <c r="J80" s="22"/>
      <c r="K80" s="22"/>
      <c r="L80" s="22"/>
    </row>
    <row r="81" spans="1:12" ht="46.8">
      <c r="A81" s="22"/>
      <c r="B81" s="531" t="s">
        <v>29</v>
      </c>
      <c r="C81" s="252" t="s">
        <v>785</v>
      </c>
      <c r="D81" s="249" t="s">
        <v>784</v>
      </c>
      <c r="E81" s="249" t="s">
        <v>783</v>
      </c>
      <c r="F81" s="22"/>
      <c r="G81" s="22"/>
      <c r="H81" s="22"/>
      <c r="I81" s="22"/>
      <c r="J81" s="22"/>
      <c r="K81" s="22"/>
      <c r="L81" s="22"/>
    </row>
    <row r="82" spans="1:12">
      <c r="A82" s="22"/>
      <c r="B82" s="530">
        <v>2012</v>
      </c>
      <c r="C82" s="408">
        <v>8363</v>
      </c>
      <c r="D82" s="408">
        <v>7570</v>
      </c>
      <c r="E82" s="529">
        <v>793</v>
      </c>
      <c r="F82" s="22"/>
      <c r="G82" s="22"/>
      <c r="H82" s="22"/>
      <c r="I82" s="22"/>
      <c r="J82" s="22"/>
      <c r="K82" s="22"/>
      <c r="L82" s="22"/>
    </row>
    <row r="83" spans="1:12">
      <c r="A83" s="22"/>
      <c r="B83" s="383">
        <v>2013</v>
      </c>
      <c r="C83" s="408">
        <v>8186</v>
      </c>
      <c r="D83" s="408">
        <v>7331</v>
      </c>
      <c r="E83" s="529">
        <v>855</v>
      </c>
      <c r="F83" s="22"/>
      <c r="G83" s="22"/>
      <c r="H83" s="22"/>
      <c r="I83" s="22"/>
      <c r="J83" s="22"/>
      <c r="K83" s="22"/>
      <c r="L83" s="22"/>
    </row>
    <row r="84" spans="1:12">
      <c r="A84" s="22"/>
      <c r="B84" s="383">
        <v>2014</v>
      </c>
      <c r="C84" s="408">
        <v>7047</v>
      </c>
      <c r="D84" s="408">
        <v>6145</v>
      </c>
      <c r="E84" s="529">
        <v>902</v>
      </c>
      <c r="F84" s="22"/>
      <c r="G84" s="22"/>
      <c r="H84" s="22"/>
      <c r="I84" s="22"/>
      <c r="J84" s="22"/>
      <c r="K84" s="22"/>
      <c r="L84" s="22"/>
    </row>
    <row r="85" spans="1:12">
      <c r="A85" s="22"/>
      <c r="B85" s="383">
        <v>2015</v>
      </c>
      <c r="C85" s="408">
        <v>5540</v>
      </c>
      <c r="D85" s="408">
        <v>4612</v>
      </c>
      <c r="E85" s="529">
        <v>928</v>
      </c>
      <c r="F85" s="22"/>
      <c r="G85" s="22"/>
      <c r="H85" s="22"/>
      <c r="I85" s="22"/>
      <c r="J85" s="22"/>
      <c r="K85" s="22"/>
      <c r="L85" s="22"/>
    </row>
    <row r="86" spans="1:12">
      <c r="A86" s="22"/>
      <c r="B86" s="383">
        <v>2016</v>
      </c>
      <c r="C86" s="408">
        <v>6035</v>
      </c>
      <c r="D86" s="408">
        <v>7629</v>
      </c>
      <c r="E86" s="529">
        <v>-1594</v>
      </c>
      <c r="F86" s="22"/>
      <c r="G86" s="22"/>
      <c r="H86" s="22"/>
      <c r="I86" s="22"/>
      <c r="J86" s="22"/>
      <c r="K86" s="22"/>
      <c r="L86" s="22"/>
    </row>
    <row r="87" spans="1:12">
      <c r="A87" s="22"/>
      <c r="B87" s="383">
        <v>2017</v>
      </c>
      <c r="C87" s="408">
        <v>5041</v>
      </c>
      <c r="D87" s="408">
        <v>7521</v>
      </c>
      <c r="E87" s="529">
        <v>-2480</v>
      </c>
      <c r="F87" s="22"/>
      <c r="G87" s="22"/>
      <c r="H87" s="22"/>
      <c r="I87" s="22"/>
      <c r="J87" s="22"/>
      <c r="K87" s="22"/>
      <c r="L87" s="22"/>
    </row>
    <row r="88" spans="1:12">
      <c r="A88" s="22"/>
      <c r="B88" s="383">
        <v>2018</v>
      </c>
      <c r="C88" s="408">
        <v>6282</v>
      </c>
      <c r="D88" s="408">
        <v>7406</v>
      </c>
      <c r="E88" s="529">
        <v>-1124</v>
      </c>
      <c r="F88" s="22"/>
      <c r="G88" s="22"/>
      <c r="H88" s="22"/>
      <c r="I88" s="22"/>
      <c r="J88" s="22"/>
      <c r="K88" s="22"/>
      <c r="L88" s="22"/>
    </row>
    <row r="89" spans="1:12">
      <c r="A89" s="22"/>
      <c r="B89" s="383">
        <v>2019</v>
      </c>
      <c r="C89" s="408">
        <v>5372</v>
      </c>
      <c r="D89" s="408">
        <v>6233</v>
      </c>
      <c r="E89" s="529">
        <v>-861</v>
      </c>
      <c r="F89" s="22"/>
      <c r="G89" s="22"/>
      <c r="H89" s="22"/>
      <c r="I89" s="22"/>
      <c r="J89" s="22"/>
      <c r="K89" s="22"/>
      <c r="L89" s="22"/>
    </row>
    <row r="90" spans="1:12">
      <c r="A90" s="22"/>
      <c r="B90" s="383">
        <v>2020</v>
      </c>
      <c r="C90" s="408">
        <v>3808</v>
      </c>
      <c r="D90" s="408">
        <v>4465</v>
      </c>
      <c r="E90" s="529">
        <v>-657</v>
      </c>
      <c r="F90" s="22"/>
      <c r="G90" s="22"/>
      <c r="H90" s="22"/>
      <c r="I90" s="22"/>
      <c r="J90" s="22"/>
      <c r="K90" s="22"/>
      <c r="L90" s="22"/>
    </row>
    <row r="91" spans="1:12">
      <c r="A91" s="22"/>
      <c r="B91" s="381" t="s">
        <v>603</v>
      </c>
      <c r="C91" s="528">
        <v>55674</v>
      </c>
      <c r="D91" s="528">
        <v>58912</v>
      </c>
      <c r="E91" s="527">
        <v>-3238</v>
      </c>
      <c r="F91" s="22"/>
      <c r="G91" s="22"/>
      <c r="H91" s="22"/>
      <c r="I91" s="22"/>
      <c r="J91" s="22"/>
      <c r="K91" s="22"/>
      <c r="L91" s="22"/>
    </row>
    <row r="92" spans="1:12">
      <c r="A92" s="22"/>
      <c r="B92" s="22"/>
      <c r="C92" s="22"/>
      <c r="D92" s="22"/>
      <c r="E92" s="22"/>
      <c r="F92" s="22"/>
      <c r="G92" s="22"/>
      <c r="H92" s="22"/>
      <c r="I92" s="22"/>
      <c r="J92" s="22"/>
      <c r="K92" s="22"/>
      <c r="L92" s="22"/>
    </row>
    <row r="93" spans="1:12">
      <c r="A93" s="869" t="s">
        <v>782</v>
      </c>
      <c r="B93" s="869"/>
      <c r="C93" s="869"/>
      <c r="D93" s="869"/>
      <c r="E93" s="869"/>
      <c r="F93" s="869"/>
      <c r="G93" s="869"/>
      <c r="H93" s="869"/>
      <c r="I93" s="869"/>
      <c r="J93" s="869"/>
      <c r="K93" s="869"/>
      <c r="L93" s="22"/>
    </row>
    <row r="94" spans="1:12">
      <c r="A94" s="869"/>
      <c r="B94" s="869"/>
      <c r="C94" s="869"/>
      <c r="D94" s="869"/>
      <c r="E94" s="869"/>
      <c r="F94" s="869"/>
      <c r="G94" s="869"/>
      <c r="H94" s="869"/>
      <c r="I94" s="869"/>
      <c r="J94" s="869"/>
      <c r="K94" s="869"/>
      <c r="L94" s="22"/>
    </row>
    <row r="95" spans="1:12">
      <c r="A95" s="869"/>
      <c r="B95" s="869"/>
      <c r="C95" s="869"/>
      <c r="D95" s="869"/>
      <c r="E95" s="869"/>
      <c r="F95" s="869"/>
      <c r="G95" s="869"/>
      <c r="H95" s="869"/>
      <c r="I95" s="869"/>
      <c r="J95" s="869"/>
      <c r="K95" s="869"/>
      <c r="L95" s="22"/>
    </row>
    <row r="96" spans="1:12">
      <c r="A96" s="869"/>
      <c r="B96" s="869"/>
      <c r="C96" s="869"/>
      <c r="D96" s="869"/>
      <c r="E96" s="869"/>
      <c r="F96" s="869"/>
      <c r="G96" s="869"/>
      <c r="H96" s="869"/>
      <c r="I96" s="869"/>
      <c r="J96" s="869"/>
      <c r="K96" s="869"/>
      <c r="L96" s="22"/>
    </row>
    <row r="97" spans="1:12">
      <c r="A97" s="22"/>
      <c r="B97" s="22"/>
      <c r="C97" s="22"/>
      <c r="D97" s="22"/>
      <c r="E97" s="22"/>
      <c r="F97" s="22"/>
      <c r="G97" s="22"/>
      <c r="H97" s="22"/>
      <c r="I97" s="22"/>
      <c r="J97" s="22"/>
      <c r="K97" s="22"/>
      <c r="L97" s="22"/>
    </row>
    <row r="98" spans="1:12">
      <c r="A98" s="4"/>
      <c r="B98" s="4"/>
      <c r="C98" s="4"/>
      <c r="D98" s="4"/>
      <c r="E98" s="4"/>
      <c r="F98" s="4"/>
      <c r="G98" s="4"/>
      <c r="H98" s="4"/>
      <c r="I98" s="4"/>
      <c r="J98" s="4"/>
      <c r="K98" s="4"/>
      <c r="L98" s="4"/>
    </row>
    <row r="99" spans="1:12">
      <c r="A99" s="405" t="s">
        <v>46</v>
      </c>
      <c r="B99" s="22" t="s">
        <v>781</v>
      </c>
      <c r="C99" s="22"/>
      <c r="D99" s="22"/>
      <c r="E99" s="22"/>
      <c r="F99" s="22"/>
      <c r="G99" s="22"/>
      <c r="H99" s="22"/>
      <c r="I99" s="22"/>
      <c r="J99" s="22"/>
      <c r="K99" s="22"/>
      <c r="L99" s="22"/>
    </row>
    <row r="100" spans="1:12">
      <c r="A100" s="4"/>
      <c r="B100" s="4"/>
      <c r="C100" s="4"/>
      <c r="D100" s="4"/>
      <c r="E100" s="4"/>
      <c r="F100" s="4"/>
      <c r="G100" s="22"/>
      <c r="H100" s="22"/>
      <c r="I100" s="22"/>
      <c r="J100" s="22"/>
      <c r="K100" s="22"/>
      <c r="L100" s="22"/>
    </row>
    <row r="101" spans="1:12">
      <c r="A101" s="39"/>
      <c r="B101" s="39"/>
      <c r="C101" s="39"/>
      <c r="D101" s="39"/>
      <c r="E101" s="39"/>
      <c r="F101" s="39"/>
      <c r="G101" s="39"/>
      <c r="H101" s="39"/>
      <c r="I101" s="39"/>
      <c r="J101" s="39"/>
      <c r="K101" s="39"/>
      <c r="L101" s="39"/>
    </row>
    <row r="102" spans="1:12">
      <c r="A102" s="39" t="s">
        <v>451</v>
      </c>
      <c r="B102" s="39"/>
      <c r="C102" s="39"/>
      <c r="D102" s="39"/>
      <c r="E102" s="39"/>
      <c r="F102" s="39"/>
      <c r="G102" s="39"/>
      <c r="H102" s="39"/>
      <c r="I102" s="39"/>
      <c r="J102" s="39"/>
      <c r="K102" s="39"/>
      <c r="L102" s="39"/>
    </row>
  </sheetData>
  <mergeCells count="7">
    <mergeCell ref="A93:K96"/>
    <mergeCell ref="B10:B11"/>
    <mergeCell ref="C10:C11"/>
    <mergeCell ref="F10:F11"/>
    <mergeCell ref="B60:K61"/>
    <mergeCell ref="A77:K78"/>
    <mergeCell ref="C80:E80"/>
  </mergeCells>
  <pageMargins left="0.7" right="0.7" top="0.75" bottom="0.75" header="0.3" footer="0.3"/>
  <pageSetup scale="68"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D3C5-93D3-47A9-B032-A824ADBB92AC}">
  <dimension ref="A1:L40"/>
  <sheetViews>
    <sheetView zoomScaleNormal="100" workbookViewId="0">
      <selection activeCell="A32" sqref="A32:L49"/>
    </sheetView>
  </sheetViews>
  <sheetFormatPr defaultRowHeight="14.4"/>
  <cols>
    <col min="1" max="1" width="7.5546875" customWidth="1"/>
    <col min="10" max="10" width="9.6640625" customWidth="1"/>
    <col min="11" max="11" width="7" customWidth="1"/>
    <col min="12" max="12" width="7.44140625" customWidth="1"/>
    <col min="13" max="13" width="8.44140625" customWidth="1"/>
  </cols>
  <sheetData>
    <row r="1" spans="1:12" ht="17.399999999999999">
      <c r="A1" s="23" t="s">
        <v>59</v>
      </c>
      <c r="B1" s="22"/>
      <c r="C1" s="22"/>
      <c r="D1" s="22"/>
      <c r="E1" s="22"/>
      <c r="F1" s="22"/>
      <c r="G1" s="22"/>
      <c r="H1" s="22"/>
      <c r="I1" s="22"/>
      <c r="J1" s="22"/>
      <c r="K1" s="22"/>
      <c r="L1" s="4"/>
    </row>
    <row r="2" spans="1:12" ht="48.75" customHeight="1">
      <c r="A2" s="817" t="s">
        <v>58</v>
      </c>
      <c r="B2" s="817"/>
      <c r="C2" s="817"/>
      <c r="D2" s="817"/>
      <c r="E2" s="817"/>
      <c r="F2" s="817"/>
      <c r="G2" s="817"/>
      <c r="H2" s="817"/>
      <c r="I2" s="817"/>
      <c r="J2" s="817"/>
      <c r="K2" s="817"/>
      <c r="L2" s="817"/>
    </row>
    <row r="3" spans="1:12" ht="15.6">
      <c r="A3" s="47"/>
      <c r="B3" s="47"/>
      <c r="C3" s="47"/>
      <c r="D3" s="47"/>
      <c r="E3" s="47"/>
      <c r="F3" s="47"/>
      <c r="G3" s="47"/>
      <c r="H3" s="47"/>
      <c r="I3" s="47"/>
      <c r="J3" s="47"/>
      <c r="K3" s="47"/>
      <c r="L3" s="47"/>
    </row>
    <row r="4" spans="1:12" ht="15.6">
      <c r="A4" s="817" t="s">
        <v>57</v>
      </c>
      <c r="B4" s="817"/>
      <c r="C4" s="817"/>
      <c r="D4" s="817"/>
      <c r="E4" s="817"/>
      <c r="F4" s="817"/>
      <c r="G4" s="817"/>
      <c r="H4" s="817"/>
      <c r="I4" s="817"/>
      <c r="J4" s="817"/>
      <c r="K4" s="817"/>
      <c r="L4" s="817"/>
    </row>
    <row r="5" spans="1:12" ht="16.2">
      <c r="A5" s="47"/>
      <c r="B5" s="5" t="s">
        <v>56</v>
      </c>
      <c r="C5" s="47"/>
      <c r="D5" s="47"/>
      <c r="E5" s="47"/>
      <c r="F5" s="47"/>
      <c r="G5" s="47"/>
      <c r="H5" s="47"/>
      <c r="I5" s="47"/>
      <c r="J5" s="47"/>
      <c r="K5" s="47"/>
      <c r="L5" s="47"/>
    </row>
    <row r="6" spans="1:12" ht="16.2">
      <c r="A6" s="47"/>
      <c r="B6" s="5"/>
      <c r="C6" s="47"/>
      <c r="D6" s="47"/>
      <c r="E6" s="47"/>
      <c r="F6" s="47"/>
      <c r="G6" s="47"/>
      <c r="H6" s="47"/>
      <c r="I6" s="47"/>
      <c r="J6" s="47"/>
      <c r="K6" s="47"/>
      <c r="L6" s="47"/>
    </row>
    <row r="7" spans="1:12" ht="15.6">
      <c r="A7" s="3" t="s">
        <v>15</v>
      </c>
      <c r="B7" s="47"/>
      <c r="C7" s="47"/>
      <c r="D7" s="47"/>
      <c r="E7" s="47"/>
      <c r="F7" s="47"/>
      <c r="G7" s="47"/>
      <c r="H7" s="47"/>
      <c r="I7" s="47"/>
      <c r="J7" s="47"/>
      <c r="K7" s="47"/>
      <c r="L7" s="47"/>
    </row>
    <row r="8" spans="1:12" ht="15.6">
      <c r="A8" s="2"/>
      <c r="B8" s="2"/>
      <c r="C8" s="2"/>
      <c r="D8" s="2"/>
      <c r="E8" s="2"/>
      <c r="F8" s="2"/>
      <c r="G8" s="2"/>
      <c r="H8" s="2"/>
      <c r="I8" s="2"/>
      <c r="J8" s="2"/>
      <c r="K8" s="2"/>
      <c r="L8" s="2"/>
    </row>
    <row r="9" spans="1:12" ht="15.6">
      <c r="A9" s="55" t="s">
        <v>9</v>
      </c>
      <c r="B9" s="49" t="s">
        <v>55</v>
      </c>
      <c r="C9" s="2"/>
      <c r="D9" s="2"/>
      <c r="E9" s="2"/>
      <c r="F9" s="2"/>
      <c r="G9" s="2"/>
      <c r="H9" s="2"/>
      <c r="I9" s="2"/>
      <c r="J9" s="2"/>
      <c r="K9" s="54"/>
      <c r="L9" s="2"/>
    </row>
    <row r="10" spans="1:12" ht="16.2">
      <c r="A10" s="51"/>
      <c r="B10" s="48"/>
      <c r="C10" s="2"/>
      <c r="D10" s="5" t="s">
        <v>50</v>
      </c>
      <c r="E10" s="2"/>
      <c r="F10" s="2"/>
      <c r="G10" s="2"/>
      <c r="H10" s="2"/>
      <c r="I10" s="2"/>
      <c r="J10" s="2"/>
      <c r="K10" s="2"/>
      <c r="L10" s="2"/>
    </row>
    <row r="11" spans="1:12" ht="18.600000000000001">
      <c r="A11" s="29" t="s">
        <v>7</v>
      </c>
      <c r="B11" s="49" t="s">
        <v>54</v>
      </c>
      <c r="C11" s="2"/>
      <c r="D11" s="2"/>
      <c r="E11" s="2"/>
      <c r="F11" s="2"/>
      <c r="G11" s="2"/>
      <c r="H11" s="2"/>
      <c r="I11" s="2"/>
      <c r="J11" s="2"/>
      <c r="K11" s="54"/>
      <c r="L11" s="2"/>
    </row>
    <row r="12" spans="1:12" ht="16.2">
      <c r="A12" s="51"/>
      <c r="B12" s="48"/>
      <c r="C12" s="2"/>
      <c r="D12" s="5" t="s">
        <v>50</v>
      </c>
      <c r="E12" s="2"/>
      <c r="F12" s="2"/>
      <c r="G12" s="2"/>
      <c r="H12" s="2"/>
      <c r="I12" s="2"/>
      <c r="J12" s="2"/>
      <c r="K12" s="2"/>
      <c r="L12" s="2"/>
    </row>
    <row r="13" spans="1:12" ht="15.6">
      <c r="A13" s="53" t="s">
        <v>4</v>
      </c>
      <c r="B13" s="49" t="s">
        <v>53</v>
      </c>
      <c r="C13" s="2"/>
      <c r="D13" s="2"/>
      <c r="E13" s="2"/>
      <c r="F13" s="2"/>
      <c r="G13" s="2"/>
      <c r="H13" s="2"/>
      <c r="I13" s="2"/>
      <c r="J13" s="2"/>
      <c r="K13" s="2"/>
      <c r="L13" s="2"/>
    </row>
    <row r="14" spans="1:12" ht="15.6">
      <c r="A14" s="53"/>
      <c r="B14" s="52" t="s">
        <v>52</v>
      </c>
      <c r="C14" s="2"/>
      <c r="D14" s="2"/>
      <c r="E14" s="2"/>
      <c r="F14" s="2"/>
      <c r="G14" s="2"/>
      <c r="H14" s="2"/>
      <c r="I14" s="2"/>
      <c r="J14" s="2"/>
      <c r="K14" s="2"/>
      <c r="L14" s="2"/>
    </row>
    <row r="15" spans="1:12" ht="16.2">
      <c r="A15" s="51"/>
      <c r="B15" s="48"/>
      <c r="C15" s="2"/>
      <c r="D15" s="5" t="s">
        <v>50</v>
      </c>
      <c r="E15" s="2"/>
      <c r="F15" s="2"/>
      <c r="G15" s="2"/>
      <c r="H15" s="2"/>
      <c r="I15" s="2"/>
      <c r="J15" s="2"/>
      <c r="K15" s="2"/>
      <c r="L15" s="2"/>
    </row>
    <row r="16" spans="1:12" ht="15.6">
      <c r="A16" s="50" t="s">
        <v>46</v>
      </c>
      <c r="B16" s="49" t="s">
        <v>51</v>
      </c>
      <c r="C16" s="2"/>
      <c r="D16" s="2"/>
      <c r="E16" s="2"/>
      <c r="F16" s="2"/>
      <c r="G16" s="2"/>
      <c r="H16" s="2"/>
      <c r="I16" s="2"/>
      <c r="J16" s="2"/>
      <c r="K16" s="2"/>
      <c r="L16" s="2"/>
    </row>
    <row r="17" spans="1:10" ht="16.2">
      <c r="A17" s="48"/>
      <c r="B17" s="2"/>
      <c r="C17" s="2"/>
      <c r="D17" s="5" t="s">
        <v>50</v>
      </c>
      <c r="E17" s="2"/>
      <c r="F17" s="2"/>
      <c r="G17" s="2"/>
      <c r="H17" s="2"/>
      <c r="I17" s="2"/>
      <c r="J17" s="2"/>
    </row>
    <row r="18" spans="1:10" ht="16.2">
      <c r="A18" s="48"/>
      <c r="B18" s="2"/>
      <c r="C18" s="2"/>
      <c r="D18" s="5"/>
      <c r="E18" s="2"/>
      <c r="F18" s="2"/>
      <c r="G18" s="2"/>
      <c r="H18" s="2"/>
      <c r="I18" s="2"/>
      <c r="J18" s="2"/>
    </row>
    <row r="19" spans="1:10" ht="15.6">
      <c r="A19" s="3" t="s">
        <v>49</v>
      </c>
      <c r="B19" s="47"/>
      <c r="C19" s="47"/>
      <c r="D19" s="47"/>
      <c r="E19" s="47"/>
      <c r="F19" s="47"/>
      <c r="G19" s="47"/>
      <c r="H19" s="47"/>
      <c r="I19" s="47"/>
      <c r="J19" s="47"/>
    </row>
    <row r="20" spans="1:10" ht="15.6">
      <c r="A20" s="1" t="s">
        <v>48</v>
      </c>
      <c r="B20" s="1"/>
      <c r="C20" s="1"/>
      <c r="D20" s="1"/>
      <c r="E20" s="1"/>
      <c r="F20" s="1"/>
      <c r="G20" s="1"/>
      <c r="H20" s="1"/>
      <c r="I20" s="1"/>
      <c r="J20" s="1"/>
    </row>
    <row r="21" spans="1:10" ht="15.6">
      <c r="A21" s="1"/>
      <c r="B21" s="1"/>
      <c r="C21" s="1"/>
      <c r="D21" s="1"/>
      <c r="E21" s="1"/>
      <c r="F21" s="1"/>
      <c r="G21" s="1"/>
      <c r="H21" s="1"/>
      <c r="I21" s="1"/>
      <c r="J21" s="1"/>
    </row>
    <row r="22" spans="1:10" ht="15.6">
      <c r="A22" s="1"/>
      <c r="B22" s="1"/>
      <c r="C22" s="818" t="s">
        <v>47</v>
      </c>
      <c r="D22" s="818"/>
      <c r="E22" s="818"/>
      <c r="F22" s="818"/>
      <c r="G22" s="818"/>
      <c r="H22" s="818"/>
      <c r="I22" s="818"/>
      <c r="J22" s="45" t="s">
        <v>46</v>
      </c>
    </row>
    <row r="23" spans="1:10" ht="31.2">
      <c r="A23" s="1"/>
      <c r="B23" s="44" t="s">
        <v>45</v>
      </c>
      <c r="C23" s="43">
        <v>1</v>
      </c>
      <c r="D23" s="43">
        <v>2</v>
      </c>
      <c r="E23" s="43">
        <v>3</v>
      </c>
      <c r="F23" s="43">
        <v>4</v>
      </c>
      <c r="G23" s="43">
        <v>5</v>
      </c>
      <c r="H23" s="43">
        <v>6</v>
      </c>
      <c r="I23" s="43">
        <v>7</v>
      </c>
      <c r="J23" s="42" t="s">
        <v>44</v>
      </c>
    </row>
    <row r="24" spans="1:10" ht="15.6">
      <c r="A24" s="1"/>
      <c r="B24" s="38">
        <v>1</v>
      </c>
      <c r="C24" s="37">
        <v>5012</v>
      </c>
      <c r="D24" s="37">
        <v>8269</v>
      </c>
      <c r="E24" s="37">
        <v>10907</v>
      </c>
      <c r="F24" s="37">
        <v>11805</v>
      </c>
      <c r="G24" s="37">
        <v>13539</v>
      </c>
      <c r="H24" s="37">
        <v>16181</v>
      </c>
      <c r="I24" s="37">
        <v>18009</v>
      </c>
      <c r="J24" s="34">
        <v>0</v>
      </c>
    </row>
    <row r="25" spans="1:10" ht="15.6">
      <c r="A25" s="1"/>
      <c r="B25" s="38">
        <v>2</v>
      </c>
      <c r="C25" s="37">
        <v>106</v>
      </c>
      <c r="D25" s="37">
        <v>4285</v>
      </c>
      <c r="E25" s="37">
        <v>5396</v>
      </c>
      <c r="F25" s="37">
        <v>10666</v>
      </c>
      <c r="G25" s="37">
        <v>13782</v>
      </c>
      <c r="H25" s="37">
        <v>15599</v>
      </c>
      <c r="I25" s="35"/>
      <c r="J25" s="34">
        <v>559</v>
      </c>
    </row>
    <row r="26" spans="1:10" ht="15.6">
      <c r="A26" s="1"/>
      <c r="B26" s="38">
        <v>3</v>
      </c>
      <c r="C26" s="37">
        <v>3410</v>
      </c>
      <c r="D26" s="37">
        <v>8992</v>
      </c>
      <c r="E26" s="37">
        <v>13873</v>
      </c>
      <c r="F26" s="37">
        <v>16141</v>
      </c>
      <c r="G26" s="37">
        <v>18735</v>
      </c>
      <c r="H26" s="35"/>
      <c r="I26" s="35"/>
      <c r="J26" s="40"/>
    </row>
    <row r="27" spans="1:10" ht="15.6">
      <c r="A27" s="41" t="s">
        <v>4</v>
      </c>
      <c r="B27" s="38">
        <v>4</v>
      </c>
      <c r="C27" s="37">
        <v>5655</v>
      </c>
      <c r="D27" s="37">
        <v>11555</v>
      </c>
      <c r="E27" s="37">
        <v>15766</v>
      </c>
      <c r="F27" s="37">
        <v>21266</v>
      </c>
      <c r="G27" s="35"/>
      <c r="H27" s="35"/>
      <c r="I27" s="35"/>
      <c r="J27" s="40"/>
    </row>
    <row r="28" spans="1:10" ht="15.6">
      <c r="A28" s="39"/>
      <c r="B28" s="38">
        <v>5</v>
      </c>
      <c r="C28" s="37">
        <v>1092</v>
      </c>
      <c r="D28" s="37">
        <v>9565</v>
      </c>
      <c r="E28" s="37">
        <v>15836</v>
      </c>
      <c r="F28" s="35"/>
      <c r="G28" s="35"/>
      <c r="H28" s="35"/>
      <c r="I28" s="35"/>
      <c r="J28" s="34">
        <v>7865</v>
      </c>
    </row>
    <row r="29" spans="1:10" ht="15.6">
      <c r="A29" s="1"/>
      <c r="B29" s="38">
        <v>6</v>
      </c>
      <c r="C29" s="37">
        <v>1513</v>
      </c>
      <c r="D29" s="37">
        <v>6445</v>
      </c>
      <c r="E29" s="35"/>
      <c r="F29" s="35"/>
      <c r="G29" s="35"/>
      <c r="H29" s="35"/>
      <c r="I29" s="35"/>
      <c r="J29" s="34">
        <v>6234</v>
      </c>
    </row>
    <row r="30" spans="1:10" ht="15.6">
      <c r="A30" s="1"/>
      <c r="B30" s="38">
        <v>7</v>
      </c>
      <c r="C30" s="37">
        <v>557</v>
      </c>
      <c r="D30" s="36">
        <v>1629</v>
      </c>
      <c r="E30" s="35"/>
      <c r="F30" s="35"/>
      <c r="G30" s="35"/>
      <c r="H30" s="35"/>
      <c r="I30" s="35"/>
      <c r="J30" s="34">
        <v>14344</v>
      </c>
    </row>
    <row r="31" spans="1:10" ht="15.6">
      <c r="A31" s="1"/>
      <c r="B31" s="1"/>
      <c r="C31" s="818" t="s">
        <v>43</v>
      </c>
      <c r="D31" s="818"/>
      <c r="E31" s="818"/>
      <c r="F31" s="818"/>
      <c r="G31" s="818"/>
      <c r="H31" s="818"/>
      <c r="I31" s="818"/>
      <c r="J31" s="1"/>
    </row>
    <row r="32" spans="1:10" ht="15.6">
      <c r="A32" s="1"/>
      <c r="B32" s="31">
        <v>1</v>
      </c>
      <c r="C32" s="30">
        <v>1.6498403830806065</v>
      </c>
      <c r="D32" s="32"/>
      <c r="E32" s="32"/>
      <c r="F32" s="32"/>
      <c r="G32" s="32"/>
      <c r="H32" s="32"/>
      <c r="I32" s="1"/>
      <c r="J32" s="1"/>
    </row>
    <row r="33" spans="1:10" ht="15.6">
      <c r="A33" s="1"/>
      <c r="B33" s="31">
        <v>2</v>
      </c>
      <c r="C33" s="30">
        <v>40.424528301886795</v>
      </c>
      <c r="D33" s="32"/>
      <c r="E33" s="32"/>
      <c r="F33" s="32"/>
      <c r="G33" s="32"/>
      <c r="H33" s="9"/>
      <c r="I33" s="1"/>
      <c r="J33" s="1"/>
    </row>
    <row r="34" spans="1:10" ht="15.6">
      <c r="A34" s="1"/>
      <c r="B34" s="31">
        <v>3</v>
      </c>
      <c r="C34" s="30">
        <v>2.6369501466275658</v>
      </c>
      <c r="D34" s="32"/>
      <c r="E34" s="32"/>
      <c r="F34" s="32"/>
      <c r="G34" s="9"/>
      <c r="H34" s="9"/>
      <c r="I34" s="1"/>
      <c r="J34" s="1"/>
    </row>
    <row r="35" spans="1:10" ht="15.6">
      <c r="A35" s="33" t="s">
        <v>9</v>
      </c>
      <c r="B35" s="31">
        <v>4</v>
      </c>
      <c r="C35" s="30">
        <v>2.0433244916003535</v>
      </c>
      <c r="D35" s="32"/>
      <c r="E35" s="32"/>
      <c r="F35" s="9"/>
      <c r="G35" s="9"/>
      <c r="H35" s="9"/>
      <c r="I35" s="1"/>
      <c r="J35" s="1"/>
    </row>
    <row r="36" spans="1:10" ht="15.6">
      <c r="A36" s="1"/>
      <c r="B36" s="31">
        <v>5</v>
      </c>
      <c r="C36" s="30">
        <v>8.7591575091575091</v>
      </c>
      <c r="D36" s="32"/>
      <c r="E36" s="9"/>
      <c r="F36" s="9"/>
      <c r="G36" s="9"/>
      <c r="H36" s="9"/>
      <c r="I36" s="1"/>
      <c r="J36" s="1"/>
    </row>
    <row r="37" spans="1:10" ht="15.6">
      <c r="A37" s="1"/>
      <c r="B37" s="31">
        <v>6</v>
      </c>
      <c r="C37" s="30">
        <v>4.2597488433575679</v>
      </c>
      <c r="D37" s="9"/>
      <c r="E37" s="9"/>
      <c r="F37" s="9"/>
      <c r="G37" s="9"/>
      <c r="H37" s="9"/>
      <c r="I37" s="1"/>
      <c r="J37" s="1"/>
    </row>
    <row r="38" spans="1:10" ht="15.6">
      <c r="A38" s="1"/>
      <c r="B38" s="1"/>
      <c r="C38" s="1"/>
      <c r="D38" s="1"/>
      <c r="E38" s="1"/>
      <c r="F38" s="1"/>
      <c r="G38" s="1"/>
      <c r="H38" s="1"/>
      <c r="I38" s="1"/>
      <c r="J38" s="1"/>
    </row>
    <row r="39" spans="1:10" ht="18">
      <c r="A39" s="29" t="s">
        <v>7</v>
      </c>
      <c r="B39" s="26" t="s">
        <v>42</v>
      </c>
      <c r="C39" s="28">
        <v>2.92536</v>
      </c>
      <c r="D39" s="27"/>
      <c r="E39" s="27"/>
      <c r="F39" s="27"/>
      <c r="G39" s="27"/>
      <c r="H39" s="27"/>
      <c r="I39" s="1"/>
      <c r="J39" s="1"/>
    </row>
    <row r="40" spans="1:10" ht="19.8">
      <c r="A40" s="1"/>
      <c r="B40" s="26" t="s">
        <v>41</v>
      </c>
      <c r="C40" s="25">
        <v>40350.321000000004</v>
      </c>
      <c r="D40" s="24"/>
      <c r="E40" s="24"/>
      <c r="F40" s="24"/>
      <c r="G40" s="24"/>
      <c r="H40" s="24"/>
      <c r="I40" s="1"/>
      <c r="J40" s="1"/>
    </row>
  </sheetData>
  <mergeCells count="4">
    <mergeCell ref="A2:L2"/>
    <mergeCell ref="A4:L4"/>
    <mergeCell ref="C22:I22"/>
    <mergeCell ref="C31:I3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7FE5E-BBA9-40E8-BD32-3253417A74FA}">
  <dimension ref="A1:K185"/>
  <sheetViews>
    <sheetView zoomScale="90" zoomScaleNormal="90" workbookViewId="0"/>
  </sheetViews>
  <sheetFormatPr defaultColWidth="8.88671875" defaultRowHeight="15.6"/>
  <cols>
    <col min="1" max="1" width="8.88671875" style="1" customWidth="1"/>
    <col min="2" max="11" width="13.33203125" style="1" customWidth="1"/>
    <col min="12" max="16384" width="8.88671875" style="1"/>
  </cols>
  <sheetData>
    <row r="1" spans="1:10" ht="17.399999999999999">
      <c r="A1" s="23" t="s">
        <v>829</v>
      </c>
      <c r="B1" s="22"/>
      <c r="C1" s="22" t="s">
        <v>828</v>
      </c>
      <c r="D1" s="22"/>
      <c r="E1" s="22"/>
      <c r="F1" s="22"/>
      <c r="G1" s="22"/>
      <c r="H1" s="22"/>
      <c r="I1" s="22"/>
      <c r="J1" s="22"/>
    </row>
    <row r="2" spans="1:10">
      <c r="A2" s="541" t="s">
        <v>827</v>
      </c>
      <c r="B2" s="188"/>
      <c r="C2" s="188"/>
      <c r="D2" s="188"/>
      <c r="E2" s="22"/>
      <c r="F2" s="22"/>
      <c r="G2" s="22"/>
      <c r="H2" s="22"/>
      <c r="I2" s="22"/>
      <c r="J2" s="22"/>
    </row>
    <row r="3" spans="1:10">
      <c r="A3" s="22" t="s">
        <v>826</v>
      </c>
      <c r="B3" s="22"/>
      <c r="C3" s="22"/>
      <c r="D3" s="22"/>
      <c r="E3" s="22"/>
      <c r="F3" s="22"/>
      <c r="G3" s="22"/>
      <c r="H3" s="22"/>
      <c r="I3" s="22"/>
      <c r="J3" s="22"/>
    </row>
    <row r="4" spans="1:10">
      <c r="A4" s="409"/>
      <c r="B4" s="255" t="s">
        <v>812</v>
      </c>
      <c r="C4" s="22"/>
      <c r="D4" s="22"/>
      <c r="E4" s="22"/>
      <c r="F4" s="22"/>
      <c r="G4" s="22"/>
      <c r="H4" s="22"/>
      <c r="I4" s="22"/>
      <c r="J4" s="22"/>
    </row>
    <row r="5" spans="1:10">
      <c r="A5" s="409"/>
      <c r="B5" s="565" t="s">
        <v>768</v>
      </c>
      <c r="C5" s="891" t="s">
        <v>778</v>
      </c>
      <c r="D5" s="891"/>
      <c r="E5" s="891"/>
      <c r="F5" s="891"/>
      <c r="G5" s="891"/>
      <c r="H5" s="891"/>
      <c r="I5" s="891"/>
      <c r="J5" s="565" t="s">
        <v>98</v>
      </c>
    </row>
    <row r="6" spans="1:10">
      <c r="A6" s="409"/>
      <c r="B6" s="521" t="s">
        <v>766</v>
      </c>
      <c r="C6" s="381">
        <v>12</v>
      </c>
      <c r="D6" s="381">
        <v>24</v>
      </c>
      <c r="E6" s="381">
        <v>36</v>
      </c>
      <c r="F6" s="381">
        <v>48</v>
      </c>
      <c r="G6" s="381">
        <v>60</v>
      </c>
      <c r="H6" s="381">
        <v>72</v>
      </c>
      <c r="I6" s="381">
        <v>84</v>
      </c>
      <c r="J6" s="521" t="s">
        <v>825</v>
      </c>
    </row>
    <row r="7" spans="1:10">
      <c r="A7" s="409"/>
      <c r="B7" s="383">
        <v>2015</v>
      </c>
      <c r="C7" s="408">
        <v>26457</v>
      </c>
      <c r="D7" s="408">
        <v>24686</v>
      </c>
      <c r="E7" s="408">
        <v>25884</v>
      </c>
      <c r="F7" s="408">
        <v>32193</v>
      </c>
      <c r="G7" s="408">
        <v>32398</v>
      </c>
      <c r="H7" s="408">
        <v>32722</v>
      </c>
      <c r="I7" s="408">
        <v>32886</v>
      </c>
      <c r="J7" s="408">
        <v>33051</v>
      </c>
    </row>
    <row r="8" spans="1:10">
      <c r="A8" s="409"/>
      <c r="B8" s="383">
        <v>2016</v>
      </c>
      <c r="C8" s="408">
        <v>24327</v>
      </c>
      <c r="D8" s="408">
        <v>23397</v>
      </c>
      <c r="E8" s="408">
        <v>26233</v>
      </c>
      <c r="F8" s="408">
        <v>33132</v>
      </c>
      <c r="G8" s="408">
        <v>34281</v>
      </c>
      <c r="H8" s="408">
        <v>34555</v>
      </c>
      <c r="I8" s="383"/>
      <c r="J8" s="408">
        <v>34902</v>
      </c>
    </row>
    <row r="9" spans="1:10">
      <c r="A9" s="22"/>
      <c r="B9" s="383">
        <v>2017</v>
      </c>
      <c r="C9" s="408">
        <v>29941</v>
      </c>
      <c r="D9" s="408">
        <v>26497</v>
      </c>
      <c r="E9" s="408">
        <v>27059</v>
      </c>
      <c r="F9" s="408">
        <v>35029</v>
      </c>
      <c r="G9" s="408">
        <v>35972</v>
      </c>
      <c r="H9" s="383"/>
      <c r="I9" s="383"/>
      <c r="J9" s="408">
        <v>36660</v>
      </c>
    </row>
    <row r="10" spans="1:10">
      <c r="A10" s="22"/>
      <c r="B10" s="383">
        <v>2018</v>
      </c>
      <c r="C10" s="408">
        <v>27447</v>
      </c>
      <c r="D10" s="408">
        <v>28164</v>
      </c>
      <c r="E10" s="408">
        <v>32125</v>
      </c>
      <c r="F10" s="408">
        <v>35453</v>
      </c>
      <c r="G10" s="383"/>
      <c r="H10" s="383"/>
      <c r="I10" s="383"/>
      <c r="J10" s="408">
        <v>36950</v>
      </c>
    </row>
    <row r="11" spans="1:10">
      <c r="A11" s="409"/>
      <c r="B11" s="383">
        <v>2019</v>
      </c>
      <c r="C11" s="408">
        <v>27994</v>
      </c>
      <c r="D11" s="408">
        <v>28557</v>
      </c>
      <c r="E11" s="408">
        <v>33927</v>
      </c>
      <c r="F11" s="383"/>
      <c r="G11" s="383"/>
      <c r="H11" s="383"/>
      <c r="I11" s="383"/>
      <c r="J11" s="408">
        <v>43359</v>
      </c>
    </row>
    <row r="12" spans="1:10">
      <c r="A12" s="22"/>
      <c r="B12" s="383">
        <v>2020</v>
      </c>
      <c r="C12" s="408">
        <v>28178</v>
      </c>
      <c r="D12" s="408">
        <v>31041</v>
      </c>
      <c r="E12" s="383"/>
      <c r="F12" s="383"/>
      <c r="G12" s="383"/>
      <c r="H12" s="383"/>
      <c r="I12" s="383"/>
      <c r="J12" s="408">
        <v>43793</v>
      </c>
    </row>
    <row r="13" spans="1:10">
      <c r="A13" s="22"/>
      <c r="B13" s="383">
        <v>2021</v>
      </c>
      <c r="C13" s="408">
        <v>34227</v>
      </c>
      <c r="D13" s="383"/>
      <c r="E13" s="383"/>
      <c r="F13" s="383"/>
      <c r="G13" s="383"/>
      <c r="H13" s="383"/>
      <c r="I13" s="383"/>
      <c r="J13" s="408">
        <v>47706</v>
      </c>
    </row>
    <row r="14" spans="1:10">
      <c r="A14" s="22"/>
      <c r="B14" s="22"/>
      <c r="C14" s="22"/>
      <c r="D14" s="22"/>
      <c r="E14" s="22"/>
      <c r="F14" s="22"/>
      <c r="G14" s="22"/>
      <c r="H14" s="22"/>
      <c r="I14" s="22"/>
      <c r="J14" s="22"/>
    </row>
    <row r="15" spans="1:10" s="296" customFormat="1">
      <c r="A15" s="191"/>
      <c r="B15" s="564" t="s">
        <v>768</v>
      </c>
      <c r="C15" s="962" t="s">
        <v>770</v>
      </c>
      <c r="D15" s="962"/>
      <c r="E15" s="962"/>
      <c r="F15" s="962"/>
      <c r="G15" s="962"/>
      <c r="H15" s="962"/>
      <c r="I15" s="962"/>
      <c r="J15" s="191"/>
    </row>
    <row r="16" spans="1:10" s="296" customFormat="1">
      <c r="A16" s="191"/>
      <c r="B16" s="563" t="s">
        <v>766</v>
      </c>
      <c r="C16" s="552">
        <v>12</v>
      </c>
      <c r="D16" s="552">
        <v>24</v>
      </c>
      <c r="E16" s="552">
        <v>36</v>
      </c>
      <c r="F16" s="552">
        <v>48</v>
      </c>
      <c r="G16" s="552">
        <v>60</v>
      </c>
      <c r="H16" s="552">
        <v>72</v>
      </c>
      <c r="I16" s="552">
        <v>84</v>
      </c>
      <c r="J16" s="191"/>
    </row>
    <row r="17" spans="2:9" s="296" customFormat="1">
      <c r="B17" s="552">
        <v>2015</v>
      </c>
      <c r="C17" s="561">
        <v>8658</v>
      </c>
      <c r="D17" s="561">
        <v>16875</v>
      </c>
      <c r="E17" s="561">
        <v>22688</v>
      </c>
      <c r="F17" s="561">
        <v>27108</v>
      </c>
      <c r="G17" s="561">
        <v>29707</v>
      </c>
      <c r="H17" s="561">
        <v>31198</v>
      </c>
      <c r="I17" s="561">
        <v>31530</v>
      </c>
    </row>
    <row r="18" spans="2:9" s="296" customFormat="1">
      <c r="B18" s="552">
        <v>2016</v>
      </c>
      <c r="C18" s="561">
        <v>10793</v>
      </c>
      <c r="D18" s="561">
        <v>18254</v>
      </c>
      <c r="E18" s="561">
        <v>24319</v>
      </c>
      <c r="F18" s="561">
        <v>29431</v>
      </c>
      <c r="G18" s="561">
        <v>31170</v>
      </c>
      <c r="H18" s="561">
        <v>32966</v>
      </c>
      <c r="I18" s="552"/>
    </row>
    <row r="19" spans="2:9" s="296" customFormat="1">
      <c r="B19" s="552">
        <v>2017</v>
      </c>
      <c r="C19" s="561">
        <v>9664</v>
      </c>
      <c r="D19" s="561">
        <v>17663</v>
      </c>
      <c r="E19" s="561">
        <v>25519</v>
      </c>
      <c r="F19" s="561">
        <v>30636</v>
      </c>
      <c r="G19" s="561">
        <v>32690</v>
      </c>
      <c r="H19" s="552"/>
      <c r="I19" s="552"/>
    </row>
    <row r="20" spans="2:9" s="296" customFormat="1">
      <c r="B20" s="552">
        <v>2018</v>
      </c>
      <c r="C20" s="561">
        <v>10721</v>
      </c>
      <c r="D20" s="561">
        <v>18976</v>
      </c>
      <c r="E20" s="561">
        <v>25797</v>
      </c>
      <c r="F20" s="561">
        <v>32579</v>
      </c>
      <c r="G20" s="552"/>
      <c r="H20" s="552"/>
      <c r="I20" s="552"/>
    </row>
    <row r="21" spans="2:9" s="296" customFormat="1">
      <c r="B21" s="552">
        <v>2019</v>
      </c>
      <c r="C21" s="561">
        <v>11866</v>
      </c>
      <c r="D21" s="561">
        <v>20748</v>
      </c>
      <c r="E21" s="561">
        <v>26519</v>
      </c>
      <c r="F21" s="552"/>
      <c r="G21" s="552"/>
      <c r="H21" s="552"/>
      <c r="I21" s="552"/>
    </row>
    <row r="22" spans="2:9" s="296" customFormat="1">
      <c r="B22" s="552">
        <v>2020</v>
      </c>
      <c r="C22" s="561">
        <v>13014</v>
      </c>
      <c r="D22" s="561">
        <v>19889</v>
      </c>
      <c r="E22" s="552"/>
      <c r="F22" s="552"/>
      <c r="G22" s="552"/>
      <c r="H22" s="552"/>
      <c r="I22" s="552"/>
    </row>
    <row r="23" spans="2:9" s="296" customFormat="1">
      <c r="B23" s="552">
        <v>2021</v>
      </c>
      <c r="C23" s="561">
        <v>12410</v>
      </c>
      <c r="D23" s="552"/>
      <c r="E23" s="552"/>
      <c r="F23" s="552"/>
      <c r="G23" s="552"/>
      <c r="H23" s="552"/>
      <c r="I23" s="552"/>
    </row>
    <row r="24" spans="2:9" s="296" customFormat="1">
      <c r="B24" s="191"/>
      <c r="C24" s="191"/>
      <c r="D24" s="191"/>
      <c r="E24" s="191"/>
      <c r="F24" s="191"/>
      <c r="G24" s="191"/>
      <c r="H24" s="191"/>
      <c r="I24" s="191"/>
    </row>
    <row r="25" spans="2:9" s="296" customFormat="1" ht="46.95" customHeight="1">
      <c r="B25" s="562" t="s">
        <v>824</v>
      </c>
      <c r="C25" s="562" t="s">
        <v>551</v>
      </c>
      <c r="D25" s="562" t="s">
        <v>823</v>
      </c>
      <c r="E25" s="963" t="s">
        <v>822</v>
      </c>
      <c r="F25" s="963"/>
      <c r="G25" s="191"/>
      <c r="H25" s="191"/>
      <c r="I25" s="191"/>
    </row>
    <row r="26" spans="2:9" s="296" customFormat="1">
      <c r="B26" s="552">
        <v>2015</v>
      </c>
      <c r="C26" s="561">
        <v>49736108</v>
      </c>
      <c r="D26" s="560">
        <v>1.0722</v>
      </c>
      <c r="E26" s="960">
        <v>0.76800000000000002</v>
      </c>
      <c r="F26" s="960"/>
      <c r="G26" s="191"/>
      <c r="H26" s="191"/>
      <c r="I26" s="191"/>
    </row>
    <row r="27" spans="2:9" s="296" customFormat="1">
      <c r="B27" s="552">
        <v>2016</v>
      </c>
      <c r="C27" s="561">
        <v>52114124</v>
      </c>
      <c r="D27" s="560">
        <v>1.0681</v>
      </c>
      <c r="E27" s="960">
        <v>0.749</v>
      </c>
      <c r="F27" s="960"/>
      <c r="G27" s="191"/>
      <c r="H27" s="191"/>
      <c r="I27" s="191"/>
    </row>
    <row r="28" spans="2:9" s="296" customFormat="1">
      <c r="B28" s="552">
        <v>2017</v>
      </c>
      <c r="C28" s="561">
        <v>55021088</v>
      </c>
      <c r="D28" s="560">
        <v>1.042</v>
      </c>
      <c r="E28" s="960">
        <v>0.73799999999999999</v>
      </c>
      <c r="F28" s="960"/>
      <c r="G28" s="191"/>
      <c r="H28" s="191"/>
      <c r="I28" s="191"/>
    </row>
    <row r="29" spans="2:9" s="296" customFormat="1">
      <c r="B29" s="552">
        <v>2018</v>
      </c>
      <c r="C29" s="561">
        <v>56278147</v>
      </c>
      <c r="D29" s="560">
        <v>1.0265</v>
      </c>
      <c r="E29" s="960">
        <v>0.71199999999999997</v>
      </c>
      <c r="F29" s="960"/>
      <c r="G29" s="191"/>
      <c r="H29" s="191"/>
      <c r="I29" s="191"/>
    </row>
    <row r="30" spans="2:9" s="296" customFormat="1">
      <c r="B30" s="552">
        <v>2019</v>
      </c>
      <c r="C30" s="561">
        <v>58829789</v>
      </c>
      <c r="D30" s="560">
        <v>1.0182</v>
      </c>
      <c r="E30" s="960">
        <v>0.77700000000000002</v>
      </c>
      <c r="F30" s="960"/>
      <c r="G30" s="191"/>
      <c r="H30" s="191"/>
      <c r="I30" s="191"/>
    </row>
    <row r="31" spans="2:9" s="296" customFormat="1">
      <c r="B31" s="552">
        <v>2020</v>
      </c>
      <c r="C31" s="561">
        <v>61195354</v>
      </c>
      <c r="D31" s="560">
        <v>1.0092000000000001</v>
      </c>
      <c r="E31" s="960">
        <v>0.73499999999999999</v>
      </c>
      <c r="F31" s="960"/>
      <c r="G31" s="191"/>
      <c r="H31" s="191"/>
      <c r="I31" s="191"/>
    </row>
    <row r="32" spans="2:9" s="296" customFormat="1">
      <c r="B32" s="552">
        <v>2021</v>
      </c>
      <c r="C32" s="561">
        <v>60091505</v>
      </c>
      <c r="D32" s="560">
        <v>1</v>
      </c>
      <c r="E32" s="960">
        <v>0.79400000000000004</v>
      </c>
      <c r="F32" s="960"/>
      <c r="G32" s="191"/>
      <c r="H32" s="191"/>
      <c r="I32" s="191"/>
    </row>
    <row r="34" spans="1:5" s="296" customFormat="1">
      <c r="A34" s="191"/>
      <c r="B34" s="559" t="s">
        <v>821</v>
      </c>
      <c r="C34" s="191"/>
      <c r="D34" s="191"/>
      <c r="E34" s="558">
        <v>0.05</v>
      </c>
    </row>
    <row r="35" spans="1:5" s="296" customFormat="1">
      <c r="A35" s="191"/>
      <c r="B35" s="191" t="s">
        <v>820</v>
      </c>
      <c r="C35" s="191"/>
      <c r="D35" s="191"/>
      <c r="E35" s="557">
        <v>-1.2999999999999999E-2</v>
      </c>
    </row>
    <row r="36" spans="1:5" s="296" customFormat="1">
      <c r="A36" s="191"/>
      <c r="B36" s="191"/>
      <c r="C36" s="191"/>
      <c r="D36" s="191"/>
      <c r="E36" s="191"/>
    </row>
    <row r="37" spans="1:5" s="296" customFormat="1">
      <c r="A37" s="191"/>
      <c r="B37" s="191"/>
      <c r="C37" s="191"/>
      <c r="D37" s="191"/>
      <c r="E37" s="191"/>
    </row>
    <row r="38" spans="1:5" s="296" customFormat="1">
      <c r="A38" s="544" t="s">
        <v>69</v>
      </c>
      <c r="B38" s="191" t="s">
        <v>819</v>
      </c>
      <c r="C38" s="191"/>
      <c r="D38" s="191"/>
      <c r="E38" s="191"/>
    </row>
    <row r="39" spans="1:5">
      <c r="A39" s="4"/>
      <c r="B39" s="541" t="s">
        <v>791</v>
      </c>
      <c r="C39" s="160"/>
      <c r="D39" s="160"/>
      <c r="E39" s="160"/>
    </row>
    <row r="40" spans="1:5">
      <c r="A40" s="39"/>
      <c r="B40" s="39"/>
      <c r="C40" s="39"/>
      <c r="D40" s="39"/>
      <c r="E40" s="39"/>
    </row>
    <row r="41" spans="1:5">
      <c r="A41" s="296" t="s">
        <v>451</v>
      </c>
      <c r="B41" s="39"/>
      <c r="C41" s="39"/>
      <c r="D41" s="39"/>
      <c r="E41" s="39"/>
    </row>
    <row r="54" spans="1:2">
      <c r="A54" s="544" t="s">
        <v>9</v>
      </c>
      <c r="B54" s="191" t="s">
        <v>818</v>
      </c>
    </row>
    <row r="55" spans="1:2">
      <c r="A55" s="4"/>
      <c r="B55" s="541" t="s">
        <v>791</v>
      </c>
    </row>
    <row r="56" spans="1:2">
      <c r="A56" s="39"/>
      <c r="B56" s="39"/>
    </row>
    <row r="57" spans="1:2">
      <c r="A57" s="296" t="s">
        <v>451</v>
      </c>
      <c r="B57" s="39"/>
    </row>
    <row r="71" spans="1:2">
      <c r="A71" s="191" t="s">
        <v>817</v>
      </c>
      <c r="B71" s="191"/>
    </row>
    <row r="72" spans="1:2">
      <c r="A72" s="191"/>
      <c r="B72" s="191"/>
    </row>
    <row r="73" spans="1:2">
      <c r="A73" s="191"/>
      <c r="B73" s="191"/>
    </row>
    <row r="74" spans="1:2">
      <c r="A74" s="544" t="s">
        <v>7</v>
      </c>
      <c r="B74" s="191" t="s">
        <v>816</v>
      </c>
    </row>
    <row r="75" spans="1:2">
      <c r="A75" s="4"/>
      <c r="B75" s="541" t="s">
        <v>791</v>
      </c>
    </row>
    <row r="76" spans="1:2">
      <c r="A76" s="39"/>
      <c r="B76" s="39"/>
    </row>
    <row r="77" spans="1:2">
      <c r="A77" s="296" t="s">
        <v>451</v>
      </c>
      <c r="B77" s="39"/>
    </row>
    <row r="90" spans="1:2">
      <c r="A90" s="544" t="s">
        <v>4</v>
      </c>
      <c r="B90" s="191" t="s">
        <v>815</v>
      </c>
    </row>
    <row r="91" spans="1:2">
      <c r="A91" s="4"/>
      <c r="B91" s="541" t="s">
        <v>791</v>
      </c>
    </row>
    <row r="92" spans="1:2">
      <c r="A92" s="39"/>
      <c r="B92" s="39"/>
    </row>
    <row r="93" spans="1:2">
      <c r="A93" s="296" t="s">
        <v>451</v>
      </c>
      <c r="B93" s="39"/>
    </row>
    <row r="106" spans="1:2" ht="15.6" customHeight="1">
      <c r="A106" s="544" t="s">
        <v>46</v>
      </c>
      <c r="B106" s="191" t="s">
        <v>814</v>
      </c>
    </row>
    <row r="107" spans="1:2">
      <c r="A107" s="4"/>
      <c r="B107" s="541" t="s">
        <v>791</v>
      </c>
    </row>
    <row r="108" spans="1:2">
      <c r="A108" s="39"/>
      <c r="B108" s="39"/>
    </row>
    <row r="109" spans="1:2">
      <c r="A109" s="296" t="s">
        <v>451</v>
      </c>
      <c r="B109" s="39"/>
    </row>
    <row r="123" spans="1:3">
      <c r="A123" s="274" t="s">
        <v>813</v>
      </c>
      <c r="B123" s="22"/>
      <c r="C123" s="22"/>
    </row>
    <row r="124" spans="1:3">
      <c r="A124" s="22"/>
      <c r="B124" s="255" t="s">
        <v>812</v>
      </c>
      <c r="C124" s="22"/>
    </row>
    <row r="125" spans="1:3" ht="46.8">
      <c r="A125" s="22"/>
      <c r="B125" s="247" t="s">
        <v>29</v>
      </c>
      <c r="C125" s="249" t="s">
        <v>811</v>
      </c>
    </row>
    <row r="126" spans="1:3">
      <c r="A126" s="22"/>
      <c r="B126" s="383">
        <v>2015</v>
      </c>
      <c r="C126" s="408">
        <v>33050822</v>
      </c>
    </row>
    <row r="127" spans="1:3">
      <c r="A127" s="22"/>
      <c r="B127" s="383">
        <v>2016</v>
      </c>
      <c r="C127" s="408">
        <v>34902242</v>
      </c>
    </row>
    <row r="128" spans="1:3">
      <c r="A128" s="22"/>
      <c r="B128" s="383">
        <v>2017</v>
      </c>
      <c r="C128" s="408">
        <v>36660362</v>
      </c>
    </row>
    <row r="129" spans="1:3">
      <c r="A129" s="22"/>
      <c r="B129" s="383">
        <v>2018</v>
      </c>
      <c r="C129" s="408">
        <v>37986078</v>
      </c>
    </row>
    <row r="130" spans="1:3">
      <c r="A130" s="22"/>
      <c r="B130" s="383">
        <v>2019</v>
      </c>
      <c r="C130" s="408">
        <v>41178916</v>
      </c>
    </row>
    <row r="131" spans="1:3">
      <c r="A131" s="22"/>
      <c r="B131" s="383">
        <v>2020</v>
      </c>
      <c r="C131" s="408">
        <v>42698643</v>
      </c>
    </row>
    <row r="132" spans="1:3">
      <c r="A132" s="22"/>
      <c r="B132" s="383">
        <v>2021</v>
      </c>
      <c r="C132" s="408">
        <v>45316988</v>
      </c>
    </row>
    <row r="133" spans="1:3">
      <c r="A133" s="22"/>
      <c r="B133" s="381" t="s">
        <v>603</v>
      </c>
      <c r="C133" s="528">
        <v>271794051</v>
      </c>
    </row>
    <row r="134" spans="1:3">
      <c r="A134" s="22"/>
      <c r="B134" s="22"/>
      <c r="C134" s="22"/>
    </row>
    <row r="135" spans="1:3">
      <c r="A135" s="4"/>
      <c r="B135" s="4"/>
      <c r="C135" s="4"/>
    </row>
    <row r="136" spans="1:3">
      <c r="A136" s="544" t="s">
        <v>108</v>
      </c>
      <c r="B136" s="191" t="s">
        <v>810</v>
      </c>
      <c r="C136" s="22"/>
    </row>
    <row r="137" spans="1:3">
      <c r="A137" s="4"/>
      <c r="B137" s="541" t="s">
        <v>791</v>
      </c>
      <c r="C137" s="160"/>
    </row>
    <row r="138" spans="1:3">
      <c r="A138" s="39"/>
      <c r="B138" s="39"/>
      <c r="C138" s="39"/>
    </row>
    <row r="139" spans="1:3">
      <c r="A139" s="296" t="s">
        <v>451</v>
      </c>
      <c r="B139" s="39"/>
      <c r="C139" s="39"/>
    </row>
    <row r="153" spans="1:4">
      <c r="A153" s="22" t="s">
        <v>809</v>
      </c>
      <c r="B153" s="22"/>
      <c r="C153" s="22"/>
      <c r="D153" s="22"/>
    </row>
    <row r="154" spans="1:4">
      <c r="A154" s="22"/>
      <c r="B154" s="22"/>
      <c r="C154" s="22"/>
      <c r="D154" s="22"/>
    </row>
    <row r="155" spans="1:4" ht="31.2">
      <c r="A155" s="22"/>
      <c r="B155" s="249" t="s">
        <v>29</v>
      </c>
      <c r="C155" s="890" t="s">
        <v>808</v>
      </c>
      <c r="D155" s="890"/>
    </row>
    <row r="156" spans="1:4">
      <c r="A156" s="22"/>
      <c r="B156" s="383">
        <v>2015</v>
      </c>
      <c r="C156" s="899">
        <v>32925000</v>
      </c>
      <c r="D156" s="899"/>
    </row>
    <row r="157" spans="1:4">
      <c r="A157" s="22"/>
      <c r="B157" s="383">
        <v>2016</v>
      </c>
      <c r="C157" s="899">
        <v>34599600</v>
      </c>
      <c r="D157" s="899"/>
    </row>
    <row r="158" spans="1:4">
      <c r="A158" s="22"/>
      <c r="B158" s="383">
        <v>2017</v>
      </c>
      <c r="C158" s="899">
        <v>36055609</v>
      </c>
      <c r="D158" s="899"/>
    </row>
    <row r="159" spans="1:4">
      <c r="A159" s="22"/>
      <c r="B159" s="383">
        <v>2018</v>
      </c>
      <c r="C159" s="899">
        <v>36105780</v>
      </c>
      <c r="D159" s="899"/>
    </row>
    <row r="160" spans="1:4">
      <c r="A160" s="22"/>
      <c r="B160" s="383">
        <v>2019</v>
      </c>
      <c r="C160" s="899">
        <v>35158600</v>
      </c>
      <c r="D160" s="899"/>
    </row>
    <row r="161" spans="1:11">
      <c r="A161" s="22"/>
      <c r="B161" s="383">
        <v>2020</v>
      </c>
      <c r="C161" s="899">
        <v>32342000</v>
      </c>
      <c r="D161" s="899"/>
      <c r="E161" s="22"/>
      <c r="F161" s="22"/>
      <c r="G161" s="22"/>
      <c r="H161" s="22"/>
      <c r="I161" s="22"/>
      <c r="J161" s="22"/>
      <c r="K161" s="22"/>
    </row>
    <row r="162" spans="1:11">
      <c r="A162" s="22"/>
      <c r="B162" s="383">
        <v>2021</v>
      </c>
      <c r="C162" s="899">
        <v>33780455</v>
      </c>
      <c r="D162" s="899"/>
      <c r="E162" s="22"/>
      <c r="F162" s="22"/>
      <c r="G162" s="22"/>
      <c r="H162" s="22"/>
      <c r="I162" s="22"/>
      <c r="J162" s="22"/>
      <c r="K162" s="22"/>
    </row>
    <row r="163" spans="1:11">
      <c r="A163" s="22"/>
      <c r="B163" s="381" t="s">
        <v>603</v>
      </c>
      <c r="C163" s="961">
        <v>240967044</v>
      </c>
      <c r="D163" s="961"/>
      <c r="E163" s="22"/>
      <c r="F163" s="22"/>
      <c r="G163" s="22"/>
      <c r="H163" s="22"/>
      <c r="I163" s="22"/>
      <c r="J163" s="22"/>
      <c r="K163" s="22"/>
    </row>
    <row r="164" spans="1:11">
      <c r="A164" s="22"/>
      <c r="B164" s="22"/>
      <c r="C164" s="22"/>
      <c r="D164" s="22"/>
      <c r="E164" s="22"/>
      <c r="F164" s="22"/>
      <c r="G164" s="22"/>
      <c r="H164" s="22"/>
      <c r="I164" s="22"/>
      <c r="J164" s="22"/>
      <c r="K164" s="22"/>
    </row>
    <row r="165" spans="1:11">
      <c r="A165" s="4"/>
      <c r="B165" s="4"/>
      <c r="C165" s="4"/>
      <c r="D165" s="4"/>
      <c r="E165" s="4"/>
      <c r="F165" s="4"/>
      <c r="G165" s="4"/>
      <c r="H165" s="4"/>
      <c r="I165" s="4"/>
      <c r="J165" s="4"/>
      <c r="K165" s="4"/>
    </row>
    <row r="166" spans="1:11">
      <c r="A166" s="405" t="s">
        <v>157</v>
      </c>
      <c r="B166" s="869" t="s">
        <v>807</v>
      </c>
      <c r="C166" s="869"/>
      <c r="D166" s="869"/>
      <c r="E166" s="869"/>
      <c r="F166" s="869"/>
      <c r="G166" s="869"/>
      <c r="H166" s="869"/>
      <c r="I166" s="869"/>
      <c r="J166" s="869"/>
      <c r="K166" s="869"/>
    </row>
    <row r="167" spans="1:11">
      <c r="A167" s="405"/>
      <c r="B167" s="869"/>
      <c r="C167" s="869"/>
      <c r="D167" s="869"/>
      <c r="E167" s="869"/>
      <c r="F167" s="869"/>
      <c r="G167" s="869"/>
      <c r="H167" s="869"/>
      <c r="I167" s="869"/>
      <c r="J167" s="869"/>
      <c r="K167" s="869"/>
    </row>
    <row r="168" spans="1:11">
      <c r="A168" s="4"/>
      <c r="B168" s="4"/>
      <c r="C168" s="4"/>
      <c r="D168" s="4"/>
      <c r="E168" s="4"/>
      <c r="F168" s="4"/>
      <c r="G168" s="22"/>
      <c r="H168" s="22"/>
      <c r="I168" s="22"/>
      <c r="J168" s="22"/>
      <c r="K168" s="22"/>
    </row>
    <row r="169" spans="1:11">
      <c r="A169" s="39"/>
      <c r="B169" s="39"/>
      <c r="C169" s="39"/>
      <c r="D169" s="39"/>
      <c r="E169" s="39"/>
      <c r="F169" s="39"/>
      <c r="G169" s="39"/>
      <c r="H169" s="39"/>
      <c r="I169" s="39"/>
      <c r="J169" s="39"/>
      <c r="K169" s="39"/>
    </row>
    <row r="170" spans="1:11">
      <c r="A170" s="39" t="s">
        <v>451</v>
      </c>
      <c r="B170" s="39"/>
      <c r="C170" s="39"/>
      <c r="D170" s="39"/>
      <c r="E170" s="39"/>
      <c r="F170" s="39"/>
      <c r="G170" s="39"/>
      <c r="H170" s="39"/>
      <c r="I170" s="39"/>
      <c r="J170" s="39"/>
      <c r="K170" s="39"/>
    </row>
    <row r="182" spans="1:2">
      <c r="A182" s="405" t="s">
        <v>152</v>
      </c>
      <c r="B182" s="22" t="s">
        <v>806</v>
      </c>
    </row>
    <row r="183" spans="1:2">
      <c r="A183" s="4"/>
      <c r="B183" s="4"/>
    </row>
    <row r="184" spans="1:2">
      <c r="A184" s="39"/>
      <c r="B184" s="39"/>
    </row>
    <row r="185" spans="1:2">
      <c r="A185" s="39" t="s">
        <v>451</v>
      </c>
      <c r="B185" s="39"/>
    </row>
  </sheetData>
  <mergeCells count="20">
    <mergeCell ref="E28:F28"/>
    <mergeCell ref="E29:F29"/>
    <mergeCell ref="E30:F30"/>
    <mergeCell ref="E31:F31"/>
    <mergeCell ref="C5:I5"/>
    <mergeCell ref="C15:I15"/>
    <mergeCell ref="E25:F25"/>
    <mergeCell ref="E26:F26"/>
    <mergeCell ref="E27:F27"/>
    <mergeCell ref="E32:F32"/>
    <mergeCell ref="C155:D155"/>
    <mergeCell ref="C163:D163"/>
    <mergeCell ref="B166:K167"/>
    <mergeCell ref="C157:D157"/>
    <mergeCell ref="C158:D158"/>
    <mergeCell ref="C159:D159"/>
    <mergeCell ref="C160:D160"/>
    <mergeCell ref="C161:D161"/>
    <mergeCell ref="C162:D162"/>
    <mergeCell ref="C156:D156"/>
  </mergeCells>
  <pageMargins left="0.7" right="0.7" top="0.75" bottom="0.75" header="0.3" footer="0.3"/>
  <pageSetup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BB3D-2143-4BC2-9B30-C14AC3199E21}">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42AA-E353-4AF6-97CE-2B3D41F2D948}">
  <dimension ref="A1:L52"/>
  <sheetViews>
    <sheetView zoomScaleNormal="100" workbookViewId="0"/>
  </sheetViews>
  <sheetFormatPr defaultColWidth="8.88671875" defaultRowHeight="15.6"/>
  <cols>
    <col min="1" max="1" width="8.88671875" style="1" customWidth="1"/>
    <col min="2" max="2" width="12.6640625" style="1" customWidth="1"/>
    <col min="3" max="6" width="8.88671875" style="1" customWidth="1"/>
    <col min="7" max="7" width="8.88671875" style="1"/>
    <col min="8" max="8" width="8.88671875" style="1" customWidth="1"/>
    <col min="9" max="16384" width="8.88671875" style="1"/>
  </cols>
  <sheetData>
    <row r="1" spans="1:12" ht="17.399999999999999">
      <c r="A1" s="23" t="s">
        <v>40</v>
      </c>
      <c r="B1" s="22"/>
      <c r="C1" s="22" t="s">
        <v>524</v>
      </c>
      <c r="D1" s="22"/>
      <c r="E1" s="22"/>
      <c r="F1" s="22"/>
      <c r="G1" s="22"/>
      <c r="H1" s="22"/>
      <c r="I1" s="22"/>
      <c r="J1" s="22"/>
      <c r="K1" s="22"/>
      <c r="L1" s="4"/>
    </row>
    <row r="2" spans="1:12">
      <c r="A2" s="22"/>
      <c r="B2" s="22"/>
      <c r="C2" s="22"/>
      <c r="D2" s="22"/>
      <c r="E2" s="22"/>
      <c r="F2" s="22"/>
      <c r="G2" s="22"/>
      <c r="H2" s="22"/>
      <c r="I2" s="22"/>
      <c r="J2" s="22"/>
      <c r="K2" s="22"/>
      <c r="L2" s="4"/>
    </row>
    <row r="3" spans="1:12">
      <c r="A3" s="4"/>
      <c r="B3" s="4"/>
      <c r="C3" s="4"/>
      <c r="D3" s="4"/>
      <c r="E3" s="4"/>
      <c r="F3" s="4"/>
      <c r="G3" s="4"/>
      <c r="H3" s="4"/>
      <c r="I3" s="4"/>
      <c r="J3" s="4"/>
      <c r="K3" s="4"/>
      <c r="L3" s="4"/>
    </row>
    <row r="4" spans="1:12">
      <c r="A4" s="255" t="s">
        <v>469</v>
      </c>
      <c r="B4" s="4"/>
      <c r="C4" s="4"/>
      <c r="D4" s="4"/>
      <c r="E4" s="4"/>
      <c r="F4" s="4"/>
      <c r="G4" s="4"/>
      <c r="H4" s="4"/>
      <c r="I4" s="4"/>
      <c r="J4" s="4"/>
      <c r="K4" s="4"/>
      <c r="L4" s="4"/>
    </row>
    <row r="5" spans="1:12">
      <c r="A5" s="311"/>
      <c r="B5" s="311"/>
      <c r="C5" s="311"/>
      <c r="D5" s="311"/>
      <c r="E5" s="311"/>
      <c r="F5" s="311"/>
      <c r="G5" s="311"/>
      <c r="H5" s="311"/>
      <c r="I5" s="311"/>
      <c r="J5" s="311"/>
      <c r="K5" s="311"/>
      <c r="L5" s="311"/>
    </row>
    <row r="6" spans="1:12">
      <c r="A6" s="22" t="s">
        <v>844</v>
      </c>
      <c r="B6" s="22"/>
      <c r="C6" s="22"/>
      <c r="D6" s="22"/>
      <c r="E6" s="22"/>
      <c r="F6" s="22"/>
      <c r="G6" s="22"/>
      <c r="H6" s="22"/>
      <c r="I6" s="22"/>
      <c r="J6" s="22"/>
      <c r="K6" s="22"/>
      <c r="L6" s="4"/>
    </row>
    <row r="7" spans="1:12">
      <c r="A7" s="22"/>
      <c r="B7" s="22"/>
      <c r="C7" s="22"/>
      <c r="D7" s="22"/>
      <c r="E7" s="22"/>
      <c r="F7" s="22"/>
      <c r="G7" s="22"/>
      <c r="H7" s="22"/>
      <c r="I7" s="22"/>
      <c r="J7" s="22"/>
      <c r="K7" s="22"/>
      <c r="L7" s="4"/>
    </row>
    <row r="8" spans="1:12" ht="15.6" customHeight="1">
      <c r="A8" s="22"/>
      <c r="B8" s="855" t="s">
        <v>843</v>
      </c>
      <c r="C8" s="856"/>
      <c r="D8" s="856"/>
      <c r="E8" s="856"/>
      <c r="F8" s="856"/>
      <c r="G8" s="856"/>
      <c r="H8" s="856"/>
      <c r="I8" s="856"/>
      <c r="J8" s="857"/>
      <c r="K8" s="22"/>
      <c r="L8" s="4"/>
    </row>
    <row r="9" spans="1:12" ht="15.6" customHeight="1">
      <c r="A9" s="22"/>
      <c r="B9" s="885" t="s">
        <v>842</v>
      </c>
      <c r="C9" s="855" t="s">
        <v>841</v>
      </c>
      <c r="D9" s="856"/>
      <c r="E9" s="856"/>
      <c r="F9" s="856"/>
      <c r="G9" s="856"/>
      <c r="H9" s="856"/>
      <c r="I9" s="856"/>
      <c r="J9" s="857"/>
      <c r="K9" s="22"/>
      <c r="L9" s="4"/>
    </row>
    <row r="10" spans="1:12">
      <c r="A10" s="22"/>
      <c r="B10" s="886"/>
      <c r="C10" s="249">
        <v>2011</v>
      </c>
      <c r="D10" s="249">
        <v>2012</v>
      </c>
      <c r="E10" s="249">
        <v>2013</v>
      </c>
      <c r="F10" s="249">
        <v>2014</v>
      </c>
      <c r="G10" s="249">
        <v>2015</v>
      </c>
      <c r="H10" s="249">
        <v>2016</v>
      </c>
      <c r="I10" s="249">
        <v>2017</v>
      </c>
      <c r="J10" s="249">
        <v>2018</v>
      </c>
      <c r="K10" s="22"/>
      <c r="L10" s="4"/>
    </row>
    <row r="11" spans="1:12">
      <c r="A11" s="22"/>
      <c r="B11" s="430">
        <v>0</v>
      </c>
      <c r="C11" s="430">
        <v>160</v>
      </c>
      <c r="D11" s="430">
        <v>168</v>
      </c>
      <c r="E11" s="430">
        <v>176</v>
      </c>
      <c r="F11" s="430">
        <v>185</v>
      </c>
      <c r="G11" s="430">
        <v>194</v>
      </c>
      <c r="H11" s="430">
        <v>204</v>
      </c>
      <c r="I11" s="430">
        <v>214</v>
      </c>
      <c r="J11" s="430">
        <v>225</v>
      </c>
      <c r="K11" s="22"/>
      <c r="L11" s="4"/>
    </row>
    <row r="12" spans="1:12">
      <c r="A12" s="22"/>
      <c r="B12" s="430">
        <v>1</v>
      </c>
      <c r="C12" s="430">
        <v>240</v>
      </c>
      <c r="D12" s="430">
        <v>252</v>
      </c>
      <c r="E12" s="430">
        <v>265</v>
      </c>
      <c r="F12" s="430">
        <v>278</v>
      </c>
      <c r="G12" s="430">
        <v>292</v>
      </c>
      <c r="H12" s="430">
        <v>306</v>
      </c>
      <c r="I12" s="430">
        <v>322</v>
      </c>
      <c r="J12" s="430">
        <v>338</v>
      </c>
      <c r="K12" s="22"/>
      <c r="L12" s="4"/>
    </row>
    <row r="13" spans="1:12">
      <c r="A13" s="22"/>
      <c r="B13" s="430">
        <v>2</v>
      </c>
      <c r="C13" s="430">
        <v>240</v>
      </c>
      <c r="D13" s="430">
        <v>252</v>
      </c>
      <c r="E13" s="430">
        <v>265</v>
      </c>
      <c r="F13" s="430">
        <v>278</v>
      </c>
      <c r="G13" s="430">
        <v>292</v>
      </c>
      <c r="H13" s="430">
        <v>306</v>
      </c>
      <c r="I13" s="430">
        <v>322</v>
      </c>
      <c r="J13" s="430">
        <v>338</v>
      </c>
      <c r="K13" s="22"/>
      <c r="L13" s="4"/>
    </row>
    <row r="14" spans="1:12">
      <c r="A14" s="22"/>
      <c r="B14" s="430">
        <v>3</v>
      </c>
      <c r="C14" s="430">
        <v>160</v>
      </c>
      <c r="D14" s="430">
        <v>168</v>
      </c>
      <c r="E14" s="430">
        <v>176</v>
      </c>
      <c r="F14" s="430">
        <v>185</v>
      </c>
      <c r="G14" s="430">
        <v>194</v>
      </c>
      <c r="H14" s="430">
        <v>204</v>
      </c>
      <c r="I14" s="430">
        <v>214</v>
      </c>
      <c r="J14" s="430">
        <v>225</v>
      </c>
      <c r="K14" s="22"/>
      <c r="L14" s="4"/>
    </row>
    <row r="15" spans="1:12">
      <c r="A15" s="22"/>
      <c r="B15" s="22"/>
      <c r="C15" s="22"/>
      <c r="D15" s="22"/>
      <c r="E15" s="22"/>
      <c r="F15" s="22"/>
      <c r="G15" s="22"/>
      <c r="H15" s="22"/>
      <c r="I15" s="22"/>
      <c r="J15" s="22"/>
      <c r="K15" s="22"/>
      <c r="L15" s="4"/>
    </row>
    <row r="16" spans="1:12">
      <c r="A16" s="311"/>
      <c r="B16" s="311"/>
      <c r="C16" s="311"/>
      <c r="D16" s="311"/>
      <c r="E16" s="311"/>
      <c r="F16" s="311"/>
      <c r="G16" s="311"/>
      <c r="H16" s="311"/>
      <c r="I16" s="311"/>
      <c r="J16" s="311"/>
      <c r="K16" s="311"/>
      <c r="L16" s="311"/>
    </row>
    <row r="17" spans="1:12">
      <c r="A17" s="405" t="s">
        <v>9</v>
      </c>
      <c r="B17" s="22" t="s">
        <v>840</v>
      </c>
      <c r="C17" s="22"/>
      <c r="D17" s="22"/>
      <c r="E17" s="22"/>
      <c r="F17" s="22"/>
      <c r="G17" s="22"/>
      <c r="H17" s="22"/>
      <c r="I17" s="22"/>
      <c r="J17" s="22"/>
      <c r="K17" s="22"/>
      <c r="L17" s="22"/>
    </row>
    <row r="18" spans="1:12">
      <c r="A18" s="405"/>
      <c r="B18" s="22"/>
      <c r="C18" s="22"/>
      <c r="D18" s="22"/>
      <c r="E18" s="22"/>
      <c r="F18" s="22"/>
      <c r="G18" s="22"/>
      <c r="H18" s="22"/>
      <c r="I18" s="22"/>
      <c r="J18" s="22"/>
      <c r="K18" s="22"/>
      <c r="L18" s="22"/>
    </row>
    <row r="19" spans="1:12">
      <c r="A19" s="405"/>
      <c r="B19" s="210" t="s">
        <v>273</v>
      </c>
      <c r="C19" s="22" t="s">
        <v>839</v>
      </c>
      <c r="D19" s="22"/>
      <c r="E19" s="22"/>
      <c r="F19" s="22"/>
      <c r="G19" s="22"/>
      <c r="H19" s="22"/>
      <c r="I19" s="22"/>
      <c r="J19" s="22"/>
      <c r="K19" s="22"/>
      <c r="L19" s="22"/>
    </row>
    <row r="20" spans="1:12">
      <c r="A20" s="405"/>
      <c r="B20" s="210"/>
      <c r="C20" s="22"/>
      <c r="D20" s="22"/>
      <c r="E20" s="22"/>
      <c r="F20" s="22"/>
      <c r="G20" s="22"/>
      <c r="H20" s="22"/>
      <c r="I20" s="22"/>
      <c r="J20" s="22"/>
      <c r="K20" s="22"/>
      <c r="L20" s="22"/>
    </row>
    <row r="21" spans="1:12">
      <c r="A21" s="405"/>
      <c r="B21" s="210" t="s">
        <v>267</v>
      </c>
      <c r="C21" s="22" t="s">
        <v>838</v>
      </c>
      <c r="D21" s="22"/>
      <c r="E21" s="22"/>
      <c r="F21" s="22"/>
      <c r="G21" s="22"/>
      <c r="H21" s="22"/>
      <c r="I21" s="22"/>
      <c r="J21" s="22"/>
      <c r="K21" s="22"/>
      <c r="L21" s="22"/>
    </row>
    <row r="22" spans="1:12">
      <c r="A22" s="405"/>
      <c r="B22" s="210"/>
      <c r="C22" s="22"/>
      <c r="D22" s="22"/>
      <c r="E22" s="22"/>
      <c r="F22" s="22"/>
      <c r="G22" s="22"/>
      <c r="H22" s="22"/>
      <c r="I22" s="22"/>
      <c r="J22" s="22"/>
      <c r="K22" s="22"/>
      <c r="L22" s="22"/>
    </row>
    <row r="23" spans="1:12">
      <c r="A23" s="405"/>
      <c r="B23" s="210" t="s">
        <v>686</v>
      </c>
      <c r="C23" s="22" t="s">
        <v>837</v>
      </c>
      <c r="D23" s="22"/>
      <c r="E23" s="22"/>
      <c r="F23" s="22"/>
      <c r="G23" s="22"/>
      <c r="H23" s="22"/>
      <c r="I23" s="22"/>
      <c r="J23" s="22"/>
      <c r="K23" s="22"/>
      <c r="L23" s="22"/>
    </row>
    <row r="24" spans="1:12">
      <c r="A24" s="4"/>
      <c r="B24" s="4"/>
      <c r="C24" s="4"/>
      <c r="D24" s="4"/>
      <c r="E24" s="4"/>
      <c r="F24" s="4"/>
      <c r="G24" s="22"/>
      <c r="H24" s="22"/>
      <c r="I24" s="22"/>
      <c r="J24" s="22"/>
      <c r="K24" s="22"/>
      <c r="L24" s="22"/>
    </row>
    <row r="25" spans="1:12">
      <c r="A25" s="39"/>
      <c r="B25" s="39"/>
      <c r="C25" s="39"/>
      <c r="D25" s="39"/>
      <c r="E25" s="39"/>
      <c r="F25" s="39"/>
      <c r="G25" s="39"/>
      <c r="H25" s="39"/>
      <c r="I25" s="39"/>
      <c r="J25" s="39"/>
      <c r="K25" s="39"/>
      <c r="L25" s="39"/>
    </row>
    <row r="26" spans="1:12">
      <c r="A26" s="39" t="s">
        <v>451</v>
      </c>
      <c r="B26" s="39"/>
      <c r="C26" s="39"/>
      <c r="D26" s="39"/>
      <c r="E26" s="39"/>
      <c r="F26" s="39"/>
      <c r="G26" s="39"/>
      <c r="H26" s="39"/>
      <c r="I26" s="39"/>
      <c r="J26" s="39"/>
      <c r="K26" s="39"/>
      <c r="L26" s="39"/>
    </row>
    <row r="27" spans="1:12">
      <c r="A27" s="39"/>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39" spans="1:12">
      <c r="A39" s="22" t="s">
        <v>836</v>
      </c>
      <c r="B39" s="22"/>
      <c r="C39" s="22"/>
      <c r="D39" s="22"/>
      <c r="E39" s="22"/>
      <c r="F39" s="22"/>
      <c r="G39" s="22"/>
      <c r="H39" s="22"/>
      <c r="I39" s="22"/>
      <c r="J39" s="22"/>
      <c r="K39" s="22"/>
      <c r="L39" s="4"/>
    </row>
    <row r="40" spans="1:12">
      <c r="A40" s="406" t="s">
        <v>454</v>
      </c>
      <c r="B40" s="22" t="s">
        <v>835</v>
      </c>
      <c r="C40" s="22"/>
      <c r="D40" s="22"/>
      <c r="E40" s="22"/>
      <c r="F40" s="22"/>
      <c r="G40" s="22"/>
      <c r="H40" s="22"/>
      <c r="I40" s="22"/>
      <c r="J40" s="22"/>
      <c r="K40" s="22"/>
      <c r="L40" s="4"/>
    </row>
    <row r="41" spans="1:12">
      <c r="A41" s="406" t="s">
        <v>454</v>
      </c>
      <c r="B41" s="22" t="s">
        <v>834</v>
      </c>
      <c r="C41" s="22"/>
      <c r="D41" s="22"/>
      <c r="E41" s="22"/>
      <c r="F41" s="22"/>
      <c r="G41" s="22"/>
      <c r="H41" s="22"/>
      <c r="I41" s="22"/>
      <c r="J41" s="22"/>
      <c r="K41" s="22"/>
      <c r="L41" s="4"/>
    </row>
    <row r="42" spans="1:12">
      <c r="A42" s="406" t="s">
        <v>454</v>
      </c>
      <c r="B42" s="22" t="s">
        <v>833</v>
      </c>
      <c r="C42" s="22"/>
      <c r="D42" s="22"/>
      <c r="E42" s="22"/>
      <c r="F42" s="22"/>
      <c r="G42" s="22"/>
      <c r="H42" s="22"/>
      <c r="I42" s="22"/>
      <c r="J42" s="22"/>
      <c r="K42" s="22"/>
      <c r="L42" s="4"/>
    </row>
    <row r="43" spans="1:12">
      <c r="A43" s="22"/>
      <c r="B43" s="22"/>
      <c r="C43" s="22"/>
      <c r="D43" s="22"/>
      <c r="E43" s="22"/>
      <c r="F43" s="22"/>
      <c r="G43" s="22"/>
      <c r="H43" s="22"/>
      <c r="I43" s="22"/>
      <c r="J43" s="22"/>
      <c r="K43" s="22"/>
      <c r="L43" s="4"/>
    </row>
    <row r="44" spans="1:12">
      <c r="A44" s="4"/>
      <c r="B44" s="4"/>
      <c r="C44" s="4"/>
      <c r="D44" s="4"/>
      <c r="E44" s="4"/>
      <c r="F44" s="4"/>
      <c r="G44" s="4"/>
      <c r="H44" s="4"/>
      <c r="I44" s="4"/>
      <c r="J44" s="4"/>
      <c r="K44" s="4"/>
      <c r="L44" s="4"/>
    </row>
    <row r="45" spans="1:12">
      <c r="A45" s="405" t="s">
        <v>7</v>
      </c>
      <c r="B45" s="22" t="s">
        <v>832</v>
      </c>
      <c r="C45" s="22"/>
      <c r="D45" s="22"/>
      <c r="E45" s="22"/>
      <c r="F45" s="22"/>
      <c r="G45" s="22"/>
      <c r="H45" s="22"/>
      <c r="I45" s="22"/>
      <c r="J45" s="22"/>
      <c r="K45" s="22"/>
      <c r="L45" s="22"/>
    </row>
    <row r="46" spans="1:12">
      <c r="A46" s="405"/>
      <c r="B46" s="22"/>
      <c r="C46" s="22"/>
      <c r="D46" s="22"/>
      <c r="E46" s="22"/>
      <c r="F46" s="22"/>
      <c r="G46" s="22"/>
      <c r="H46" s="22"/>
      <c r="I46" s="22"/>
      <c r="J46" s="22"/>
      <c r="K46" s="22"/>
      <c r="L46" s="22"/>
    </row>
    <row r="47" spans="1:12">
      <c r="A47" s="405"/>
      <c r="B47" s="210" t="s">
        <v>273</v>
      </c>
      <c r="C47" s="22" t="s">
        <v>831</v>
      </c>
      <c r="D47" s="22"/>
      <c r="E47" s="22"/>
      <c r="F47" s="22"/>
      <c r="G47" s="22"/>
      <c r="H47" s="22"/>
      <c r="I47" s="22"/>
      <c r="J47" s="22"/>
      <c r="K47" s="22"/>
      <c r="L47" s="22"/>
    </row>
    <row r="48" spans="1:12">
      <c r="A48" s="405"/>
      <c r="B48" s="210"/>
      <c r="C48" s="22"/>
      <c r="D48" s="22"/>
      <c r="E48" s="22"/>
      <c r="F48" s="22"/>
      <c r="G48" s="22"/>
      <c r="H48" s="22"/>
      <c r="I48" s="22"/>
      <c r="J48" s="22"/>
      <c r="K48" s="22"/>
      <c r="L48" s="22"/>
    </row>
    <row r="49" spans="1:12">
      <c r="A49" s="405"/>
      <c r="B49" s="210" t="s">
        <v>267</v>
      </c>
      <c r="C49" s="22" t="s">
        <v>830</v>
      </c>
      <c r="D49" s="22"/>
      <c r="E49" s="22"/>
      <c r="F49" s="22"/>
      <c r="G49" s="22"/>
      <c r="H49" s="22"/>
      <c r="I49" s="22"/>
      <c r="J49" s="22"/>
      <c r="K49" s="22"/>
      <c r="L49" s="22"/>
    </row>
    <row r="50" spans="1:12">
      <c r="A50" s="4"/>
      <c r="B50" s="4"/>
      <c r="C50" s="4"/>
      <c r="D50" s="4"/>
      <c r="E50" s="4"/>
      <c r="F50" s="4"/>
      <c r="G50" s="22"/>
      <c r="H50" s="22"/>
      <c r="I50" s="22"/>
      <c r="J50" s="22"/>
      <c r="K50" s="22"/>
      <c r="L50" s="22"/>
    </row>
    <row r="51" spans="1:12">
      <c r="A51" s="39"/>
      <c r="B51" s="39"/>
      <c r="C51" s="39"/>
      <c r="D51" s="39"/>
      <c r="E51" s="39"/>
      <c r="F51" s="39"/>
      <c r="G51" s="39"/>
      <c r="H51" s="39"/>
      <c r="I51" s="39"/>
      <c r="J51" s="39"/>
      <c r="K51" s="39"/>
      <c r="L51" s="39"/>
    </row>
    <row r="52" spans="1:12">
      <c r="A52" s="39" t="s">
        <v>451</v>
      </c>
      <c r="B52" s="39"/>
      <c r="C52" s="39"/>
      <c r="D52" s="39"/>
      <c r="E52" s="39"/>
      <c r="F52" s="39"/>
      <c r="G52" s="39"/>
      <c r="H52" s="39"/>
      <c r="I52" s="39"/>
      <c r="J52" s="39"/>
      <c r="K52" s="39"/>
      <c r="L52" s="39"/>
    </row>
  </sheetData>
  <mergeCells count="3">
    <mergeCell ref="B8:J8"/>
    <mergeCell ref="B9:B10"/>
    <mergeCell ref="C9:J9"/>
  </mergeCells>
  <pageMargins left="0.39370078740157483" right="0.39370078740157483" top="0.39370078740157483" bottom="0.39370078740157483" header="0.31496062992125984" footer="0.31496062992125984"/>
  <pageSetup scale="88" orientation="portrait" verticalDpi="1200" r:id="rId1"/>
  <headerFooter>
    <oddFooter>&amp;L&amp;F [&amp;A]&amp;R&amp;P of &amp;N</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4D33E-3DDB-4D32-ABEB-95AB276424BA}">
  <dimension ref="A1:L69"/>
  <sheetViews>
    <sheetView zoomScaleNormal="100" workbookViewId="0"/>
  </sheetViews>
  <sheetFormatPr defaultColWidth="8.88671875" defaultRowHeight="15.6"/>
  <cols>
    <col min="1" max="1" width="8.88671875" style="1" customWidth="1"/>
    <col min="2" max="7" width="11.77734375" style="1" customWidth="1"/>
    <col min="8" max="8" width="8.88671875" style="1" customWidth="1"/>
    <col min="9" max="16384" width="8.88671875" style="1"/>
  </cols>
  <sheetData>
    <row r="1" spans="1:12" ht="17.399999999999999">
      <c r="A1" s="23" t="s">
        <v>354</v>
      </c>
      <c r="B1" s="22"/>
      <c r="C1" s="22" t="s">
        <v>524</v>
      </c>
      <c r="D1" s="22"/>
      <c r="E1" s="22"/>
      <c r="F1" s="22"/>
      <c r="G1" s="22"/>
      <c r="H1" s="22"/>
      <c r="I1" s="22"/>
      <c r="J1" s="22"/>
      <c r="K1" s="22"/>
      <c r="L1" s="4"/>
    </row>
    <row r="2" spans="1:12">
      <c r="A2" s="22"/>
      <c r="B2" s="22"/>
      <c r="C2" s="22"/>
      <c r="D2" s="22"/>
      <c r="E2" s="22"/>
      <c r="F2" s="22"/>
      <c r="G2" s="22"/>
      <c r="H2" s="22"/>
      <c r="I2" s="22"/>
      <c r="J2" s="22"/>
      <c r="K2" s="22"/>
      <c r="L2" s="4"/>
    </row>
    <row r="3" spans="1:12">
      <c r="A3" s="4"/>
      <c r="B3" s="4"/>
      <c r="C3" s="4"/>
      <c r="D3" s="4"/>
      <c r="E3" s="4"/>
      <c r="F3" s="4"/>
      <c r="G3" s="4"/>
      <c r="H3" s="4"/>
      <c r="I3" s="4"/>
      <c r="J3" s="4"/>
      <c r="K3" s="4"/>
      <c r="L3" s="4"/>
    </row>
    <row r="4" spans="1:12">
      <c r="A4" s="255" t="s">
        <v>469</v>
      </c>
      <c r="B4" s="4"/>
      <c r="C4" s="4"/>
      <c r="D4" s="4"/>
      <c r="E4" s="4"/>
      <c r="F4" s="4"/>
      <c r="G4" s="4"/>
      <c r="H4" s="4"/>
      <c r="I4" s="4"/>
      <c r="J4" s="4"/>
      <c r="K4" s="4"/>
      <c r="L4" s="4"/>
    </row>
    <row r="5" spans="1:12">
      <c r="A5" s="311"/>
      <c r="B5" s="311"/>
      <c r="C5" s="311"/>
      <c r="D5" s="311"/>
      <c r="E5" s="311"/>
      <c r="F5" s="311"/>
      <c r="G5" s="311"/>
      <c r="H5" s="311"/>
      <c r="I5" s="311"/>
      <c r="J5" s="311"/>
      <c r="K5" s="311"/>
      <c r="L5" s="311"/>
    </row>
    <row r="6" spans="1:12">
      <c r="A6" s="255" t="s">
        <v>468</v>
      </c>
      <c r="B6" s="4"/>
      <c r="C6" s="4"/>
      <c r="D6" s="4"/>
      <c r="E6" s="4"/>
      <c r="F6" s="4"/>
      <c r="G6" s="4"/>
      <c r="H6" s="4"/>
      <c r="I6" s="4"/>
      <c r="J6" s="4"/>
      <c r="K6" s="4"/>
      <c r="L6" s="4"/>
    </row>
    <row r="7" spans="1:12">
      <c r="A7" s="311"/>
      <c r="B7" s="311"/>
      <c r="C7" s="311"/>
      <c r="D7" s="311"/>
      <c r="E7" s="311"/>
      <c r="F7" s="311"/>
      <c r="G7" s="311"/>
      <c r="H7" s="311"/>
      <c r="I7" s="311"/>
      <c r="J7" s="311"/>
      <c r="K7" s="311"/>
      <c r="L7" s="311"/>
    </row>
    <row r="8" spans="1:12">
      <c r="A8" s="22" t="s">
        <v>866</v>
      </c>
      <c r="B8" s="22"/>
      <c r="C8" s="22"/>
      <c r="D8" s="22"/>
      <c r="E8" s="22"/>
      <c r="F8" s="22"/>
      <c r="G8" s="22"/>
      <c r="H8" s="22"/>
      <c r="I8" s="22"/>
      <c r="J8" s="22"/>
      <c r="K8" s="22"/>
      <c r="L8" s="4"/>
    </row>
    <row r="9" spans="1:12">
      <c r="A9" s="22"/>
      <c r="B9" s="22"/>
      <c r="C9" s="22"/>
      <c r="D9" s="22"/>
      <c r="E9" s="22"/>
      <c r="F9" s="22"/>
      <c r="G9" s="22"/>
      <c r="H9" s="22"/>
      <c r="I9" s="22"/>
      <c r="J9" s="22"/>
      <c r="K9" s="22"/>
      <c r="L9" s="4"/>
    </row>
    <row r="10" spans="1:12">
      <c r="A10" s="22"/>
      <c r="B10" s="891" t="s">
        <v>865</v>
      </c>
      <c r="C10" s="891"/>
      <c r="D10" s="891" t="s">
        <v>864</v>
      </c>
      <c r="E10" s="891"/>
      <c r="F10" s="22"/>
      <c r="G10" s="22"/>
      <c r="H10" s="22"/>
      <c r="I10" s="22"/>
      <c r="J10" s="22"/>
      <c r="K10" s="22"/>
      <c r="L10" s="4"/>
    </row>
    <row r="11" spans="1:12">
      <c r="A11" s="22"/>
      <c r="B11" s="893" t="s">
        <v>863</v>
      </c>
      <c r="C11" s="893"/>
      <c r="D11" s="899">
        <v>15000</v>
      </c>
      <c r="E11" s="899"/>
      <c r="F11" s="22"/>
      <c r="G11" s="22"/>
      <c r="H11" s="22"/>
      <c r="I11" s="22"/>
      <c r="J11" s="22"/>
      <c r="K11" s="22"/>
      <c r="L11" s="4"/>
    </row>
    <row r="12" spans="1:12">
      <c r="A12" s="22"/>
      <c r="B12" s="893" t="s">
        <v>862</v>
      </c>
      <c r="C12" s="893"/>
      <c r="D12" s="899">
        <v>40000</v>
      </c>
      <c r="E12" s="899"/>
      <c r="F12" s="22"/>
      <c r="G12" s="22"/>
      <c r="H12" s="22"/>
      <c r="I12" s="22"/>
      <c r="J12" s="22"/>
      <c r="K12" s="22"/>
      <c r="L12" s="4"/>
    </row>
    <row r="13" spans="1:12">
      <c r="A13" s="22"/>
      <c r="B13" s="893" t="s">
        <v>861</v>
      </c>
      <c r="C13" s="893"/>
      <c r="D13" s="899">
        <v>5000</v>
      </c>
      <c r="E13" s="899"/>
      <c r="F13" s="22"/>
      <c r="G13" s="22"/>
      <c r="H13" s="22"/>
      <c r="I13" s="22"/>
      <c r="J13" s="22"/>
      <c r="K13" s="22"/>
      <c r="L13" s="4"/>
    </row>
    <row r="14" spans="1:12">
      <c r="A14" s="22"/>
      <c r="B14" s="893" t="s">
        <v>860</v>
      </c>
      <c r="C14" s="893"/>
      <c r="D14" s="899">
        <v>20000</v>
      </c>
      <c r="E14" s="899"/>
      <c r="F14" s="22"/>
      <c r="G14" s="22"/>
      <c r="H14" s="22"/>
      <c r="I14" s="22"/>
      <c r="J14" s="22"/>
      <c r="K14" s="22"/>
      <c r="L14" s="4"/>
    </row>
    <row r="15" spans="1:12">
      <c r="A15" s="22"/>
      <c r="B15" s="22"/>
      <c r="C15" s="22"/>
      <c r="D15" s="22"/>
      <c r="E15" s="22"/>
      <c r="F15" s="22"/>
      <c r="G15" s="22"/>
      <c r="H15" s="22"/>
      <c r="I15" s="22"/>
      <c r="J15" s="22"/>
      <c r="K15" s="22"/>
      <c r="L15" s="4"/>
    </row>
    <row r="16" spans="1:12" ht="32.4" customHeight="1">
      <c r="A16" s="22"/>
      <c r="B16" s="966" t="s">
        <v>859</v>
      </c>
      <c r="C16" s="966"/>
      <c r="D16" s="247" t="s">
        <v>858</v>
      </c>
      <c r="E16" s="966" t="s">
        <v>857</v>
      </c>
      <c r="F16" s="966"/>
      <c r="G16" s="247" t="s">
        <v>856</v>
      </c>
      <c r="H16" s="22"/>
      <c r="I16" s="22"/>
      <c r="J16" s="22"/>
      <c r="K16" s="22"/>
      <c r="L16" s="4"/>
    </row>
    <row r="17" spans="1:12">
      <c r="A17" s="22"/>
      <c r="B17" s="964" t="s">
        <v>855</v>
      </c>
      <c r="C17" s="964"/>
      <c r="D17" s="379">
        <v>1400000</v>
      </c>
      <c r="E17" s="965">
        <v>0.1</v>
      </c>
      <c r="F17" s="965"/>
      <c r="G17" s="566">
        <v>0.5</v>
      </c>
      <c r="H17" s="22"/>
      <c r="I17" s="22"/>
      <c r="J17" s="22"/>
      <c r="K17" s="22"/>
      <c r="L17" s="4"/>
    </row>
    <row r="18" spans="1:12">
      <c r="A18" s="22"/>
      <c r="B18" s="964" t="s">
        <v>854</v>
      </c>
      <c r="C18" s="964"/>
      <c r="D18" s="379">
        <v>1600000</v>
      </c>
      <c r="E18" s="965">
        <v>2</v>
      </c>
      <c r="F18" s="965"/>
      <c r="G18" s="566">
        <v>0.4</v>
      </c>
      <c r="H18" s="22"/>
      <c r="I18" s="22"/>
      <c r="J18" s="22"/>
      <c r="K18" s="22"/>
      <c r="L18" s="4"/>
    </row>
    <row r="19" spans="1:12">
      <c r="A19" s="22"/>
      <c r="B19" s="964" t="s">
        <v>853</v>
      </c>
      <c r="C19" s="964"/>
      <c r="D19" s="379">
        <v>1000000</v>
      </c>
      <c r="E19" s="965">
        <v>1.5</v>
      </c>
      <c r="F19" s="965"/>
      <c r="G19" s="566">
        <v>0.3</v>
      </c>
      <c r="H19" s="22"/>
      <c r="I19" s="22"/>
      <c r="J19" s="22"/>
      <c r="K19" s="22"/>
      <c r="L19" s="4"/>
    </row>
    <row r="20" spans="1:12">
      <c r="A20" s="22"/>
      <c r="B20" s="22"/>
      <c r="C20" s="22"/>
      <c r="D20" s="22"/>
      <c r="E20" s="22"/>
      <c r="F20" s="22"/>
      <c r="G20" s="22"/>
      <c r="H20" s="22"/>
      <c r="I20" s="22"/>
      <c r="J20" s="22"/>
      <c r="K20" s="22"/>
      <c r="L20" s="4"/>
    </row>
    <row r="21" spans="1:12">
      <c r="A21" s="22"/>
      <c r="B21" s="406" t="s">
        <v>454</v>
      </c>
      <c r="C21" s="22" t="s">
        <v>852</v>
      </c>
      <c r="D21" s="22"/>
      <c r="E21" s="22"/>
      <c r="F21" s="22"/>
      <c r="G21" s="22"/>
      <c r="H21" s="22"/>
      <c r="I21" s="22"/>
      <c r="J21" s="22"/>
      <c r="K21" s="22"/>
      <c r="L21" s="4"/>
    </row>
    <row r="22" spans="1:12">
      <c r="A22" s="22"/>
      <c r="B22" s="22"/>
      <c r="C22" s="22"/>
      <c r="D22" s="22"/>
      <c r="E22" s="22"/>
      <c r="F22" s="22"/>
      <c r="G22" s="22"/>
      <c r="H22" s="22"/>
      <c r="I22" s="22"/>
      <c r="J22" s="22"/>
      <c r="K22" s="22"/>
      <c r="L22" s="22"/>
    </row>
    <row r="23" spans="1:12">
      <c r="A23" s="311"/>
      <c r="B23" s="311"/>
      <c r="C23" s="311"/>
      <c r="D23" s="311"/>
      <c r="E23" s="311"/>
      <c r="F23" s="311"/>
      <c r="G23" s="311"/>
      <c r="H23" s="311"/>
      <c r="I23" s="311"/>
      <c r="J23" s="311"/>
      <c r="K23" s="311"/>
      <c r="L23" s="311"/>
    </row>
    <row r="24" spans="1:12">
      <c r="A24" s="311"/>
      <c r="B24" s="311"/>
      <c r="C24" s="311"/>
      <c r="D24" s="311"/>
      <c r="E24" s="311"/>
      <c r="F24" s="311"/>
      <c r="G24" s="311"/>
      <c r="H24" s="311"/>
      <c r="I24" s="311"/>
      <c r="J24" s="311"/>
      <c r="K24" s="311"/>
      <c r="L24" s="311"/>
    </row>
    <row r="25" spans="1:12">
      <c r="A25" s="405" t="s">
        <v>7</v>
      </c>
      <c r="B25" s="22" t="s">
        <v>851</v>
      </c>
      <c r="C25" s="22"/>
      <c r="D25" s="22"/>
      <c r="E25" s="22"/>
      <c r="F25" s="22"/>
      <c r="G25" s="22"/>
      <c r="H25" s="22"/>
      <c r="I25" s="22"/>
      <c r="J25" s="22"/>
      <c r="K25" s="22"/>
      <c r="L25" s="22"/>
    </row>
    <row r="26" spans="1:12">
      <c r="A26" s="405"/>
      <c r="B26" s="22"/>
      <c r="C26" s="22"/>
      <c r="D26" s="22"/>
      <c r="E26" s="22"/>
      <c r="F26" s="22"/>
      <c r="G26" s="22"/>
      <c r="H26" s="22"/>
      <c r="I26" s="22"/>
      <c r="J26" s="22"/>
      <c r="K26" s="22"/>
      <c r="L26" s="22"/>
    </row>
    <row r="27" spans="1:12">
      <c r="A27" s="405"/>
      <c r="B27" s="22" t="s">
        <v>273</v>
      </c>
      <c r="C27" s="22" t="s">
        <v>850</v>
      </c>
      <c r="D27" s="22"/>
      <c r="E27" s="22"/>
      <c r="F27" s="22"/>
      <c r="G27" s="22"/>
      <c r="H27" s="22"/>
      <c r="I27" s="22"/>
      <c r="J27" s="22"/>
      <c r="K27" s="22"/>
      <c r="L27" s="22"/>
    </row>
    <row r="28" spans="1:12">
      <c r="A28" s="405"/>
      <c r="B28" s="22"/>
      <c r="C28" s="22"/>
      <c r="D28" s="22"/>
      <c r="E28" s="22"/>
      <c r="F28" s="22"/>
      <c r="G28" s="22"/>
      <c r="H28" s="22"/>
      <c r="I28" s="22"/>
      <c r="J28" s="22"/>
      <c r="K28" s="22"/>
      <c r="L28" s="22"/>
    </row>
    <row r="29" spans="1:12">
      <c r="A29" s="405"/>
      <c r="B29" s="22" t="s">
        <v>267</v>
      </c>
      <c r="C29" s="22" t="s">
        <v>849</v>
      </c>
      <c r="D29" s="22"/>
      <c r="E29" s="22"/>
      <c r="F29" s="22"/>
      <c r="G29" s="22"/>
      <c r="H29" s="22"/>
      <c r="I29" s="22"/>
      <c r="J29" s="22"/>
      <c r="K29" s="22"/>
      <c r="L29" s="22"/>
    </row>
    <row r="30" spans="1:12">
      <c r="A30" s="405"/>
      <c r="B30" s="22"/>
      <c r="C30" s="22"/>
      <c r="D30" s="22"/>
      <c r="E30" s="22"/>
      <c r="F30" s="22"/>
      <c r="G30" s="22"/>
      <c r="H30" s="22"/>
      <c r="I30" s="22"/>
      <c r="J30" s="22"/>
      <c r="K30" s="22"/>
      <c r="L30" s="22"/>
    </row>
    <row r="31" spans="1:12">
      <c r="A31" s="405"/>
      <c r="B31" s="22" t="s">
        <v>686</v>
      </c>
      <c r="C31" s="22" t="s">
        <v>848</v>
      </c>
      <c r="D31" s="22"/>
      <c r="E31" s="22"/>
      <c r="F31" s="22"/>
      <c r="G31" s="22"/>
      <c r="H31" s="22"/>
      <c r="I31" s="22"/>
      <c r="J31" s="22"/>
      <c r="K31" s="22"/>
      <c r="L31" s="22"/>
    </row>
    <row r="32" spans="1:12">
      <c r="A32" s="4"/>
      <c r="B32" s="4"/>
      <c r="C32" s="4"/>
      <c r="D32" s="4"/>
      <c r="E32" s="4"/>
      <c r="F32" s="4"/>
      <c r="G32" s="22"/>
      <c r="H32" s="22"/>
      <c r="I32" s="22"/>
      <c r="J32" s="22"/>
      <c r="K32" s="22"/>
      <c r="L32" s="22"/>
    </row>
    <row r="33" spans="1:12">
      <c r="A33" s="39"/>
      <c r="B33" s="39"/>
      <c r="C33" s="39"/>
      <c r="D33" s="39"/>
      <c r="E33" s="39"/>
      <c r="F33" s="39"/>
      <c r="G33" s="39"/>
      <c r="H33" s="39"/>
      <c r="I33" s="39"/>
      <c r="J33" s="39"/>
      <c r="K33" s="39"/>
      <c r="L33" s="39"/>
    </row>
    <row r="34" spans="1:12">
      <c r="A34" s="39" t="s">
        <v>451</v>
      </c>
      <c r="B34" s="39"/>
      <c r="C34" s="39"/>
      <c r="D34" s="39"/>
      <c r="E34" s="39"/>
      <c r="F34" s="39"/>
      <c r="G34" s="39"/>
      <c r="H34" s="39"/>
      <c r="I34" s="39"/>
      <c r="J34" s="39"/>
      <c r="K34" s="39"/>
      <c r="L34" s="39"/>
    </row>
    <row r="35" spans="1:12">
      <c r="A35" s="39"/>
      <c r="B35" s="39"/>
      <c r="C35" s="39"/>
      <c r="D35" s="39"/>
      <c r="E35" s="39"/>
      <c r="F35" s="39"/>
      <c r="G35" s="39"/>
      <c r="H35" s="39"/>
      <c r="I35" s="39"/>
      <c r="J35" s="39"/>
      <c r="K35" s="39"/>
      <c r="L35" s="39"/>
    </row>
    <row r="36" spans="1:12">
      <c r="A36" s="39"/>
      <c r="B36" s="39"/>
      <c r="C36" s="39"/>
      <c r="D36" s="39"/>
      <c r="E36" s="39"/>
      <c r="F36" s="39"/>
      <c r="G36" s="39"/>
      <c r="H36" s="39"/>
      <c r="I36" s="39"/>
      <c r="J36" s="39"/>
      <c r="K36" s="39"/>
      <c r="L36" s="39"/>
    </row>
    <row r="47" spans="1:12">
      <c r="A47" s="22" t="s">
        <v>847</v>
      </c>
      <c r="B47" s="22"/>
      <c r="C47" s="22"/>
      <c r="D47" s="22"/>
      <c r="E47" s="22"/>
      <c r="F47" s="22"/>
      <c r="G47" s="22"/>
      <c r="H47" s="22"/>
      <c r="I47" s="22"/>
      <c r="J47" s="22"/>
      <c r="K47" s="22"/>
      <c r="L47" s="4"/>
    </row>
    <row r="48" spans="1:12">
      <c r="A48" s="22"/>
      <c r="B48" s="22"/>
      <c r="C48" s="22"/>
      <c r="D48" s="22"/>
      <c r="E48" s="22"/>
      <c r="F48" s="22"/>
      <c r="G48" s="22"/>
      <c r="H48" s="22"/>
      <c r="I48" s="22"/>
      <c r="J48" s="22"/>
      <c r="K48" s="22"/>
      <c r="L48" s="4"/>
    </row>
    <row r="49" spans="1:12">
      <c r="A49" s="22"/>
      <c r="B49" s="22"/>
      <c r="C49" s="46"/>
      <c r="D49" s="22"/>
      <c r="E49" s="22"/>
      <c r="F49" s="22"/>
      <c r="G49" s="22"/>
      <c r="H49" s="22"/>
      <c r="I49" s="22"/>
      <c r="J49" s="22"/>
      <c r="K49" s="22"/>
      <c r="L49" s="4"/>
    </row>
    <row r="50" spans="1:12">
      <c r="A50" s="22"/>
      <c r="B50" s="22"/>
      <c r="C50" s="22"/>
      <c r="D50" s="22"/>
      <c r="E50" s="22"/>
      <c r="F50" s="22"/>
      <c r="G50" s="22"/>
      <c r="H50" s="22"/>
      <c r="I50" s="22"/>
      <c r="J50" s="22"/>
      <c r="K50" s="22"/>
      <c r="L50" s="4"/>
    </row>
    <row r="51" spans="1:12">
      <c r="A51" s="22"/>
      <c r="B51" s="22"/>
      <c r="C51" s="22"/>
      <c r="D51" s="22"/>
      <c r="E51" s="22"/>
      <c r="F51" s="22"/>
      <c r="G51" s="22"/>
      <c r="H51" s="22"/>
      <c r="I51" s="22"/>
      <c r="J51" s="22"/>
      <c r="K51" s="22"/>
      <c r="L51" s="4"/>
    </row>
    <row r="52" spans="1:12">
      <c r="A52" s="4"/>
      <c r="B52" s="4"/>
      <c r="C52" s="4"/>
      <c r="D52" s="4"/>
      <c r="E52" s="4"/>
      <c r="F52" s="4"/>
      <c r="G52" s="4"/>
      <c r="H52" s="4"/>
      <c r="I52" s="4"/>
      <c r="J52" s="4"/>
      <c r="K52" s="4"/>
      <c r="L52" s="4"/>
    </row>
    <row r="53" spans="1:12">
      <c r="A53" s="405" t="s">
        <v>4</v>
      </c>
      <c r="B53" s="22" t="s">
        <v>846</v>
      </c>
      <c r="C53" s="22"/>
      <c r="D53" s="22"/>
      <c r="E53" s="22"/>
      <c r="F53" s="22"/>
      <c r="G53" s="22"/>
      <c r="H53" s="22"/>
      <c r="I53" s="22"/>
      <c r="J53" s="22"/>
      <c r="K53" s="22"/>
      <c r="L53" s="22"/>
    </row>
    <row r="54" spans="1:12">
      <c r="A54" s="4"/>
      <c r="B54" s="4"/>
      <c r="C54" s="4"/>
      <c r="D54" s="4"/>
      <c r="E54" s="4"/>
      <c r="F54" s="4"/>
      <c r="G54" s="22"/>
      <c r="H54" s="22"/>
      <c r="I54" s="22"/>
      <c r="J54" s="22"/>
      <c r="K54" s="22"/>
      <c r="L54" s="22"/>
    </row>
    <row r="55" spans="1:12">
      <c r="A55" s="39"/>
      <c r="B55" s="39"/>
      <c r="C55" s="39"/>
      <c r="D55" s="39"/>
      <c r="E55" s="39"/>
      <c r="F55" s="39"/>
      <c r="G55" s="39"/>
      <c r="H55" s="39"/>
      <c r="I55" s="39"/>
      <c r="J55" s="39"/>
      <c r="K55" s="39"/>
      <c r="L55" s="39"/>
    </row>
    <row r="56" spans="1:12">
      <c r="A56" s="39" t="s">
        <v>451</v>
      </c>
      <c r="B56" s="39"/>
      <c r="C56" s="39"/>
      <c r="D56" s="39"/>
      <c r="E56" s="39"/>
      <c r="F56" s="39"/>
      <c r="G56" s="39"/>
      <c r="H56" s="39"/>
      <c r="I56" s="39"/>
      <c r="J56" s="39"/>
      <c r="K56" s="39"/>
      <c r="L56" s="39"/>
    </row>
    <row r="57" spans="1:12">
      <c r="A57" s="39"/>
      <c r="B57" s="39"/>
      <c r="C57" s="39"/>
      <c r="D57" s="39"/>
      <c r="E57" s="39"/>
      <c r="F57" s="39"/>
      <c r="G57" s="39"/>
      <c r="H57" s="39"/>
      <c r="I57" s="39"/>
      <c r="J57" s="39"/>
      <c r="K57" s="39"/>
      <c r="L57" s="39"/>
    </row>
    <row r="58" spans="1:12">
      <c r="A58" s="39"/>
      <c r="B58" s="39"/>
      <c r="C58" s="39"/>
      <c r="D58" s="39"/>
      <c r="E58" s="39"/>
      <c r="F58" s="39"/>
      <c r="G58" s="39"/>
      <c r="H58" s="39"/>
      <c r="I58" s="39"/>
      <c r="J58" s="39"/>
      <c r="K58" s="39"/>
      <c r="L58" s="39"/>
    </row>
    <row r="69" spans="1:12">
      <c r="A69" s="255" t="s">
        <v>845</v>
      </c>
      <c r="B69" s="4"/>
      <c r="C69" s="4"/>
      <c r="D69" s="4"/>
      <c r="E69" s="4"/>
      <c r="F69" s="4"/>
      <c r="G69" s="4"/>
      <c r="H69" s="4"/>
      <c r="I69" s="4"/>
      <c r="J69" s="4"/>
      <c r="K69" s="4"/>
      <c r="L69" s="4"/>
    </row>
  </sheetData>
  <mergeCells count="18">
    <mergeCell ref="B10:C10"/>
    <mergeCell ref="D10:E10"/>
    <mergeCell ref="B11:C11"/>
    <mergeCell ref="D11:E11"/>
    <mergeCell ref="B12:C12"/>
    <mergeCell ref="D12:E12"/>
    <mergeCell ref="B13:C13"/>
    <mergeCell ref="D13:E13"/>
    <mergeCell ref="B14:C14"/>
    <mergeCell ref="D14:E14"/>
    <mergeCell ref="B16:C16"/>
    <mergeCell ref="E16:F16"/>
    <mergeCell ref="B17:C17"/>
    <mergeCell ref="E17:F17"/>
    <mergeCell ref="B18:C18"/>
    <mergeCell ref="E18:F18"/>
    <mergeCell ref="B19:C19"/>
    <mergeCell ref="E19:F19"/>
  </mergeCells>
  <pageMargins left="0.39370078740157483" right="0.39370078740157483" top="0.39370078740157483" bottom="0.39370078740157483" header="0.31496062992125984" footer="0.31496062992125984"/>
  <pageSetup scale="79" orientation="portrait" verticalDpi="1200" r:id="rId1"/>
  <headerFooter>
    <oddFooter>&amp;L&amp;F [&amp;A]&amp;R&amp;P of &amp;N</oddFooter>
  </headerFooter>
  <drawing r:id="rId2"/>
  <legacyDrawing r:id="rId3"/>
  <oleObjects>
    <mc:AlternateContent xmlns:mc="http://schemas.openxmlformats.org/markup-compatibility/2006">
      <mc:Choice Requires="x14">
        <oleObject progId="Equation.DSMT4" shapeId="21505" r:id="rId4">
          <objectPr defaultSize="0" autoPict="0" r:id="rId5">
            <anchor moveWithCells="1" sizeWithCells="1">
              <from>
                <xdr:col>1</xdr:col>
                <xdr:colOff>76200</xdr:colOff>
                <xdr:row>47</xdr:row>
                <xdr:rowOff>152400</xdr:rowOff>
              </from>
              <to>
                <xdr:col>3</xdr:col>
                <xdr:colOff>777240</xdr:colOff>
                <xdr:row>49</xdr:row>
                <xdr:rowOff>182880</xdr:rowOff>
              </to>
            </anchor>
          </objectPr>
        </oleObject>
      </mc:Choice>
      <mc:Fallback>
        <oleObject progId="Equation.DSMT4" shapeId="21505" r:id="rId4"/>
      </mc:Fallback>
    </mc:AlternateContent>
  </oleObjec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342E9-7CC1-4154-BD27-919CFCD5582D}">
  <dimension ref="A1:L50"/>
  <sheetViews>
    <sheetView zoomScaleNormal="100" workbookViewId="0"/>
  </sheetViews>
  <sheetFormatPr defaultColWidth="8.88671875" defaultRowHeight="15.6"/>
  <cols>
    <col min="1" max="1" width="8.88671875" style="1" customWidth="1"/>
    <col min="2" max="2" width="10.77734375" style="1" customWidth="1"/>
    <col min="3" max="4" width="16.77734375" style="1" customWidth="1"/>
    <col min="5" max="6" width="8.88671875" style="1" customWidth="1"/>
    <col min="7" max="7" width="8.88671875" style="1"/>
    <col min="8" max="8" width="8.88671875" style="1" customWidth="1"/>
    <col min="9" max="16384" width="8.88671875" style="1"/>
  </cols>
  <sheetData>
    <row r="1" spans="1:12" ht="17.399999999999999">
      <c r="A1" s="23" t="s">
        <v>877</v>
      </c>
      <c r="B1" s="22"/>
      <c r="C1" s="22" t="s">
        <v>780</v>
      </c>
      <c r="D1" s="22"/>
      <c r="E1" s="22"/>
      <c r="F1" s="22"/>
      <c r="G1" s="22"/>
      <c r="H1" s="22"/>
      <c r="I1" s="22"/>
      <c r="J1" s="22"/>
      <c r="K1" s="22"/>
      <c r="L1" s="4"/>
    </row>
    <row r="2" spans="1:12">
      <c r="A2" s="22"/>
      <c r="B2" s="22"/>
      <c r="C2" s="22"/>
      <c r="D2" s="22"/>
      <c r="E2" s="22"/>
      <c r="F2" s="22"/>
      <c r="G2" s="22"/>
      <c r="H2" s="22"/>
      <c r="I2" s="22"/>
      <c r="J2" s="22"/>
      <c r="K2" s="22"/>
      <c r="L2" s="4"/>
    </row>
    <row r="3" spans="1:12">
      <c r="A3" s="22" t="s">
        <v>876</v>
      </c>
      <c r="B3" s="22"/>
      <c r="C3" s="22"/>
      <c r="D3" s="22"/>
      <c r="E3" s="22"/>
      <c r="F3" s="22"/>
      <c r="G3" s="22"/>
      <c r="H3" s="22"/>
      <c r="I3" s="22"/>
      <c r="J3" s="22"/>
      <c r="K3" s="22"/>
      <c r="L3" s="4"/>
    </row>
    <row r="4" spans="1:12">
      <c r="A4" s="22"/>
      <c r="B4" s="22"/>
      <c r="C4" s="22"/>
      <c r="D4" s="22"/>
      <c r="E4" s="22"/>
      <c r="F4" s="22"/>
      <c r="G4" s="22"/>
      <c r="H4" s="22"/>
      <c r="I4" s="22"/>
      <c r="J4" s="22"/>
      <c r="K4" s="22"/>
      <c r="L4" s="22"/>
    </row>
    <row r="5" spans="1:12">
      <c r="A5" s="4"/>
      <c r="B5" s="4"/>
      <c r="C5" s="4"/>
      <c r="D5" s="4"/>
      <c r="E5" s="4"/>
      <c r="F5" s="4"/>
      <c r="G5" s="4"/>
      <c r="H5" s="4"/>
      <c r="I5" s="4"/>
      <c r="J5" s="4"/>
      <c r="K5" s="4"/>
      <c r="L5" s="4"/>
    </row>
    <row r="6" spans="1:12">
      <c r="A6" s="255" t="s">
        <v>469</v>
      </c>
      <c r="B6" s="4"/>
      <c r="C6" s="4"/>
      <c r="D6" s="4"/>
      <c r="E6" s="4"/>
      <c r="F6" s="4"/>
      <c r="G6" s="4"/>
      <c r="H6" s="4"/>
      <c r="I6" s="4"/>
      <c r="J6" s="4"/>
      <c r="K6" s="4"/>
      <c r="L6" s="4"/>
    </row>
    <row r="7" spans="1:12">
      <c r="A7" s="4"/>
      <c r="B7" s="4"/>
      <c r="C7" s="4"/>
      <c r="D7" s="4"/>
      <c r="E7" s="4"/>
      <c r="F7" s="4"/>
      <c r="G7" s="4"/>
      <c r="H7" s="4"/>
      <c r="I7" s="4"/>
      <c r="J7" s="4"/>
      <c r="K7" s="4"/>
      <c r="L7" s="4"/>
    </row>
    <row r="8" spans="1:12">
      <c r="A8" s="255" t="s">
        <v>468</v>
      </c>
      <c r="B8" s="4"/>
      <c r="C8" s="4"/>
      <c r="D8" s="4"/>
      <c r="E8" s="4"/>
      <c r="F8" s="4"/>
      <c r="G8" s="4"/>
      <c r="H8" s="4"/>
      <c r="I8" s="4"/>
      <c r="J8" s="4"/>
      <c r="K8" s="4"/>
      <c r="L8" s="4"/>
    </row>
    <row r="9" spans="1:12">
      <c r="A9" s="311"/>
      <c r="B9" s="311"/>
      <c r="C9" s="311"/>
      <c r="D9" s="311"/>
      <c r="E9" s="311"/>
      <c r="F9" s="311"/>
      <c r="G9" s="311"/>
      <c r="H9" s="311"/>
      <c r="I9" s="311"/>
      <c r="J9" s="311"/>
      <c r="K9" s="311"/>
      <c r="L9" s="311"/>
    </row>
    <row r="10" spans="1:12">
      <c r="A10" s="22" t="s">
        <v>866</v>
      </c>
      <c r="B10" s="22"/>
      <c r="C10" s="22"/>
      <c r="D10" s="22"/>
      <c r="E10" s="22"/>
      <c r="F10" s="22"/>
      <c r="G10" s="22"/>
      <c r="H10" s="22"/>
      <c r="I10" s="22"/>
      <c r="J10" s="22"/>
      <c r="K10" s="22"/>
      <c r="L10" s="4"/>
    </row>
    <row r="11" spans="1:12">
      <c r="A11" s="22"/>
      <c r="B11" s="22"/>
      <c r="C11" s="22"/>
      <c r="D11" s="22"/>
      <c r="E11" s="22"/>
      <c r="F11" s="22"/>
      <c r="G11" s="22"/>
      <c r="H11" s="22"/>
      <c r="I11" s="22"/>
      <c r="J11" s="22"/>
      <c r="K11" s="22"/>
      <c r="L11" s="22"/>
    </row>
    <row r="12" spans="1:12" ht="31.2">
      <c r="A12" s="22"/>
      <c r="B12" s="393" t="s">
        <v>875</v>
      </c>
      <c r="C12" s="393" t="s">
        <v>874</v>
      </c>
      <c r="D12" s="247" t="s">
        <v>873</v>
      </c>
      <c r="E12" s="22"/>
      <c r="F12" s="22"/>
      <c r="G12" s="22"/>
      <c r="H12" s="22"/>
      <c r="I12" s="22"/>
      <c r="J12" s="22"/>
      <c r="K12" s="22"/>
      <c r="L12" s="22"/>
    </row>
    <row r="13" spans="1:12">
      <c r="A13" s="22"/>
      <c r="B13" s="383">
        <v>1</v>
      </c>
      <c r="C13" s="567">
        <v>42736</v>
      </c>
      <c r="D13" s="408">
        <v>7500</v>
      </c>
      <c r="E13" s="22"/>
      <c r="F13" s="22"/>
      <c r="G13" s="22"/>
      <c r="H13" s="22"/>
      <c r="I13" s="22"/>
      <c r="J13" s="22"/>
      <c r="K13" s="22"/>
      <c r="L13" s="22"/>
    </row>
    <row r="14" spans="1:12">
      <c r="A14" s="22"/>
      <c r="B14" s="383">
        <v>2</v>
      </c>
      <c r="C14" s="567">
        <v>42917</v>
      </c>
      <c r="D14" s="383">
        <v>800</v>
      </c>
      <c r="E14" s="22"/>
      <c r="F14" s="22"/>
      <c r="G14" s="22"/>
      <c r="H14" s="22"/>
      <c r="I14" s="22"/>
      <c r="J14" s="22"/>
      <c r="K14" s="22"/>
      <c r="L14" s="22"/>
    </row>
    <row r="15" spans="1:12">
      <c r="A15" s="22"/>
      <c r="B15" s="383">
        <v>3</v>
      </c>
      <c r="C15" s="567">
        <v>42917</v>
      </c>
      <c r="D15" s="408">
        <v>1600</v>
      </c>
      <c r="E15" s="22"/>
      <c r="F15" s="22"/>
      <c r="G15" s="22"/>
      <c r="H15" s="22"/>
      <c r="I15" s="22"/>
      <c r="J15" s="22"/>
      <c r="K15" s="22"/>
      <c r="L15" s="22"/>
    </row>
    <row r="16" spans="1:12">
      <c r="A16" s="22"/>
      <c r="B16" s="383">
        <v>4</v>
      </c>
      <c r="C16" s="567">
        <v>43101</v>
      </c>
      <c r="D16" s="408">
        <v>2400</v>
      </c>
      <c r="E16" s="22"/>
      <c r="F16" s="22"/>
      <c r="G16" s="22"/>
      <c r="H16" s="22"/>
      <c r="I16" s="22"/>
      <c r="J16" s="22"/>
      <c r="K16" s="22"/>
      <c r="L16" s="22"/>
    </row>
    <row r="17" spans="1:12">
      <c r="A17" s="22"/>
      <c r="B17" s="383">
        <v>5</v>
      </c>
      <c r="C17" s="567">
        <v>43101</v>
      </c>
      <c r="D17" s="408">
        <v>6700</v>
      </c>
      <c r="E17" s="22"/>
      <c r="F17" s="22"/>
      <c r="G17" s="22"/>
      <c r="H17" s="22"/>
      <c r="I17" s="22"/>
      <c r="J17" s="22"/>
      <c r="K17" s="22"/>
      <c r="L17" s="22"/>
    </row>
    <row r="18" spans="1:12">
      <c r="A18" s="22"/>
      <c r="B18" s="383">
        <v>6</v>
      </c>
      <c r="C18" s="567">
        <v>43282</v>
      </c>
      <c r="D18" s="408">
        <v>2300</v>
      </c>
      <c r="E18" s="22"/>
      <c r="F18" s="22"/>
      <c r="G18" s="22"/>
      <c r="H18" s="22"/>
      <c r="I18" s="22"/>
      <c r="J18" s="22"/>
      <c r="K18" s="22"/>
      <c r="L18" s="22"/>
    </row>
    <row r="19" spans="1:12">
      <c r="A19" s="22"/>
      <c r="B19" s="383">
        <v>7</v>
      </c>
      <c r="C19" s="567">
        <v>43466</v>
      </c>
      <c r="D19" s="383">
        <v>700</v>
      </c>
      <c r="E19" s="22"/>
      <c r="F19" s="22"/>
      <c r="G19" s="22"/>
      <c r="H19" s="22"/>
      <c r="I19" s="22"/>
      <c r="J19" s="22"/>
      <c r="K19" s="22"/>
      <c r="L19" s="22"/>
    </row>
    <row r="20" spans="1:12">
      <c r="A20" s="22"/>
      <c r="B20" s="383">
        <v>8</v>
      </c>
      <c r="C20" s="567">
        <v>43647</v>
      </c>
      <c r="D20" s="383">
        <v>300</v>
      </c>
      <c r="E20" s="22"/>
      <c r="F20" s="22"/>
      <c r="G20" s="22"/>
      <c r="H20" s="22"/>
      <c r="I20" s="22"/>
      <c r="J20" s="22"/>
      <c r="K20" s="22"/>
      <c r="L20" s="22"/>
    </row>
    <row r="21" spans="1:12">
      <c r="A21" s="22"/>
      <c r="B21" s="383">
        <v>9</v>
      </c>
      <c r="C21" s="567">
        <v>43647</v>
      </c>
      <c r="D21" s="408">
        <v>1100</v>
      </c>
      <c r="E21" s="22"/>
      <c r="F21" s="22"/>
      <c r="G21" s="22"/>
      <c r="H21" s="22"/>
      <c r="I21" s="22"/>
      <c r="J21" s="22"/>
      <c r="K21" s="22"/>
      <c r="L21" s="22"/>
    </row>
    <row r="22" spans="1:12">
      <c r="A22" s="22"/>
      <c r="B22" s="383">
        <v>10</v>
      </c>
      <c r="C22" s="567">
        <v>43647</v>
      </c>
      <c r="D22" s="408">
        <v>4500</v>
      </c>
      <c r="E22" s="22"/>
      <c r="F22" s="22"/>
      <c r="G22" s="22"/>
      <c r="H22" s="22"/>
      <c r="I22" s="22"/>
      <c r="J22" s="22"/>
      <c r="K22" s="22"/>
      <c r="L22" s="22"/>
    </row>
    <row r="23" spans="1:12">
      <c r="A23" s="22"/>
      <c r="B23" s="22"/>
      <c r="C23" s="22"/>
      <c r="D23" s="22"/>
      <c r="E23" s="22"/>
      <c r="F23" s="22"/>
      <c r="G23" s="22"/>
      <c r="H23" s="22"/>
      <c r="I23" s="22"/>
      <c r="J23" s="22"/>
      <c r="K23" s="22"/>
      <c r="L23" s="22"/>
    </row>
    <row r="24" spans="1:12">
      <c r="A24" s="22"/>
      <c r="B24" s="406" t="s">
        <v>454</v>
      </c>
      <c r="C24" s="22" t="s">
        <v>872</v>
      </c>
      <c r="D24" s="22"/>
      <c r="E24" s="22"/>
      <c r="F24" s="22"/>
      <c r="G24" s="22"/>
      <c r="H24" s="22"/>
      <c r="I24" s="22"/>
      <c r="J24" s="22"/>
      <c r="K24" s="22"/>
      <c r="L24" s="22"/>
    </row>
    <row r="25" spans="1:12">
      <c r="A25" s="22"/>
      <c r="B25" s="406" t="s">
        <v>454</v>
      </c>
      <c r="C25" s="22" t="s">
        <v>871</v>
      </c>
      <c r="D25" s="22"/>
      <c r="E25" s="22"/>
      <c r="F25" s="22"/>
      <c r="G25" s="22"/>
      <c r="H25" s="22"/>
      <c r="I25" s="22"/>
      <c r="J25" s="22"/>
      <c r="K25" s="22"/>
      <c r="L25" s="22"/>
    </row>
    <row r="26" spans="1:12">
      <c r="A26" s="22"/>
      <c r="B26" s="406" t="s">
        <v>454</v>
      </c>
      <c r="C26" s="22" t="s">
        <v>870</v>
      </c>
      <c r="D26" s="22"/>
      <c r="E26" s="22"/>
      <c r="F26" s="22"/>
      <c r="G26" s="22"/>
      <c r="H26" s="22"/>
      <c r="I26" s="22"/>
      <c r="J26" s="22"/>
      <c r="K26" s="22"/>
      <c r="L26" s="22"/>
    </row>
    <row r="27" spans="1:12">
      <c r="A27" s="22"/>
      <c r="B27" s="22"/>
      <c r="C27" s="22"/>
      <c r="D27" s="22"/>
      <c r="E27" s="22"/>
      <c r="F27" s="22"/>
      <c r="G27" s="22"/>
      <c r="H27" s="22"/>
      <c r="I27" s="22"/>
      <c r="J27" s="22"/>
      <c r="K27" s="22"/>
      <c r="L27" s="22"/>
    </row>
    <row r="28" spans="1:12">
      <c r="A28" s="311"/>
      <c r="B28" s="311"/>
      <c r="C28" s="311"/>
      <c r="D28" s="311"/>
      <c r="E28" s="311"/>
      <c r="F28" s="311"/>
      <c r="G28" s="311"/>
      <c r="H28" s="311"/>
      <c r="I28" s="311"/>
      <c r="J28" s="311"/>
      <c r="K28" s="311"/>
      <c r="L28" s="311"/>
    </row>
    <row r="29" spans="1:12">
      <c r="A29" s="405" t="s">
        <v>7</v>
      </c>
      <c r="B29" s="22" t="s">
        <v>869</v>
      </c>
      <c r="C29" s="22"/>
      <c r="D29" s="22"/>
      <c r="E29" s="22"/>
      <c r="F29" s="22"/>
      <c r="G29" s="22"/>
      <c r="H29" s="22"/>
      <c r="I29" s="22"/>
      <c r="J29" s="22"/>
      <c r="K29" s="22"/>
      <c r="L29" s="22"/>
    </row>
    <row r="30" spans="1:12">
      <c r="A30" s="4"/>
      <c r="B30" s="4"/>
      <c r="C30" s="4"/>
      <c r="D30" s="4"/>
      <c r="E30" s="4"/>
      <c r="F30" s="4"/>
      <c r="G30" s="22"/>
      <c r="H30" s="22"/>
      <c r="I30" s="22"/>
      <c r="J30" s="22"/>
      <c r="K30" s="22"/>
      <c r="L30" s="22"/>
    </row>
    <row r="31" spans="1:12">
      <c r="A31" s="39"/>
      <c r="B31" s="39"/>
      <c r="C31" s="39"/>
      <c r="D31" s="39"/>
      <c r="E31" s="39"/>
      <c r="F31" s="39"/>
      <c r="G31" s="39"/>
      <c r="H31" s="39"/>
      <c r="I31" s="39"/>
      <c r="J31" s="39"/>
      <c r="K31" s="39"/>
      <c r="L31" s="39"/>
    </row>
    <row r="32" spans="1:12">
      <c r="A32" s="39" t="s">
        <v>451</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c r="A34" s="39"/>
      <c r="B34" s="39"/>
      <c r="C34" s="39"/>
      <c r="D34" s="39"/>
      <c r="E34" s="39"/>
      <c r="F34" s="39"/>
      <c r="G34" s="39"/>
      <c r="H34" s="39"/>
      <c r="I34" s="39"/>
      <c r="J34" s="39"/>
      <c r="K34" s="39"/>
      <c r="L34" s="39"/>
    </row>
    <row r="45" spans="1:12">
      <c r="A45" s="255" t="s">
        <v>868</v>
      </c>
      <c r="B45" s="4"/>
      <c r="C45" s="4"/>
      <c r="D45" s="4"/>
      <c r="E45" s="4"/>
      <c r="F45" s="4"/>
      <c r="G45" s="4"/>
      <c r="H45" s="4"/>
      <c r="I45" s="4"/>
      <c r="J45" s="4"/>
      <c r="K45" s="4"/>
      <c r="L45" s="4"/>
    </row>
    <row r="46" spans="1:12">
      <c r="A46" s="4"/>
      <c r="B46" s="4"/>
      <c r="C46" s="4"/>
      <c r="D46" s="4"/>
      <c r="E46" s="4"/>
      <c r="F46" s="4"/>
      <c r="G46" s="4"/>
      <c r="H46" s="4"/>
      <c r="I46" s="4"/>
      <c r="J46" s="4"/>
      <c r="K46" s="4"/>
      <c r="L46" s="4"/>
    </row>
    <row r="47" spans="1:12">
      <c r="A47" s="405" t="s">
        <v>46</v>
      </c>
      <c r="B47" s="22" t="s">
        <v>867</v>
      </c>
      <c r="C47" s="22"/>
      <c r="D47" s="22"/>
      <c r="E47" s="22"/>
      <c r="F47" s="22"/>
      <c r="G47" s="22"/>
      <c r="H47" s="22"/>
      <c r="I47" s="22"/>
      <c r="J47" s="22"/>
      <c r="K47" s="22"/>
      <c r="L47" s="22"/>
    </row>
    <row r="48" spans="1:12">
      <c r="A48" s="4"/>
      <c r="B48" s="4"/>
      <c r="C48" s="4"/>
      <c r="D48" s="4"/>
      <c r="E48" s="4"/>
      <c r="F48" s="4"/>
      <c r="G48" s="22"/>
      <c r="H48" s="22"/>
      <c r="I48" s="22"/>
      <c r="J48" s="22"/>
      <c r="K48" s="22"/>
      <c r="L48" s="22"/>
    </row>
    <row r="49" spans="1:12">
      <c r="A49" s="39"/>
      <c r="B49" s="39"/>
      <c r="C49" s="39"/>
      <c r="D49" s="39"/>
      <c r="E49" s="39"/>
      <c r="F49" s="39"/>
      <c r="G49" s="39"/>
      <c r="H49" s="39"/>
      <c r="I49" s="39"/>
      <c r="J49" s="39"/>
      <c r="K49" s="39"/>
      <c r="L49" s="39"/>
    </row>
    <row r="50" spans="1:12">
      <c r="A50" s="39" t="s">
        <v>451</v>
      </c>
      <c r="B50" s="39"/>
      <c r="C50" s="39"/>
      <c r="D50" s="39"/>
      <c r="E50" s="39"/>
      <c r="F50" s="39"/>
      <c r="G50" s="39"/>
      <c r="H50" s="39"/>
      <c r="I50" s="39"/>
      <c r="J50" s="39"/>
      <c r="K50" s="39"/>
      <c r="L50" s="39"/>
    </row>
  </sheetData>
  <pageMargins left="0.39370078740157483" right="0.39370078740157483" top="0.39370078740157483" bottom="0.39370078740157483" header="0.31496062992125984" footer="0.31496062992125984"/>
  <pageSetup scale="79" orientation="portrait" verticalDpi="1200" r:id="rId1"/>
  <headerFooter>
    <oddFooter>&amp;L&amp;F [&amp;A]&amp;R&amp;P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91C1D-31A6-41BF-8821-3499401C1A3A}">
  <dimension ref="A1:E96"/>
  <sheetViews>
    <sheetView zoomScaleNormal="100" workbookViewId="0"/>
  </sheetViews>
  <sheetFormatPr defaultColWidth="8.88671875" defaultRowHeight="15.6"/>
  <cols>
    <col min="1" max="3" width="8.88671875" style="1" customWidth="1"/>
    <col min="4" max="5" width="11.77734375" style="1" customWidth="1"/>
    <col min="6" max="6" width="8.88671875" style="1" customWidth="1"/>
    <col min="7" max="7" width="8.88671875" style="1"/>
    <col min="8" max="8" width="8.88671875" style="1" customWidth="1"/>
    <col min="9" max="16384" width="8.88671875" style="1"/>
  </cols>
  <sheetData>
    <row r="1" spans="1:3" ht="17.399999999999999">
      <c r="A1" s="23" t="s">
        <v>354</v>
      </c>
      <c r="B1" s="22"/>
      <c r="C1" s="22" t="s">
        <v>780</v>
      </c>
    </row>
    <row r="2" spans="1:3">
      <c r="A2" s="22"/>
      <c r="B2" s="22"/>
      <c r="C2" s="22"/>
    </row>
    <row r="3" spans="1:3">
      <c r="A3" s="4"/>
      <c r="B3" s="4"/>
      <c r="C3" s="4"/>
    </row>
    <row r="4" spans="1:3">
      <c r="A4" s="255" t="s">
        <v>469</v>
      </c>
      <c r="B4" s="4"/>
      <c r="C4" s="4"/>
    </row>
    <row r="5" spans="1:3">
      <c r="A5" s="311"/>
      <c r="B5" s="311"/>
      <c r="C5" s="311"/>
    </row>
    <row r="6" spans="1:3">
      <c r="A6" s="255" t="s">
        <v>468</v>
      </c>
      <c r="B6" s="4"/>
      <c r="C6" s="4"/>
    </row>
    <row r="7" spans="1:3">
      <c r="A7" s="311"/>
      <c r="B7" s="311"/>
      <c r="C7" s="311"/>
    </row>
    <row r="8" spans="1:3">
      <c r="A8" s="22"/>
      <c r="B8" s="22"/>
      <c r="C8" s="22"/>
    </row>
    <row r="9" spans="1:3">
      <c r="A9" s="22" t="s">
        <v>902</v>
      </c>
      <c r="B9" s="22"/>
      <c r="C9" s="22"/>
    </row>
    <row r="10" spans="1:3">
      <c r="A10" s="22"/>
      <c r="B10" s="22"/>
      <c r="C10" s="22"/>
    </row>
    <row r="11" spans="1:3">
      <c r="A11" s="22"/>
      <c r="B11" s="405" t="s">
        <v>901</v>
      </c>
      <c r="C11" s="22"/>
    </row>
    <row r="12" spans="1:3">
      <c r="A12" s="22"/>
      <c r="B12" s="405" t="s">
        <v>900</v>
      </c>
      <c r="C12" s="22"/>
    </row>
    <row r="13" spans="1:3">
      <c r="A13" s="22"/>
      <c r="B13" s="22"/>
      <c r="C13" s="22"/>
    </row>
    <row r="14" spans="1:3">
      <c r="A14" s="311"/>
      <c r="B14" s="311"/>
      <c r="C14" s="311"/>
    </row>
    <row r="15" spans="1:3">
      <c r="A15" s="405" t="s">
        <v>7</v>
      </c>
      <c r="B15" s="22" t="s">
        <v>899</v>
      </c>
      <c r="C15" s="22"/>
    </row>
    <row r="17" spans="1:3">
      <c r="A17" s="405"/>
      <c r="B17" s="22" t="s">
        <v>273</v>
      </c>
      <c r="C17" s="22" t="s">
        <v>898</v>
      </c>
    </row>
    <row r="18" spans="1:3">
      <c r="A18" s="405"/>
      <c r="B18" s="22"/>
      <c r="C18" s="22"/>
    </row>
    <row r="19" spans="1:3">
      <c r="A19" s="405"/>
      <c r="B19" s="22" t="s">
        <v>267</v>
      </c>
      <c r="C19" s="22" t="s">
        <v>897</v>
      </c>
    </row>
    <row r="20" spans="1:3">
      <c r="A20" s="39"/>
      <c r="B20" s="39"/>
      <c r="C20" s="39"/>
    </row>
    <row r="21" spans="1:3">
      <c r="A21" s="39" t="s">
        <v>451</v>
      </c>
      <c r="B21" s="39"/>
      <c r="C21" s="39"/>
    </row>
    <row r="35" spans="1:5">
      <c r="A35" s="22" t="s">
        <v>896</v>
      </c>
      <c r="B35" s="4"/>
      <c r="C35" s="4"/>
      <c r="D35" s="4"/>
      <c r="E35" s="4"/>
    </row>
    <row r="36" spans="1:5">
      <c r="A36" s="4"/>
      <c r="B36" s="4"/>
      <c r="C36" s="4"/>
      <c r="D36" s="4"/>
      <c r="E36" s="4"/>
    </row>
    <row r="37" spans="1:5">
      <c r="A37" s="4"/>
      <c r="B37" s="575" t="s">
        <v>885</v>
      </c>
      <c r="C37" s="574"/>
      <c r="D37" s="249" t="s">
        <v>884</v>
      </c>
      <c r="E37" s="249" t="s">
        <v>825</v>
      </c>
    </row>
    <row r="38" spans="1:5">
      <c r="A38" s="4"/>
      <c r="B38" s="573" t="s">
        <v>895</v>
      </c>
      <c r="C38" s="436"/>
      <c r="D38" s="379">
        <v>1510</v>
      </c>
      <c r="E38" s="379">
        <v>1049000</v>
      </c>
    </row>
    <row r="39" spans="1:5">
      <c r="A39" s="4"/>
      <c r="B39" s="572" t="s">
        <v>894</v>
      </c>
      <c r="C39" s="571"/>
      <c r="D39" s="379">
        <v>10620</v>
      </c>
      <c r="E39" s="379">
        <v>59410000</v>
      </c>
    </row>
    <row r="40" spans="1:5">
      <c r="A40" s="4"/>
      <c r="B40" s="4"/>
      <c r="C40" s="4"/>
      <c r="D40" s="4"/>
      <c r="E40" s="4"/>
    </row>
    <row r="41" spans="1:5">
      <c r="A41" s="4"/>
      <c r="B41" s="4"/>
      <c r="C41" s="4"/>
      <c r="D41" s="4"/>
      <c r="E41" s="4"/>
    </row>
    <row r="42" spans="1:5">
      <c r="A42" s="405" t="s">
        <v>4</v>
      </c>
      <c r="B42" s="22" t="s">
        <v>893</v>
      </c>
      <c r="C42" s="22"/>
      <c r="D42" s="22"/>
      <c r="E42" s="22"/>
    </row>
    <row r="43" spans="1:5">
      <c r="A43" s="39"/>
      <c r="B43" s="39"/>
      <c r="C43" s="39"/>
      <c r="D43" s="39"/>
      <c r="E43" s="39"/>
    </row>
    <row r="44" spans="1:5">
      <c r="A44" s="39" t="s">
        <v>451</v>
      </c>
      <c r="B44" s="39"/>
      <c r="C44" s="39"/>
      <c r="D44" s="39"/>
      <c r="E44" s="39"/>
    </row>
    <row r="58" spans="1:2">
      <c r="A58" s="22" t="s">
        <v>892</v>
      </c>
      <c r="B58" s="4"/>
    </row>
    <row r="59" spans="1:2">
      <c r="A59" s="4"/>
      <c r="B59" s="4"/>
    </row>
    <row r="60" spans="1:2">
      <c r="A60" s="4"/>
      <c r="B60" s="405" t="s">
        <v>891</v>
      </c>
    </row>
    <row r="61" spans="1:2">
      <c r="A61" s="4"/>
      <c r="B61" s="405" t="s">
        <v>890</v>
      </c>
    </row>
    <row r="62" spans="1:2">
      <c r="A62" s="4"/>
      <c r="B62" s="405" t="s">
        <v>889</v>
      </c>
    </row>
    <row r="63" spans="1:2">
      <c r="A63" s="4"/>
      <c r="B63" s="405" t="s">
        <v>888</v>
      </c>
    </row>
    <row r="66" spans="1:2">
      <c r="A66" s="405" t="s">
        <v>46</v>
      </c>
      <c r="B66" s="22" t="s">
        <v>887</v>
      </c>
    </row>
    <row r="67" spans="1:2">
      <c r="A67" s="39"/>
      <c r="B67" s="39"/>
    </row>
    <row r="68" spans="1:2">
      <c r="A68" s="39" t="s">
        <v>451</v>
      </c>
      <c r="B68" s="39"/>
    </row>
    <row r="82" spans="1:5">
      <c r="A82" s="22" t="s">
        <v>886</v>
      </c>
      <c r="B82" s="4"/>
      <c r="C82" s="4"/>
      <c r="D82" s="4"/>
      <c r="E82" s="4"/>
    </row>
    <row r="83" spans="1:5">
      <c r="A83" s="4"/>
      <c r="B83" s="4"/>
      <c r="C83" s="4"/>
      <c r="D83" s="4"/>
      <c r="E83" s="4"/>
    </row>
    <row r="84" spans="1:5">
      <c r="A84" s="4"/>
      <c r="B84" s="570" t="s">
        <v>885</v>
      </c>
      <c r="C84" s="568"/>
      <c r="D84" s="249" t="s">
        <v>884</v>
      </c>
      <c r="E84" s="249" t="s">
        <v>825</v>
      </c>
    </row>
    <row r="85" spans="1:5">
      <c r="A85" s="4"/>
      <c r="B85" s="569" t="s">
        <v>883</v>
      </c>
      <c r="C85" s="568"/>
      <c r="D85" s="379">
        <v>5000</v>
      </c>
      <c r="E85" s="379">
        <v>35000000</v>
      </c>
    </row>
    <row r="86" spans="1:5">
      <c r="A86" s="4"/>
      <c r="B86" s="569" t="s">
        <v>882</v>
      </c>
      <c r="C86" s="568"/>
      <c r="D86" s="379">
        <v>1500</v>
      </c>
      <c r="E86" s="379">
        <v>25000000</v>
      </c>
    </row>
    <row r="87" spans="1:5">
      <c r="A87" s="4"/>
      <c r="B87" s="569" t="s">
        <v>881</v>
      </c>
      <c r="C87" s="568"/>
      <c r="D87" s="430">
        <v>500</v>
      </c>
      <c r="E87" s="379">
        <v>15000000</v>
      </c>
    </row>
    <row r="88" spans="1:5">
      <c r="A88" s="4"/>
      <c r="B88" s="4"/>
      <c r="C88" s="4"/>
      <c r="D88" s="4"/>
      <c r="E88" s="4"/>
    </row>
    <row r="89" spans="1:5">
      <c r="A89" s="4"/>
      <c r="B89" s="4"/>
      <c r="C89" s="4"/>
      <c r="D89" s="4"/>
      <c r="E89" s="4"/>
    </row>
    <row r="90" spans="1:5">
      <c r="A90" s="405" t="s">
        <v>108</v>
      </c>
      <c r="B90" s="22" t="s">
        <v>880</v>
      </c>
      <c r="C90" s="22"/>
      <c r="D90" s="22"/>
      <c r="E90" s="22"/>
    </row>
    <row r="91" spans="1:5">
      <c r="A91" s="405"/>
      <c r="B91" s="22"/>
      <c r="C91" s="22"/>
      <c r="D91" s="22"/>
      <c r="E91" s="22"/>
    </row>
    <row r="92" spans="1:5">
      <c r="A92" s="405"/>
      <c r="B92" s="22" t="s">
        <v>273</v>
      </c>
      <c r="C92" s="22" t="s">
        <v>879</v>
      </c>
      <c r="D92" s="22"/>
      <c r="E92" s="22"/>
    </row>
    <row r="93" spans="1:5">
      <c r="A93" s="405"/>
      <c r="B93" s="22"/>
      <c r="C93" s="22"/>
      <c r="D93" s="22"/>
      <c r="E93" s="22"/>
    </row>
    <row r="94" spans="1:5">
      <c r="A94" s="405"/>
      <c r="B94" s="22" t="s">
        <v>267</v>
      </c>
      <c r="C94" s="22" t="s">
        <v>878</v>
      </c>
      <c r="D94" s="22"/>
      <c r="E94" s="22"/>
    </row>
    <row r="95" spans="1:5">
      <c r="A95" s="39"/>
      <c r="B95" s="39"/>
      <c r="C95" s="39"/>
      <c r="D95" s="39"/>
      <c r="E95" s="39"/>
    </row>
    <row r="96" spans="1:5">
      <c r="A96" s="39" t="s">
        <v>451</v>
      </c>
      <c r="B96" s="39"/>
      <c r="C96" s="39"/>
      <c r="D96" s="39"/>
      <c r="E96" s="39"/>
    </row>
  </sheetData>
  <pageMargins left="0.7" right="0.7" top="0.75" bottom="0.75" header="0.3" footer="0.3"/>
  <pageSetup scale="80" orientation="portrait"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050A1-16AB-4309-99A2-95E66A295AEE}">
  <dimension ref="A1:L36"/>
  <sheetViews>
    <sheetView zoomScaleNormal="100" workbookViewId="0"/>
  </sheetViews>
  <sheetFormatPr defaultColWidth="8.88671875" defaultRowHeight="15.6"/>
  <cols>
    <col min="1" max="6" width="8.88671875" style="1" customWidth="1"/>
    <col min="7" max="7" width="8.88671875" style="1"/>
    <col min="8" max="8" width="8.88671875" style="1" customWidth="1"/>
    <col min="9" max="16384" width="8.88671875" style="1"/>
  </cols>
  <sheetData>
    <row r="1" spans="1:12" ht="17.399999999999999">
      <c r="A1" s="23" t="s">
        <v>907</v>
      </c>
      <c r="B1" s="22"/>
      <c r="C1" s="22" t="s">
        <v>470</v>
      </c>
      <c r="D1" s="22"/>
      <c r="E1" s="22"/>
      <c r="F1" s="22"/>
      <c r="G1" s="22"/>
      <c r="H1" s="22"/>
      <c r="I1" s="22"/>
      <c r="J1" s="22"/>
      <c r="K1" s="22"/>
      <c r="L1" s="4"/>
    </row>
    <row r="2" spans="1:12">
      <c r="A2" s="22"/>
      <c r="B2" s="22"/>
      <c r="C2" s="22"/>
      <c r="D2" s="22"/>
      <c r="E2" s="22"/>
      <c r="F2" s="22"/>
      <c r="G2" s="22"/>
      <c r="H2" s="22"/>
      <c r="I2" s="22"/>
      <c r="J2" s="22"/>
      <c r="K2" s="22"/>
      <c r="L2" s="4"/>
    </row>
    <row r="3" spans="1:12">
      <c r="A3" s="4"/>
      <c r="B3" s="4"/>
      <c r="C3" s="4"/>
      <c r="D3" s="4"/>
      <c r="E3" s="4"/>
      <c r="F3" s="4"/>
      <c r="G3" s="4"/>
      <c r="H3" s="4"/>
      <c r="I3" s="4"/>
      <c r="J3" s="4"/>
      <c r="K3" s="4"/>
      <c r="L3" s="4"/>
    </row>
    <row r="4" spans="1:12">
      <c r="A4" s="255" t="s">
        <v>469</v>
      </c>
      <c r="B4" s="4"/>
      <c r="C4" s="4"/>
      <c r="D4" s="4"/>
      <c r="E4" s="4"/>
      <c r="F4" s="4"/>
      <c r="G4" s="4"/>
      <c r="H4" s="4"/>
      <c r="I4" s="4"/>
      <c r="J4" s="4"/>
      <c r="K4" s="4"/>
      <c r="L4" s="4"/>
    </row>
    <row r="5" spans="1:12">
      <c r="A5" s="311"/>
      <c r="B5" s="311"/>
      <c r="C5" s="311"/>
      <c r="D5" s="311"/>
      <c r="E5" s="311"/>
      <c r="F5" s="311"/>
      <c r="G5" s="311"/>
      <c r="H5" s="311"/>
      <c r="I5" s="311"/>
      <c r="J5" s="311"/>
      <c r="K5" s="311"/>
      <c r="L5" s="311"/>
    </row>
    <row r="6" spans="1:12">
      <c r="A6" s="255" t="s">
        <v>468</v>
      </c>
      <c r="B6" s="4"/>
      <c r="C6" s="4"/>
      <c r="D6" s="4"/>
      <c r="E6" s="4"/>
      <c r="F6" s="4"/>
      <c r="G6" s="4"/>
      <c r="H6" s="4"/>
      <c r="I6" s="4"/>
      <c r="J6" s="4"/>
      <c r="K6" s="4"/>
      <c r="L6" s="4"/>
    </row>
    <row r="7" spans="1:12">
      <c r="A7" s="311"/>
      <c r="B7" s="311"/>
      <c r="C7" s="311"/>
      <c r="D7" s="311"/>
      <c r="E7" s="311"/>
      <c r="F7" s="311"/>
      <c r="G7" s="311"/>
      <c r="H7" s="311"/>
      <c r="I7" s="311"/>
      <c r="J7" s="311"/>
      <c r="K7" s="311"/>
      <c r="L7" s="311"/>
    </row>
    <row r="8" spans="1:12">
      <c r="A8" s="311"/>
      <c r="B8" s="311"/>
      <c r="C8" s="311"/>
      <c r="D8" s="311"/>
      <c r="E8" s="311"/>
      <c r="F8" s="311"/>
      <c r="G8" s="311"/>
      <c r="H8" s="311"/>
      <c r="I8" s="311"/>
      <c r="J8" s="311"/>
      <c r="K8" s="311"/>
      <c r="L8" s="311"/>
    </row>
    <row r="9" spans="1:12">
      <c r="A9" s="869" t="s">
        <v>906</v>
      </c>
      <c r="B9" s="897"/>
      <c r="C9" s="897"/>
      <c r="D9" s="897"/>
      <c r="E9" s="897"/>
      <c r="F9" s="897"/>
      <c r="G9" s="897"/>
      <c r="H9" s="897"/>
      <c r="I9" s="897"/>
      <c r="J9" s="897"/>
      <c r="K9" s="897"/>
      <c r="L9" s="897"/>
    </row>
    <row r="10" spans="1:12">
      <c r="A10" s="897"/>
      <c r="B10" s="897"/>
      <c r="C10" s="897"/>
      <c r="D10" s="897"/>
      <c r="E10" s="897"/>
      <c r="F10" s="897"/>
      <c r="G10" s="897"/>
      <c r="H10" s="897"/>
      <c r="I10" s="897"/>
      <c r="J10" s="897"/>
      <c r="K10" s="897"/>
      <c r="L10" s="897"/>
    </row>
    <row r="11" spans="1:12">
      <c r="A11" s="311"/>
      <c r="B11" s="311"/>
      <c r="C11" s="311"/>
      <c r="D11" s="311"/>
      <c r="E11" s="311"/>
      <c r="F11" s="311"/>
      <c r="G11" s="311"/>
      <c r="H11" s="311"/>
      <c r="I11" s="311"/>
      <c r="J11" s="311"/>
      <c r="K11" s="311"/>
      <c r="L11" s="311"/>
    </row>
    <row r="12" spans="1:12">
      <c r="A12" s="311"/>
      <c r="B12" s="311"/>
      <c r="C12" s="311"/>
      <c r="D12" s="311"/>
      <c r="E12" s="311"/>
      <c r="F12" s="311"/>
      <c r="G12" s="311"/>
      <c r="H12" s="311"/>
      <c r="I12" s="311"/>
      <c r="J12" s="311"/>
      <c r="K12" s="311"/>
      <c r="L12" s="311"/>
    </row>
    <row r="13" spans="1:12">
      <c r="A13" s="405" t="s">
        <v>7</v>
      </c>
      <c r="B13" s="22" t="s">
        <v>905</v>
      </c>
      <c r="C13" s="22"/>
      <c r="D13" s="22"/>
      <c r="E13" s="22"/>
      <c r="F13" s="22"/>
      <c r="G13" s="22"/>
      <c r="H13" s="22"/>
      <c r="I13" s="22"/>
      <c r="J13" s="22"/>
      <c r="K13" s="22"/>
      <c r="L13" s="22"/>
    </row>
    <row r="14" spans="1:12">
      <c r="A14" s="39"/>
      <c r="B14" s="39"/>
      <c r="C14" s="39"/>
      <c r="D14" s="39"/>
      <c r="E14" s="39"/>
      <c r="F14" s="39"/>
      <c r="G14" s="39"/>
      <c r="H14" s="39"/>
      <c r="I14" s="39"/>
      <c r="J14" s="39"/>
      <c r="K14" s="39"/>
      <c r="L14" s="39"/>
    </row>
    <row r="15" spans="1:12">
      <c r="A15" s="39" t="s">
        <v>451</v>
      </c>
      <c r="B15" s="39"/>
      <c r="C15" s="39"/>
      <c r="D15" s="39"/>
      <c r="E15" s="39"/>
      <c r="F15" s="39"/>
      <c r="G15" s="39"/>
      <c r="H15" s="39"/>
      <c r="I15" s="39"/>
      <c r="J15" s="39"/>
      <c r="K15" s="39"/>
      <c r="L15" s="39"/>
    </row>
    <row r="29" spans="1:12">
      <c r="A29" s="869" t="s">
        <v>904</v>
      </c>
      <c r="B29" s="897"/>
      <c r="C29" s="897"/>
      <c r="D29" s="897"/>
      <c r="E29" s="897"/>
      <c r="F29" s="897"/>
      <c r="G29" s="897"/>
      <c r="H29" s="897"/>
      <c r="I29" s="897"/>
      <c r="J29" s="897"/>
      <c r="K29" s="897"/>
      <c r="L29" s="897"/>
    </row>
    <row r="30" spans="1:12">
      <c r="A30" s="897"/>
      <c r="B30" s="897"/>
      <c r="C30" s="897"/>
      <c r="D30" s="897"/>
      <c r="E30" s="897"/>
      <c r="F30" s="897"/>
      <c r="G30" s="897"/>
      <c r="H30" s="897"/>
      <c r="I30" s="897"/>
      <c r="J30" s="897"/>
      <c r="K30" s="897"/>
      <c r="L30" s="897"/>
    </row>
    <row r="31" spans="1:12">
      <c r="A31" s="897"/>
      <c r="B31" s="897"/>
      <c r="C31" s="897"/>
      <c r="D31" s="897"/>
      <c r="E31" s="897"/>
      <c r="F31" s="897"/>
      <c r="G31" s="897"/>
      <c r="H31" s="897"/>
      <c r="I31" s="897"/>
      <c r="J31" s="897"/>
      <c r="K31" s="897"/>
      <c r="L31" s="897"/>
    </row>
    <row r="34" spans="1:2">
      <c r="A34" s="405" t="s">
        <v>4</v>
      </c>
      <c r="B34" s="22" t="s">
        <v>903</v>
      </c>
    </row>
    <row r="35" spans="1:2">
      <c r="A35" s="39"/>
      <c r="B35" s="39"/>
    </row>
    <row r="36" spans="1:2">
      <c r="A36" s="39" t="s">
        <v>451</v>
      </c>
      <c r="B36" s="39"/>
    </row>
  </sheetData>
  <mergeCells count="2">
    <mergeCell ref="A9:L10"/>
    <mergeCell ref="A29:L31"/>
  </mergeCells>
  <pageMargins left="0.7" right="0.7" top="0.75" bottom="0.75" header="0.3" footer="0.3"/>
  <pageSetup scale="84" orientation="portrait"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0848-6E84-4467-8FF2-7CE9101AC88E}">
  <dimension ref="A1:L45"/>
  <sheetViews>
    <sheetView zoomScaleNormal="100" workbookViewId="0"/>
  </sheetViews>
  <sheetFormatPr defaultColWidth="8.88671875" defaultRowHeight="15.6"/>
  <cols>
    <col min="1" max="1" width="8.88671875" style="1" customWidth="1"/>
    <col min="2" max="2" width="11.6640625" style="1" customWidth="1"/>
    <col min="3" max="6" width="13.6640625" style="1" customWidth="1"/>
    <col min="7" max="7" width="8.88671875" style="1"/>
    <col min="8" max="8" width="8.88671875" style="1" customWidth="1"/>
    <col min="9" max="16384" width="8.88671875" style="1"/>
  </cols>
  <sheetData>
    <row r="1" spans="1:12" ht="17.399999999999999">
      <c r="A1" s="23" t="s">
        <v>40</v>
      </c>
      <c r="B1" s="22"/>
      <c r="C1" s="22" t="s">
        <v>470</v>
      </c>
      <c r="D1" s="22"/>
      <c r="E1" s="22"/>
      <c r="F1" s="22"/>
      <c r="G1" s="22"/>
      <c r="H1" s="22"/>
      <c r="I1" s="22"/>
      <c r="J1" s="22"/>
      <c r="K1" s="22"/>
      <c r="L1" s="4"/>
    </row>
    <row r="2" spans="1:12">
      <c r="A2" s="22"/>
      <c r="B2" s="22"/>
      <c r="C2" s="22"/>
      <c r="D2" s="22"/>
      <c r="E2" s="22"/>
      <c r="F2" s="22"/>
      <c r="G2" s="22"/>
      <c r="H2" s="22"/>
      <c r="I2" s="22"/>
      <c r="J2" s="22"/>
      <c r="K2" s="22"/>
      <c r="L2" s="4"/>
    </row>
    <row r="3" spans="1:12">
      <c r="A3" s="869" t="s">
        <v>914</v>
      </c>
      <c r="B3" s="869"/>
      <c r="C3" s="869"/>
      <c r="D3" s="869"/>
      <c r="E3" s="869"/>
      <c r="F3" s="869"/>
      <c r="G3" s="869"/>
      <c r="H3" s="869"/>
      <c r="I3" s="869"/>
      <c r="J3" s="869"/>
      <c r="K3" s="869"/>
      <c r="L3" s="4"/>
    </row>
    <row r="4" spans="1:12">
      <c r="A4" s="869"/>
      <c r="B4" s="869"/>
      <c r="C4" s="869"/>
      <c r="D4" s="869"/>
      <c r="E4" s="869"/>
      <c r="F4" s="869"/>
      <c r="G4" s="869"/>
      <c r="H4" s="869"/>
      <c r="I4" s="869"/>
      <c r="J4" s="869"/>
      <c r="K4" s="869"/>
      <c r="L4" s="22"/>
    </row>
    <row r="5" spans="1:12">
      <c r="A5" s="22"/>
      <c r="B5" s="22"/>
      <c r="C5" s="22"/>
      <c r="D5" s="22"/>
      <c r="E5" s="22"/>
      <c r="F5" s="22"/>
      <c r="G5" s="22"/>
      <c r="H5" s="22"/>
      <c r="I5" s="22"/>
      <c r="J5" s="22"/>
      <c r="K5" s="22"/>
      <c r="L5" s="22"/>
    </row>
    <row r="6" spans="1:12">
      <c r="A6" s="4"/>
      <c r="B6" s="4"/>
      <c r="C6" s="4"/>
      <c r="D6" s="4"/>
      <c r="E6" s="4"/>
      <c r="F6" s="4"/>
      <c r="G6" s="4"/>
      <c r="H6" s="4"/>
      <c r="I6" s="4"/>
      <c r="J6" s="4"/>
      <c r="K6" s="4"/>
      <c r="L6" s="4"/>
    </row>
    <row r="7" spans="1:12">
      <c r="A7" s="255" t="s">
        <v>469</v>
      </c>
      <c r="B7" s="4"/>
      <c r="C7" s="4"/>
      <c r="D7" s="4"/>
      <c r="E7" s="4"/>
      <c r="F7" s="4"/>
      <c r="G7" s="4"/>
      <c r="H7" s="4"/>
      <c r="I7" s="4"/>
      <c r="J7" s="4"/>
      <c r="K7" s="4"/>
      <c r="L7" s="4"/>
    </row>
    <row r="8" spans="1:12">
      <c r="A8" s="311"/>
      <c r="B8" s="311"/>
      <c r="C8" s="311"/>
      <c r="D8" s="311"/>
      <c r="E8" s="311"/>
      <c r="F8" s="311"/>
      <c r="G8" s="311"/>
      <c r="H8" s="311"/>
      <c r="I8" s="311"/>
      <c r="J8" s="311"/>
      <c r="K8" s="311"/>
      <c r="L8" s="311"/>
    </row>
    <row r="9" spans="1:12">
      <c r="A9" s="255" t="s">
        <v>468</v>
      </c>
      <c r="B9" s="4"/>
      <c r="C9" s="4"/>
      <c r="D9" s="4"/>
      <c r="E9" s="4"/>
      <c r="F9" s="4"/>
      <c r="G9" s="4"/>
      <c r="H9" s="4"/>
      <c r="I9" s="4"/>
      <c r="J9" s="4"/>
      <c r="K9" s="4"/>
      <c r="L9" s="4"/>
    </row>
    <row r="10" spans="1:12">
      <c r="A10" s="311"/>
      <c r="B10" s="311"/>
      <c r="C10" s="311"/>
      <c r="D10" s="311"/>
      <c r="E10" s="311"/>
      <c r="F10" s="311"/>
      <c r="G10" s="311"/>
      <c r="H10" s="311"/>
      <c r="I10" s="311"/>
      <c r="J10" s="311"/>
      <c r="K10" s="311"/>
      <c r="L10" s="311"/>
    </row>
    <row r="11" spans="1:12">
      <c r="A11" s="255" t="s">
        <v>467</v>
      </c>
      <c r="B11" s="4"/>
      <c r="C11" s="4"/>
      <c r="D11" s="4"/>
      <c r="E11" s="4"/>
      <c r="F11" s="4"/>
      <c r="G11" s="4"/>
      <c r="H11" s="4"/>
      <c r="I11" s="4"/>
      <c r="J11" s="4"/>
      <c r="K11" s="4"/>
      <c r="L11" s="4"/>
    </row>
    <row r="12" spans="1:12">
      <c r="A12" s="311"/>
      <c r="B12" s="311"/>
      <c r="C12" s="311"/>
      <c r="D12" s="311"/>
      <c r="E12" s="311"/>
      <c r="F12" s="311"/>
      <c r="G12" s="311"/>
      <c r="H12" s="311"/>
      <c r="I12" s="311"/>
      <c r="J12" s="311"/>
      <c r="K12" s="311"/>
      <c r="L12" s="311"/>
    </row>
    <row r="13" spans="1:12">
      <c r="A13" s="22" t="s">
        <v>913</v>
      </c>
      <c r="B13" s="22"/>
      <c r="C13" s="22"/>
      <c r="D13" s="22"/>
      <c r="E13" s="22"/>
      <c r="F13" s="22"/>
      <c r="G13" s="22"/>
      <c r="H13" s="22"/>
      <c r="I13" s="22"/>
      <c r="J13" s="22"/>
      <c r="K13" s="22"/>
      <c r="L13" s="4"/>
    </row>
    <row r="14" spans="1:12">
      <c r="A14" s="409"/>
      <c r="B14" s="22"/>
      <c r="C14" s="22"/>
      <c r="D14" s="22"/>
      <c r="E14" s="22"/>
      <c r="F14" s="22"/>
      <c r="G14" s="22"/>
      <c r="H14" s="22"/>
      <c r="I14" s="22"/>
      <c r="J14" s="22"/>
      <c r="K14" s="22"/>
      <c r="L14" s="22"/>
    </row>
    <row r="15" spans="1:12">
      <c r="A15" s="409"/>
      <c r="B15" s="966" t="s">
        <v>29</v>
      </c>
      <c r="C15" s="890" t="s">
        <v>912</v>
      </c>
      <c r="D15" s="890"/>
      <c r="E15" s="890"/>
      <c r="F15" s="890"/>
      <c r="G15" s="22"/>
      <c r="H15" s="22"/>
      <c r="I15" s="22"/>
      <c r="J15" s="22"/>
      <c r="K15" s="22"/>
      <c r="L15" s="22"/>
    </row>
    <row r="16" spans="1:12" ht="31.2">
      <c r="A16" s="409"/>
      <c r="B16" s="966"/>
      <c r="C16" s="249" t="s">
        <v>911</v>
      </c>
      <c r="D16" s="966" t="s">
        <v>910</v>
      </c>
      <c r="E16" s="966"/>
      <c r="F16" s="966"/>
      <c r="G16" s="22"/>
      <c r="H16" s="22"/>
      <c r="I16" s="22"/>
      <c r="J16" s="22"/>
      <c r="K16" s="22"/>
      <c r="L16" s="22"/>
    </row>
    <row r="17" spans="1:12">
      <c r="A17" s="409"/>
      <c r="B17" s="966"/>
      <c r="C17" s="249">
        <v>100</v>
      </c>
      <c r="D17" s="249">
        <v>250</v>
      </c>
      <c r="E17" s="249">
        <v>500</v>
      </c>
      <c r="F17" s="576">
        <v>1000</v>
      </c>
      <c r="G17" s="22"/>
      <c r="H17" s="22"/>
      <c r="I17" s="22"/>
      <c r="J17" s="22"/>
      <c r="K17" s="22"/>
      <c r="L17" s="22"/>
    </row>
    <row r="18" spans="1:12">
      <c r="A18" s="409"/>
      <c r="B18" s="430">
        <v>2015</v>
      </c>
      <c r="C18" s="379">
        <v>1128906</v>
      </c>
      <c r="D18" s="379">
        <v>1085419</v>
      </c>
      <c r="E18" s="379">
        <v>1038175</v>
      </c>
      <c r="F18" s="379">
        <v>1003976</v>
      </c>
      <c r="G18" s="22"/>
      <c r="H18" s="22"/>
      <c r="I18" s="22"/>
      <c r="J18" s="22"/>
      <c r="K18" s="22"/>
      <c r="L18" s="22"/>
    </row>
    <row r="19" spans="1:12">
      <c r="A19" s="409"/>
      <c r="B19" s="430">
        <v>2016</v>
      </c>
      <c r="C19" s="379">
        <v>1205190</v>
      </c>
      <c r="D19" s="379">
        <v>1114475</v>
      </c>
      <c r="E19" s="379">
        <v>1049455</v>
      </c>
      <c r="F19" s="379">
        <v>1001738</v>
      </c>
      <c r="G19" s="22"/>
      <c r="H19" s="22"/>
      <c r="I19" s="22"/>
      <c r="J19" s="22"/>
      <c r="K19" s="22"/>
      <c r="L19" s="22"/>
    </row>
    <row r="20" spans="1:12">
      <c r="A20" s="409"/>
      <c r="B20" s="430">
        <v>2017</v>
      </c>
      <c r="C20" s="379">
        <v>1259261</v>
      </c>
      <c r="D20" s="379">
        <v>1146143</v>
      </c>
      <c r="E20" s="379">
        <v>1077875</v>
      </c>
      <c r="F20" s="379">
        <v>1028878</v>
      </c>
      <c r="G20" s="22"/>
      <c r="H20" s="22"/>
      <c r="I20" s="22"/>
      <c r="J20" s="22"/>
      <c r="K20" s="22"/>
      <c r="L20" s="22"/>
    </row>
    <row r="21" spans="1:12">
      <c r="A21" s="409"/>
      <c r="B21" s="430">
        <v>2018</v>
      </c>
      <c r="C21" s="379">
        <v>1327281</v>
      </c>
      <c r="D21" s="379">
        <v>1222920</v>
      </c>
      <c r="E21" s="379">
        <v>1150421</v>
      </c>
      <c r="F21" s="379">
        <v>1097933</v>
      </c>
      <c r="G21" s="22"/>
      <c r="H21" s="22"/>
      <c r="I21" s="22"/>
      <c r="J21" s="22"/>
      <c r="K21" s="22"/>
      <c r="L21" s="22"/>
    </row>
    <row r="22" spans="1:12">
      <c r="A22" s="409"/>
      <c r="B22" s="430">
        <v>2019</v>
      </c>
      <c r="C22" s="379">
        <v>1154561</v>
      </c>
      <c r="D22" s="379">
        <v>1039514</v>
      </c>
      <c r="E22" s="379">
        <v>972689</v>
      </c>
      <c r="F22" s="379">
        <v>925746</v>
      </c>
      <c r="G22" s="22"/>
      <c r="H22" s="22"/>
      <c r="I22" s="22"/>
      <c r="J22" s="22"/>
      <c r="K22" s="22"/>
      <c r="L22" s="22"/>
    </row>
    <row r="23" spans="1:12">
      <c r="A23" s="409"/>
      <c r="B23" s="430">
        <v>2020</v>
      </c>
      <c r="C23" s="379">
        <v>1479204</v>
      </c>
      <c r="D23" s="379">
        <v>1371604</v>
      </c>
      <c r="E23" s="379">
        <v>1296218</v>
      </c>
      <c r="F23" s="379">
        <v>1241697</v>
      </c>
      <c r="G23" s="22"/>
      <c r="H23" s="22"/>
      <c r="I23" s="22"/>
      <c r="J23" s="22"/>
      <c r="K23" s="22"/>
      <c r="L23" s="22"/>
    </row>
    <row r="24" spans="1:12">
      <c r="A24" s="409"/>
      <c r="B24" s="22"/>
      <c r="C24" s="22"/>
      <c r="D24" s="22"/>
      <c r="E24" s="22"/>
      <c r="F24" s="22"/>
      <c r="G24" s="22"/>
      <c r="H24" s="22"/>
      <c r="I24" s="22"/>
      <c r="J24" s="22"/>
      <c r="K24" s="22"/>
      <c r="L24" s="22"/>
    </row>
    <row r="25" spans="1:12">
      <c r="A25" s="311"/>
      <c r="B25" s="311"/>
      <c r="C25" s="311"/>
      <c r="D25" s="311"/>
      <c r="E25" s="311"/>
      <c r="F25" s="311"/>
      <c r="G25" s="311"/>
      <c r="H25" s="311"/>
      <c r="I25" s="311"/>
      <c r="J25" s="311"/>
      <c r="K25" s="311"/>
      <c r="L25" s="311"/>
    </row>
    <row r="26" spans="1:12">
      <c r="A26" s="405" t="s">
        <v>4</v>
      </c>
      <c r="B26" s="22" t="s">
        <v>909</v>
      </c>
      <c r="C26" s="22"/>
      <c r="D26" s="22"/>
      <c r="E26" s="22"/>
      <c r="F26" s="22"/>
      <c r="G26" s="22"/>
      <c r="H26" s="22"/>
      <c r="I26" s="22"/>
      <c r="J26" s="22"/>
      <c r="K26" s="22"/>
      <c r="L26" s="22"/>
    </row>
    <row r="27" spans="1:12">
      <c r="A27" s="4"/>
      <c r="B27" s="4"/>
      <c r="C27" s="4"/>
      <c r="D27" s="4"/>
      <c r="E27" s="4"/>
      <c r="F27" s="4"/>
      <c r="G27" s="22"/>
      <c r="H27" s="22"/>
      <c r="I27" s="22"/>
      <c r="J27" s="22"/>
      <c r="K27" s="22"/>
      <c r="L27" s="22"/>
    </row>
    <row r="28" spans="1:12">
      <c r="A28" s="39"/>
      <c r="B28" s="39"/>
      <c r="C28" s="39"/>
      <c r="D28" s="39"/>
      <c r="E28" s="39"/>
      <c r="F28" s="39"/>
      <c r="G28" s="39"/>
      <c r="H28" s="39"/>
      <c r="I28" s="39"/>
      <c r="J28" s="39"/>
      <c r="K28" s="39"/>
      <c r="L28" s="39"/>
    </row>
    <row r="29" spans="1:12">
      <c r="A29" s="39" t="s">
        <v>451</v>
      </c>
      <c r="B29" s="39"/>
      <c r="C29" s="39"/>
      <c r="D29" s="39"/>
      <c r="E29" s="39"/>
      <c r="F29" s="39"/>
      <c r="G29" s="39"/>
      <c r="H29" s="39"/>
      <c r="I29" s="39"/>
      <c r="J29" s="39"/>
      <c r="K29" s="39"/>
      <c r="L29" s="39"/>
    </row>
    <row r="30" spans="1:12">
      <c r="A30" s="39"/>
      <c r="B30" s="39"/>
      <c r="C30" s="39"/>
      <c r="D30" s="39"/>
      <c r="E30" s="39"/>
      <c r="F30" s="39"/>
      <c r="G30" s="39"/>
      <c r="H30" s="39"/>
      <c r="I30" s="39"/>
      <c r="J30" s="39"/>
      <c r="K30" s="39"/>
      <c r="L30" s="39"/>
    </row>
    <row r="31" spans="1:12">
      <c r="A31" s="39"/>
      <c r="B31" s="39"/>
      <c r="C31" s="39"/>
      <c r="D31" s="39"/>
      <c r="E31" s="39"/>
      <c r="F31" s="39"/>
      <c r="G31" s="39"/>
      <c r="H31" s="39"/>
      <c r="I31" s="39"/>
      <c r="J31" s="39"/>
      <c r="K31" s="39"/>
      <c r="L31" s="39"/>
    </row>
    <row r="42" spans="1:12">
      <c r="A42" s="405" t="s">
        <v>46</v>
      </c>
      <c r="B42" s="22" t="s">
        <v>908</v>
      </c>
      <c r="C42" s="22"/>
      <c r="D42" s="22"/>
      <c r="E42" s="22"/>
      <c r="F42" s="22"/>
      <c r="G42" s="22"/>
      <c r="H42" s="22"/>
      <c r="I42" s="22"/>
      <c r="J42" s="22"/>
      <c r="K42" s="22"/>
      <c r="L42" s="22"/>
    </row>
    <row r="43" spans="1:12">
      <c r="A43" s="4"/>
      <c r="B43" s="4"/>
      <c r="C43" s="4"/>
      <c r="D43" s="4"/>
      <c r="E43" s="4"/>
      <c r="F43" s="4"/>
      <c r="G43" s="22"/>
      <c r="H43" s="22"/>
      <c r="I43" s="22"/>
      <c r="J43" s="22"/>
      <c r="K43" s="22"/>
      <c r="L43" s="22"/>
    </row>
    <row r="44" spans="1:12">
      <c r="A44" s="39"/>
      <c r="B44" s="39"/>
      <c r="C44" s="39"/>
      <c r="D44" s="39"/>
      <c r="E44" s="39"/>
      <c r="F44" s="39"/>
      <c r="G44" s="39"/>
      <c r="H44" s="39"/>
      <c r="I44" s="39"/>
      <c r="J44" s="39"/>
      <c r="K44" s="39"/>
      <c r="L44" s="39"/>
    </row>
    <row r="45" spans="1:12">
      <c r="A45" s="39" t="s">
        <v>451</v>
      </c>
      <c r="B45" s="39"/>
      <c r="C45" s="39"/>
      <c r="D45" s="39"/>
      <c r="E45" s="39"/>
      <c r="F45" s="39"/>
      <c r="G45" s="39"/>
      <c r="H45" s="39"/>
      <c r="I45" s="39"/>
      <c r="J45" s="39"/>
      <c r="K45" s="39"/>
      <c r="L45" s="39"/>
    </row>
  </sheetData>
  <mergeCells count="4">
    <mergeCell ref="A3:K4"/>
    <mergeCell ref="B15:B17"/>
    <mergeCell ref="C15:F15"/>
    <mergeCell ref="D16:F16"/>
  </mergeCells>
  <pageMargins left="0.7" right="0.7" top="0.75" bottom="0.75" header="0.3" footer="0.3"/>
  <pageSetup scale="6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32307-4E26-4FAC-83E7-C79FFA67CA96}">
  <dimension ref="A1:L51"/>
  <sheetViews>
    <sheetView zoomScaleNormal="100" workbookViewId="0"/>
  </sheetViews>
  <sheetFormatPr defaultColWidth="8.88671875" defaultRowHeight="15.6"/>
  <cols>
    <col min="1" max="6" width="8.88671875" style="1" customWidth="1"/>
    <col min="7" max="7" width="8.88671875" style="1"/>
    <col min="8" max="8" width="8.88671875" style="1" customWidth="1"/>
    <col min="9" max="16384" width="8.88671875" style="1"/>
  </cols>
  <sheetData>
    <row r="1" spans="1:12" ht="17.399999999999999">
      <c r="A1" s="23" t="s">
        <v>354</v>
      </c>
      <c r="B1" s="22"/>
      <c r="C1" s="22" t="s">
        <v>524</v>
      </c>
      <c r="D1" s="22"/>
      <c r="E1" s="22"/>
      <c r="F1" s="22"/>
      <c r="G1" s="22"/>
      <c r="H1" s="22"/>
      <c r="I1" s="22"/>
      <c r="J1" s="22"/>
      <c r="K1" s="22"/>
      <c r="L1" s="4"/>
    </row>
    <row r="2" spans="1:12">
      <c r="A2" s="22"/>
      <c r="B2" s="22"/>
      <c r="C2" s="22"/>
      <c r="D2" s="22"/>
      <c r="E2" s="22"/>
      <c r="F2" s="22"/>
      <c r="G2" s="22"/>
      <c r="H2" s="22"/>
      <c r="I2" s="22"/>
      <c r="J2" s="22"/>
      <c r="K2" s="22"/>
      <c r="L2" s="4"/>
    </row>
    <row r="3" spans="1:12">
      <c r="A3" s="4"/>
      <c r="B3" s="4"/>
      <c r="C3" s="4"/>
      <c r="D3" s="4"/>
      <c r="E3" s="4"/>
      <c r="F3" s="4"/>
      <c r="G3" s="4"/>
      <c r="H3" s="4"/>
      <c r="I3" s="4"/>
      <c r="J3" s="4"/>
      <c r="K3" s="4"/>
      <c r="L3" s="4"/>
    </row>
    <row r="4" spans="1:12">
      <c r="A4" s="255" t="s">
        <v>469</v>
      </c>
      <c r="B4" s="4"/>
      <c r="C4" s="4"/>
      <c r="D4" s="4"/>
      <c r="E4" s="4"/>
      <c r="F4" s="4"/>
      <c r="G4" s="4"/>
      <c r="H4" s="4"/>
      <c r="I4" s="4"/>
      <c r="J4" s="4"/>
      <c r="K4" s="4"/>
      <c r="L4" s="4"/>
    </row>
    <row r="5" spans="1:12">
      <c r="A5" s="311"/>
      <c r="B5" s="311"/>
      <c r="C5" s="311"/>
      <c r="D5" s="311"/>
      <c r="E5" s="311"/>
      <c r="F5" s="311"/>
      <c r="G5" s="311"/>
      <c r="H5" s="311"/>
      <c r="I5" s="311"/>
      <c r="J5" s="311"/>
      <c r="K5" s="311"/>
      <c r="L5" s="311"/>
    </row>
    <row r="6" spans="1:12">
      <c r="A6" s="405" t="s">
        <v>9</v>
      </c>
      <c r="B6" s="869" t="s">
        <v>920</v>
      </c>
      <c r="C6" s="869"/>
      <c r="D6" s="869"/>
      <c r="E6" s="869"/>
      <c r="F6" s="869"/>
      <c r="G6" s="869"/>
      <c r="H6" s="869"/>
      <c r="I6" s="869"/>
      <c r="J6" s="869"/>
      <c r="K6" s="869"/>
      <c r="L6" s="22"/>
    </row>
    <row r="7" spans="1:12">
      <c r="A7" s="405"/>
      <c r="B7" s="869"/>
      <c r="C7" s="869"/>
      <c r="D7" s="869"/>
      <c r="E7" s="869"/>
      <c r="F7" s="869"/>
      <c r="G7" s="869"/>
      <c r="H7" s="869"/>
      <c r="I7" s="869"/>
      <c r="J7" s="869"/>
      <c r="K7" s="869"/>
      <c r="L7" s="22"/>
    </row>
    <row r="8" spans="1:12">
      <c r="A8" s="4"/>
      <c r="B8" s="4"/>
      <c r="C8" s="4"/>
      <c r="D8" s="4"/>
      <c r="E8" s="4"/>
      <c r="F8" s="4"/>
      <c r="G8" s="22"/>
      <c r="H8" s="22"/>
      <c r="I8" s="22"/>
      <c r="J8" s="22"/>
      <c r="K8" s="22"/>
      <c r="L8" s="22"/>
    </row>
    <row r="9" spans="1:12">
      <c r="A9" s="39"/>
      <c r="B9" s="39"/>
      <c r="C9" s="39"/>
      <c r="D9" s="39"/>
      <c r="E9" s="39"/>
      <c r="F9" s="39"/>
      <c r="G9" s="39"/>
      <c r="H9" s="39"/>
      <c r="I9" s="39"/>
      <c r="J9" s="39"/>
      <c r="K9" s="39"/>
      <c r="L9" s="39"/>
    </row>
    <row r="10" spans="1:12">
      <c r="A10" s="39" t="s">
        <v>451</v>
      </c>
      <c r="B10" s="39"/>
      <c r="C10" s="39"/>
      <c r="D10" s="39"/>
      <c r="E10" s="39"/>
      <c r="F10" s="39"/>
      <c r="G10" s="39"/>
      <c r="H10" s="39"/>
      <c r="I10" s="39"/>
      <c r="J10" s="39"/>
      <c r="K10" s="39"/>
      <c r="L10" s="39"/>
    </row>
    <row r="11" spans="1:12">
      <c r="A11" s="39"/>
      <c r="B11" s="39"/>
      <c r="C11" s="39"/>
      <c r="D11" s="39"/>
      <c r="E11" s="39"/>
      <c r="F11" s="39"/>
      <c r="G11" s="39"/>
      <c r="H11" s="39"/>
      <c r="I11" s="39"/>
      <c r="J11" s="39"/>
      <c r="K11" s="39"/>
      <c r="L11" s="39"/>
    </row>
    <row r="12" spans="1:12">
      <c r="A12" s="39"/>
      <c r="B12" s="39"/>
      <c r="C12" s="39"/>
      <c r="D12" s="39"/>
      <c r="E12" s="39"/>
      <c r="F12" s="39"/>
      <c r="G12" s="39"/>
      <c r="H12" s="39"/>
      <c r="I12" s="39"/>
      <c r="J12" s="39"/>
      <c r="K12" s="39"/>
      <c r="L12" s="39"/>
    </row>
    <row r="23" spans="1:12">
      <c r="A23" s="869" t="s">
        <v>919</v>
      </c>
      <c r="B23" s="869"/>
      <c r="C23" s="869"/>
      <c r="D23" s="869"/>
      <c r="E23" s="869"/>
      <c r="F23" s="869"/>
      <c r="G23" s="869"/>
      <c r="H23" s="869"/>
      <c r="I23" s="869"/>
      <c r="J23" s="869"/>
      <c r="K23" s="869"/>
      <c r="L23" s="22"/>
    </row>
    <row r="24" spans="1:12">
      <c r="A24" s="869"/>
      <c r="B24" s="869"/>
      <c r="C24" s="869"/>
      <c r="D24" s="869"/>
      <c r="E24" s="869"/>
      <c r="F24" s="869"/>
      <c r="G24" s="869"/>
      <c r="H24" s="869"/>
      <c r="I24" s="869"/>
      <c r="J24" s="869"/>
      <c r="K24" s="869"/>
      <c r="L24" s="22"/>
    </row>
    <row r="25" spans="1:12">
      <c r="A25" s="869"/>
      <c r="B25" s="869"/>
      <c r="C25" s="869"/>
      <c r="D25" s="869"/>
      <c r="E25" s="869"/>
      <c r="F25" s="869"/>
      <c r="G25" s="869"/>
      <c r="H25" s="869"/>
      <c r="I25" s="869"/>
      <c r="J25" s="869"/>
      <c r="K25" s="869"/>
      <c r="L25" s="22"/>
    </row>
    <row r="26" spans="1:12">
      <c r="A26" s="22"/>
      <c r="B26" s="22"/>
      <c r="C26" s="22"/>
      <c r="D26" s="22"/>
      <c r="E26" s="22"/>
      <c r="F26" s="22"/>
      <c r="G26" s="22"/>
      <c r="H26" s="22"/>
      <c r="I26" s="22"/>
      <c r="J26" s="22"/>
      <c r="K26" s="22"/>
      <c r="L26" s="22"/>
    </row>
    <row r="27" spans="1:12">
      <c r="A27" s="4"/>
      <c r="B27" s="4"/>
      <c r="C27" s="4"/>
      <c r="D27" s="4"/>
      <c r="E27" s="4"/>
      <c r="F27" s="4"/>
      <c r="G27" s="4"/>
      <c r="H27" s="4"/>
      <c r="I27" s="4"/>
      <c r="J27" s="4"/>
      <c r="K27" s="4"/>
      <c r="L27" s="4"/>
    </row>
    <row r="28" spans="1:12">
      <c r="A28" s="405" t="s">
        <v>7</v>
      </c>
      <c r="B28" s="22" t="s">
        <v>918</v>
      </c>
      <c r="C28" s="22"/>
      <c r="D28" s="22"/>
      <c r="E28" s="22"/>
      <c r="F28" s="22"/>
      <c r="G28" s="22"/>
      <c r="H28" s="22"/>
      <c r="I28" s="22"/>
      <c r="J28" s="22"/>
      <c r="K28" s="22"/>
      <c r="L28" s="22"/>
    </row>
    <row r="29" spans="1:12">
      <c r="A29" s="405"/>
      <c r="B29" s="22"/>
      <c r="C29" s="22"/>
      <c r="D29" s="22"/>
      <c r="E29" s="22"/>
      <c r="F29" s="22"/>
      <c r="G29" s="22"/>
      <c r="H29" s="22"/>
      <c r="I29" s="22"/>
      <c r="J29" s="22"/>
      <c r="K29" s="22"/>
      <c r="L29" s="22"/>
    </row>
    <row r="30" spans="1:12">
      <c r="A30" s="405"/>
      <c r="B30" s="409" t="s">
        <v>273</v>
      </c>
      <c r="C30" s="22" t="s">
        <v>917</v>
      </c>
      <c r="D30" s="22"/>
      <c r="E30" s="22"/>
      <c r="F30" s="22"/>
      <c r="G30" s="22"/>
      <c r="H30" s="22"/>
      <c r="I30" s="22"/>
      <c r="J30" s="22"/>
      <c r="K30" s="22"/>
      <c r="L30" s="22"/>
    </row>
    <row r="31" spans="1:12">
      <c r="A31" s="405"/>
      <c r="B31" s="409" t="s">
        <v>267</v>
      </c>
      <c r="C31" s="22" t="s">
        <v>916</v>
      </c>
      <c r="D31" s="22"/>
      <c r="E31" s="22"/>
      <c r="F31" s="22"/>
      <c r="G31" s="22"/>
      <c r="H31" s="22"/>
      <c r="I31" s="22"/>
      <c r="J31" s="22"/>
      <c r="K31" s="22"/>
      <c r="L31" s="22"/>
    </row>
    <row r="32" spans="1:12">
      <c r="A32" s="4"/>
      <c r="B32" s="4"/>
      <c r="C32" s="4"/>
      <c r="D32" s="4"/>
      <c r="E32" s="4"/>
      <c r="F32" s="4"/>
      <c r="G32" s="22"/>
      <c r="H32" s="22"/>
      <c r="I32" s="22"/>
      <c r="J32" s="22"/>
      <c r="K32" s="22"/>
      <c r="L32" s="22"/>
    </row>
    <row r="33" spans="1:12">
      <c r="A33" s="39"/>
      <c r="B33" s="39"/>
      <c r="C33" s="39"/>
      <c r="D33" s="39"/>
      <c r="E33" s="39"/>
      <c r="F33" s="39"/>
      <c r="G33" s="39"/>
      <c r="H33" s="39"/>
      <c r="I33" s="39"/>
      <c r="J33" s="39"/>
      <c r="K33" s="39"/>
      <c r="L33" s="39"/>
    </row>
    <row r="34" spans="1:12">
      <c r="A34" s="39" t="s">
        <v>451</v>
      </c>
      <c r="B34" s="39"/>
      <c r="C34" s="39"/>
      <c r="D34" s="39"/>
      <c r="E34" s="39"/>
      <c r="F34" s="39"/>
      <c r="G34" s="39"/>
      <c r="H34" s="39"/>
      <c r="I34" s="39"/>
      <c r="J34" s="39"/>
      <c r="K34" s="39"/>
      <c r="L34" s="39"/>
    </row>
    <row r="35" spans="1:12">
      <c r="A35" s="39"/>
      <c r="B35" s="39"/>
      <c r="C35" s="39"/>
      <c r="D35" s="39"/>
      <c r="E35" s="39"/>
      <c r="F35" s="39"/>
      <c r="G35" s="39"/>
      <c r="H35" s="39"/>
      <c r="I35" s="39"/>
      <c r="J35" s="39"/>
      <c r="K35" s="39"/>
      <c r="L35" s="39"/>
    </row>
    <row r="36" spans="1:12">
      <c r="A36" s="39"/>
      <c r="B36" s="39"/>
      <c r="C36" s="39"/>
      <c r="D36" s="39"/>
      <c r="E36" s="39"/>
      <c r="F36" s="39"/>
      <c r="G36" s="39"/>
      <c r="H36" s="39"/>
      <c r="I36" s="39"/>
      <c r="J36" s="39"/>
      <c r="K36" s="39"/>
      <c r="L36" s="39"/>
    </row>
    <row r="47" spans="1:12">
      <c r="A47" s="405" t="s">
        <v>4</v>
      </c>
      <c r="B47" s="869" t="s">
        <v>915</v>
      </c>
      <c r="C47" s="869"/>
      <c r="D47" s="869"/>
      <c r="E47" s="869"/>
      <c r="F47" s="869"/>
      <c r="G47" s="869"/>
      <c r="H47" s="869"/>
      <c r="I47" s="869"/>
      <c r="J47" s="869"/>
      <c r="K47" s="869"/>
      <c r="L47" s="22"/>
    </row>
    <row r="48" spans="1:12">
      <c r="A48" s="405"/>
      <c r="B48" s="869"/>
      <c r="C48" s="869"/>
      <c r="D48" s="869"/>
      <c r="E48" s="869"/>
      <c r="F48" s="869"/>
      <c r="G48" s="869"/>
      <c r="H48" s="869"/>
      <c r="I48" s="869"/>
      <c r="J48" s="869"/>
      <c r="K48" s="869"/>
      <c r="L48" s="22"/>
    </row>
    <row r="49" spans="1:12">
      <c r="A49" s="4"/>
      <c r="B49" s="4"/>
      <c r="C49" s="4"/>
      <c r="D49" s="4"/>
      <c r="E49" s="4"/>
      <c r="F49" s="4"/>
      <c r="G49" s="22"/>
      <c r="H49" s="22"/>
      <c r="I49" s="22"/>
      <c r="J49" s="22"/>
      <c r="K49" s="22"/>
      <c r="L49" s="22"/>
    </row>
    <row r="50" spans="1:12">
      <c r="A50" s="39"/>
      <c r="B50" s="39"/>
      <c r="C50" s="39"/>
      <c r="D50" s="39"/>
      <c r="E50" s="39"/>
      <c r="F50" s="39"/>
      <c r="G50" s="39"/>
      <c r="H50" s="39"/>
      <c r="I50" s="39"/>
      <c r="J50" s="39"/>
      <c r="K50" s="39"/>
      <c r="L50" s="39"/>
    </row>
    <row r="51" spans="1:12">
      <c r="A51" s="39" t="s">
        <v>451</v>
      </c>
      <c r="B51" s="39"/>
      <c r="C51" s="39"/>
      <c r="D51" s="39"/>
      <c r="E51" s="39"/>
      <c r="F51" s="39"/>
      <c r="G51" s="39"/>
      <c r="H51" s="39"/>
      <c r="I51" s="39"/>
      <c r="J51" s="39"/>
      <c r="K51" s="39"/>
      <c r="L51" s="39"/>
    </row>
  </sheetData>
  <mergeCells count="3">
    <mergeCell ref="B6:K7"/>
    <mergeCell ref="A23:K25"/>
    <mergeCell ref="B47:K48"/>
  </mergeCells>
  <pageMargins left="0.7" right="0.7" top="0.75" bottom="0.75" header="0.3" footer="0.3"/>
  <pageSetup scale="84"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34972-6DC3-4BB1-8E3C-2A06197509EA}">
  <dimension ref="A1:K87"/>
  <sheetViews>
    <sheetView zoomScaleNormal="100" workbookViewId="0"/>
  </sheetViews>
  <sheetFormatPr defaultColWidth="8.88671875" defaultRowHeight="15.6"/>
  <cols>
    <col min="1" max="1" width="8.88671875" style="1" customWidth="1"/>
    <col min="2" max="12" width="9.6640625" style="1" customWidth="1"/>
    <col min="13" max="16384" width="8.88671875" style="1"/>
  </cols>
  <sheetData>
    <row r="1" spans="1:11" ht="17.399999999999999">
      <c r="A1" s="23" t="s">
        <v>491</v>
      </c>
      <c r="B1" s="22"/>
      <c r="C1" s="22" t="s">
        <v>470</v>
      </c>
      <c r="D1" s="22"/>
      <c r="E1" s="22"/>
      <c r="F1" s="22"/>
      <c r="G1" s="22"/>
      <c r="H1" s="22"/>
      <c r="I1" s="22"/>
      <c r="J1" s="22"/>
      <c r="K1" s="22"/>
    </row>
    <row r="2" spans="1:11">
      <c r="A2" s="22"/>
      <c r="B2" s="22"/>
      <c r="C2" s="22"/>
      <c r="D2" s="22"/>
      <c r="E2" s="22"/>
      <c r="F2" s="22"/>
      <c r="G2" s="22"/>
      <c r="H2" s="22"/>
      <c r="I2" s="22"/>
      <c r="J2" s="22"/>
      <c r="K2" s="22"/>
    </row>
    <row r="3" spans="1:11">
      <c r="A3" s="869" t="s">
        <v>933</v>
      </c>
      <c r="B3" s="869"/>
      <c r="C3" s="869"/>
      <c r="D3" s="869"/>
      <c r="E3" s="869"/>
      <c r="F3" s="869"/>
      <c r="G3" s="869"/>
      <c r="H3" s="869"/>
      <c r="I3" s="869"/>
      <c r="J3" s="869"/>
      <c r="K3" s="869"/>
    </row>
    <row r="4" spans="1:11">
      <c r="A4" s="869"/>
      <c r="B4" s="869"/>
      <c r="C4" s="869"/>
      <c r="D4" s="869"/>
      <c r="E4" s="869"/>
      <c r="F4" s="869"/>
      <c r="G4" s="869"/>
      <c r="H4" s="869"/>
      <c r="I4" s="869"/>
      <c r="J4" s="869"/>
      <c r="K4" s="869"/>
    </row>
    <row r="5" spans="1:11">
      <c r="A5" s="409"/>
      <c r="B5" s="22" t="s">
        <v>932</v>
      </c>
      <c r="C5" s="22"/>
      <c r="D5" s="22"/>
      <c r="E5" s="22"/>
      <c r="F5" s="22"/>
      <c r="G5" s="22"/>
      <c r="H5" s="22"/>
      <c r="I5" s="22"/>
      <c r="J5" s="22"/>
      <c r="K5" s="22"/>
    </row>
    <row r="6" spans="1:11">
      <c r="A6" s="409"/>
      <c r="B6" s="22"/>
      <c r="C6" s="22"/>
      <c r="D6" s="22"/>
      <c r="E6" s="22"/>
      <c r="F6" s="22"/>
      <c r="G6" s="22"/>
      <c r="H6" s="22"/>
      <c r="I6" s="22"/>
      <c r="J6" s="22"/>
      <c r="K6" s="22"/>
    </row>
    <row r="7" spans="1:11">
      <c r="A7" s="22" t="s">
        <v>931</v>
      </c>
      <c r="B7" s="22"/>
      <c r="C7" s="22"/>
      <c r="D7" s="22"/>
      <c r="E7" s="22"/>
      <c r="F7" s="22"/>
      <c r="G7" s="22"/>
      <c r="H7" s="22"/>
      <c r="I7" s="22"/>
      <c r="J7" s="22"/>
      <c r="K7" s="22"/>
    </row>
    <row r="8" spans="1:11">
      <c r="A8" s="409"/>
      <c r="B8" s="22"/>
      <c r="C8" s="22"/>
      <c r="D8" s="22"/>
      <c r="E8" s="22"/>
      <c r="F8" s="22"/>
      <c r="G8" s="22"/>
      <c r="H8" s="22"/>
      <c r="I8" s="22"/>
      <c r="J8" s="22"/>
      <c r="K8" s="22"/>
    </row>
    <row r="9" spans="1:11">
      <c r="A9" s="22"/>
      <c r="B9" s="890" t="s">
        <v>930</v>
      </c>
      <c r="C9" s="890"/>
      <c r="D9" s="890"/>
      <c r="E9" s="890"/>
      <c r="F9" s="22"/>
      <c r="G9" s="22"/>
      <c r="H9" s="22"/>
      <c r="I9" s="22"/>
      <c r="J9" s="22"/>
      <c r="K9" s="22"/>
    </row>
    <row r="10" spans="1:11">
      <c r="A10" s="22"/>
      <c r="B10" s="890" t="s">
        <v>926</v>
      </c>
      <c r="C10" s="890" t="s">
        <v>925</v>
      </c>
      <c r="D10" s="890"/>
      <c r="E10" s="890"/>
      <c r="F10" s="22"/>
      <c r="G10" s="22"/>
      <c r="H10" s="22"/>
      <c r="I10" s="22"/>
      <c r="J10" s="22"/>
      <c r="K10" s="22"/>
    </row>
    <row r="11" spans="1:11">
      <c r="A11" s="409"/>
      <c r="B11" s="890"/>
      <c r="C11" s="249">
        <v>1</v>
      </c>
      <c r="D11" s="249">
        <v>2</v>
      </c>
      <c r="E11" s="249">
        <v>3</v>
      </c>
      <c r="F11" s="22"/>
      <c r="G11" s="22"/>
      <c r="H11" s="22"/>
      <c r="I11" s="22"/>
      <c r="J11" s="22"/>
      <c r="K11" s="22"/>
    </row>
    <row r="12" spans="1:11">
      <c r="A12" s="22"/>
      <c r="B12" s="430" t="s">
        <v>855</v>
      </c>
      <c r="C12" s="379">
        <v>2700</v>
      </c>
      <c r="D12" s="379">
        <v>2700</v>
      </c>
      <c r="E12" s="379">
        <v>2025</v>
      </c>
      <c r="F12" s="22"/>
      <c r="G12" s="22"/>
      <c r="H12" s="22"/>
      <c r="I12" s="22"/>
      <c r="J12" s="22"/>
      <c r="K12" s="22"/>
    </row>
    <row r="13" spans="1:11">
      <c r="A13" s="22"/>
      <c r="B13" s="430" t="s">
        <v>854</v>
      </c>
      <c r="C13" s="379">
        <v>1350</v>
      </c>
      <c r="D13" s="379">
        <v>2025</v>
      </c>
      <c r="E13" s="379">
        <v>2700</v>
      </c>
      <c r="F13" s="22"/>
      <c r="G13" s="22"/>
      <c r="H13" s="22"/>
      <c r="I13" s="22"/>
      <c r="J13" s="22"/>
      <c r="K13" s="22"/>
    </row>
    <row r="14" spans="1:11">
      <c r="A14" s="22"/>
      <c r="B14" s="430" t="s">
        <v>853</v>
      </c>
      <c r="C14" s="379">
        <v>1350</v>
      </c>
      <c r="D14" s="430">
        <v>675</v>
      </c>
      <c r="E14" s="379">
        <v>4050</v>
      </c>
      <c r="F14" s="22"/>
      <c r="G14" s="22"/>
      <c r="H14" s="22"/>
      <c r="I14" s="22"/>
      <c r="J14" s="22"/>
      <c r="K14" s="22"/>
    </row>
    <row r="17" spans="1:2">
      <c r="A17" s="405" t="s">
        <v>69</v>
      </c>
      <c r="B17" s="22" t="s">
        <v>929</v>
      </c>
    </row>
    <row r="18" spans="1:2">
      <c r="A18" s="4"/>
      <c r="B18" s="4"/>
    </row>
    <row r="19" spans="1:2">
      <c r="A19" s="39"/>
      <c r="B19" s="39"/>
    </row>
    <row r="20" spans="1:2">
      <c r="A20" s="39" t="s">
        <v>451</v>
      </c>
      <c r="B20" s="39"/>
    </row>
    <row r="34" spans="1:11">
      <c r="A34" s="22" t="s">
        <v>928</v>
      </c>
      <c r="B34" s="22"/>
      <c r="C34" s="22"/>
      <c r="D34" s="22"/>
      <c r="E34" s="22"/>
      <c r="F34" s="22"/>
      <c r="G34" s="22"/>
      <c r="H34" s="22"/>
      <c r="I34" s="22"/>
      <c r="J34" s="22"/>
      <c r="K34" s="22"/>
    </row>
    <row r="35" spans="1:11">
      <c r="A35" s="22"/>
      <c r="B35" s="22"/>
      <c r="C35" s="22"/>
      <c r="D35" s="22"/>
      <c r="E35" s="22"/>
      <c r="F35" s="22"/>
      <c r="G35" s="22"/>
      <c r="H35" s="22"/>
      <c r="I35" s="22"/>
      <c r="J35" s="22"/>
      <c r="K35" s="22"/>
    </row>
    <row r="36" spans="1:11">
      <c r="A36" s="22"/>
      <c r="B36" s="890" t="s">
        <v>927</v>
      </c>
      <c r="C36" s="890"/>
      <c r="D36" s="890"/>
      <c r="E36" s="890"/>
      <c r="F36" s="890"/>
      <c r="G36" s="22"/>
      <c r="H36" s="22"/>
      <c r="I36" s="22"/>
      <c r="J36" s="22"/>
      <c r="K36" s="22"/>
    </row>
    <row r="37" spans="1:11">
      <c r="A37" s="22"/>
      <c r="B37" s="890" t="s">
        <v>926</v>
      </c>
      <c r="C37" s="890" t="s">
        <v>925</v>
      </c>
      <c r="D37" s="890"/>
      <c r="E37" s="890"/>
      <c r="F37" s="427"/>
      <c r="G37" s="22"/>
      <c r="H37" s="22"/>
      <c r="I37" s="22"/>
      <c r="J37" s="22"/>
      <c r="K37" s="22"/>
    </row>
    <row r="38" spans="1:11">
      <c r="A38" s="22"/>
      <c r="B38" s="890"/>
      <c r="C38" s="249">
        <v>1</v>
      </c>
      <c r="D38" s="249">
        <v>2</v>
      </c>
      <c r="E38" s="249">
        <v>3</v>
      </c>
      <c r="F38" s="381" t="s">
        <v>603</v>
      </c>
      <c r="G38" s="22"/>
      <c r="H38" s="22"/>
      <c r="I38" s="22"/>
      <c r="J38" s="22"/>
      <c r="K38" s="22"/>
    </row>
    <row r="39" spans="1:11">
      <c r="A39" s="22"/>
      <c r="B39" s="430" t="s">
        <v>855</v>
      </c>
      <c r="C39" s="566">
        <v>240</v>
      </c>
      <c r="D39" s="566">
        <v>200</v>
      </c>
      <c r="E39" s="566">
        <v>450</v>
      </c>
      <c r="F39" s="579">
        <v>282.73</v>
      </c>
      <c r="G39" s="22"/>
      <c r="H39" s="22"/>
      <c r="I39" s="22"/>
      <c r="J39" s="22"/>
      <c r="K39" s="22"/>
    </row>
    <row r="40" spans="1:11">
      <c r="A40" s="22"/>
      <c r="B40" s="430" t="s">
        <v>854</v>
      </c>
      <c r="C40" s="566">
        <v>270</v>
      </c>
      <c r="D40" s="566">
        <v>250</v>
      </c>
      <c r="E40" s="566">
        <v>450</v>
      </c>
      <c r="F40" s="579">
        <v>343.33</v>
      </c>
      <c r="G40" s="22"/>
      <c r="H40" s="22"/>
      <c r="I40" s="22"/>
      <c r="J40" s="22"/>
      <c r="K40" s="22"/>
    </row>
    <row r="41" spans="1:11">
      <c r="A41" s="22"/>
      <c r="B41" s="430" t="s">
        <v>853</v>
      </c>
      <c r="C41" s="566">
        <v>300</v>
      </c>
      <c r="D41" s="566">
        <v>260</v>
      </c>
      <c r="E41" s="566">
        <v>500</v>
      </c>
      <c r="F41" s="579">
        <v>428.89</v>
      </c>
      <c r="G41" s="22"/>
      <c r="H41" s="22"/>
      <c r="I41" s="22"/>
      <c r="J41" s="22"/>
      <c r="K41" s="22"/>
    </row>
    <row r="42" spans="1:11">
      <c r="A42" s="22"/>
      <c r="B42" s="383" t="s">
        <v>603</v>
      </c>
      <c r="C42" s="579">
        <v>262.5</v>
      </c>
      <c r="D42" s="579">
        <v>226.25</v>
      </c>
      <c r="E42" s="579">
        <v>473.08</v>
      </c>
      <c r="F42" s="578">
        <v>346.9</v>
      </c>
      <c r="G42" s="22"/>
      <c r="H42" s="22"/>
      <c r="I42" s="22"/>
      <c r="J42" s="22"/>
      <c r="K42" s="22"/>
    </row>
    <row r="43" spans="1:11">
      <c r="A43" s="22"/>
      <c r="B43" s="241"/>
      <c r="C43" s="241"/>
      <c r="D43" s="241"/>
      <c r="E43" s="241"/>
      <c r="F43" s="577"/>
      <c r="G43" s="22"/>
      <c r="H43" s="22"/>
      <c r="I43" s="22"/>
      <c r="J43" s="22"/>
      <c r="K43" s="22"/>
    </row>
    <row r="44" spans="1:11">
      <c r="A44" s="4"/>
      <c r="B44" s="4"/>
      <c r="C44" s="4"/>
      <c r="D44" s="4"/>
      <c r="E44" s="4"/>
      <c r="F44" s="4"/>
      <c r="G44" s="4"/>
      <c r="H44" s="4"/>
      <c r="I44" s="4"/>
      <c r="J44" s="4"/>
      <c r="K44" s="4"/>
    </row>
    <row r="45" spans="1:11">
      <c r="A45" s="405" t="s">
        <v>9</v>
      </c>
      <c r="B45" s="869" t="s">
        <v>924</v>
      </c>
      <c r="C45" s="869"/>
      <c r="D45" s="869"/>
      <c r="E45" s="869"/>
      <c r="F45" s="869"/>
      <c r="G45" s="869"/>
      <c r="H45" s="869"/>
      <c r="I45" s="869"/>
      <c r="J45" s="869"/>
      <c r="K45" s="869"/>
    </row>
    <row r="46" spans="1:11">
      <c r="A46" s="405"/>
      <c r="B46" s="869"/>
      <c r="C46" s="869"/>
      <c r="D46" s="869"/>
      <c r="E46" s="869"/>
      <c r="F46" s="869"/>
      <c r="G46" s="869"/>
      <c r="H46" s="869"/>
      <c r="I46" s="869"/>
      <c r="J46" s="869"/>
      <c r="K46" s="869"/>
    </row>
    <row r="49" spans="1:11">
      <c r="A49" s="39" t="s">
        <v>451</v>
      </c>
      <c r="B49" s="39"/>
      <c r="C49" s="39"/>
      <c r="D49" s="39"/>
      <c r="E49" s="39"/>
      <c r="F49" s="39"/>
      <c r="G49" s="39"/>
      <c r="H49" s="39"/>
      <c r="I49" s="39"/>
      <c r="J49" s="39"/>
      <c r="K49" s="39"/>
    </row>
    <row r="50" spans="1:11">
      <c r="A50" s="39"/>
      <c r="B50" s="39"/>
      <c r="C50" s="39"/>
      <c r="D50" s="39"/>
      <c r="E50" s="39"/>
      <c r="F50" s="39"/>
      <c r="G50" s="39"/>
      <c r="H50" s="39"/>
      <c r="I50" s="39"/>
      <c r="J50" s="39"/>
      <c r="K50" s="39"/>
    </row>
    <row r="51" spans="1:11">
      <c r="A51" s="39"/>
      <c r="B51" s="39"/>
      <c r="C51" s="39"/>
      <c r="D51" s="39"/>
      <c r="E51" s="39"/>
      <c r="F51" s="39"/>
      <c r="G51" s="39"/>
      <c r="H51" s="39"/>
      <c r="I51" s="39"/>
      <c r="J51" s="39"/>
      <c r="K51" s="39"/>
    </row>
    <row r="62" spans="1:11">
      <c r="A62" s="22"/>
      <c r="B62" s="22"/>
      <c r="C62" s="22"/>
      <c r="D62" s="22"/>
      <c r="E62" s="22"/>
      <c r="F62" s="22"/>
      <c r="G62" s="22"/>
      <c r="H62" s="22"/>
      <c r="I62" s="22"/>
      <c r="J62" s="22"/>
      <c r="K62" s="22"/>
    </row>
    <row r="63" spans="1:11">
      <c r="A63" s="869" t="s">
        <v>923</v>
      </c>
      <c r="B63" s="869"/>
      <c r="C63" s="869"/>
      <c r="D63" s="869"/>
      <c r="E63" s="869"/>
      <c r="F63" s="869"/>
      <c r="G63" s="869"/>
      <c r="H63" s="869"/>
      <c r="I63" s="869"/>
      <c r="J63" s="869"/>
      <c r="K63" s="869"/>
    </row>
    <row r="64" spans="1:11">
      <c r="A64" s="869"/>
      <c r="B64" s="869"/>
      <c r="C64" s="869"/>
      <c r="D64" s="869"/>
      <c r="E64" s="869"/>
      <c r="F64" s="869"/>
      <c r="G64" s="869"/>
      <c r="H64" s="869"/>
      <c r="I64" s="869"/>
      <c r="J64" s="869"/>
      <c r="K64" s="869"/>
    </row>
    <row r="67" spans="1:2">
      <c r="A67" s="405" t="s">
        <v>7</v>
      </c>
      <c r="B67" s="22" t="s">
        <v>922</v>
      </c>
    </row>
    <row r="68" spans="1:2">
      <c r="A68" s="4"/>
      <c r="B68" s="4"/>
    </row>
    <row r="69" spans="1:2">
      <c r="A69" s="39"/>
      <c r="B69" s="39"/>
    </row>
    <row r="70" spans="1:2">
      <c r="A70" s="39" t="s">
        <v>451</v>
      </c>
      <c r="B70" s="39"/>
    </row>
    <row r="83" spans="1:11">
      <c r="A83" s="405" t="s">
        <v>4</v>
      </c>
      <c r="B83" s="869" t="s">
        <v>921</v>
      </c>
      <c r="C83" s="869"/>
      <c r="D83" s="869"/>
      <c r="E83" s="869"/>
      <c r="F83" s="869"/>
      <c r="G83" s="869"/>
      <c r="H83" s="869"/>
      <c r="I83" s="869"/>
      <c r="J83" s="869"/>
      <c r="K83" s="869"/>
    </row>
    <row r="84" spans="1:11">
      <c r="A84" s="405"/>
      <c r="B84" s="869"/>
      <c r="C84" s="869"/>
      <c r="D84" s="869"/>
      <c r="E84" s="869"/>
      <c r="F84" s="869"/>
      <c r="G84" s="869"/>
      <c r="H84" s="869"/>
      <c r="I84" s="869"/>
      <c r="J84" s="869"/>
      <c r="K84" s="869"/>
    </row>
    <row r="85" spans="1:11">
      <c r="A85" s="4"/>
      <c r="B85" s="4"/>
      <c r="C85" s="4"/>
      <c r="D85" s="4"/>
      <c r="E85" s="4"/>
      <c r="F85" s="4"/>
      <c r="G85" s="22"/>
      <c r="H85" s="22"/>
      <c r="I85" s="22"/>
      <c r="J85" s="22"/>
      <c r="K85" s="22"/>
    </row>
    <row r="86" spans="1:11">
      <c r="A86" s="39"/>
      <c r="B86" s="39"/>
      <c r="C86" s="39"/>
      <c r="D86" s="39"/>
      <c r="E86" s="39"/>
      <c r="F86" s="39"/>
      <c r="G86" s="39"/>
      <c r="H86" s="39"/>
      <c r="I86" s="39"/>
      <c r="J86" s="39"/>
      <c r="K86" s="39"/>
    </row>
    <row r="87" spans="1:11">
      <c r="A87" s="39" t="s">
        <v>451</v>
      </c>
      <c r="B87" s="39"/>
      <c r="C87" s="39"/>
      <c r="D87" s="39"/>
      <c r="E87" s="39"/>
      <c r="F87" s="39"/>
      <c r="G87" s="39"/>
      <c r="H87" s="39"/>
      <c r="I87" s="39"/>
      <c r="J87" s="39"/>
      <c r="K87" s="39"/>
    </row>
  </sheetData>
  <mergeCells count="10">
    <mergeCell ref="B45:K46"/>
    <mergeCell ref="A63:K64"/>
    <mergeCell ref="B83:K84"/>
    <mergeCell ref="A3:K4"/>
    <mergeCell ref="B9:E9"/>
    <mergeCell ref="B10:B11"/>
    <mergeCell ref="C10:E10"/>
    <mergeCell ref="B36:F36"/>
    <mergeCell ref="B37:B38"/>
    <mergeCell ref="C37:E37"/>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D5229-3E26-47CA-8CB6-1F852466AEF8}">
  <dimension ref="A1:BV53"/>
  <sheetViews>
    <sheetView zoomScaleNormal="100" workbookViewId="0">
      <selection activeCell="A32" sqref="A32:L49"/>
    </sheetView>
  </sheetViews>
  <sheetFormatPr defaultColWidth="9.109375" defaultRowHeight="15.6"/>
  <cols>
    <col min="1" max="11" width="12.109375" style="1" customWidth="1"/>
    <col min="12" max="12" width="12.109375" customWidth="1"/>
    <col min="75" max="16384" width="9.109375" style="1"/>
  </cols>
  <sheetData>
    <row r="1" spans="1:11" ht="15.75" customHeight="1">
      <c r="A1" s="23" t="s">
        <v>40</v>
      </c>
      <c r="B1" s="22"/>
      <c r="C1" s="5" t="s">
        <v>36</v>
      </c>
      <c r="D1" s="22"/>
      <c r="E1" s="22"/>
      <c r="F1" s="22"/>
      <c r="G1" s="22"/>
      <c r="H1" s="22"/>
      <c r="I1" s="22"/>
      <c r="J1" s="22"/>
      <c r="K1" s="4"/>
    </row>
    <row r="2" spans="1:11" ht="15.75" customHeight="1">
      <c r="A2" s="23"/>
      <c r="B2" s="22"/>
      <c r="C2" s="19"/>
      <c r="D2" s="22"/>
      <c r="E2" s="22"/>
      <c r="F2" s="22"/>
      <c r="G2" s="22"/>
      <c r="H2" s="22"/>
      <c r="I2" s="22"/>
      <c r="J2" s="22"/>
      <c r="K2" s="4"/>
    </row>
    <row r="3" spans="1:11" ht="15.75" customHeight="1">
      <c r="A3" s="819" t="s">
        <v>80</v>
      </c>
      <c r="B3" s="820"/>
      <c r="C3" s="820"/>
      <c r="D3" s="820"/>
      <c r="E3" s="820"/>
      <c r="F3" s="820"/>
      <c r="G3" s="820"/>
      <c r="H3" s="820"/>
      <c r="I3" s="22"/>
      <c r="J3" s="22"/>
      <c r="K3" s="4"/>
    </row>
    <row r="4" spans="1:11" ht="15.75" customHeight="1">
      <c r="A4" s="2"/>
      <c r="B4" s="2"/>
      <c r="C4" s="2"/>
      <c r="D4" s="2"/>
      <c r="E4" s="2"/>
      <c r="F4" s="2"/>
      <c r="G4" s="2"/>
      <c r="H4" s="2"/>
      <c r="I4" s="22"/>
      <c r="J4" s="22"/>
      <c r="K4" s="4"/>
    </row>
    <row r="5" spans="1:11" ht="15.75" customHeight="1">
      <c r="A5" s="5" t="s">
        <v>34</v>
      </c>
      <c r="B5" s="2"/>
      <c r="C5" s="2"/>
      <c r="D5" s="2"/>
      <c r="E5" s="2"/>
      <c r="F5" s="2"/>
      <c r="G5" s="2"/>
      <c r="H5" s="3"/>
      <c r="I5" s="821" t="s">
        <v>79</v>
      </c>
      <c r="J5" s="821"/>
      <c r="K5" s="821"/>
    </row>
    <row r="6" spans="1:11" ht="15.75" customHeight="1">
      <c r="A6" s="2"/>
      <c r="B6" s="2"/>
      <c r="C6" s="2"/>
      <c r="D6" s="2"/>
      <c r="E6" s="2"/>
      <c r="F6" s="2"/>
      <c r="G6" s="2"/>
      <c r="H6" s="77" t="s">
        <v>78</v>
      </c>
      <c r="I6" s="822" t="s">
        <v>77</v>
      </c>
      <c r="J6" s="824" t="s">
        <v>76</v>
      </c>
      <c r="K6" s="824" t="s">
        <v>75</v>
      </c>
    </row>
    <row r="7" spans="1:11" ht="47.25" customHeight="1">
      <c r="A7" s="75" t="s">
        <v>29</v>
      </c>
      <c r="B7" s="75" t="s">
        <v>28</v>
      </c>
      <c r="C7" s="75" t="s">
        <v>27</v>
      </c>
      <c r="D7" s="75" t="s">
        <v>26</v>
      </c>
      <c r="E7" s="76" t="s">
        <v>25</v>
      </c>
      <c r="F7" s="75" t="s">
        <v>24</v>
      </c>
      <c r="G7" s="75" t="s">
        <v>23</v>
      </c>
      <c r="H7" s="74" t="s">
        <v>74</v>
      </c>
      <c r="I7" s="823"/>
      <c r="J7" s="824"/>
      <c r="K7" s="824"/>
    </row>
    <row r="8" spans="1:11" ht="15.75" customHeight="1">
      <c r="A8" s="11">
        <v>2017</v>
      </c>
      <c r="B8" s="13">
        <v>10000</v>
      </c>
      <c r="C8" s="11">
        <v>0</v>
      </c>
      <c r="D8" s="11">
        <v>12</v>
      </c>
      <c r="E8" s="12">
        <v>2500</v>
      </c>
      <c r="F8" s="11">
        <v>48</v>
      </c>
      <c r="G8" s="10">
        <v>5000</v>
      </c>
      <c r="H8" s="73"/>
      <c r="I8" s="72"/>
      <c r="J8" s="71">
        <v>0</v>
      </c>
      <c r="K8" s="71">
        <f t="shared" ref="K8:K17" si="0">1-EXP(-((D8-6)/$B$24))</f>
        <v>0.52306502750620865</v>
      </c>
    </row>
    <row r="9" spans="1:11" ht="15.75" customHeight="1">
      <c r="A9" s="11">
        <v>2017</v>
      </c>
      <c r="B9" s="13">
        <v>10000</v>
      </c>
      <c r="C9" s="11">
        <v>12</v>
      </c>
      <c r="D9" s="11">
        <v>24</v>
      </c>
      <c r="E9" s="12">
        <v>1800</v>
      </c>
      <c r="F9" s="11">
        <v>48</v>
      </c>
      <c r="G9" s="10">
        <v>5000</v>
      </c>
      <c r="H9" s="73"/>
      <c r="I9" s="72"/>
      <c r="J9" s="71">
        <f>1-EXP(-((C9-6)/$B$24))</f>
        <v>0.52306502750620865</v>
      </c>
      <c r="K9" s="71">
        <f t="shared" si="0"/>
        <v>0.89151304787956231</v>
      </c>
    </row>
    <row r="10" spans="1:11" ht="15.75" customHeight="1">
      <c r="A10" s="11">
        <v>2017</v>
      </c>
      <c r="B10" s="13">
        <v>10000</v>
      </c>
      <c r="C10" s="11">
        <v>24</v>
      </c>
      <c r="D10" s="11">
        <v>36</v>
      </c>
      <c r="E10" s="12">
        <v>500</v>
      </c>
      <c r="F10" s="11">
        <v>48</v>
      </c>
      <c r="G10" s="10">
        <v>5000</v>
      </c>
      <c r="H10" s="73"/>
      <c r="I10" s="72"/>
      <c r="J10" s="71">
        <f>1-EXP(-((C10-6)/$B$24))</f>
        <v>0.89151304787956231</v>
      </c>
      <c r="K10" s="71">
        <f t="shared" si="0"/>
        <v>0.97532280193494225</v>
      </c>
    </row>
    <row r="11" spans="1:11" ht="15.75" customHeight="1">
      <c r="A11" s="11">
        <v>2017</v>
      </c>
      <c r="B11" s="13">
        <v>10000</v>
      </c>
      <c r="C11" s="11">
        <v>36</v>
      </c>
      <c r="D11" s="11">
        <v>48</v>
      </c>
      <c r="E11" s="12">
        <v>200</v>
      </c>
      <c r="F11" s="11">
        <v>48</v>
      </c>
      <c r="G11" s="10">
        <v>5000</v>
      </c>
      <c r="H11" s="73"/>
      <c r="I11" s="72"/>
      <c r="J11" s="71">
        <f>1-EXP(-((C11-6)/$B$24))</f>
        <v>0.97532280193494225</v>
      </c>
      <c r="K11" s="71">
        <f t="shared" si="0"/>
        <v>0.99438675257771059</v>
      </c>
    </row>
    <row r="12" spans="1:11" ht="15.75" customHeight="1">
      <c r="A12" s="11">
        <v>2018</v>
      </c>
      <c r="B12" s="13">
        <v>12000</v>
      </c>
      <c r="C12" s="11">
        <v>0</v>
      </c>
      <c r="D12" s="11">
        <v>12</v>
      </c>
      <c r="E12" s="12">
        <v>4100</v>
      </c>
      <c r="F12" s="11">
        <v>36</v>
      </c>
      <c r="G12" s="10">
        <v>7000</v>
      </c>
      <c r="H12" s="73"/>
      <c r="I12" s="72" t="s">
        <v>73</v>
      </c>
      <c r="J12" s="71">
        <v>0</v>
      </c>
      <c r="K12" s="71">
        <f t="shared" si="0"/>
        <v>0.52306502750620865</v>
      </c>
    </row>
    <row r="13" spans="1:11" ht="15.75" customHeight="1">
      <c r="A13" s="11">
        <v>2018</v>
      </c>
      <c r="B13" s="13">
        <v>12000</v>
      </c>
      <c r="C13" s="11">
        <v>12</v>
      </c>
      <c r="D13" s="11">
        <v>24</v>
      </c>
      <c r="E13" s="12">
        <v>2000</v>
      </c>
      <c r="F13" s="11">
        <v>36</v>
      </c>
      <c r="G13" s="10">
        <v>7000</v>
      </c>
      <c r="H13" s="73"/>
      <c r="I13" s="72"/>
      <c r="J13" s="71">
        <f>1-EXP(-((C13-6)/$B$24))</f>
        <v>0.52306502750620865</v>
      </c>
      <c r="K13" s="71">
        <f t="shared" si="0"/>
        <v>0.89151304787956231</v>
      </c>
    </row>
    <row r="14" spans="1:11" ht="15.75" customHeight="1">
      <c r="A14" s="11">
        <v>2018</v>
      </c>
      <c r="B14" s="13">
        <v>12000</v>
      </c>
      <c r="C14" s="11">
        <v>24</v>
      </c>
      <c r="D14" s="11">
        <v>36</v>
      </c>
      <c r="E14" s="12">
        <v>900</v>
      </c>
      <c r="F14" s="11">
        <v>36</v>
      </c>
      <c r="G14" s="10">
        <v>7000</v>
      </c>
      <c r="H14" s="73"/>
      <c r="I14" s="72"/>
      <c r="J14" s="71">
        <f>1-EXP(-((C14-6)/$B$24))</f>
        <v>0.89151304787956231</v>
      </c>
      <c r="K14" s="71">
        <f t="shared" si="0"/>
        <v>0.97532280193494225</v>
      </c>
    </row>
    <row r="15" spans="1:11" ht="15.75" customHeight="1">
      <c r="A15" s="11">
        <v>2019</v>
      </c>
      <c r="B15" s="13">
        <v>15000</v>
      </c>
      <c r="C15" s="11">
        <v>0</v>
      </c>
      <c r="D15" s="11">
        <v>12</v>
      </c>
      <c r="E15" s="12">
        <v>4600</v>
      </c>
      <c r="F15" s="11">
        <v>24</v>
      </c>
      <c r="G15" s="10">
        <v>6800</v>
      </c>
      <c r="H15" s="73"/>
      <c r="I15" s="72"/>
      <c r="J15" s="71">
        <v>0</v>
      </c>
      <c r="K15" s="71">
        <f t="shared" si="0"/>
        <v>0.52306502750620865</v>
      </c>
    </row>
    <row r="16" spans="1:11" ht="15.75" customHeight="1">
      <c r="A16" s="11">
        <v>2019</v>
      </c>
      <c r="B16" s="13">
        <v>15000</v>
      </c>
      <c r="C16" s="11">
        <v>12</v>
      </c>
      <c r="D16" s="11">
        <v>24</v>
      </c>
      <c r="E16" s="12">
        <v>2200</v>
      </c>
      <c r="F16" s="11">
        <v>24</v>
      </c>
      <c r="G16" s="10">
        <v>6800</v>
      </c>
      <c r="H16" s="73"/>
      <c r="I16" s="72"/>
      <c r="J16" s="71">
        <f>1-EXP(-((C16-6)/$B$24))</f>
        <v>0.52306502750620865</v>
      </c>
      <c r="K16" s="71">
        <f t="shared" si="0"/>
        <v>0.89151304787956231</v>
      </c>
    </row>
    <row r="17" spans="1:11" ht="15.75" customHeight="1">
      <c r="A17" s="11">
        <v>2020</v>
      </c>
      <c r="B17" s="13">
        <v>18000</v>
      </c>
      <c r="C17" s="11">
        <v>0</v>
      </c>
      <c r="D17" s="11">
        <v>12</v>
      </c>
      <c r="E17" s="12">
        <v>5300</v>
      </c>
      <c r="F17" s="11">
        <v>12</v>
      </c>
      <c r="G17" s="10">
        <v>5300</v>
      </c>
      <c r="H17" s="73"/>
      <c r="I17" s="72"/>
      <c r="J17" s="71">
        <v>0</v>
      </c>
      <c r="K17" s="71">
        <f t="shared" si="0"/>
        <v>0.52306502750620865</v>
      </c>
    </row>
    <row r="18" spans="1:11" ht="15.75" customHeight="1">
      <c r="A18" s="2"/>
      <c r="B18" s="2"/>
      <c r="C18" s="2"/>
      <c r="D18" s="2"/>
      <c r="E18" s="2"/>
      <c r="F18" s="2"/>
      <c r="G18" s="2"/>
      <c r="H18" s="70"/>
      <c r="I18" s="69"/>
      <c r="J18" s="68"/>
      <c r="K18" s="68"/>
    </row>
    <row r="19" spans="1:11" ht="15.75" customHeight="1">
      <c r="A19" s="2" t="s">
        <v>72</v>
      </c>
      <c r="B19" s="2"/>
      <c r="C19" s="2"/>
      <c r="D19" s="2"/>
      <c r="E19" s="2"/>
      <c r="F19" s="2"/>
      <c r="G19" s="2"/>
      <c r="H19" s="2"/>
      <c r="I19" s="2"/>
      <c r="J19" s="67"/>
      <c r="K19" s="67"/>
    </row>
    <row r="20" spans="1:11" ht="15.75" customHeight="1">
      <c r="A20" s="2" t="s">
        <v>71</v>
      </c>
      <c r="B20" s="2"/>
      <c r="C20" s="2"/>
      <c r="D20" s="2"/>
      <c r="E20" s="2"/>
      <c r="F20" s="2"/>
      <c r="G20" s="2"/>
      <c r="H20" s="2"/>
      <c r="I20" s="2"/>
      <c r="J20" s="66"/>
      <c r="K20" s="66"/>
    </row>
    <row r="21" spans="1:11" ht="15.75" customHeight="1">
      <c r="A21" s="2"/>
      <c r="B21" s="51"/>
      <c r="C21" s="64"/>
      <c r="D21" s="2"/>
      <c r="E21" s="2"/>
      <c r="F21" s="2"/>
      <c r="G21" s="2"/>
      <c r="H21" s="2"/>
      <c r="I21" s="2"/>
      <c r="J21" s="2"/>
      <c r="K21" s="65"/>
    </row>
    <row r="22" spans="1:11" ht="15.75" customHeight="1">
      <c r="A22" s="2" t="s">
        <v>70</v>
      </c>
      <c r="B22" s="51"/>
      <c r="C22" s="64"/>
      <c r="D22" s="2"/>
      <c r="E22" s="2"/>
      <c r="F22" s="2"/>
      <c r="G22" s="2"/>
      <c r="H22" s="2"/>
      <c r="I22" s="2"/>
      <c r="J22" s="2"/>
      <c r="K22" s="4"/>
    </row>
    <row r="23" spans="1:11" ht="15.75" customHeight="1">
      <c r="A23" s="58" t="s">
        <v>10</v>
      </c>
      <c r="B23" s="6">
        <v>0.54239999999999999</v>
      </c>
      <c r="C23" s="64"/>
      <c r="D23" s="2"/>
      <c r="E23" s="2"/>
      <c r="F23" s="2"/>
      <c r="G23" s="2"/>
      <c r="H23" s="2"/>
      <c r="I23" s="2"/>
      <c r="J23" s="2"/>
      <c r="K23" s="4"/>
    </row>
    <row r="24" spans="1:11" ht="15.75" customHeight="1">
      <c r="A24" s="58" t="s">
        <v>12</v>
      </c>
      <c r="B24" s="6">
        <v>8.1039999999999992</v>
      </c>
      <c r="C24" s="2"/>
      <c r="D24" s="2"/>
      <c r="E24" s="2"/>
      <c r="F24" s="2"/>
      <c r="G24" s="2"/>
      <c r="H24" s="2"/>
      <c r="I24" s="2"/>
      <c r="J24" s="2"/>
      <c r="K24" s="4"/>
    </row>
    <row r="25" spans="1:11" ht="15.75" customHeight="1">
      <c r="A25" s="2"/>
      <c r="B25" s="2"/>
      <c r="C25" s="2"/>
      <c r="D25" s="2"/>
      <c r="E25" s="2"/>
      <c r="F25" s="2"/>
      <c r="G25" s="2"/>
      <c r="H25" s="2"/>
      <c r="I25" s="2"/>
      <c r="J25" s="2"/>
      <c r="K25" s="4"/>
    </row>
    <row r="26" spans="1:11" ht="15.75" customHeight="1">
      <c r="A26" s="63" t="s">
        <v>69</v>
      </c>
      <c r="B26" s="49" t="s">
        <v>68</v>
      </c>
      <c r="C26" s="2"/>
      <c r="D26" s="2"/>
      <c r="E26" s="2"/>
      <c r="F26" s="2"/>
      <c r="G26" s="2"/>
      <c r="H26" s="2"/>
      <c r="I26" s="2"/>
      <c r="J26" s="2"/>
      <c r="K26" s="4"/>
    </row>
    <row r="27" spans="1:11" ht="15.75" customHeight="1">
      <c r="A27" s="4"/>
      <c r="B27" s="62" t="s">
        <v>67</v>
      </c>
      <c r="C27" s="61"/>
      <c r="D27" s="61"/>
      <c r="E27" s="61"/>
      <c r="F27" s="61"/>
      <c r="G27" s="61"/>
      <c r="H27" s="4"/>
      <c r="I27" s="4"/>
      <c r="J27" s="4"/>
      <c r="K27" s="4"/>
    </row>
    <row r="28" spans="1:11" ht="15.75" customHeight="1">
      <c r="A28" s="4"/>
      <c r="B28" s="4"/>
      <c r="C28" s="4"/>
      <c r="D28" s="4"/>
      <c r="E28" s="4"/>
      <c r="F28" s="4"/>
      <c r="G28" s="4"/>
      <c r="H28" s="4"/>
      <c r="I28" s="4"/>
      <c r="J28" s="4"/>
      <c r="K28" s="4"/>
    </row>
    <row r="29" spans="1:11">
      <c r="A29" s="2" t="s">
        <v>9</v>
      </c>
      <c r="B29" s="49" t="s">
        <v>66</v>
      </c>
      <c r="C29" s="2"/>
      <c r="D29" s="2"/>
      <c r="E29" s="2"/>
      <c r="F29" s="2"/>
      <c r="G29" s="2"/>
      <c r="H29" s="2"/>
      <c r="I29" s="2"/>
      <c r="J29" s="2"/>
      <c r="K29" s="4"/>
    </row>
    <row r="30" spans="1:11" ht="15.75" customHeight="1">
      <c r="A30" s="5"/>
      <c r="B30" s="5" t="s">
        <v>60</v>
      </c>
      <c r="C30" s="5"/>
      <c r="D30" s="3"/>
      <c r="E30" s="3"/>
      <c r="F30" s="3"/>
      <c r="G30" s="3"/>
      <c r="H30" s="4"/>
      <c r="I30" s="4"/>
      <c r="J30" s="2"/>
      <c r="K30" s="4"/>
    </row>
    <row r="35" spans="1:4" ht="15.75" customHeight="1">
      <c r="A35" s="21" t="s">
        <v>65</v>
      </c>
      <c r="B35" s="60"/>
      <c r="C35" s="60"/>
      <c r="D35" s="10">
        <v>20000</v>
      </c>
    </row>
    <row r="36" spans="1:4" ht="15.75" customHeight="1">
      <c r="A36" s="4"/>
      <c r="B36" s="4"/>
      <c r="C36" s="4"/>
      <c r="D36" s="4"/>
    </row>
    <row r="37" spans="1:4" ht="15.75" customHeight="1">
      <c r="A37" s="2" t="s">
        <v>7</v>
      </c>
      <c r="B37" s="2" t="s">
        <v>64</v>
      </c>
      <c r="C37" s="56"/>
      <c r="D37" s="56"/>
    </row>
    <row r="38" spans="1:4" ht="15.75" customHeight="1">
      <c r="A38" s="5"/>
      <c r="B38" s="5" t="s">
        <v>60</v>
      </c>
      <c r="C38" s="5"/>
      <c r="D38" s="56"/>
    </row>
    <row r="39" spans="1:4" ht="15.75" customHeight="1">
      <c r="A39"/>
      <c r="B39"/>
      <c r="C39"/>
      <c r="D39"/>
    </row>
    <row r="40" spans="1:4" ht="15.75" customHeight="1">
      <c r="A40"/>
      <c r="B40"/>
      <c r="C40"/>
      <c r="D40"/>
    </row>
    <row r="41" spans="1:4" ht="15.75" customHeight="1">
      <c r="A41"/>
      <c r="B41"/>
      <c r="C41"/>
      <c r="D41"/>
    </row>
    <row r="42" spans="1:4" ht="15.75" customHeight="1">
      <c r="A42" s="2" t="s">
        <v>4</v>
      </c>
      <c r="B42" s="2" t="s">
        <v>63</v>
      </c>
      <c r="C42" s="56"/>
      <c r="D42" s="56"/>
    </row>
    <row r="43" spans="1:4" ht="15.75" customHeight="1">
      <c r="A43" s="5"/>
      <c r="B43" s="5" t="s">
        <v>60</v>
      </c>
      <c r="C43" s="5"/>
      <c r="D43" s="56"/>
    </row>
    <row r="44" spans="1:4" ht="15.75" customHeight="1">
      <c r="A44"/>
      <c r="B44"/>
      <c r="C44"/>
      <c r="D44"/>
    </row>
    <row r="45" spans="1:4" ht="15.75" customHeight="1">
      <c r="A45"/>
      <c r="B45"/>
      <c r="C45"/>
      <c r="D45"/>
    </row>
    <row r="46" spans="1:4" ht="15.75" customHeight="1">
      <c r="A46"/>
      <c r="B46"/>
      <c r="C46"/>
      <c r="D46"/>
    </row>
    <row r="47" spans="1:4" ht="15.75" customHeight="1">
      <c r="A47" s="2" t="s">
        <v>62</v>
      </c>
      <c r="B47" s="4"/>
      <c r="C47" s="4"/>
      <c r="D47" s="4"/>
    </row>
    <row r="48" spans="1:4" ht="15.75" customHeight="1">
      <c r="A48" s="4"/>
      <c r="B48" s="59"/>
      <c r="C48" s="58" t="s">
        <v>10</v>
      </c>
      <c r="D48" s="58" t="s">
        <v>12</v>
      </c>
    </row>
    <row r="49" spans="1:4" ht="15.75" customHeight="1">
      <c r="A49" s="4"/>
      <c r="B49" s="58" t="s">
        <v>10</v>
      </c>
      <c r="C49" s="6">
        <v>1.47E-3</v>
      </c>
      <c r="D49" s="6">
        <v>1.112E-2</v>
      </c>
    </row>
    <row r="50" spans="1:4" ht="15.75" customHeight="1">
      <c r="A50" s="4"/>
      <c r="B50" s="58" t="s">
        <v>12</v>
      </c>
      <c r="C50" s="6">
        <v>1.112E-2</v>
      </c>
      <c r="D50" s="6">
        <v>0.64988000000000001</v>
      </c>
    </row>
    <row r="51" spans="1:4" ht="15.75" customHeight="1">
      <c r="A51" s="4"/>
      <c r="B51" s="57"/>
      <c r="C51" s="2"/>
      <c r="D51" s="2"/>
    </row>
    <row r="52" spans="1:4" ht="15.75" customHeight="1">
      <c r="A52" s="2" t="s">
        <v>46</v>
      </c>
      <c r="B52" s="2" t="s">
        <v>61</v>
      </c>
      <c r="C52" s="4"/>
      <c r="D52" s="4"/>
    </row>
    <row r="53" spans="1:4" ht="15.75" customHeight="1">
      <c r="A53" s="5"/>
      <c r="B53" s="5" t="s">
        <v>60</v>
      </c>
      <c r="C53" s="5"/>
      <c r="D53" s="56"/>
    </row>
  </sheetData>
  <mergeCells count="5">
    <mergeCell ref="A3:H3"/>
    <mergeCell ref="I5:K5"/>
    <mergeCell ref="I6:I7"/>
    <mergeCell ref="J6:J7"/>
    <mergeCell ref="K6:K7"/>
  </mergeCells>
  <pageMargins left="0.7" right="0.7" top="0.75" bottom="0.75" header="0.3" footer="0.3"/>
  <pageSetup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41678-79A8-4E45-9954-2BF23E665917}">
  <dimension ref="A1:K68"/>
  <sheetViews>
    <sheetView zoomScaleNormal="100" workbookViewId="0"/>
  </sheetViews>
  <sheetFormatPr defaultColWidth="8.88671875" defaultRowHeight="15.6"/>
  <cols>
    <col min="1" max="1" width="8.88671875" style="1" customWidth="1"/>
    <col min="2" max="2" width="10.6640625" style="1" customWidth="1"/>
    <col min="3" max="3" width="2.6640625" style="1" customWidth="1"/>
    <col min="4" max="4" width="10.6640625" style="1" customWidth="1"/>
    <col min="5" max="6" width="12.6640625" style="1" customWidth="1"/>
    <col min="7" max="7" width="8.88671875" style="1"/>
    <col min="8" max="8" width="8.88671875" style="1" customWidth="1"/>
    <col min="9" max="16384" width="8.88671875" style="1"/>
  </cols>
  <sheetData>
    <row r="1" spans="1:6" ht="17.399999999999999">
      <c r="A1" s="23" t="s">
        <v>944</v>
      </c>
      <c r="B1" s="22"/>
      <c r="C1" s="22" t="s">
        <v>470</v>
      </c>
      <c r="D1" s="22"/>
      <c r="E1" s="22"/>
      <c r="F1" s="22"/>
    </row>
    <row r="2" spans="1:6">
      <c r="A2" s="22"/>
      <c r="B2" s="22"/>
      <c r="C2" s="22"/>
      <c r="D2" s="22"/>
      <c r="E2" s="22"/>
      <c r="F2" s="22"/>
    </row>
    <row r="3" spans="1:6">
      <c r="A3" s="22" t="s">
        <v>943</v>
      </c>
      <c r="B3" s="22"/>
      <c r="C3" s="22"/>
      <c r="D3" s="22"/>
      <c r="E3" s="22"/>
      <c r="F3" s="22"/>
    </row>
    <row r="4" spans="1:6">
      <c r="A4" s="409"/>
      <c r="B4" s="22"/>
      <c r="C4" s="22"/>
      <c r="D4" s="22"/>
      <c r="E4" s="22"/>
      <c r="F4" s="22"/>
    </row>
    <row r="5" spans="1:6" ht="31.2">
      <c r="A5" s="409"/>
      <c r="B5" s="887" t="s">
        <v>885</v>
      </c>
      <c r="C5" s="888"/>
      <c r="D5" s="889"/>
      <c r="E5" s="249" t="s">
        <v>942</v>
      </c>
      <c r="F5" s="249" t="s">
        <v>941</v>
      </c>
    </row>
    <row r="6" spans="1:6">
      <c r="A6" s="409"/>
      <c r="B6" s="584">
        <v>0</v>
      </c>
      <c r="C6" s="581" t="s">
        <v>940</v>
      </c>
      <c r="D6" s="580">
        <v>500</v>
      </c>
      <c r="E6" s="408">
        <v>2570</v>
      </c>
      <c r="F6" s="408">
        <v>886650</v>
      </c>
    </row>
    <row r="7" spans="1:6">
      <c r="A7" s="409"/>
      <c r="B7" s="584">
        <v>501</v>
      </c>
      <c r="C7" s="581" t="s">
        <v>940</v>
      </c>
      <c r="D7" s="583">
        <v>1000</v>
      </c>
      <c r="E7" s="408">
        <v>2860</v>
      </c>
      <c r="F7" s="408">
        <v>1976260</v>
      </c>
    </row>
    <row r="8" spans="1:6">
      <c r="A8" s="409"/>
      <c r="B8" s="582">
        <v>1001</v>
      </c>
      <c r="C8" s="581" t="s">
        <v>940</v>
      </c>
      <c r="D8" s="583">
        <v>2000</v>
      </c>
      <c r="E8" s="408">
        <v>2235</v>
      </c>
      <c r="F8" s="408">
        <v>3256395</v>
      </c>
    </row>
    <row r="9" spans="1:6">
      <c r="A9" s="22"/>
      <c r="B9" s="582">
        <v>2001</v>
      </c>
      <c r="C9" s="581" t="s">
        <v>940</v>
      </c>
      <c r="D9" s="580" t="s">
        <v>939</v>
      </c>
      <c r="E9" s="408">
        <v>1975</v>
      </c>
      <c r="F9" s="408">
        <v>6485900</v>
      </c>
    </row>
    <row r="10" spans="1:6">
      <c r="A10" s="22"/>
      <c r="B10" s="887" t="s">
        <v>603</v>
      </c>
      <c r="C10" s="888"/>
      <c r="D10" s="889"/>
      <c r="E10" s="528">
        <f>SUM(E6:E9)</f>
        <v>9640</v>
      </c>
      <c r="F10" s="528">
        <f>SUM(F6:F9)</f>
        <v>12605205</v>
      </c>
    </row>
    <row r="11" spans="1:6">
      <c r="A11" s="409"/>
      <c r="B11" s="22"/>
      <c r="C11" s="22"/>
      <c r="D11" s="22"/>
      <c r="E11" s="22"/>
      <c r="F11" s="22"/>
    </row>
    <row r="12" spans="1:6">
      <c r="A12" s="22"/>
      <c r="B12" s="22" t="s">
        <v>938</v>
      </c>
      <c r="C12" s="22"/>
      <c r="D12" s="22"/>
      <c r="E12" s="22"/>
      <c r="F12" s="22"/>
    </row>
    <row r="13" spans="1:6">
      <c r="A13" s="22"/>
      <c r="B13" s="22"/>
      <c r="C13" s="22"/>
      <c r="D13" s="22"/>
      <c r="E13" s="22"/>
      <c r="F13" s="22"/>
    </row>
    <row r="14" spans="1:6">
      <c r="A14" s="4"/>
      <c r="B14" s="4"/>
      <c r="C14" s="4"/>
      <c r="D14" s="4"/>
      <c r="E14" s="4"/>
      <c r="F14" s="4"/>
    </row>
    <row r="15" spans="1:6">
      <c r="A15" s="405" t="s">
        <v>69</v>
      </c>
      <c r="B15" s="22" t="s">
        <v>937</v>
      </c>
      <c r="C15" s="22"/>
      <c r="D15" s="22"/>
      <c r="E15" s="22"/>
      <c r="F15" s="22"/>
    </row>
    <row r="18" spans="1:2">
      <c r="A18" s="39" t="s">
        <v>451</v>
      </c>
      <c r="B18" s="39"/>
    </row>
    <row r="19" spans="1:2">
      <c r="A19" s="39"/>
      <c r="B19" s="39"/>
    </row>
    <row r="20" spans="1:2">
      <c r="A20" s="39"/>
      <c r="B20" s="39"/>
    </row>
    <row r="31" spans="1:2">
      <c r="A31" s="405" t="s">
        <v>9</v>
      </c>
      <c r="B31" s="22" t="s">
        <v>936</v>
      </c>
    </row>
    <row r="34" spans="1:11">
      <c r="A34" s="39" t="s">
        <v>451</v>
      </c>
      <c r="B34" s="39"/>
      <c r="C34" s="39"/>
      <c r="D34" s="39"/>
      <c r="E34" s="39"/>
      <c r="F34" s="39"/>
      <c r="G34" s="39"/>
      <c r="H34" s="39"/>
      <c r="I34" s="39"/>
      <c r="J34" s="39"/>
      <c r="K34" s="39"/>
    </row>
    <row r="35" spans="1:11">
      <c r="A35" s="39"/>
      <c r="B35" s="39"/>
      <c r="C35" s="39"/>
      <c r="D35" s="39"/>
      <c r="E35" s="39"/>
      <c r="F35" s="39"/>
      <c r="G35" s="39"/>
      <c r="H35" s="39"/>
      <c r="I35" s="39"/>
      <c r="J35" s="39"/>
      <c r="K35" s="39"/>
    </row>
    <row r="36" spans="1:11">
      <c r="A36" s="39"/>
      <c r="B36" s="39"/>
      <c r="C36" s="39"/>
      <c r="D36" s="39"/>
      <c r="E36" s="39"/>
      <c r="F36" s="39"/>
      <c r="G36" s="39"/>
      <c r="H36" s="39"/>
      <c r="I36" s="39"/>
      <c r="J36" s="39"/>
      <c r="K36" s="39"/>
    </row>
    <row r="47" spans="1:11">
      <c r="A47" s="405" t="s">
        <v>7</v>
      </c>
      <c r="B47" s="869" t="s">
        <v>935</v>
      </c>
      <c r="C47" s="869"/>
      <c r="D47" s="869"/>
      <c r="E47" s="869"/>
      <c r="F47" s="869"/>
      <c r="G47" s="869"/>
      <c r="H47" s="869"/>
      <c r="I47" s="869"/>
      <c r="J47" s="869"/>
      <c r="K47" s="869"/>
    </row>
    <row r="48" spans="1:11">
      <c r="A48" s="405"/>
      <c r="B48" s="869"/>
      <c r="C48" s="869"/>
      <c r="D48" s="869"/>
      <c r="E48" s="869"/>
      <c r="F48" s="869"/>
      <c r="G48" s="869"/>
      <c r="H48" s="869"/>
      <c r="I48" s="869"/>
      <c r="J48" s="869"/>
      <c r="K48" s="869"/>
    </row>
    <row r="51" spans="1:11">
      <c r="A51" s="39" t="s">
        <v>451</v>
      </c>
      <c r="B51" s="39"/>
      <c r="C51" s="39"/>
      <c r="D51" s="39"/>
      <c r="E51" s="39"/>
      <c r="F51" s="39"/>
      <c r="G51" s="39"/>
      <c r="H51" s="39"/>
      <c r="I51" s="39"/>
      <c r="J51" s="39"/>
      <c r="K51" s="39"/>
    </row>
    <row r="52" spans="1:11">
      <c r="A52" s="39"/>
      <c r="B52" s="39"/>
      <c r="C52" s="39"/>
      <c r="D52" s="39"/>
      <c r="E52" s="39"/>
      <c r="F52" s="39"/>
      <c r="G52" s="39"/>
      <c r="H52" s="39"/>
      <c r="I52" s="39"/>
      <c r="J52" s="39"/>
      <c r="K52" s="39"/>
    </row>
    <row r="53" spans="1:11">
      <c r="A53" s="39"/>
      <c r="B53" s="39"/>
      <c r="C53" s="39"/>
      <c r="D53" s="39"/>
      <c r="E53" s="39"/>
      <c r="F53" s="39"/>
      <c r="G53" s="39"/>
      <c r="H53" s="39"/>
      <c r="I53" s="39"/>
      <c r="J53" s="39"/>
      <c r="K53" s="39"/>
    </row>
    <row r="64" spans="1:11">
      <c r="A64" s="405" t="s">
        <v>4</v>
      </c>
      <c r="B64" s="869" t="s">
        <v>934</v>
      </c>
      <c r="C64" s="869"/>
      <c r="D64" s="869"/>
      <c r="E64" s="869"/>
      <c r="F64" s="869"/>
      <c r="G64" s="869"/>
      <c r="H64" s="869"/>
      <c r="I64" s="869"/>
      <c r="J64" s="869"/>
      <c r="K64" s="869"/>
    </row>
    <row r="65" spans="1:11">
      <c r="A65" s="405"/>
      <c r="B65" s="869"/>
      <c r="C65" s="869"/>
      <c r="D65" s="869"/>
      <c r="E65" s="869"/>
      <c r="F65" s="869"/>
      <c r="G65" s="869"/>
      <c r="H65" s="869"/>
      <c r="I65" s="869"/>
      <c r="J65" s="869"/>
      <c r="K65" s="869"/>
    </row>
    <row r="66" spans="1:11">
      <c r="A66" s="4"/>
      <c r="B66" s="4"/>
      <c r="C66" s="4"/>
      <c r="D66" s="4"/>
      <c r="E66" s="4"/>
      <c r="F66" s="4"/>
      <c r="G66" s="22"/>
      <c r="H66" s="22"/>
      <c r="I66" s="22"/>
      <c r="J66" s="22"/>
      <c r="K66" s="22"/>
    </row>
    <row r="67" spans="1:11">
      <c r="A67" s="39"/>
      <c r="B67" s="39"/>
      <c r="C67" s="39"/>
      <c r="D67" s="39"/>
      <c r="E67" s="39"/>
      <c r="F67" s="39"/>
      <c r="G67" s="39"/>
      <c r="H67" s="39"/>
      <c r="I67" s="39"/>
      <c r="J67" s="39"/>
      <c r="K67" s="39"/>
    </row>
    <row r="68" spans="1:11">
      <c r="A68" s="39" t="s">
        <v>451</v>
      </c>
      <c r="B68" s="39"/>
      <c r="C68" s="39"/>
      <c r="D68" s="39"/>
      <c r="E68" s="39"/>
      <c r="F68" s="39"/>
      <c r="G68" s="39"/>
      <c r="H68" s="39"/>
      <c r="I68" s="39"/>
      <c r="J68" s="39"/>
      <c r="K68" s="39"/>
    </row>
  </sheetData>
  <mergeCells count="4">
    <mergeCell ref="B5:D5"/>
    <mergeCell ref="B10:D10"/>
    <mergeCell ref="B47:K48"/>
    <mergeCell ref="B64:K65"/>
  </mergeCells>
  <pageMargins left="0.7" right="0.7" top="0.75" bottom="0.75" header="0.3" footer="0.3"/>
  <pageSetup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E4E29-08A9-4D8D-B2ED-A66C2A070467}">
  <dimension ref="A1:K80"/>
  <sheetViews>
    <sheetView zoomScaleNormal="100" workbookViewId="0"/>
  </sheetViews>
  <sheetFormatPr defaultColWidth="8.88671875" defaultRowHeight="15.6"/>
  <cols>
    <col min="1" max="4" width="8.88671875" style="1" customWidth="1"/>
    <col min="5" max="5" width="10" style="1" customWidth="1"/>
    <col min="6" max="6" width="8.88671875" style="1" customWidth="1"/>
    <col min="7" max="7" width="8.88671875" style="1"/>
    <col min="8" max="8" width="8.88671875" style="1" customWidth="1"/>
    <col min="9" max="16384" width="8.88671875" style="1"/>
  </cols>
  <sheetData>
    <row r="1" spans="1:11" ht="17.399999999999999">
      <c r="A1" s="23" t="s">
        <v>970</v>
      </c>
      <c r="B1" s="22"/>
      <c r="C1" s="22" t="s">
        <v>524</v>
      </c>
      <c r="D1" s="22"/>
      <c r="E1" s="22"/>
      <c r="F1" s="22"/>
      <c r="G1" s="22"/>
      <c r="H1" s="22"/>
      <c r="I1" s="22"/>
      <c r="J1" s="22"/>
      <c r="K1" s="22"/>
    </row>
    <row r="2" spans="1:11">
      <c r="A2" s="22"/>
      <c r="B2" s="22"/>
      <c r="C2" s="22"/>
      <c r="D2" s="22"/>
      <c r="E2" s="22"/>
      <c r="F2" s="22"/>
      <c r="G2" s="22"/>
      <c r="H2" s="22"/>
      <c r="I2" s="22"/>
      <c r="J2" s="22"/>
      <c r="K2" s="22"/>
    </row>
    <row r="3" spans="1:11" ht="15.6" customHeight="1">
      <c r="A3" s="22" t="s">
        <v>969</v>
      </c>
      <c r="B3" s="22"/>
      <c r="C3" s="22"/>
      <c r="D3" s="22"/>
      <c r="E3" s="22"/>
      <c r="F3" s="22"/>
      <c r="G3" s="22"/>
      <c r="H3" s="22"/>
      <c r="I3" s="22"/>
      <c r="J3" s="22"/>
      <c r="K3" s="22"/>
    </row>
    <row r="4" spans="1:11">
      <c r="A4" s="22" t="s">
        <v>968</v>
      </c>
      <c r="B4" s="22"/>
      <c r="C4" s="431">
        <v>1000</v>
      </c>
      <c r="D4" s="22" t="s">
        <v>967</v>
      </c>
      <c r="E4" s="22"/>
      <c r="F4" s="22"/>
      <c r="G4" s="22"/>
      <c r="H4" s="22"/>
      <c r="I4" s="22"/>
      <c r="J4" s="22"/>
      <c r="K4" s="22"/>
    </row>
    <row r="5" spans="1:11">
      <c r="A5" s="22" t="s">
        <v>966</v>
      </c>
      <c r="B5" s="22"/>
      <c r="C5" s="22"/>
      <c r="D5" s="22"/>
      <c r="E5" s="22"/>
      <c r="F5" s="22"/>
      <c r="G5" s="22"/>
      <c r="H5" s="22"/>
      <c r="I5" s="22"/>
      <c r="J5" s="22"/>
      <c r="K5" s="22"/>
    </row>
    <row r="6" spans="1:11">
      <c r="A6" s="22"/>
      <c r="B6" s="22"/>
      <c r="C6" s="22"/>
      <c r="D6" s="22"/>
      <c r="E6" s="22"/>
      <c r="F6" s="22"/>
      <c r="G6" s="22"/>
      <c r="H6" s="22"/>
      <c r="I6" s="22"/>
      <c r="J6" s="22"/>
      <c r="K6" s="22"/>
    </row>
    <row r="7" spans="1:11">
      <c r="A7" s="4"/>
      <c r="B7" s="4"/>
      <c r="C7" s="4"/>
      <c r="D7" s="4"/>
      <c r="E7" s="4"/>
      <c r="F7" s="4"/>
      <c r="G7" s="4"/>
      <c r="H7" s="4"/>
      <c r="I7" s="4"/>
      <c r="J7" s="4"/>
      <c r="K7" s="4"/>
    </row>
    <row r="8" spans="1:11">
      <c r="A8" s="405" t="s">
        <v>69</v>
      </c>
      <c r="B8" s="22" t="s">
        <v>965</v>
      </c>
      <c r="C8" s="22"/>
      <c r="D8" s="22"/>
      <c r="E8" s="22"/>
      <c r="F8" s="22"/>
      <c r="G8" s="22"/>
      <c r="H8" s="22"/>
      <c r="I8" s="22"/>
      <c r="J8" s="22"/>
      <c r="K8" s="22"/>
    </row>
    <row r="9" spans="1:11">
      <c r="A9" s="405"/>
      <c r="B9" s="22"/>
      <c r="C9" s="22"/>
      <c r="D9" s="22"/>
      <c r="E9" s="22"/>
      <c r="F9" s="22"/>
      <c r="G9" s="22"/>
      <c r="H9" s="22"/>
      <c r="I9" s="22"/>
      <c r="J9" s="22"/>
      <c r="K9" s="22"/>
    </row>
    <row r="10" spans="1:11">
      <c r="A10" s="405"/>
      <c r="B10" s="305" t="s">
        <v>273</v>
      </c>
      <c r="C10" s="274" t="s">
        <v>964</v>
      </c>
      <c r="D10" s="22"/>
      <c r="E10" s="22"/>
      <c r="F10" s="391">
        <v>500</v>
      </c>
      <c r="G10" s="22" t="s">
        <v>963</v>
      </c>
      <c r="H10" s="22"/>
      <c r="I10" s="22"/>
      <c r="J10" s="22"/>
      <c r="K10" s="22"/>
    </row>
    <row r="11" spans="1:11">
      <c r="A11" s="405"/>
      <c r="B11" s="526"/>
      <c r="C11" s="185"/>
      <c r="D11" s="22"/>
      <c r="E11" s="22"/>
      <c r="F11" s="22"/>
      <c r="G11" s="22"/>
      <c r="H11" s="22"/>
      <c r="I11" s="22"/>
      <c r="J11" s="22"/>
      <c r="K11" s="22"/>
    </row>
    <row r="12" spans="1:11">
      <c r="A12" s="405"/>
      <c r="B12" s="305" t="s">
        <v>267</v>
      </c>
      <c r="C12" s="274" t="s">
        <v>962</v>
      </c>
      <c r="D12" s="22"/>
      <c r="E12" s="432">
        <v>0.2</v>
      </c>
      <c r="F12" s="22" t="s">
        <v>961</v>
      </c>
      <c r="G12" s="4"/>
      <c r="H12" s="22"/>
      <c r="I12" s="22"/>
      <c r="J12" s="22"/>
      <c r="K12" s="22"/>
    </row>
    <row r="13" spans="1:11">
      <c r="A13" s="405"/>
      <c r="B13" s="526"/>
      <c r="C13" s="185"/>
      <c r="D13" s="22"/>
      <c r="E13" s="22"/>
      <c r="F13" s="22"/>
      <c r="G13" s="22"/>
      <c r="H13" s="22"/>
      <c r="I13" s="22"/>
      <c r="J13" s="22"/>
      <c r="K13" s="22"/>
    </row>
    <row r="14" spans="1:11">
      <c r="A14" s="405"/>
      <c r="B14" s="305" t="s">
        <v>686</v>
      </c>
      <c r="C14" s="305" t="s">
        <v>960</v>
      </c>
      <c r="D14" s="22"/>
      <c r="E14" s="22"/>
      <c r="F14" s="22"/>
      <c r="G14" s="22"/>
      <c r="H14" s="22"/>
      <c r="I14" s="22"/>
      <c r="J14" s="22"/>
      <c r="K14" s="22"/>
    </row>
    <row r="15" spans="1:11">
      <c r="A15" s="405"/>
      <c r="B15" s="22"/>
      <c r="C15" s="434" t="s">
        <v>959</v>
      </c>
      <c r="D15" s="22"/>
      <c r="E15" s="22"/>
      <c r="F15" s="22"/>
      <c r="G15" s="22"/>
      <c r="H15" s="22"/>
      <c r="I15" s="431">
        <v>50000</v>
      </c>
      <c r="J15" s="22"/>
      <c r="K15" s="22"/>
    </row>
    <row r="16" spans="1:11">
      <c r="A16" s="405"/>
      <c r="B16" s="22"/>
      <c r="C16" s="434" t="s">
        <v>958</v>
      </c>
      <c r="D16" s="22"/>
      <c r="E16" s="22"/>
      <c r="F16" s="22"/>
      <c r="G16" s="22"/>
      <c r="H16" s="22"/>
      <c r="I16" s="22"/>
      <c r="J16" s="431">
        <v>100000</v>
      </c>
      <c r="K16" s="22" t="s">
        <v>957</v>
      </c>
    </row>
    <row r="17" spans="1:11">
      <c r="A17" s="22"/>
      <c r="B17" s="22"/>
      <c r="C17" s="967" t="s">
        <v>956</v>
      </c>
      <c r="D17" s="967"/>
      <c r="E17" s="967"/>
      <c r="F17" s="967"/>
      <c r="G17" s="967"/>
      <c r="H17" s="967"/>
      <c r="I17" s="967"/>
      <c r="J17" s="967"/>
      <c r="K17" s="967"/>
    </row>
    <row r="18" spans="1:11">
      <c r="A18" s="22"/>
      <c r="B18" s="22"/>
      <c r="C18" s="967"/>
      <c r="D18" s="967"/>
      <c r="E18" s="967"/>
      <c r="F18" s="967"/>
      <c r="G18" s="967"/>
      <c r="H18" s="967"/>
      <c r="I18" s="967"/>
      <c r="J18" s="967"/>
      <c r="K18" s="967"/>
    </row>
    <row r="19" spans="1:11">
      <c r="A19" s="22"/>
      <c r="B19" s="585"/>
      <c r="C19" s="185"/>
      <c r="D19" s="22"/>
      <c r="E19" s="22"/>
      <c r="F19" s="4"/>
      <c r="G19" s="22"/>
      <c r="H19" s="22"/>
      <c r="I19" s="22"/>
      <c r="J19" s="22"/>
      <c r="K19" s="22"/>
    </row>
    <row r="20" spans="1:11">
      <c r="A20" s="39"/>
      <c r="B20" s="39"/>
      <c r="C20" s="39"/>
      <c r="D20" s="39"/>
      <c r="E20" s="39"/>
      <c r="F20" s="39"/>
      <c r="G20" s="39"/>
      <c r="H20" s="39"/>
      <c r="I20" s="39"/>
      <c r="J20" s="39"/>
      <c r="K20" s="39"/>
    </row>
    <row r="21" spans="1:11">
      <c r="A21" s="39" t="s">
        <v>451</v>
      </c>
      <c r="B21" s="39"/>
      <c r="C21" s="39"/>
      <c r="D21" s="39"/>
      <c r="E21" s="39"/>
      <c r="F21" s="39"/>
      <c r="G21" s="39"/>
      <c r="H21" s="39"/>
      <c r="I21" s="39"/>
      <c r="J21" s="39"/>
      <c r="K21" s="39"/>
    </row>
    <row r="34" spans="1:2">
      <c r="A34" s="405" t="s">
        <v>9</v>
      </c>
      <c r="B34" s="22" t="s">
        <v>955</v>
      </c>
    </row>
    <row r="35" spans="1:2">
      <c r="A35" s="4"/>
      <c r="B35" s="4"/>
    </row>
    <row r="36" spans="1:2">
      <c r="A36" s="39"/>
      <c r="B36" s="39"/>
    </row>
    <row r="37" spans="1:2">
      <c r="A37" s="39" t="s">
        <v>451</v>
      </c>
      <c r="B37" s="39"/>
    </row>
    <row r="51" spans="1:10">
      <c r="A51" s="22" t="s">
        <v>954</v>
      </c>
      <c r="B51" s="4"/>
      <c r="C51" s="4"/>
      <c r="D51" s="4"/>
      <c r="E51" s="4"/>
      <c r="F51" s="431">
        <v>450000</v>
      </c>
      <c r="G51" s="22" t="s">
        <v>953</v>
      </c>
      <c r="H51" s="22"/>
      <c r="I51" s="22"/>
      <c r="J51" s="431">
        <v>800000</v>
      </c>
    </row>
    <row r="52" spans="1:10">
      <c r="A52" s="22" t="s">
        <v>952</v>
      </c>
      <c r="B52" s="4"/>
      <c r="C52" s="4"/>
      <c r="D52" s="4"/>
      <c r="E52" s="4"/>
      <c r="F52" s="4"/>
      <c r="G52" s="22"/>
      <c r="H52" s="22"/>
      <c r="I52" s="22"/>
      <c r="J52" s="22"/>
    </row>
    <row r="53" spans="1:10">
      <c r="A53" s="4"/>
      <c r="B53" s="4"/>
      <c r="C53" s="4"/>
      <c r="D53" s="4"/>
      <c r="E53" s="4"/>
      <c r="F53" s="4"/>
      <c r="G53" s="22"/>
      <c r="H53" s="22"/>
      <c r="I53" s="22"/>
      <c r="J53" s="22"/>
    </row>
    <row r="54" spans="1:10">
      <c r="A54" s="4"/>
      <c r="B54" s="4"/>
      <c r="C54" s="4"/>
      <c r="D54" s="4"/>
      <c r="E54" s="4"/>
      <c r="F54" s="4"/>
      <c r="G54" s="4"/>
      <c r="H54" s="4"/>
      <c r="I54" s="4"/>
      <c r="J54" s="4"/>
    </row>
    <row r="55" spans="1:10">
      <c r="A55" s="405" t="s">
        <v>7</v>
      </c>
      <c r="B55" s="22" t="s">
        <v>951</v>
      </c>
      <c r="C55" s="22"/>
      <c r="D55" s="22"/>
      <c r="E55" s="22"/>
      <c r="F55" s="22"/>
      <c r="G55" s="22"/>
      <c r="H55" s="22"/>
      <c r="I55" s="22"/>
      <c r="J55" s="22"/>
    </row>
    <row r="56" spans="1:10">
      <c r="A56" s="405"/>
      <c r="B56" s="22"/>
      <c r="C56" s="22"/>
      <c r="D56" s="22"/>
      <c r="E56" s="22"/>
      <c r="F56" s="22"/>
      <c r="G56" s="22"/>
      <c r="H56" s="22"/>
      <c r="I56" s="22"/>
      <c r="J56" s="22"/>
    </row>
    <row r="57" spans="1:10">
      <c r="A57" s="405"/>
      <c r="B57" s="274" t="s">
        <v>950</v>
      </c>
      <c r="C57" s="22"/>
      <c r="D57" s="22"/>
      <c r="E57" s="22"/>
      <c r="F57" s="431">
        <v>200000</v>
      </c>
      <c r="G57" s="210" t="s">
        <v>947</v>
      </c>
      <c r="H57" s="432">
        <v>0.5</v>
      </c>
      <c r="I57" s="22" t="s">
        <v>946</v>
      </c>
      <c r="J57" s="22"/>
    </row>
    <row r="58" spans="1:10">
      <c r="A58" s="405"/>
      <c r="B58" s="274"/>
      <c r="C58" s="22"/>
      <c r="D58" s="22"/>
      <c r="E58" s="22"/>
      <c r="F58" s="22"/>
      <c r="G58" s="22"/>
      <c r="H58" s="22"/>
      <c r="I58" s="22"/>
      <c r="J58" s="22"/>
    </row>
    <row r="59" spans="1:10">
      <c r="A59" s="405"/>
      <c r="B59" s="274" t="s">
        <v>949</v>
      </c>
      <c r="C59" s="22"/>
      <c r="D59" s="22"/>
      <c r="E59" s="22"/>
      <c r="F59" s="431">
        <v>500000</v>
      </c>
      <c r="G59" s="210" t="s">
        <v>947</v>
      </c>
      <c r="H59" s="432">
        <v>0.8</v>
      </c>
      <c r="I59" s="22" t="s">
        <v>946</v>
      </c>
      <c r="J59" s="22"/>
    </row>
    <row r="60" spans="1:10">
      <c r="A60" s="405"/>
      <c r="B60" s="274"/>
      <c r="C60" s="22"/>
      <c r="D60" s="22"/>
      <c r="E60" s="22"/>
      <c r="F60" s="22"/>
      <c r="G60" s="22"/>
      <c r="H60" s="22"/>
      <c r="I60" s="22"/>
      <c r="J60" s="22"/>
    </row>
    <row r="61" spans="1:10">
      <c r="A61" s="405"/>
      <c r="B61" s="274" t="s">
        <v>948</v>
      </c>
      <c r="C61" s="22"/>
      <c r="D61" s="22"/>
      <c r="E61" s="22"/>
      <c r="F61" s="431">
        <v>750000</v>
      </c>
      <c r="G61" s="210" t="s">
        <v>947</v>
      </c>
      <c r="H61" s="432">
        <v>0.9</v>
      </c>
      <c r="I61" s="22" t="s">
        <v>946</v>
      </c>
      <c r="J61" s="22"/>
    </row>
    <row r="62" spans="1:10">
      <c r="A62" s="4"/>
      <c r="B62" s="4"/>
      <c r="C62" s="4"/>
      <c r="D62" s="4"/>
      <c r="E62" s="4"/>
      <c r="F62" s="4"/>
      <c r="G62" s="22"/>
      <c r="H62" s="22"/>
      <c r="I62" s="22"/>
      <c r="J62" s="22"/>
    </row>
    <row r="63" spans="1:10">
      <c r="A63" s="39"/>
      <c r="B63" s="39"/>
      <c r="C63" s="39"/>
      <c r="D63" s="39"/>
      <c r="E63" s="39"/>
      <c r="F63" s="39"/>
      <c r="G63" s="39"/>
      <c r="H63" s="39"/>
      <c r="I63" s="39"/>
      <c r="J63" s="39"/>
    </row>
    <row r="64" spans="1:10">
      <c r="A64" s="39" t="s">
        <v>451</v>
      </c>
      <c r="B64" s="39"/>
      <c r="C64" s="39"/>
      <c r="D64" s="39"/>
      <c r="E64" s="39"/>
      <c r="F64" s="39"/>
      <c r="G64" s="39"/>
      <c r="H64" s="39"/>
      <c r="I64" s="39"/>
      <c r="J64" s="39"/>
    </row>
    <row r="77" spans="1:2">
      <c r="A77" s="405" t="s">
        <v>4</v>
      </c>
      <c r="B77" s="22" t="s">
        <v>945</v>
      </c>
    </row>
    <row r="78" spans="1:2">
      <c r="A78" s="4"/>
      <c r="B78" s="4"/>
    </row>
    <row r="79" spans="1:2">
      <c r="A79" s="39"/>
      <c r="B79" s="39"/>
    </row>
    <row r="80" spans="1:2">
      <c r="A80" s="39" t="s">
        <v>451</v>
      </c>
      <c r="B80" s="39"/>
    </row>
  </sheetData>
  <mergeCells count="1">
    <mergeCell ref="C17:K18"/>
  </mergeCells>
  <pageMargins left="0.7" right="0.7" top="0.75" bottom="0.75" header="0.3" footer="0.3"/>
  <pageSetup orientation="portrait" verticalDpi="0"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B2220-4D1E-4981-85B8-5B5DE55FDD64}">
  <dimension ref="A1:K252"/>
  <sheetViews>
    <sheetView zoomScaleNormal="100" workbookViewId="0"/>
  </sheetViews>
  <sheetFormatPr defaultColWidth="8.88671875" defaultRowHeight="15.6"/>
  <cols>
    <col min="1" max="1" width="8.88671875" style="1" customWidth="1"/>
    <col min="2" max="5" width="12.6640625" style="1" customWidth="1"/>
    <col min="6" max="6" width="8.88671875" style="1" customWidth="1"/>
    <col min="7" max="7" width="8.88671875" style="1"/>
    <col min="8" max="8" width="8.88671875" style="1" customWidth="1"/>
    <col min="9" max="16384" width="8.88671875" style="1"/>
  </cols>
  <sheetData>
    <row r="1" spans="1:11" ht="17.399999999999999">
      <c r="A1" s="23" t="s">
        <v>471</v>
      </c>
      <c r="B1" s="22"/>
      <c r="C1" s="22" t="s">
        <v>780</v>
      </c>
      <c r="D1" s="22"/>
      <c r="E1" s="22"/>
      <c r="F1" s="22"/>
      <c r="G1" s="22"/>
      <c r="H1" s="22"/>
      <c r="I1" s="22"/>
      <c r="J1" s="22"/>
      <c r="K1" s="22"/>
    </row>
    <row r="2" spans="1:11">
      <c r="A2" s="22"/>
      <c r="B2" s="22"/>
      <c r="C2" s="22"/>
      <c r="D2" s="22"/>
      <c r="E2" s="22"/>
      <c r="F2" s="22"/>
      <c r="G2" s="22"/>
      <c r="H2" s="22"/>
      <c r="I2" s="22"/>
      <c r="J2" s="22"/>
      <c r="K2" s="22"/>
    </row>
    <row r="3" spans="1:11">
      <c r="A3" s="968" t="s">
        <v>1001</v>
      </c>
      <c r="B3" s="968"/>
      <c r="C3" s="968"/>
      <c r="D3" s="968"/>
      <c r="E3" s="968"/>
      <c r="F3" s="968"/>
      <c r="G3" s="968"/>
      <c r="H3" s="968"/>
      <c r="I3" s="968"/>
      <c r="J3" s="968"/>
      <c r="K3" s="968"/>
    </row>
    <row r="4" spans="1:11">
      <c r="A4" s="968"/>
      <c r="B4" s="968"/>
      <c r="C4" s="968"/>
      <c r="D4" s="968"/>
      <c r="E4" s="968"/>
      <c r="F4" s="968"/>
      <c r="G4" s="968"/>
      <c r="H4" s="968"/>
      <c r="I4" s="968"/>
      <c r="J4" s="968"/>
      <c r="K4" s="968"/>
    </row>
    <row r="5" spans="1:11">
      <c r="A5" s="274"/>
      <c r="B5" s="185"/>
      <c r="C5" s="185"/>
      <c r="D5" s="185"/>
      <c r="E5" s="22"/>
      <c r="F5" s="22"/>
      <c r="G5" s="22"/>
      <c r="H5" s="22"/>
      <c r="I5" s="22"/>
      <c r="J5" s="22"/>
      <c r="K5" s="22"/>
    </row>
    <row r="6" spans="1:11" ht="31.2">
      <c r="A6" s="22"/>
      <c r="B6" s="969" t="s">
        <v>1000</v>
      </c>
      <c r="C6" s="253"/>
      <c r="D6" s="970" t="s">
        <v>999</v>
      </c>
      <c r="E6" s="253" t="s">
        <v>998</v>
      </c>
      <c r="F6" s="22"/>
      <c r="G6" s="22"/>
      <c r="H6" s="22"/>
      <c r="I6" s="22"/>
      <c r="J6" s="22"/>
      <c r="K6" s="22"/>
    </row>
    <row r="7" spans="1:11">
      <c r="A7" s="22"/>
      <c r="B7" s="969"/>
      <c r="C7" s="250" t="s">
        <v>997</v>
      </c>
      <c r="D7" s="970"/>
      <c r="E7" s="250" t="s">
        <v>825</v>
      </c>
      <c r="F7" s="22"/>
      <c r="G7" s="22"/>
      <c r="H7" s="22"/>
      <c r="I7" s="22"/>
      <c r="J7" s="22"/>
      <c r="K7" s="22"/>
    </row>
    <row r="8" spans="1:11">
      <c r="A8" s="22"/>
      <c r="B8" s="964" t="s">
        <v>996</v>
      </c>
      <c r="C8" s="430" t="s">
        <v>994</v>
      </c>
      <c r="D8" s="430">
        <v>480</v>
      </c>
      <c r="E8" s="379">
        <v>52000</v>
      </c>
      <c r="F8" s="22"/>
      <c r="G8" s="22"/>
      <c r="H8" s="22"/>
      <c r="I8" s="22"/>
      <c r="J8" s="22"/>
      <c r="K8" s="22"/>
    </row>
    <row r="9" spans="1:11">
      <c r="A9" s="22"/>
      <c r="B9" s="964"/>
      <c r="C9" s="430" t="s">
        <v>993</v>
      </c>
      <c r="D9" s="430">
        <v>160</v>
      </c>
      <c r="E9" s="379">
        <v>8000</v>
      </c>
      <c r="F9" s="22"/>
      <c r="G9" s="22"/>
      <c r="H9" s="22"/>
      <c r="I9" s="22"/>
      <c r="J9" s="22"/>
      <c r="K9" s="22"/>
    </row>
    <row r="10" spans="1:11">
      <c r="A10" s="22"/>
      <c r="B10" s="964" t="s">
        <v>995</v>
      </c>
      <c r="C10" s="430" t="s">
        <v>994</v>
      </c>
      <c r="D10" s="430">
        <v>240</v>
      </c>
      <c r="E10" s="379">
        <v>38000</v>
      </c>
      <c r="F10" s="22"/>
      <c r="G10" s="22"/>
      <c r="H10" s="22"/>
      <c r="I10" s="22"/>
      <c r="J10" s="22"/>
      <c r="K10" s="22"/>
    </row>
    <row r="11" spans="1:11">
      <c r="A11" s="22"/>
      <c r="B11" s="964"/>
      <c r="C11" s="430" t="s">
        <v>993</v>
      </c>
      <c r="D11" s="430">
        <v>120</v>
      </c>
      <c r="E11" s="379">
        <v>12000</v>
      </c>
      <c r="F11" s="22"/>
      <c r="G11" s="22"/>
      <c r="H11" s="22"/>
      <c r="I11" s="22"/>
      <c r="J11" s="22"/>
      <c r="K11" s="22"/>
    </row>
    <row r="12" spans="1:11">
      <c r="A12" s="22"/>
      <c r="B12" s="249" t="s">
        <v>603</v>
      </c>
      <c r="C12" s="249"/>
      <c r="D12" s="576">
        <v>1000</v>
      </c>
      <c r="E12" s="576">
        <v>110000</v>
      </c>
      <c r="F12" s="22"/>
      <c r="G12" s="22"/>
      <c r="H12" s="22"/>
      <c r="I12" s="22"/>
      <c r="J12" s="22"/>
      <c r="K12" s="22"/>
    </row>
    <row r="13" spans="1:11">
      <c r="A13" s="274"/>
      <c r="B13" s="185"/>
      <c r="C13" s="185"/>
      <c r="D13" s="185"/>
      <c r="E13" s="22"/>
      <c r="F13" s="22"/>
      <c r="G13" s="22"/>
      <c r="H13" s="22"/>
      <c r="I13" s="22"/>
      <c r="J13" s="22"/>
      <c r="K13" s="22"/>
    </row>
    <row r="14" spans="1:11" ht="15.6" customHeight="1">
      <c r="A14" s="274" t="s">
        <v>992</v>
      </c>
      <c r="B14" s="185"/>
      <c r="C14" s="185"/>
      <c r="D14" s="185"/>
      <c r="E14" s="391">
        <v>100</v>
      </c>
      <c r="F14" s="22" t="s">
        <v>991</v>
      </c>
      <c r="G14" s="22"/>
      <c r="H14" s="22"/>
      <c r="I14" s="22"/>
      <c r="J14" s="22"/>
      <c r="K14" s="22"/>
    </row>
    <row r="15" spans="1:11">
      <c r="A15" s="274" t="s">
        <v>990</v>
      </c>
      <c r="B15" s="22"/>
      <c r="C15" s="22"/>
      <c r="D15" s="22"/>
      <c r="E15" s="22"/>
      <c r="F15" s="391">
        <v>110</v>
      </c>
      <c r="G15" s="22" t="s">
        <v>989</v>
      </c>
      <c r="H15" s="22"/>
      <c r="I15" s="22"/>
      <c r="J15" s="22"/>
      <c r="K15" s="22"/>
    </row>
    <row r="18" spans="1:2">
      <c r="A18" s="405" t="s">
        <v>69</v>
      </c>
      <c r="B18" s="22" t="s">
        <v>988</v>
      </c>
    </row>
    <row r="19" spans="1:2">
      <c r="A19" s="4"/>
      <c r="B19" s="4"/>
    </row>
    <row r="20" spans="1:2">
      <c r="A20" s="39"/>
      <c r="B20" s="39"/>
    </row>
    <row r="21" spans="1:2">
      <c r="A21" s="39" t="s">
        <v>451</v>
      </c>
      <c r="B21" s="39"/>
    </row>
    <row r="35" spans="1:9">
      <c r="A35" s="274" t="s">
        <v>987</v>
      </c>
      <c r="B35" s="22"/>
      <c r="C35" s="22"/>
      <c r="D35" s="22"/>
      <c r="E35" s="22"/>
      <c r="F35" s="22"/>
      <c r="G35" s="22"/>
      <c r="H35" s="22"/>
      <c r="I35" s="22"/>
    </row>
    <row r="36" spans="1:9">
      <c r="A36" s="274" t="s">
        <v>986</v>
      </c>
      <c r="B36" s="22"/>
      <c r="C36" s="22"/>
      <c r="D36" s="22"/>
      <c r="E36" s="22"/>
      <c r="F36" s="22"/>
      <c r="G36" s="22"/>
      <c r="H36" s="22"/>
      <c r="I36" s="22" t="s">
        <v>985</v>
      </c>
    </row>
    <row r="37" spans="1:9">
      <c r="A37" s="22"/>
      <c r="B37" s="434" t="s">
        <v>984</v>
      </c>
      <c r="C37" s="274" t="s">
        <v>983</v>
      </c>
      <c r="D37" s="22"/>
      <c r="E37" s="22"/>
      <c r="F37" s="22"/>
      <c r="G37" s="22"/>
      <c r="H37" s="22"/>
      <c r="I37" s="22"/>
    </row>
    <row r="38" spans="1:9" ht="18">
      <c r="A38" s="22"/>
      <c r="B38" s="587" t="s">
        <v>982</v>
      </c>
      <c r="C38" s="22"/>
      <c r="D38" s="22"/>
      <c r="E38" s="22"/>
      <c r="F38" s="274"/>
      <c r="G38" s="22"/>
      <c r="H38" s="22"/>
      <c r="I38" s="22"/>
    </row>
    <row r="39" spans="1:9">
      <c r="A39" s="22"/>
      <c r="B39" s="274" t="s">
        <v>981</v>
      </c>
      <c r="C39" s="22"/>
      <c r="D39" s="22"/>
      <c r="E39" s="22"/>
      <c r="F39" s="22"/>
      <c r="G39" s="22"/>
      <c r="H39" s="22"/>
      <c r="I39" s="22"/>
    </row>
    <row r="40" spans="1:9" ht="18">
      <c r="A40" s="22"/>
      <c r="B40" s="434" t="s">
        <v>980</v>
      </c>
      <c r="C40" s="22"/>
      <c r="D40" s="22"/>
      <c r="E40" s="22"/>
      <c r="F40" s="22"/>
      <c r="G40" s="22"/>
      <c r="H40" s="22"/>
      <c r="I40" s="22"/>
    </row>
    <row r="41" spans="1:9">
      <c r="A41" s="22"/>
      <c r="B41" s="274" t="s">
        <v>979</v>
      </c>
      <c r="C41" s="22"/>
      <c r="D41" s="22"/>
      <c r="E41" s="22"/>
      <c r="F41" s="22"/>
      <c r="G41" s="22"/>
      <c r="H41" s="22"/>
      <c r="I41" s="22"/>
    </row>
    <row r="42" spans="1:9">
      <c r="A42" s="4"/>
      <c r="B42" s="4"/>
      <c r="C42" s="4"/>
      <c r="D42" s="4"/>
      <c r="E42" s="4"/>
      <c r="F42" s="4"/>
      <c r="G42" s="22"/>
      <c r="H42" s="22"/>
      <c r="I42" s="22"/>
    </row>
    <row r="43" spans="1:9">
      <c r="A43" s="4"/>
      <c r="B43" s="4"/>
      <c r="C43" s="4"/>
      <c r="D43" s="4"/>
      <c r="E43" s="4"/>
      <c r="F43" s="4"/>
      <c r="G43" s="4"/>
      <c r="H43" s="4"/>
      <c r="I43" s="4"/>
    </row>
    <row r="44" spans="1:9" ht="18">
      <c r="A44" s="405" t="s">
        <v>9</v>
      </c>
      <c r="B44" s="274" t="s">
        <v>978</v>
      </c>
      <c r="C44" s="22"/>
      <c r="D44" s="22"/>
      <c r="E44" s="274" t="s">
        <v>977</v>
      </c>
      <c r="F44" s="22"/>
      <c r="G44" s="22"/>
      <c r="H44" s="22"/>
      <c r="I44" s="22"/>
    </row>
    <row r="45" spans="1:9">
      <c r="A45" s="22"/>
      <c r="B45" s="274" t="s">
        <v>976</v>
      </c>
      <c r="C45" s="22"/>
      <c r="D45" s="22"/>
      <c r="E45" s="22"/>
      <c r="F45" s="22"/>
      <c r="G45" s="22"/>
      <c r="H45" s="22"/>
      <c r="I45" s="22"/>
    </row>
    <row r="46" spans="1:9">
      <c r="A46" s="39"/>
      <c r="B46" s="39"/>
      <c r="C46" s="39"/>
      <c r="D46" s="39"/>
      <c r="E46" s="39"/>
      <c r="F46" s="39"/>
      <c r="G46" s="39"/>
      <c r="H46" s="39"/>
      <c r="I46" s="39"/>
    </row>
    <row r="47" spans="1:9">
      <c r="A47" s="39" t="s">
        <v>451</v>
      </c>
      <c r="B47" s="39"/>
      <c r="C47" s="39"/>
      <c r="D47" s="39"/>
      <c r="E47" s="39"/>
      <c r="F47" s="39"/>
      <c r="G47" s="39"/>
      <c r="H47" s="39"/>
      <c r="I47" s="39"/>
    </row>
    <row r="60" spans="1:2">
      <c r="A60" s="405" t="s">
        <v>7</v>
      </c>
      <c r="B60" s="22" t="s">
        <v>975</v>
      </c>
    </row>
    <row r="61" spans="1:2">
      <c r="A61" s="4"/>
      <c r="B61" s="4"/>
    </row>
    <row r="62" spans="1:2">
      <c r="A62" s="39"/>
      <c r="B62" s="39"/>
    </row>
    <row r="63" spans="1:2">
      <c r="A63" s="39" t="s">
        <v>451</v>
      </c>
      <c r="B63" s="39"/>
    </row>
    <row r="76" spans="1:2">
      <c r="A76" s="405" t="s">
        <v>4</v>
      </c>
      <c r="B76" s="22" t="s">
        <v>974</v>
      </c>
    </row>
    <row r="77" spans="1:2">
      <c r="A77" s="4"/>
      <c r="B77" s="4"/>
    </row>
    <row r="78" spans="1:2">
      <c r="A78" s="39"/>
      <c r="B78" s="39"/>
    </row>
    <row r="79" spans="1:2">
      <c r="A79" s="39" t="s">
        <v>451</v>
      </c>
      <c r="B79" s="39"/>
    </row>
    <row r="93" spans="1:2">
      <c r="A93" s="22" t="s">
        <v>973</v>
      </c>
      <c r="B93" s="4"/>
    </row>
    <row r="94" spans="1:2">
      <c r="A94" s="4"/>
      <c r="B94" s="4"/>
    </row>
    <row r="95" spans="1:2">
      <c r="A95" s="4"/>
      <c r="B95" s="4"/>
    </row>
    <row r="96" spans="1:2">
      <c r="A96" s="405" t="s">
        <v>46</v>
      </c>
      <c r="B96" s="22" t="s">
        <v>972</v>
      </c>
    </row>
    <row r="99" spans="1:1">
      <c r="A99" s="39" t="s">
        <v>451</v>
      </c>
    </row>
    <row r="217" spans="1:2">
      <c r="A217" s="586" t="s">
        <v>108</v>
      </c>
      <c r="B217" s="170" t="s">
        <v>971</v>
      </c>
    </row>
    <row r="218" spans="1:2">
      <c r="A218" s="169"/>
      <c r="B218" s="169"/>
    </row>
    <row r="219" spans="1:2">
      <c r="A219" s="39"/>
      <c r="B219" s="39"/>
    </row>
    <row r="220" spans="1:2">
      <c r="A220" s="39" t="s">
        <v>451</v>
      </c>
      <c r="B220" s="39"/>
    </row>
    <row r="233" spans="1:2">
      <c r="A233" s="586" t="s">
        <v>157</v>
      </c>
      <c r="B233" s="170" t="s">
        <v>971</v>
      </c>
    </row>
    <row r="234" spans="1:2">
      <c r="A234" s="169"/>
      <c r="B234" s="169"/>
    </row>
    <row r="235" spans="1:2">
      <c r="A235" s="39"/>
      <c r="B235" s="39"/>
    </row>
    <row r="236" spans="1:2">
      <c r="A236" s="39" t="s">
        <v>451</v>
      </c>
      <c r="B236" s="39"/>
    </row>
    <row r="249" spans="1:2">
      <c r="A249" s="586" t="s">
        <v>152</v>
      </c>
      <c r="B249" s="170" t="s">
        <v>971</v>
      </c>
    </row>
    <row r="250" spans="1:2">
      <c r="A250" s="169"/>
      <c r="B250" s="169"/>
    </row>
    <row r="251" spans="1:2">
      <c r="A251" s="39"/>
      <c r="B251" s="39"/>
    </row>
    <row r="252" spans="1:2">
      <c r="A252" s="39" t="s">
        <v>451</v>
      </c>
      <c r="B252" s="39"/>
    </row>
  </sheetData>
  <mergeCells count="5">
    <mergeCell ref="A3:K4"/>
    <mergeCell ref="B6:B7"/>
    <mergeCell ref="D6:D7"/>
    <mergeCell ref="B8:B9"/>
    <mergeCell ref="B10:B11"/>
  </mergeCells>
  <pageMargins left="0.7" right="0.7" top="0.75" bottom="0.75" header="0.3" footer="0.3"/>
  <pageSetup orientation="portrait" verticalDpi="0" r:id="rId1"/>
  <drawing r:id="rId2"/>
  <legacyDrawing r:id="rId3"/>
  <oleObjects>
    <mc:AlternateContent xmlns:mc="http://schemas.openxmlformats.org/markup-compatibility/2006">
      <mc:Choice Requires="x14">
        <oleObject progId="Equation.DSMT4" shapeId="23553" r:id="rId4">
          <objectPr defaultSize="0" autoPict="0" r:id="rId5">
            <anchor moveWithCells="1" sizeWithCells="1">
              <from>
                <xdr:col>6</xdr:col>
                <xdr:colOff>175260</xdr:colOff>
                <xdr:row>35</xdr:row>
                <xdr:rowOff>22860</xdr:rowOff>
              </from>
              <to>
                <xdr:col>7</xdr:col>
                <xdr:colOff>289560</xdr:colOff>
                <xdr:row>36</xdr:row>
                <xdr:rowOff>60960</xdr:rowOff>
              </to>
            </anchor>
          </objectPr>
        </oleObject>
      </mc:Choice>
      <mc:Fallback>
        <oleObject progId="Equation.DSMT4" shapeId="23553" r:id="rId4"/>
      </mc:Fallback>
    </mc:AlternateContent>
    <mc:AlternateContent xmlns:mc="http://schemas.openxmlformats.org/markup-compatibility/2006">
      <mc:Choice Requires="x14">
        <oleObject progId="Equation.DSMT4" shapeId="23554" r:id="rId6">
          <objectPr defaultSize="0" autoPict="0" r:id="rId7">
            <anchor moveWithCells="1" sizeWithCells="1">
              <from>
                <xdr:col>1</xdr:col>
                <xdr:colOff>160020</xdr:colOff>
                <xdr:row>36</xdr:row>
                <xdr:rowOff>38100</xdr:rowOff>
              </from>
              <to>
                <xdr:col>1</xdr:col>
                <xdr:colOff>304800</xdr:colOff>
                <xdr:row>37</xdr:row>
                <xdr:rowOff>0</xdr:rowOff>
              </to>
            </anchor>
          </objectPr>
        </oleObject>
      </mc:Choice>
      <mc:Fallback>
        <oleObject progId="Equation.DSMT4" shapeId="23554" r:id="rId6"/>
      </mc:Fallback>
    </mc:AlternateContent>
    <mc:AlternateContent xmlns:mc="http://schemas.openxmlformats.org/markup-compatibility/2006">
      <mc:Choice Requires="x14">
        <oleObject progId="Equation.DSMT4" shapeId="23555" r:id="rId8">
          <objectPr defaultSize="0" autoPict="0" r:id="rId7">
            <anchor moveWithCells="1" sizeWithCells="1">
              <from>
                <xdr:col>3</xdr:col>
                <xdr:colOff>556260</xdr:colOff>
                <xdr:row>43</xdr:row>
                <xdr:rowOff>60960</xdr:rowOff>
              </from>
              <to>
                <xdr:col>3</xdr:col>
                <xdr:colOff>693420</xdr:colOff>
                <xdr:row>43</xdr:row>
                <xdr:rowOff>220980</xdr:rowOff>
              </to>
            </anchor>
          </objectPr>
        </oleObject>
      </mc:Choice>
      <mc:Fallback>
        <oleObject progId="Equation.DSMT4" shapeId="23555" r:id="rId8"/>
      </mc:Fallback>
    </mc:AlternateContent>
  </oleObjec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B1CE2-134E-49D8-877F-7CF289E9CFBA}">
  <dimension ref="A1:F26"/>
  <sheetViews>
    <sheetView topLeftCell="A2" zoomScaleNormal="100" workbookViewId="0"/>
  </sheetViews>
  <sheetFormatPr defaultColWidth="8.88671875" defaultRowHeight="15.6"/>
  <cols>
    <col min="1" max="1" width="8.88671875" style="1" customWidth="1"/>
    <col min="2" max="2" width="29.33203125" style="1" customWidth="1"/>
    <col min="3" max="6" width="13.6640625" style="1" customWidth="1"/>
    <col min="7" max="7" width="8.88671875" style="1"/>
    <col min="8" max="8" width="8.88671875" style="1" customWidth="1"/>
    <col min="9" max="16384" width="8.88671875" style="1"/>
  </cols>
  <sheetData>
    <row r="1" spans="1:6" ht="17.399999999999999">
      <c r="A1" s="23" t="s">
        <v>944</v>
      </c>
      <c r="B1" s="22"/>
      <c r="C1" s="22" t="s">
        <v>1018</v>
      </c>
      <c r="D1" s="22"/>
      <c r="E1" s="22"/>
      <c r="F1" s="22"/>
    </row>
    <row r="2" spans="1:6">
      <c r="A2" s="22"/>
      <c r="B2" s="22"/>
      <c r="C2" s="22"/>
      <c r="D2" s="22"/>
      <c r="E2" s="22"/>
      <c r="F2" s="22"/>
    </row>
    <row r="3" spans="1:6">
      <c r="A3" s="274" t="s">
        <v>1017</v>
      </c>
      <c r="B3" s="22"/>
      <c r="C3" s="22"/>
      <c r="D3" s="22"/>
      <c r="E3" s="22"/>
      <c r="F3" s="22"/>
    </row>
    <row r="4" spans="1:6">
      <c r="A4" s="274"/>
      <c r="B4" s="22"/>
      <c r="C4" s="22"/>
      <c r="D4" s="22"/>
      <c r="E4" s="22"/>
      <c r="F4" s="22"/>
    </row>
    <row r="5" spans="1:6" ht="28.2" customHeight="1">
      <c r="A5" s="22"/>
      <c r="B5" s="592"/>
      <c r="C5" s="592"/>
      <c r="D5" s="890" t="s">
        <v>1016</v>
      </c>
      <c r="E5" s="890"/>
      <c r="F5" s="22"/>
    </row>
    <row r="6" spans="1:6" ht="31.2">
      <c r="A6" s="22"/>
      <c r="B6" s="250" t="s">
        <v>1012</v>
      </c>
      <c r="C6" s="250" t="s">
        <v>1015</v>
      </c>
      <c r="D6" s="249" t="s">
        <v>1014</v>
      </c>
      <c r="E6" s="247" t="s">
        <v>1013</v>
      </c>
      <c r="F6" s="22"/>
    </row>
    <row r="7" spans="1:6">
      <c r="A7" s="22"/>
      <c r="B7" s="972" t="s">
        <v>1009</v>
      </c>
      <c r="C7" s="591">
        <v>1</v>
      </c>
      <c r="D7" s="590">
        <v>14000</v>
      </c>
      <c r="E7" s="590">
        <v>35000</v>
      </c>
      <c r="F7" s="22"/>
    </row>
    <row r="8" spans="1:6">
      <c r="A8" s="22"/>
      <c r="B8" s="964"/>
      <c r="C8" s="525">
        <v>2</v>
      </c>
      <c r="D8" s="589">
        <v>32000</v>
      </c>
      <c r="E8" s="589">
        <v>20000</v>
      </c>
      <c r="F8" s="22"/>
    </row>
    <row r="9" spans="1:6">
      <c r="A9" s="22"/>
      <c r="B9" s="964" t="s">
        <v>1008</v>
      </c>
      <c r="C9" s="591">
        <v>3</v>
      </c>
      <c r="D9" s="590">
        <v>22000</v>
      </c>
      <c r="E9" s="590">
        <v>16000</v>
      </c>
      <c r="F9" s="22"/>
    </row>
    <row r="10" spans="1:6">
      <c r="A10" s="22"/>
      <c r="B10" s="964"/>
      <c r="C10" s="525">
        <v>4</v>
      </c>
      <c r="D10" s="589">
        <v>10000</v>
      </c>
      <c r="E10" s="589">
        <v>3000</v>
      </c>
      <c r="F10" s="22"/>
    </row>
    <row r="11" spans="1:6">
      <c r="A11" s="274"/>
      <c r="B11" s="22"/>
      <c r="C11" s="22"/>
      <c r="D11" s="22"/>
      <c r="E11" s="22"/>
      <c r="F11" s="22"/>
    </row>
    <row r="12" spans="1:6" ht="46.2" customHeight="1">
      <c r="A12" s="22"/>
      <c r="B12" s="247" t="s">
        <v>1012</v>
      </c>
      <c r="C12" s="969" t="s">
        <v>1011</v>
      </c>
      <c r="D12" s="970"/>
      <c r="E12" s="969" t="s">
        <v>1010</v>
      </c>
      <c r="F12" s="970"/>
    </row>
    <row r="13" spans="1:6">
      <c r="A13" s="22"/>
      <c r="B13" s="430" t="s">
        <v>1009</v>
      </c>
      <c r="C13" s="892">
        <v>88600</v>
      </c>
      <c r="D13" s="892"/>
      <c r="E13" s="971">
        <v>0.16</v>
      </c>
      <c r="F13" s="971"/>
    </row>
    <row r="14" spans="1:6">
      <c r="A14" s="22"/>
      <c r="B14" s="430" t="s">
        <v>1008</v>
      </c>
      <c r="C14" s="892">
        <v>92200</v>
      </c>
      <c r="D14" s="892"/>
      <c r="E14" s="971">
        <v>0.38</v>
      </c>
      <c r="F14" s="971"/>
    </row>
    <row r="15" spans="1:6">
      <c r="A15" s="274"/>
      <c r="B15" s="185"/>
      <c r="C15" s="22"/>
      <c r="D15" s="22"/>
      <c r="E15" s="22"/>
      <c r="F15" s="22"/>
    </row>
    <row r="16" spans="1:6">
      <c r="A16" s="22"/>
      <c r="B16" s="434" t="s">
        <v>1007</v>
      </c>
      <c r="C16" s="215"/>
      <c r="D16" s="431">
        <v>20000</v>
      </c>
      <c r="E16" s="22"/>
      <c r="F16" s="22"/>
    </row>
    <row r="17" spans="1:6">
      <c r="A17" s="22"/>
      <c r="B17" s="434" t="s">
        <v>1006</v>
      </c>
      <c r="C17" s="22"/>
      <c r="D17" s="431">
        <v>45000</v>
      </c>
      <c r="E17" s="22"/>
      <c r="F17" s="22"/>
    </row>
    <row r="18" spans="1:6">
      <c r="A18" s="22"/>
      <c r="B18" s="434" t="s">
        <v>1005</v>
      </c>
      <c r="C18" s="22"/>
      <c r="D18" s="391">
        <v>0.67</v>
      </c>
      <c r="E18" s="22"/>
      <c r="F18" s="22"/>
    </row>
    <row r="19" spans="1:6">
      <c r="A19" s="22"/>
      <c r="B19" s="434" t="s">
        <v>1004</v>
      </c>
      <c r="C19" s="22"/>
      <c r="D19" s="22"/>
      <c r="E19" s="22"/>
      <c r="F19" s="22"/>
    </row>
    <row r="20" spans="1:6">
      <c r="A20" s="22"/>
      <c r="B20" s="588" t="s">
        <v>1003</v>
      </c>
      <c r="C20" s="22"/>
      <c r="D20" s="22"/>
      <c r="E20" s="22"/>
      <c r="F20" s="431">
        <v>2000000</v>
      </c>
    </row>
    <row r="21" spans="1:6">
      <c r="A21" s="22"/>
      <c r="B21" s="22"/>
      <c r="C21" s="22"/>
      <c r="D21" s="22"/>
      <c r="E21" s="22"/>
      <c r="F21" s="22"/>
    </row>
    <row r="22" spans="1:6">
      <c r="A22" s="311"/>
      <c r="B22" s="311"/>
      <c r="C22" s="311"/>
      <c r="D22" s="311"/>
      <c r="E22" s="311"/>
      <c r="F22" s="311"/>
    </row>
    <row r="23" spans="1:6">
      <c r="A23" s="22" t="s">
        <v>1002</v>
      </c>
      <c r="B23" s="22"/>
      <c r="C23" s="22"/>
      <c r="D23" s="22"/>
      <c r="E23" s="22"/>
      <c r="F23" s="22"/>
    </row>
    <row r="24" spans="1:6">
      <c r="A24" s="4"/>
      <c r="B24" s="4"/>
      <c r="C24" s="4"/>
      <c r="D24" s="4"/>
      <c r="E24" s="4"/>
      <c r="F24" s="4"/>
    </row>
    <row r="25" spans="1:6">
      <c r="A25" s="39"/>
      <c r="B25" s="39"/>
      <c r="C25" s="39"/>
      <c r="D25" s="39"/>
      <c r="E25" s="39"/>
      <c r="F25" s="39"/>
    </row>
    <row r="26" spans="1:6">
      <c r="A26" s="39" t="s">
        <v>451</v>
      </c>
      <c r="B26" s="39"/>
      <c r="C26" s="39"/>
      <c r="D26" s="39"/>
      <c r="E26" s="39"/>
      <c r="F26" s="39"/>
    </row>
  </sheetData>
  <mergeCells count="9">
    <mergeCell ref="C14:D14"/>
    <mergeCell ref="E14:F14"/>
    <mergeCell ref="D5:E5"/>
    <mergeCell ref="B7:B8"/>
    <mergeCell ref="B9:B10"/>
    <mergeCell ref="C12:D12"/>
    <mergeCell ref="E12:F12"/>
    <mergeCell ref="C13:D13"/>
    <mergeCell ref="E13:F13"/>
  </mergeCells>
  <pageMargins left="0.7" right="0.7" top="0.75" bottom="0.75" header="0.3" footer="0.3"/>
  <pageSetup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FC480-62C6-47AA-93F2-24F74C7F93C6}">
  <dimension ref="A1:H33"/>
  <sheetViews>
    <sheetView zoomScaleNormal="100" workbookViewId="0"/>
  </sheetViews>
  <sheetFormatPr defaultRowHeight="14.4"/>
  <cols>
    <col min="1" max="1" width="8.6640625" customWidth="1"/>
    <col min="2" max="2" width="39.6640625" customWidth="1"/>
  </cols>
  <sheetData>
    <row r="1" spans="1:8" ht="15.6">
      <c r="A1" s="975" t="s">
        <v>1038</v>
      </c>
      <c r="B1" s="975"/>
      <c r="C1" s="593" t="s">
        <v>1037</v>
      </c>
      <c r="D1" s="607"/>
      <c r="E1" s="607"/>
      <c r="F1" s="607"/>
      <c r="G1" s="607"/>
      <c r="H1" s="607"/>
    </row>
    <row r="2" spans="1:8" ht="46.5" customHeight="1">
      <c r="A2" s="968" t="s">
        <v>1036</v>
      </c>
      <c r="B2" s="968"/>
      <c r="C2" s="968"/>
      <c r="D2" s="968"/>
      <c r="E2" s="968"/>
      <c r="F2" s="968"/>
      <c r="G2" s="968"/>
      <c r="H2" s="968"/>
    </row>
    <row r="3" spans="1:8">
      <c r="A3" s="185"/>
      <c r="B3" s="185"/>
      <c r="C3" s="185"/>
      <c r="D3" s="185"/>
      <c r="E3" s="185"/>
      <c r="F3" s="185"/>
      <c r="G3" s="185"/>
      <c r="H3" s="46"/>
    </row>
    <row r="4" spans="1:8" ht="15.75" customHeight="1">
      <c r="A4" s="185"/>
      <c r="B4" s="976"/>
      <c r="C4" s="974" t="s">
        <v>1035</v>
      </c>
      <c r="D4" s="974"/>
      <c r="E4" s="974"/>
      <c r="F4" s="974"/>
      <c r="G4" s="974"/>
      <c r="H4" s="46"/>
    </row>
    <row r="5" spans="1:8" ht="15.75" customHeight="1">
      <c r="A5" s="185"/>
      <c r="B5" s="976"/>
      <c r="C5" s="605">
        <v>1</v>
      </c>
      <c r="D5" s="605">
        <v>2</v>
      </c>
      <c r="E5" s="605">
        <v>3</v>
      </c>
      <c r="F5" s="605">
        <v>4</v>
      </c>
      <c r="G5" s="605">
        <v>5</v>
      </c>
      <c r="H5" s="46"/>
    </row>
    <row r="6" spans="1:8" ht="15.75" customHeight="1">
      <c r="A6" s="185"/>
      <c r="B6" s="604" t="s">
        <v>1034</v>
      </c>
      <c r="C6" s="602">
        <v>18</v>
      </c>
      <c r="D6" s="602">
        <v>30</v>
      </c>
      <c r="E6" s="602">
        <v>42</v>
      </c>
      <c r="F6" s="602">
        <v>54</v>
      </c>
      <c r="G6" s="602">
        <v>66</v>
      </c>
      <c r="H6" s="46"/>
    </row>
    <row r="7" spans="1:8" ht="27.6">
      <c r="A7" s="185"/>
      <c r="B7" s="604" t="s">
        <v>1033</v>
      </c>
      <c r="C7" s="602">
        <v>1.7549999999999999</v>
      </c>
      <c r="D7" s="602">
        <v>0.625</v>
      </c>
      <c r="E7" s="602">
        <v>0.47499999999999998</v>
      </c>
      <c r="F7" s="602">
        <v>0.32500000000000001</v>
      </c>
      <c r="G7" s="603">
        <v>0</v>
      </c>
      <c r="H7" s="46"/>
    </row>
    <row r="8" spans="1:8" ht="27.6">
      <c r="A8" s="185"/>
      <c r="B8" s="604" t="s">
        <v>1032</v>
      </c>
      <c r="C8" s="606">
        <v>0.76</v>
      </c>
      <c r="D8" s="606">
        <v>0.12</v>
      </c>
      <c r="E8" s="606">
        <v>0.06</v>
      </c>
      <c r="F8" s="606">
        <v>0.04</v>
      </c>
      <c r="G8" s="606">
        <v>0.02</v>
      </c>
      <c r="H8" s="46"/>
    </row>
    <row r="9" spans="1:8" ht="13.5" customHeight="1">
      <c r="A9" s="185"/>
      <c r="B9" s="185"/>
      <c r="C9" s="185"/>
      <c r="D9" s="185"/>
      <c r="E9" s="185"/>
      <c r="F9" s="185"/>
      <c r="G9" s="185"/>
      <c r="H9" s="46"/>
    </row>
    <row r="10" spans="1:8">
      <c r="A10" s="185"/>
      <c r="B10" s="976"/>
      <c r="C10" s="974" t="s">
        <v>1012</v>
      </c>
      <c r="D10" s="974"/>
      <c r="E10" s="974"/>
      <c r="F10" s="974"/>
      <c r="G10" s="974"/>
      <c r="H10" s="46"/>
    </row>
    <row r="11" spans="1:8">
      <c r="A11" s="185"/>
      <c r="B11" s="976"/>
      <c r="C11" s="605">
        <v>2014</v>
      </c>
      <c r="D11" s="605">
        <v>2015</v>
      </c>
      <c r="E11" s="605">
        <v>2016</v>
      </c>
      <c r="F11" s="605">
        <v>2017</v>
      </c>
      <c r="G11" s="605">
        <v>2018</v>
      </c>
      <c r="H11" s="46"/>
    </row>
    <row r="12" spans="1:8" ht="27.6">
      <c r="A12" s="185"/>
      <c r="B12" s="604" t="s">
        <v>1031</v>
      </c>
      <c r="C12" s="602">
        <v>4</v>
      </c>
      <c r="D12" s="602">
        <v>3</v>
      </c>
      <c r="E12" s="602">
        <v>2</v>
      </c>
      <c r="F12" s="602">
        <v>1</v>
      </c>
      <c r="G12" s="602">
        <v>0</v>
      </c>
      <c r="H12" s="46"/>
    </row>
    <row r="13" spans="1:8">
      <c r="A13" s="185"/>
      <c r="B13" s="604" t="s">
        <v>1030</v>
      </c>
      <c r="C13" s="602">
        <v>180</v>
      </c>
      <c r="D13" s="602">
        <v>169</v>
      </c>
      <c r="E13" s="602">
        <v>108</v>
      </c>
      <c r="F13" s="602">
        <v>102</v>
      </c>
      <c r="G13" s="602">
        <v>78</v>
      </c>
      <c r="H13" s="46"/>
    </row>
    <row r="14" spans="1:8" ht="27.6">
      <c r="A14" s="185"/>
      <c r="B14" s="604" t="s">
        <v>1029</v>
      </c>
      <c r="C14" s="602">
        <v>179</v>
      </c>
      <c r="D14" s="602">
        <v>166</v>
      </c>
      <c r="E14" s="602">
        <v>104</v>
      </c>
      <c r="F14" s="602">
        <v>90</v>
      </c>
      <c r="G14" s="602">
        <v>0</v>
      </c>
      <c r="H14" s="46"/>
    </row>
    <row r="15" spans="1:8" ht="27.6">
      <c r="A15" s="185"/>
      <c r="B15" s="604" t="s">
        <v>1028</v>
      </c>
      <c r="C15" s="602">
        <v>230</v>
      </c>
      <c r="D15" s="602">
        <v>228</v>
      </c>
      <c r="E15" s="602">
        <v>170</v>
      </c>
      <c r="F15" s="602">
        <v>162</v>
      </c>
      <c r="G15" s="602">
        <v>0</v>
      </c>
      <c r="H15" s="46"/>
    </row>
    <row r="16" spans="1:8">
      <c r="A16" s="185"/>
      <c r="B16" s="604" t="s">
        <v>1027</v>
      </c>
      <c r="C16" s="602">
        <v>230</v>
      </c>
      <c r="D16" s="602">
        <v>226</v>
      </c>
      <c r="E16" s="602">
        <v>170</v>
      </c>
      <c r="F16" s="602">
        <v>165</v>
      </c>
      <c r="G16" s="602">
        <v>155</v>
      </c>
      <c r="H16" s="46"/>
    </row>
    <row r="18" spans="1:7">
      <c r="A18" s="185"/>
      <c r="B18" s="973"/>
      <c r="C18" s="974" t="s">
        <v>1026</v>
      </c>
      <c r="D18" s="974"/>
      <c r="E18" s="974"/>
      <c r="F18" s="974"/>
      <c r="G18" s="974"/>
    </row>
    <row r="19" spans="1:7">
      <c r="A19" s="185"/>
      <c r="B19" s="973"/>
      <c r="C19" s="605">
        <v>12</v>
      </c>
      <c r="D19" s="605">
        <v>24</v>
      </c>
      <c r="E19" s="605">
        <v>36</v>
      </c>
      <c r="F19" s="605">
        <v>48</v>
      </c>
      <c r="G19" s="605">
        <v>60</v>
      </c>
    </row>
    <row r="20" spans="1:7" ht="41.4">
      <c r="A20" s="185"/>
      <c r="B20" s="604" t="s">
        <v>1025</v>
      </c>
      <c r="C20" s="602">
        <v>3.0750000000000002</v>
      </c>
      <c r="D20" s="602">
        <v>1.325</v>
      </c>
      <c r="E20" s="602">
        <v>1.133</v>
      </c>
      <c r="F20" s="603">
        <v>1.03</v>
      </c>
      <c r="G20" s="602">
        <v>1.008</v>
      </c>
    </row>
    <row r="21" spans="1:7" ht="7.5" customHeight="1">
      <c r="A21" s="185"/>
      <c r="B21" s="185"/>
      <c r="C21" s="185"/>
      <c r="D21" s="185"/>
      <c r="E21" s="185"/>
      <c r="F21" s="185"/>
      <c r="G21" s="185"/>
    </row>
    <row r="22" spans="1:7" ht="15.6">
      <c r="A22" s="185"/>
      <c r="B22" s="601" t="s">
        <v>1024</v>
      </c>
      <c r="C22" s="185"/>
      <c r="D22" s="185"/>
      <c r="E22" s="185"/>
      <c r="F22" s="185"/>
      <c r="G22" s="185"/>
    </row>
    <row r="23" spans="1:7" ht="15.6">
      <c r="A23" s="185"/>
      <c r="B23" s="601" t="s">
        <v>1023</v>
      </c>
      <c r="C23" s="185"/>
      <c r="D23" s="185"/>
      <c r="E23" s="185"/>
      <c r="F23" s="185"/>
      <c r="G23" s="185"/>
    </row>
    <row r="24" spans="1:7" ht="15.6">
      <c r="A24" s="185"/>
      <c r="B24" s="601" t="s">
        <v>1022</v>
      </c>
      <c r="C24" s="185"/>
      <c r="D24" s="185"/>
      <c r="E24" s="185"/>
      <c r="F24" s="185"/>
      <c r="G24" s="185"/>
    </row>
    <row r="25" spans="1:7">
      <c r="A25" s="185"/>
      <c r="B25" s="185"/>
      <c r="C25" s="185"/>
      <c r="D25" s="185"/>
      <c r="E25" s="185"/>
      <c r="F25" s="185"/>
      <c r="G25" s="185"/>
    </row>
    <row r="26" spans="1:7" ht="15.6">
      <c r="A26" s="305" t="s">
        <v>1021</v>
      </c>
      <c r="B26" s="600"/>
      <c r="C26" s="46"/>
      <c r="D26" s="185"/>
      <c r="E26" s="185"/>
      <c r="F26" s="185"/>
      <c r="G26" s="185"/>
    </row>
    <row r="27" spans="1:7" ht="15.6">
      <c r="A27" s="598"/>
      <c r="B27" s="599" t="s">
        <v>48</v>
      </c>
      <c r="D27" s="173"/>
      <c r="E27" s="173"/>
      <c r="F27" s="173"/>
      <c r="G27" s="173"/>
    </row>
    <row r="28" spans="1:7" ht="15.6">
      <c r="A28" s="598"/>
      <c r="B28" s="597"/>
      <c r="D28" s="173"/>
      <c r="E28" s="173"/>
      <c r="F28" s="173"/>
      <c r="G28" s="173"/>
    </row>
    <row r="29" spans="1:7" ht="15.6">
      <c r="A29" s="598"/>
      <c r="B29" s="597"/>
      <c r="D29" s="173"/>
      <c r="E29" s="173"/>
      <c r="F29" s="173"/>
      <c r="G29" s="173"/>
    </row>
    <row r="30" spans="1:7" ht="15.6">
      <c r="A30" s="598"/>
      <c r="B30" s="597"/>
      <c r="D30" s="173"/>
      <c r="E30" s="173"/>
      <c r="F30" s="173"/>
      <c r="G30" s="173"/>
    </row>
    <row r="31" spans="1:7" ht="15.6">
      <c r="A31" s="598"/>
      <c r="B31" s="597"/>
      <c r="D31" s="173"/>
      <c r="E31" s="173"/>
      <c r="F31" s="173"/>
      <c r="G31" s="173"/>
    </row>
    <row r="32" spans="1:7" ht="15.6">
      <c r="A32" s="559" t="s">
        <v>1020</v>
      </c>
      <c r="B32" s="596"/>
      <c r="C32" s="595"/>
      <c r="D32" s="594"/>
      <c r="E32" s="594"/>
      <c r="F32" s="594"/>
      <c r="G32" s="594"/>
    </row>
    <row r="33" spans="2:2">
      <c r="B33" s="593" t="s">
        <v>1019</v>
      </c>
    </row>
  </sheetData>
  <mergeCells count="8">
    <mergeCell ref="B18:B19"/>
    <mergeCell ref="C18:G18"/>
    <mergeCell ref="A1:B1"/>
    <mergeCell ref="A2:H2"/>
    <mergeCell ref="B4:B5"/>
    <mergeCell ref="C4:G4"/>
    <mergeCell ref="B10:B11"/>
    <mergeCell ref="C10:G10"/>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931E8-C1F2-47EA-B417-24809E5994D5}">
  <dimension ref="A1:V50"/>
  <sheetViews>
    <sheetView zoomScaleNormal="100" workbookViewId="0"/>
  </sheetViews>
  <sheetFormatPr defaultColWidth="9.109375" defaultRowHeight="15.6"/>
  <cols>
    <col min="1" max="3" width="9.109375" style="1"/>
    <col min="4" max="9" width="10.6640625" style="1" customWidth="1"/>
    <col min="10" max="12" width="9.109375" style="1"/>
    <col min="13" max="13" width="8.88671875" bestFit="1" customWidth="1"/>
    <col min="23" max="16384" width="9.109375" style="1"/>
  </cols>
  <sheetData>
    <row r="1" spans="1:12" ht="15.75" customHeight="1">
      <c r="A1" s="23" t="s">
        <v>829</v>
      </c>
      <c r="B1" s="22"/>
      <c r="C1" s="5" t="s">
        <v>36</v>
      </c>
      <c r="D1" s="22"/>
      <c r="E1" s="22"/>
      <c r="F1" s="22"/>
      <c r="G1" s="22"/>
      <c r="H1" s="22"/>
      <c r="I1" s="22"/>
      <c r="J1" s="22"/>
      <c r="K1" s="22"/>
      <c r="L1" s="4"/>
    </row>
    <row r="2" spans="1:12" ht="15.75" customHeight="1">
      <c r="A2" s="21"/>
      <c r="B2" s="21"/>
      <c r="C2" s="110" t="s">
        <v>136</v>
      </c>
      <c r="D2" s="115"/>
      <c r="E2" s="115"/>
      <c r="F2" s="115"/>
      <c r="G2" s="115"/>
      <c r="H2" s="115"/>
      <c r="I2" s="115"/>
      <c r="J2" s="4"/>
      <c r="K2" s="4"/>
      <c r="L2" s="4"/>
    </row>
    <row r="3" spans="1:12" ht="15.75" customHeight="1">
      <c r="A3" s="102"/>
      <c r="B3" s="102"/>
      <c r="C3" s="608" t="s">
        <v>1068</v>
      </c>
      <c r="D3" s="609"/>
      <c r="E3" s="609"/>
      <c r="F3" s="609"/>
      <c r="G3" s="102"/>
      <c r="H3" s="102"/>
      <c r="I3" s="102"/>
      <c r="J3" s="102"/>
      <c r="K3" s="102"/>
      <c r="L3" s="102"/>
    </row>
    <row r="4" spans="1:12" ht="15.75" customHeight="1">
      <c r="A4" s="94" t="s">
        <v>1067</v>
      </c>
      <c r="B4" s="102"/>
      <c r="C4" s="102"/>
      <c r="D4" s="102"/>
      <c r="E4" s="102"/>
      <c r="F4" s="102"/>
      <c r="G4" s="102"/>
      <c r="H4" s="102"/>
      <c r="I4" s="102"/>
      <c r="J4" s="102"/>
      <c r="K4" s="102"/>
      <c r="L4" s="102"/>
    </row>
    <row r="5" spans="1:12" ht="15.75" customHeight="1">
      <c r="A5" s="94" t="s">
        <v>1066</v>
      </c>
      <c r="B5" s="102"/>
      <c r="C5" s="102"/>
      <c r="D5" s="102"/>
      <c r="E5" s="102"/>
      <c r="F5" s="102"/>
      <c r="G5" s="102"/>
      <c r="H5" s="102"/>
      <c r="I5" s="102"/>
      <c r="J5" s="102"/>
      <c r="K5" s="102"/>
      <c r="L5" s="102"/>
    </row>
    <row r="6" spans="1:12">
      <c r="A6" s="102"/>
      <c r="B6" s="102"/>
      <c r="C6" s="102"/>
      <c r="D6" s="102"/>
      <c r="E6" s="102"/>
      <c r="F6" s="102"/>
      <c r="G6" s="102"/>
      <c r="H6" s="102"/>
      <c r="I6" s="102"/>
      <c r="J6" s="102"/>
      <c r="K6" s="102"/>
      <c r="L6" s="102"/>
    </row>
    <row r="7" spans="1:12" ht="31.5" customHeight="1">
      <c r="A7" s="145" t="s">
        <v>69</v>
      </c>
      <c r="B7" s="834" t="s">
        <v>1065</v>
      </c>
      <c r="C7" s="834"/>
      <c r="D7" s="834"/>
      <c r="E7" s="834"/>
      <c r="F7" s="834"/>
      <c r="G7" s="834"/>
      <c r="H7" s="834"/>
      <c r="I7" s="834"/>
      <c r="J7" s="834"/>
      <c r="K7" s="834"/>
      <c r="L7" s="834"/>
    </row>
    <row r="8" spans="1:12">
      <c r="A8" s="145"/>
      <c r="B8" s="94" t="s">
        <v>1064</v>
      </c>
      <c r="C8" s="144"/>
      <c r="D8" s="144"/>
      <c r="E8" s="144"/>
      <c r="F8" s="144"/>
      <c r="G8" s="144"/>
      <c r="H8" s="144"/>
      <c r="I8" s="144"/>
      <c r="J8" s="144"/>
      <c r="K8" s="144"/>
      <c r="L8" s="144"/>
    </row>
    <row r="9" spans="1:12">
      <c r="A9" s="145"/>
      <c r="B9" s="94" t="s">
        <v>1063</v>
      </c>
      <c r="C9" s="144"/>
      <c r="D9" s="144"/>
      <c r="E9" s="144"/>
      <c r="F9" s="144"/>
      <c r="G9" s="144"/>
      <c r="H9" s="144"/>
      <c r="I9" s="144"/>
      <c r="J9" s="144"/>
      <c r="K9" s="144"/>
      <c r="L9" s="144"/>
    </row>
    <row r="10" spans="1:12">
      <c r="A10" s="21"/>
      <c r="B10" s="608" t="s">
        <v>1019</v>
      </c>
      <c r="C10" s="109"/>
      <c r="D10" s="109"/>
      <c r="E10" s="109"/>
      <c r="F10" s="109"/>
      <c r="G10" s="109"/>
      <c r="H10" s="2"/>
      <c r="I10" s="2"/>
      <c r="J10" s="102"/>
      <c r="K10" s="102"/>
      <c r="L10" s="102"/>
    </row>
    <row r="11" spans="1:12">
      <c r="A11" s="102"/>
      <c r="B11" s="102"/>
      <c r="C11" s="102"/>
      <c r="D11" s="102"/>
      <c r="E11" s="102"/>
      <c r="F11" s="102"/>
      <c r="G11" s="102"/>
      <c r="H11" s="102"/>
      <c r="I11" s="102"/>
      <c r="J11" s="102"/>
      <c r="K11" s="102"/>
      <c r="L11" s="102"/>
    </row>
    <row r="12" spans="1:12" ht="45.75" customHeight="1">
      <c r="A12" s="832" t="s">
        <v>1062</v>
      </c>
      <c r="B12" s="832"/>
      <c r="C12" s="832"/>
      <c r="D12" s="832"/>
      <c r="E12" s="832"/>
      <c r="F12" s="832"/>
      <c r="G12" s="832"/>
      <c r="H12" s="832"/>
      <c r="I12" s="832"/>
      <c r="J12" s="832"/>
      <c r="K12" s="832"/>
      <c r="L12" s="832"/>
    </row>
    <row r="13" spans="1:12">
      <c r="A13" s="102"/>
      <c r="B13" s="102"/>
      <c r="C13" s="102"/>
      <c r="D13" s="102"/>
      <c r="E13" s="102"/>
      <c r="F13" s="102"/>
      <c r="G13" s="102"/>
      <c r="H13" s="102"/>
      <c r="I13" s="102"/>
      <c r="J13" s="102"/>
      <c r="K13" s="102"/>
      <c r="L13" s="102"/>
    </row>
    <row r="14" spans="1:12" ht="32.25" customHeight="1">
      <c r="A14" s="140" t="s">
        <v>9</v>
      </c>
      <c r="B14" s="832" t="s">
        <v>1061</v>
      </c>
      <c r="C14" s="832"/>
      <c r="D14" s="832"/>
      <c r="E14" s="832"/>
      <c r="F14" s="832"/>
      <c r="G14" s="832"/>
      <c r="H14" s="832"/>
      <c r="I14" s="832"/>
      <c r="J14" s="832"/>
      <c r="K14" s="832"/>
      <c r="L14" s="832"/>
    </row>
    <row r="15" spans="1:12" ht="15.75" customHeight="1">
      <c r="A15" s="21"/>
      <c r="B15" s="110" t="s">
        <v>128</v>
      </c>
      <c r="C15" s="109"/>
      <c r="D15" s="109"/>
      <c r="E15" s="109"/>
      <c r="F15" s="109"/>
      <c r="G15" s="109"/>
      <c r="H15" s="2"/>
      <c r="I15" s="2"/>
      <c r="J15" s="102"/>
      <c r="K15" s="102"/>
      <c r="L15" s="102"/>
    </row>
    <row r="17" spans="1:12" ht="15.75" customHeight="1">
      <c r="A17" s="2" t="s">
        <v>1060</v>
      </c>
      <c r="B17" s="102"/>
      <c r="C17" s="102"/>
      <c r="D17" s="102"/>
      <c r="E17" s="102"/>
      <c r="F17" s="102"/>
      <c r="G17" s="102"/>
      <c r="H17" s="102"/>
      <c r="I17" s="102"/>
      <c r="J17" s="102"/>
      <c r="K17" s="102"/>
      <c r="L17" s="102"/>
    </row>
    <row r="18" spans="1:12" ht="8.1" customHeight="1">
      <c r="A18" s="102"/>
      <c r="B18" s="102"/>
      <c r="C18" s="102"/>
      <c r="D18" s="102"/>
      <c r="E18" s="102"/>
      <c r="F18" s="102"/>
      <c r="G18" s="102"/>
      <c r="H18" s="102"/>
      <c r="I18" s="102"/>
      <c r="J18" s="102"/>
      <c r="K18" s="102"/>
      <c r="L18" s="102"/>
    </row>
    <row r="19" spans="1:12">
      <c r="A19" s="102"/>
      <c r="B19" s="977" t="s">
        <v>1059</v>
      </c>
      <c r="C19" s="977"/>
      <c r="D19" s="977"/>
      <c r="E19" s="977"/>
      <c r="F19" s="100">
        <v>0.22500000000000001</v>
      </c>
      <c r="G19" s="102"/>
      <c r="H19" s="102"/>
      <c r="I19" s="102"/>
      <c r="J19" s="102"/>
      <c r="K19" s="102"/>
      <c r="L19" s="102"/>
    </row>
    <row r="20" spans="1:12">
      <c r="A20" s="102"/>
      <c r="B20" s="977" t="s">
        <v>1058</v>
      </c>
      <c r="C20" s="977"/>
      <c r="D20" s="977"/>
      <c r="E20" s="977"/>
      <c r="F20" s="100">
        <v>0.7</v>
      </c>
      <c r="G20" s="102"/>
      <c r="H20" s="102"/>
      <c r="I20" s="102"/>
      <c r="J20" s="102"/>
      <c r="K20" s="102"/>
      <c r="L20" s="102"/>
    </row>
    <row r="21" spans="1:12">
      <c r="A21" s="102"/>
      <c r="B21" s="977" t="s">
        <v>1057</v>
      </c>
      <c r="C21" s="977"/>
      <c r="D21" s="977"/>
      <c r="E21" s="977"/>
      <c r="F21" s="100">
        <v>1.2</v>
      </c>
      <c r="G21" s="102"/>
      <c r="H21" s="102"/>
      <c r="I21" s="102"/>
      <c r="J21" s="102"/>
      <c r="K21" s="102"/>
      <c r="L21" s="102"/>
    </row>
    <row r="22" spans="1:12">
      <c r="A22" s="102"/>
      <c r="B22" s="977" t="s">
        <v>1056</v>
      </c>
      <c r="C22" s="977"/>
      <c r="D22" s="977"/>
      <c r="E22" s="977"/>
      <c r="F22" s="100">
        <v>1.0349999999999999</v>
      </c>
      <c r="G22" s="102"/>
      <c r="H22" s="102"/>
      <c r="I22" s="102"/>
      <c r="J22" s="102"/>
      <c r="K22" s="102"/>
      <c r="L22" s="102"/>
    </row>
    <row r="23" spans="1:12" ht="31.5" customHeight="1">
      <c r="A23" s="102"/>
      <c r="B23" s="977" t="s">
        <v>1055</v>
      </c>
      <c r="C23" s="977"/>
      <c r="D23" s="977"/>
      <c r="E23" s="977"/>
      <c r="F23" s="100">
        <v>0.875</v>
      </c>
      <c r="G23" s="102"/>
      <c r="H23" s="102"/>
      <c r="I23" s="102"/>
      <c r="J23" s="102"/>
      <c r="K23" s="102"/>
      <c r="L23" s="102"/>
    </row>
    <row r="24" spans="1:12" ht="31.5" customHeight="1">
      <c r="A24" s="102"/>
      <c r="B24" s="977" t="s">
        <v>1054</v>
      </c>
      <c r="C24" s="977"/>
      <c r="D24" s="977"/>
      <c r="E24" s="977"/>
      <c r="F24" s="100">
        <v>0.59</v>
      </c>
      <c r="G24" s="102"/>
      <c r="H24" s="102"/>
      <c r="I24" s="102"/>
      <c r="J24" s="102"/>
      <c r="K24" s="102"/>
      <c r="L24" s="102"/>
    </row>
    <row r="25" spans="1:12" ht="33.6" customHeight="1">
      <c r="A25" s="102"/>
      <c r="B25" s="977" t="s">
        <v>1053</v>
      </c>
      <c r="C25" s="977"/>
      <c r="D25" s="977"/>
      <c r="E25" s="977"/>
      <c r="F25" s="460">
        <v>0.85</v>
      </c>
      <c r="G25" s="102"/>
      <c r="H25" s="102"/>
      <c r="I25" s="102"/>
      <c r="J25" s="102"/>
      <c r="K25" s="102"/>
      <c r="L25" s="102"/>
    </row>
    <row r="26" spans="1:12" ht="15.75" customHeight="1">
      <c r="A26" s="102"/>
      <c r="B26" s="102"/>
      <c r="C26" s="102"/>
      <c r="D26" s="102"/>
      <c r="E26" s="102"/>
      <c r="F26" s="102"/>
      <c r="G26" s="102"/>
      <c r="H26" s="102"/>
      <c r="I26" s="102"/>
      <c r="J26" s="102"/>
      <c r="K26" s="102"/>
      <c r="L26" s="102"/>
    </row>
    <row r="27" spans="1:12" ht="31.5" customHeight="1">
      <c r="A27" s="140" t="s">
        <v>7</v>
      </c>
      <c r="B27" s="832" t="s">
        <v>1052</v>
      </c>
      <c r="C27" s="832"/>
      <c r="D27" s="832"/>
      <c r="E27" s="832"/>
      <c r="F27" s="832"/>
      <c r="G27" s="832"/>
      <c r="H27" s="832"/>
      <c r="I27" s="832"/>
      <c r="J27" s="832"/>
      <c r="K27" s="832"/>
      <c r="L27" s="832"/>
    </row>
    <row r="28" spans="1:12" ht="15.75" customHeight="1">
      <c r="A28" s="102"/>
      <c r="B28" s="5" t="s">
        <v>60</v>
      </c>
      <c r="C28" s="102"/>
      <c r="D28" s="102"/>
      <c r="E28" s="102"/>
      <c r="F28" s="102"/>
      <c r="G28" s="102"/>
      <c r="H28" s="102"/>
      <c r="I28" s="102"/>
      <c r="J28" s="102"/>
      <c r="K28" s="102"/>
      <c r="L28" s="102"/>
    </row>
    <row r="29" spans="1:12" ht="15.75" customHeight="1">
      <c r="A29"/>
      <c r="B29"/>
      <c r="C29"/>
      <c r="D29"/>
      <c r="E29"/>
      <c r="F29"/>
      <c r="G29"/>
      <c r="H29"/>
      <c r="I29"/>
      <c r="J29"/>
      <c r="K29"/>
      <c r="L29"/>
    </row>
    <row r="30" spans="1:12" ht="15.75" customHeight="1">
      <c r="A30"/>
      <c r="B30"/>
      <c r="C30"/>
      <c r="D30"/>
      <c r="E30"/>
      <c r="F30"/>
      <c r="G30"/>
      <c r="H30"/>
      <c r="I30"/>
      <c r="J30"/>
      <c r="K30"/>
      <c r="L30"/>
    </row>
    <row r="31" spans="1:12" ht="15.75" customHeight="1">
      <c r="A31"/>
      <c r="B31"/>
      <c r="C31"/>
      <c r="D31"/>
      <c r="E31"/>
      <c r="F31"/>
      <c r="G31"/>
      <c r="H31"/>
      <c r="I31"/>
      <c r="J31"/>
      <c r="K31"/>
      <c r="L31"/>
    </row>
    <row r="32" spans="1:12" ht="15.75" customHeight="1">
      <c r="A32" s="2" t="s">
        <v>1051</v>
      </c>
      <c r="B32" s="102"/>
      <c r="C32" s="102"/>
      <c r="D32" s="102"/>
      <c r="E32" s="102"/>
      <c r="F32" s="102"/>
      <c r="G32" s="102"/>
      <c r="H32" s="102"/>
      <c r="I32" s="102"/>
      <c r="J32" s="102"/>
      <c r="K32" s="102"/>
      <c r="L32" s="102"/>
    </row>
    <row r="33" spans="1:12" ht="15.75" customHeight="1">
      <c r="A33" s="102"/>
      <c r="B33" s="833" t="s">
        <v>1035</v>
      </c>
      <c r="C33" s="833"/>
      <c r="D33" s="833"/>
      <c r="E33" s="839" t="s">
        <v>1050</v>
      </c>
      <c r="F33" s="839"/>
      <c r="G33" s="102"/>
      <c r="H33" s="102"/>
      <c r="I33" s="102"/>
      <c r="J33" s="102"/>
      <c r="K33" s="102"/>
      <c r="L33" s="102"/>
    </row>
    <row r="34" spans="1:12" ht="15.75" customHeight="1">
      <c r="A34" s="102"/>
      <c r="B34" s="978" t="s">
        <v>1049</v>
      </c>
      <c r="C34" s="978"/>
      <c r="D34" s="978"/>
      <c r="E34" s="979">
        <v>0.85</v>
      </c>
      <c r="F34" s="979"/>
      <c r="G34" s="102"/>
      <c r="H34" s="102"/>
      <c r="I34" s="102"/>
      <c r="J34" s="102"/>
      <c r="K34" s="102"/>
      <c r="L34" s="102"/>
    </row>
    <row r="35" spans="1:12" ht="15.75" customHeight="1">
      <c r="A35" s="102"/>
      <c r="B35" s="978" t="s">
        <v>1048</v>
      </c>
      <c r="C35" s="978"/>
      <c r="D35" s="978"/>
      <c r="E35" s="979">
        <v>0.13</v>
      </c>
      <c r="F35" s="979"/>
      <c r="G35" s="102"/>
      <c r="H35" s="102"/>
      <c r="I35" s="102"/>
      <c r="J35" s="102"/>
      <c r="K35" s="102"/>
      <c r="L35" s="102"/>
    </row>
    <row r="36" spans="1:12" ht="15.75" customHeight="1">
      <c r="A36" s="102"/>
      <c r="B36" s="978" t="s">
        <v>1047</v>
      </c>
      <c r="C36" s="978"/>
      <c r="D36" s="978"/>
      <c r="E36" s="979">
        <v>0.02</v>
      </c>
      <c r="F36" s="979"/>
      <c r="G36" s="102"/>
      <c r="H36" s="102"/>
      <c r="I36" s="102"/>
      <c r="J36" s="102"/>
      <c r="K36" s="102"/>
      <c r="L36" s="102"/>
    </row>
    <row r="37" spans="1:12" ht="15.75" customHeight="1">
      <c r="A37" s="102"/>
      <c r="B37" s="102"/>
      <c r="C37" s="102"/>
      <c r="D37" s="102"/>
      <c r="E37" s="102"/>
      <c r="F37" s="102"/>
      <c r="G37" s="102"/>
      <c r="H37" s="102"/>
      <c r="I37" s="102"/>
      <c r="J37" s="102"/>
      <c r="K37" s="102"/>
      <c r="L37" s="102"/>
    </row>
    <row r="38" spans="1:12" ht="15.75" customHeight="1">
      <c r="A38" s="2" t="s">
        <v>1046</v>
      </c>
      <c r="B38" s="102"/>
      <c r="C38" s="102"/>
      <c r="D38" s="102"/>
      <c r="E38" s="102"/>
      <c r="F38" s="102"/>
      <c r="G38" s="102"/>
      <c r="H38" s="102"/>
      <c r="I38" s="102"/>
      <c r="J38" s="102"/>
      <c r="K38" s="102"/>
      <c r="L38" s="102"/>
    </row>
    <row r="39" spans="1:12" ht="15.75" customHeight="1">
      <c r="A39" s="102"/>
      <c r="B39" s="102"/>
      <c r="C39" s="102"/>
      <c r="D39" s="102"/>
      <c r="E39" s="102"/>
      <c r="F39" s="102"/>
      <c r="G39" s="102"/>
      <c r="H39" s="102"/>
      <c r="I39" s="102"/>
      <c r="J39" s="102"/>
      <c r="K39" s="102"/>
      <c r="L39" s="102"/>
    </row>
    <row r="40" spans="1:12" ht="15.75" customHeight="1">
      <c r="A40" s="140" t="s">
        <v>4</v>
      </c>
      <c r="B40" s="832" t="s">
        <v>1045</v>
      </c>
      <c r="C40" s="832"/>
      <c r="D40" s="832"/>
      <c r="E40" s="832"/>
      <c r="F40" s="832"/>
      <c r="G40" s="832"/>
      <c r="H40" s="832"/>
      <c r="I40" s="832"/>
      <c r="J40" s="832"/>
      <c r="K40" s="832"/>
      <c r="L40" s="832"/>
    </row>
    <row r="41" spans="1:12" ht="15.75" customHeight="1">
      <c r="A41" s="102"/>
      <c r="B41" s="5" t="s">
        <v>60</v>
      </c>
      <c r="C41" s="102"/>
      <c r="D41" s="102"/>
      <c r="E41" s="102"/>
      <c r="F41" s="102"/>
      <c r="G41" s="102"/>
      <c r="H41" s="102"/>
      <c r="I41" s="102"/>
      <c r="J41" s="102"/>
      <c r="K41" s="102"/>
      <c r="L41" s="102"/>
    </row>
    <row r="42" spans="1:12" ht="15.75" customHeight="1">
      <c r="A42"/>
      <c r="B42"/>
      <c r="C42"/>
      <c r="D42"/>
      <c r="E42"/>
      <c r="F42"/>
      <c r="G42"/>
      <c r="H42"/>
      <c r="I42"/>
      <c r="J42"/>
      <c r="K42"/>
      <c r="L42"/>
    </row>
    <row r="43" spans="1:12" ht="15.75" customHeight="1">
      <c r="A43"/>
      <c r="B43"/>
      <c r="C43"/>
      <c r="D43"/>
      <c r="E43"/>
      <c r="F43"/>
      <c r="G43"/>
      <c r="H43"/>
      <c r="I43"/>
      <c r="J43"/>
      <c r="K43"/>
      <c r="L43"/>
    </row>
    <row r="44" spans="1:12" ht="15.75" customHeight="1">
      <c r="A44"/>
      <c r="B44"/>
      <c r="C44"/>
      <c r="D44"/>
      <c r="E44"/>
      <c r="F44"/>
      <c r="G44"/>
      <c r="H44"/>
      <c r="I44"/>
      <c r="J44"/>
      <c r="K44"/>
      <c r="L44"/>
    </row>
    <row r="45" spans="1:12" ht="15.75" customHeight="1">
      <c r="A45" s="2" t="s">
        <v>1044</v>
      </c>
      <c r="B45" s="102"/>
      <c r="C45" s="102"/>
      <c r="D45" s="102"/>
      <c r="E45" s="102"/>
      <c r="F45" s="102"/>
      <c r="G45" s="102"/>
      <c r="H45" s="102"/>
      <c r="I45" s="102"/>
      <c r="J45" s="102"/>
      <c r="K45" s="102"/>
      <c r="L45" s="102"/>
    </row>
    <row r="46" spans="1:12" ht="46.65" customHeight="1">
      <c r="A46" s="102"/>
      <c r="B46" s="833" t="s">
        <v>1043</v>
      </c>
      <c r="C46" s="833"/>
      <c r="D46" s="833" t="s">
        <v>1042</v>
      </c>
      <c r="E46" s="833"/>
      <c r="F46" s="833" t="s">
        <v>1041</v>
      </c>
      <c r="G46" s="833"/>
      <c r="H46" s="833" t="s">
        <v>1040</v>
      </c>
      <c r="I46" s="833"/>
      <c r="J46" s="102"/>
      <c r="K46" s="102"/>
      <c r="L46" s="102"/>
    </row>
    <row r="47" spans="1:12" ht="15.75" customHeight="1">
      <c r="A47" s="102"/>
      <c r="B47" s="980">
        <v>479250</v>
      </c>
      <c r="C47" s="980"/>
      <c r="D47" s="978">
        <v>0</v>
      </c>
      <c r="E47" s="978"/>
      <c r="F47" s="980">
        <v>573750</v>
      </c>
      <c r="G47" s="980"/>
      <c r="H47" s="978">
        <v>0</v>
      </c>
      <c r="I47" s="978"/>
      <c r="J47" s="102"/>
      <c r="K47" s="102"/>
      <c r="L47" s="102"/>
    </row>
    <row r="49" spans="1:12" ht="31.5" customHeight="1">
      <c r="A49" s="140" t="s">
        <v>46</v>
      </c>
      <c r="B49" s="832" t="s">
        <v>1039</v>
      </c>
      <c r="C49" s="832"/>
      <c r="D49" s="832"/>
      <c r="E49" s="832"/>
      <c r="F49" s="832"/>
      <c r="G49" s="832"/>
      <c r="H49" s="832"/>
      <c r="I49" s="832"/>
      <c r="J49" s="832"/>
      <c r="K49" s="832"/>
      <c r="L49" s="832"/>
    </row>
    <row r="50" spans="1:12" ht="16.2">
      <c r="A50" s="102"/>
      <c r="B50" s="5" t="s">
        <v>60</v>
      </c>
      <c r="C50" s="102"/>
      <c r="D50" s="102"/>
      <c r="E50" s="102"/>
      <c r="F50" s="102"/>
      <c r="G50" s="102"/>
      <c r="H50" s="102"/>
      <c r="I50" s="102"/>
      <c r="J50" s="102"/>
      <c r="K50" s="102"/>
      <c r="L50" s="102"/>
    </row>
  </sheetData>
  <mergeCells count="29">
    <mergeCell ref="B40:L40"/>
    <mergeCell ref="H47:I47"/>
    <mergeCell ref="F47:G47"/>
    <mergeCell ref="D47:E47"/>
    <mergeCell ref="B47:C47"/>
    <mergeCell ref="B49:L49"/>
    <mergeCell ref="B46:C46"/>
    <mergeCell ref="D46:E46"/>
    <mergeCell ref="F46:G46"/>
    <mergeCell ref="H46:I46"/>
    <mergeCell ref="B21:E21"/>
    <mergeCell ref="B35:D35"/>
    <mergeCell ref="B36:D36"/>
    <mergeCell ref="E33:F33"/>
    <mergeCell ref="E34:F34"/>
    <mergeCell ref="E35:F35"/>
    <mergeCell ref="E36:F36"/>
    <mergeCell ref="B33:D33"/>
    <mergeCell ref="B34:D34"/>
    <mergeCell ref="B22:E22"/>
    <mergeCell ref="B23:E23"/>
    <mergeCell ref="B24:E24"/>
    <mergeCell ref="B25:E25"/>
    <mergeCell ref="B27:L27"/>
    <mergeCell ref="B7:L7"/>
    <mergeCell ref="A12:L12"/>
    <mergeCell ref="B14:L14"/>
    <mergeCell ref="B19:E19"/>
    <mergeCell ref="B20:E20"/>
  </mergeCells>
  <pageMargins left="0.7" right="0.7" top="0.75" bottom="0.75" header="0.3" footer="0.3"/>
  <pageSetup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33D3D-0679-46A7-95E3-F55AB6176D25}">
  <dimension ref="A1:X36"/>
  <sheetViews>
    <sheetView zoomScale="110" zoomScaleNormal="110" workbookViewId="0"/>
  </sheetViews>
  <sheetFormatPr defaultColWidth="9.109375" defaultRowHeight="15.6"/>
  <cols>
    <col min="1" max="1" width="10.33203125" style="1" customWidth="1"/>
    <col min="2" max="6" width="16.6640625" style="1" customWidth="1"/>
    <col min="7" max="12" width="9.109375" style="1"/>
    <col min="13" max="13" width="8.88671875" bestFit="1" customWidth="1"/>
    <col min="25" max="16384" width="9.109375" style="1"/>
  </cols>
  <sheetData>
    <row r="1" spans="1:12" ht="15.75" customHeight="1">
      <c r="A1" s="23" t="s">
        <v>491</v>
      </c>
      <c r="B1" s="22"/>
      <c r="C1" s="5" t="s">
        <v>36</v>
      </c>
      <c r="D1" s="22"/>
      <c r="E1" s="22"/>
      <c r="F1" s="22"/>
      <c r="G1" s="22"/>
      <c r="H1" s="22"/>
      <c r="I1" s="22"/>
      <c r="J1" s="22"/>
      <c r="K1" s="22"/>
      <c r="L1" s="4"/>
    </row>
    <row r="2" spans="1:12" ht="15.75" customHeight="1">
      <c r="A2" s="23"/>
      <c r="B2" s="21"/>
      <c r="C2" s="110" t="s">
        <v>183</v>
      </c>
      <c r="D2" s="104"/>
      <c r="E2" s="104"/>
      <c r="F2" s="104"/>
      <c r="G2" s="104"/>
      <c r="H2" s="104"/>
      <c r="I2" s="617"/>
      <c r="J2" s="109"/>
      <c r="K2" s="109"/>
      <c r="L2" s="160"/>
    </row>
    <row r="3" spans="1:12" ht="15.75" customHeight="1">
      <c r="A3" s="21"/>
      <c r="B3" s="21"/>
      <c r="C3" s="21"/>
      <c r="D3" s="21"/>
      <c r="E3" s="21"/>
      <c r="F3" s="21"/>
      <c r="G3" s="21"/>
      <c r="H3" s="21"/>
      <c r="I3" s="21"/>
      <c r="J3" s="21"/>
      <c r="K3" s="21"/>
      <c r="L3" s="4"/>
    </row>
    <row r="4" spans="1:12">
      <c r="A4" s="817" t="s">
        <v>1087</v>
      </c>
      <c r="B4" s="981"/>
      <c r="C4" s="981"/>
      <c r="D4" s="981"/>
      <c r="E4" s="981"/>
      <c r="F4" s="981"/>
      <c r="G4" s="981"/>
      <c r="H4" s="981"/>
      <c r="I4" s="981"/>
      <c r="J4" s="981"/>
      <c r="K4" s="981"/>
      <c r="L4" s="981"/>
    </row>
    <row r="5" spans="1:12">
      <c r="A5" s="47"/>
      <c r="B5" s="356" t="s">
        <v>1086</v>
      </c>
      <c r="C5" s="140"/>
      <c r="D5" s="140"/>
      <c r="E5" s="140"/>
      <c r="F5" s="140"/>
      <c r="G5" s="140"/>
      <c r="H5" s="140"/>
      <c r="I5" s="140"/>
      <c r="J5" s="140"/>
      <c r="K5" s="140"/>
      <c r="L5" s="140"/>
    </row>
    <row r="6" spans="1:12">
      <c r="A6" s="47"/>
      <c r="B6" s="356" t="s">
        <v>1085</v>
      </c>
      <c r="C6" s="140"/>
      <c r="D6" s="140"/>
      <c r="E6" s="140"/>
      <c r="F6" s="140"/>
      <c r="G6" s="140"/>
      <c r="H6" s="140"/>
      <c r="I6" s="140"/>
      <c r="J6" s="140"/>
      <c r="K6" s="140"/>
      <c r="L6" s="140"/>
    </row>
    <row r="7" spans="1:12">
      <c r="A7" s="21"/>
      <c r="B7" s="103"/>
      <c r="C7" s="103"/>
      <c r="D7" s="103"/>
      <c r="E7" s="103"/>
      <c r="F7" s="103"/>
      <c r="G7" s="103"/>
      <c r="H7" s="103"/>
      <c r="I7" s="103"/>
      <c r="J7" s="103"/>
      <c r="K7" s="103"/>
      <c r="L7" s="103"/>
    </row>
    <row r="8" spans="1:12" ht="31.2" customHeight="1">
      <c r="A8" s="817" t="s">
        <v>1084</v>
      </c>
      <c r="B8" s="817"/>
      <c r="C8" s="817"/>
      <c r="D8" s="817"/>
      <c r="E8" s="817"/>
      <c r="F8" s="817"/>
      <c r="G8" s="817"/>
      <c r="H8" s="817"/>
      <c r="I8" s="817"/>
      <c r="J8" s="817"/>
      <c r="K8" s="817"/>
      <c r="L8" s="817"/>
    </row>
    <row r="9" spans="1:12">
      <c r="A9" s="21"/>
      <c r="B9" s="21"/>
      <c r="C9" s="21"/>
      <c r="D9" s="21"/>
      <c r="E9" s="21"/>
      <c r="F9" s="21"/>
      <c r="G9" s="21"/>
      <c r="H9" s="21"/>
      <c r="I9" s="21"/>
      <c r="J9" s="21"/>
      <c r="K9" s="21"/>
      <c r="L9" s="4"/>
    </row>
    <row r="10" spans="1:12">
      <c r="A10" s="140" t="s">
        <v>69</v>
      </c>
      <c r="B10" s="817" t="s">
        <v>1083</v>
      </c>
      <c r="C10" s="817"/>
      <c r="D10" s="817"/>
      <c r="E10" s="817"/>
      <c r="F10" s="817"/>
      <c r="G10" s="817"/>
      <c r="H10" s="817"/>
      <c r="I10" s="817"/>
      <c r="J10" s="817"/>
      <c r="K10" s="817"/>
      <c r="L10" s="817"/>
    </row>
    <row r="11" spans="1:12" ht="16.2">
      <c r="A11" s="21"/>
      <c r="B11" s="110" t="s">
        <v>128</v>
      </c>
      <c r="C11" s="109"/>
      <c r="D11" s="109"/>
      <c r="E11" s="109"/>
      <c r="F11" s="109"/>
      <c r="G11" s="109"/>
      <c r="H11" s="109"/>
      <c r="I11" s="109"/>
      <c r="J11" s="616"/>
      <c r="K11" s="616"/>
      <c r="L11" s="616"/>
    </row>
    <row r="12" spans="1:12" ht="15.6" customHeight="1">
      <c r="A12" s="21"/>
      <c r="B12" s="21"/>
      <c r="C12" s="21"/>
      <c r="D12" s="21"/>
      <c r="E12" s="21"/>
      <c r="F12" s="21"/>
      <c r="G12" s="21"/>
      <c r="H12" s="21"/>
      <c r="I12" s="103"/>
      <c r="J12" s="2"/>
      <c r="K12" s="2"/>
      <c r="L12" s="4"/>
    </row>
    <row r="13" spans="1:12" ht="31.2" customHeight="1">
      <c r="A13" s="140" t="s">
        <v>9</v>
      </c>
      <c r="B13" s="817" t="s">
        <v>1082</v>
      </c>
      <c r="C13" s="817"/>
      <c r="D13" s="817"/>
      <c r="E13" s="817"/>
      <c r="F13" s="817"/>
      <c r="G13" s="817"/>
      <c r="H13" s="817"/>
      <c r="I13" s="817"/>
      <c r="J13" s="817"/>
      <c r="K13" s="817"/>
      <c r="L13" s="817"/>
    </row>
    <row r="14" spans="1:12" ht="16.2">
      <c r="A14" s="21"/>
      <c r="B14" s="110" t="s">
        <v>128</v>
      </c>
      <c r="C14" s="109"/>
      <c r="D14" s="109"/>
      <c r="E14" s="109"/>
      <c r="F14" s="109"/>
      <c r="G14" s="109"/>
      <c r="H14" s="109"/>
      <c r="I14" s="109"/>
      <c r="J14" s="616"/>
      <c r="K14" s="616"/>
      <c r="L14" s="616"/>
    </row>
    <row r="15" spans="1:12">
      <c r="A15" s="21"/>
      <c r="B15" s="21"/>
      <c r="C15" s="21"/>
      <c r="D15" s="21"/>
      <c r="E15" s="21"/>
      <c r="F15" s="21"/>
      <c r="G15" s="21"/>
      <c r="H15" s="21"/>
      <c r="I15" s="103"/>
      <c r="J15" s="2"/>
      <c r="K15" s="2"/>
      <c r="L15" s="4"/>
    </row>
    <row r="16" spans="1:12">
      <c r="A16" s="140" t="s">
        <v>7</v>
      </c>
      <c r="B16" s="817" t="s">
        <v>1081</v>
      </c>
      <c r="C16" s="817"/>
      <c r="D16" s="817"/>
      <c r="E16" s="817"/>
      <c r="F16" s="817"/>
      <c r="G16" s="817"/>
      <c r="H16" s="817"/>
      <c r="I16" s="817"/>
      <c r="J16" s="817"/>
      <c r="K16" s="817"/>
      <c r="L16" s="817"/>
    </row>
    <row r="17" spans="1:12" ht="16.2">
      <c r="A17" s="21"/>
      <c r="B17" s="110" t="s">
        <v>128</v>
      </c>
      <c r="C17" s="109"/>
      <c r="D17" s="109"/>
      <c r="E17" s="109"/>
      <c r="F17" s="109"/>
      <c r="G17" s="109"/>
      <c r="H17" s="109"/>
      <c r="I17" s="109"/>
      <c r="J17" s="616"/>
      <c r="K17" s="616"/>
      <c r="L17" s="616"/>
    </row>
    <row r="18" spans="1:12">
      <c r="A18" s="21"/>
      <c r="B18" s="615"/>
      <c r="C18" s="615"/>
      <c r="D18" s="615"/>
      <c r="E18" s="614"/>
      <c r="F18" s="614"/>
      <c r="G18" s="21"/>
      <c r="H18" s="21"/>
      <c r="I18" s="21"/>
      <c r="J18" s="21"/>
      <c r="K18" s="21"/>
      <c r="L18" s="4"/>
    </row>
    <row r="19" spans="1:12">
      <c r="A19" s="21" t="s">
        <v>1080</v>
      </c>
      <c r="B19" s="21"/>
      <c r="C19" s="21"/>
      <c r="D19" s="21"/>
      <c r="E19" s="21"/>
      <c r="F19" s="21"/>
      <c r="G19" s="21"/>
      <c r="H19" s="21"/>
      <c r="I19" s="21"/>
      <c r="J19" s="21"/>
      <c r="K19" s="21"/>
      <c r="L19" s="4"/>
    </row>
    <row r="20" spans="1:12">
      <c r="A20" s="21"/>
      <c r="B20" s="615"/>
      <c r="C20" s="615"/>
      <c r="D20" s="615"/>
      <c r="E20" s="614"/>
      <c r="F20" s="614"/>
      <c r="G20" s="21"/>
      <c r="H20" s="21"/>
      <c r="I20" s="21"/>
      <c r="J20" s="21"/>
      <c r="K20" s="21"/>
      <c r="L20" s="4"/>
    </row>
    <row r="21" spans="1:12" ht="62.4">
      <c r="A21" s="21"/>
      <c r="B21" s="75" t="s">
        <v>1035</v>
      </c>
      <c r="C21" s="75" t="s">
        <v>1079</v>
      </c>
      <c r="D21" s="75" t="s">
        <v>1032</v>
      </c>
      <c r="E21" s="75" t="s">
        <v>1078</v>
      </c>
      <c r="F21" s="462"/>
      <c r="G21" s="21"/>
      <c r="H21" s="21"/>
      <c r="I21" s="21"/>
      <c r="J21" s="21"/>
      <c r="K21" s="21"/>
      <c r="L21" s="4"/>
    </row>
    <row r="22" spans="1:12">
      <c r="A22" s="21"/>
      <c r="B22" s="613" t="s">
        <v>1049</v>
      </c>
      <c r="C22" s="612">
        <v>18</v>
      </c>
      <c r="D22" s="611">
        <v>0.68</v>
      </c>
      <c r="E22" s="610">
        <v>1.71</v>
      </c>
      <c r="F22" s="462"/>
      <c r="G22" s="21"/>
      <c r="H22" s="21"/>
      <c r="I22" s="21"/>
      <c r="J22" s="21"/>
      <c r="K22" s="21"/>
      <c r="L22" s="4"/>
    </row>
    <row r="23" spans="1:12">
      <c r="A23" s="21"/>
      <c r="B23" s="613" t="s">
        <v>1048</v>
      </c>
      <c r="C23" s="612">
        <v>30</v>
      </c>
      <c r="D23" s="611">
        <v>0.19500000000000001</v>
      </c>
      <c r="E23" s="610">
        <v>0.71499999999999997</v>
      </c>
      <c r="F23" s="150"/>
      <c r="G23" s="21"/>
      <c r="H23" s="21"/>
      <c r="I23" s="21"/>
      <c r="J23" s="21"/>
      <c r="K23" s="21"/>
      <c r="L23" s="4"/>
    </row>
    <row r="24" spans="1:12">
      <c r="A24" s="21"/>
      <c r="B24" s="613" t="s">
        <v>1047</v>
      </c>
      <c r="C24" s="612">
        <v>42</v>
      </c>
      <c r="D24" s="611">
        <v>9.5000000000000001E-2</v>
      </c>
      <c r="E24" s="610">
        <v>0.44500000000000001</v>
      </c>
      <c r="F24" s="150"/>
      <c r="G24" s="21"/>
      <c r="H24" s="21"/>
      <c r="I24" s="21"/>
      <c r="J24" s="21"/>
      <c r="K24" s="21"/>
      <c r="L24" s="4"/>
    </row>
    <row r="25" spans="1:12">
      <c r="A25" s="21"/>
      <c r="B25" s="613" t="s">
        <v>1077</v>
      </c>
      <c r="C25" s="612">
        <v>54</v>
      </c>
      <c r="D25" s="611">
        <v>0.03</v>
      </c>
      <c r="E25" s="610">
        <v>0.3</v>
      </c>
      <c r="F25" s="150"/>
      <c r="G25" s="21"/>
      <c r="H25" s="21"/>
      <c r="I25" s="21"/>
      <c r="J25" s="21"/>
      <c r="K25" s="21"/>
      <c r="L25" s="4"/>
    </row>
    <row r="26" spans="1:12">
      <c r="A26" s="21"/>
      <c r="B26" s="103"/>
      <c r="C26" s="103"/>
      <c r="D26" s="103"/>
      <c r="E26" s="150"/>
      <c r="F26" s="150"/>
      <c r="G26" s="21"/>
      <c r="H26" s="21"/>
      <c r="I26" s="21"/>
      <c r="J26" s="21"/>
      <c r="K26" s="21"/>
      <c r="L26" s="4"/>
    </row>
    <row r="27" spans="1:12">
      <c r="A27" s="445"/>
      <c r="B27" s="21" t="s">
        <v>1076</v>
      </c>
      <c r="C27" s="103"/>
      <c r="D27" s="103"/>
      <c r="E27" s="150"/>
      <c r="F27" s="150"/>
      <c r="G27" s="21"/>
      <c r="H27" s="21"/>
      <c r="I27" s="21"/>
      <c r="J27" s="21"/>
      <c r="K27" s="21"/>
      <c r="L27" s="4"/>
    </row>
    <row r="28" spans="1:12">
      <c r="A28" s="21"/>
      <c r="B28" s="103"/>
      <c r="C28" s="103"/>
      <c r="D28" s="103"/>
      <c r="E28" s="150"/>
      <c r="F28" s="150"/>
      <c r="G28" s="21"/>
      <c r="H28" s="21"/>
      <c r="I28" s="21"/>
      <c r="J28" s="21"/>
      <c r="K28" s="21"/>
      <c r="L28" s="4"/>
    </row>
    <row r="29" spans="1:12">
      <c r="A29" s="21" t="s">
        <v>1075</v>
      </c>
      <c r="B29" s="21"/>
      <c r="C29" s="21"/>
      <c r="D29" s="21"/>
      <c r="E29" s="150"/>
      <c r="F29" s="150"/>
      <c r="G29" s="21"/>
      <c r="H29" s="21"/>
      <c r="I29" s="21"/>
      <c r="J29" s="21"/>
      <c r="K29" s="21"/>
      <c r="L29" s="4"/>
    </row>
    <row r="30" spans="1:12">
      <c r="A30" s="21"/>
      <c r="B30" s="21"/>
      <c r="C30" s="21"/>
      <c r="D30" s="21"/>
      <c r="E30" s="150"/>
      <c r="F30" s="150"/>
      <c r="G30" s="21"/>
      <c r="H30" s="21"/>
      <c r="I30" s="21"/>
      <c r="J30" s="21"/>
      <c r="K30" s="21"/>
      <c r="L30" s="4"/>
    </row>
    <row r="31" spans="1:12" ht="78" customHeight="1">
      <c r="A31" s="21"/>
      <c r="B31" s="457" t="s">
        <v>1074</v>
      </c>
      <c r="C31" s="457" t="s">
        <v>1073</v>
      </c>
      <c r="D31" s="457" t="s">
        <v>1072</v>
      </c>
      <c r="E31" s="457" t="s">
        <v>1071</v>
      </c>
      <c r="F31" s="457" t="s">
        <v>1070</v>
      </c>
      <c r="G31" s="21"/>
      <c r="H31" s="21"/>
      <c r="I31" s="21"/>
      <c r="J31" s="21"/>
      <c r="K31" s="21"/>
      <c r="L31" s="4"/>
    </row>
    <row r="32" spans="1:12">
      <c r="A32" s="21"/>
      <c r="B32" s="100">
        <v>2020</v>
      </c>
      <c r="C32" s="454">
        <v>385800</v>
      </c>
      <c r="D32" s="100">
        <v>1</v>
      </c>
      <c r="E32" s="454">
        <v>85500</v>
      </c>
      <c r="F32" s="454">
        <v>375200</v>
      </c>
      <c r="G32" s="21"/>
      <c r="H32" s="21"/>
      <c r="I32" s="21"/>
      <c r="J32" s="21"/>
      <c r="K32" s="21"/>
      <c r="L32" s="4"/>
    </row>
    <row r="33" spans="1:12">
      <c r="A33" s="21"/>
      <c r="B33" s="100">
        <v>2021</v>
      </c>
      <c r="C33" s="454">
        <v>371500</v>
      </c>
      <c r="D33" s="100">
        <v>0</v>
      </c>
      <c r="E33" s="454">
        <v>320100</v>
      </c>
      <c r="F33" s="100">
        <v>0</v>
      </c>
      <c r="G33" s="21"/>
      <c r="H33" s="21"/>
      <c r="I33" s="21"/>
      <c r="J33" s="21"/>
      <c r="K33" s="21"/>
      <c r="L33" s="4"/>
    </row>
    <row r="34" spans="1:12">
      <c r="A34" s="21"/>
      <c r="B34" s="356"/>
      <c r="C34" s="21"/>
      <c r="D34" s="21"/>
      <c r="E34" s="21"/>
      <c r="F34" s="21"/>
      <c r="G34" s="21"/>
      <c r="H34" s="21"/>
      <c r="I34" s="21"/>
      <c r="J34" s="21"/>
      <c r="K34" s="21"/>
      <c r="L34" s="4"/>
    </row>
    <row r="35" spans="1:12" ht="31.2" customHeight="1">
      <c r="A35" s="140" t="s">
        <v>4</v>
      </c>
      <c r="B35" s="832" t="s">
        <v>1069</v>
      </c>
      <c r="C35" s="832"/>
      <c r="D35" s="832"/>
      <c r="E35" s="832"/>
      <c r="F35" s="832"/>
      <c r="G35" s="832"/>
      <c r="H35" s="832"/>
      <c r="I35" s="832"/>
      <c r="J35" s="832"/>
      <c r="K35" s="832"/>
      <c r="L35" s="832"/>
    </row>
    <row r="36" spans="1:12" ht="16.2">
      <c r="A36" s="5"/>
      <c r="B36" s="5" t="s">
        <v>60</v>
      </c>
      <c r="C36" s="5"/>
      <c r="D36" s="3"/>
      <c r="E36" s="3"/>
      <c r="F36" s="3"/>
      <c r="G36" s="3"/>
      <c r="H36" s="2"/>
      <c r="I36" s="2"/>
      <c r="J36" s="4"/>
      <c r="K36" s="2"/>
      <c r="L36" s="4"/>
    </row>
  </sheetData>
  <mergeCells count="6">
    <mergeCell ref="B35:L35"/>
    <mergeCell ref="A4:L4"/>
    <mergeCell ref="A8:L8"/>
    <mergeCell ref="B10:L10"/>
    <mergeCell ref="B13:L13"/>
    <mergeCell ref="B16:L16"/>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D1102-E28B-45B5-84B2-B752A626CF17}">
  <dimension ref="A1:X28"/>
  <sheetViews>
    <sheetView zoomScaleNormal="100" workbookViewId="0"/>
  </sheetViews>
  <sheetFormatPr defaultColWidth="9.109375" defaultRowHeight="15.6"/>
  <cols>
    <col min="1" max="1" width="7.88671875" style="1" customWidth="1"/>
    <col min="2" max="3" width="11.6640625" style="1" customWidth="1"/>
    <col min="4" max="6" width="9.109375" style="1" customWidth="1"/>
    <col min="7" max="12" width="9.109375" style="1"/>
    <col min="13" max="13" width="8.88671875" bestFit="1" customWidth="1"/>
    <col min="25" max="16384" width="9.109375" style="1"/>
  </cols>
  <sheetData>
    <row r="1" spans="1:12" ht="15.75" customHeight="1">
      <c r="A1" s="23" t="s">
        <v>877</v>
      </c>
      <c r="B1" s="22"/>
      <c r="C1" s="5" t="s">
        <v>36</v>
      </c>
      <c r="D1" s="22"/>
      <c r="E1" s="22"/>
      <c r="F1" s="22"/>
      <c r="G1" s="22"/>
      <c r="H1" s="22"/>
      <c r="I1" s="22"/>
      <c r="J1" s="22"/>
      <c r="K1" s="22"/>
      <c r="L1" s="4"/>
    </row>
    <row r="2" spans="1:12" ht="15.75" customHeight="1">
      <c r="A2" s="21"/>
      <c r="B2" s="21"/>
      <c r="C2" s="110" t="s">
        <v>1107</v>
      </c>
      <c r="D2" s="104"/>
      <c r="E2" s="104"/>
      <c r="F2" s="104"/>
      <c r="G2" s="104"/>
      <c r="H2" s="104"/>
      <c r="I2" s="617"/>
      <c r="J2" s="109"/>
      <c r="K2" s="109"/>
      <c r="L2" s="109"/>
    </row>
    <row r="3" spans="1:12" ht="15.75" customHeight="1">
      <c r="A3" s="21"/>
      <c r="B3" s="21"/>
      <c r="C3" s="21"/>
      <c r="D3" s="21"/>
      <c r="E3" s="21"/>
      <c r="F3" s="21"/>
      <c r="G3" s="21"/>
      <c r="H3" s="21"/>
      <c r="I3" s="21"/>
      <c r="J3" s="21"/>
      <c r="K3" s="21"/>
      <c r="L3" s="4"/>
    </row>
    <row r="4" spans="1:12">
      <c r="A4" s="981" t="s">
        <v>1106</v>
      </c>
      <c r="B4" s="981"/>
      <c r="C4" s="981"/>
      <c r="D4" s="981"/>
      <c r="E4" s="981"/>
      <c r="F4" s="981"/>
      <c r="G4" s="981"/>
      <c r="H4" s="981"/>
      <c r="I4" s="981"/>
      <c r="J4" s="981"/>
      <c r="K4" s="981"/>
      <c r="L4" s="981"/>
    </row>
    <row r="5" spans="1:12">
      <c r="A5" s="21"/>
      <c r="B5" s="103"/>
      <c r="C5" s="103"/>
      <c r="D5" s="103"/>
      <c r="E5" s="103"/>
      <c r="F5" s="103"/>
      <c r="G5" s="103"/>
      <c r="H5" s="103"/>
      <c r="I5" s="103"/>
      <c r="J5" s="103"/>
      <c r="K5" s="103"/>
      <c r="L5" s="103"/>
    </row>
    <row r="6" spans="1:12">
      <c r="A6" s="140" t="s">
        <v>69</v>
      </c>
      <c r="B6" s="817" t="s">
        <v>1105</v>
      </c>
      <c r="C6" s="817"/>
      <c r="D6" s="817"/>
      <c r="E6" s="817"/>
      <c r="F6" s="817"/>
      <c r="G6" s="817"/>
      <c r="H6" s="817"/>
      <c r="I6" s="817"/>
      <c r="J6" s="817"/>
      <c r="K6" s="817"/>
      <c r="L6" s="817"/>
    </row>
    <row r="7" spans="1:12">
      <c r="A7" s="140"/>
      <c r="B7" s="618" t="s">
        <v>273</v>
      </c>
      <c r="C7" s="49" t="s">
        <v>1104</v>
      </c>
      <c r="D7" s="47"/>
      <c r="E7" s="47"/>
      <c r="F7" s="47"/>
      <c r="G7" s="47"/>
      <c r="H7" s="47"/>
      <c r="I7" s="47"/>
      <c r="J7" s="47"/>
      <c r="K7" s="47"/>
      <c r="L7" s="47"/>
    </row>
    <row r="8" spans="1:12">
      <c r="A8" s="140"/>
      <c r="B8" s="618" t="s">
        <v>267</v>
      </c>
      <c r="C8" s="49" t="s">
        <v>1103</v>
      </c>
      <c r="D8" s="47"/>
      <c r="E8" s="47"/>
      <c r="F8" s="47"/>
      <c r="G8" s="47"/>
      <c r="H8" s="47"/>
      <c r="I8" s="47"/>
      <c r="J8" s="47"/>
      <c r="K8" s="47"/>
      <c r="L8" s="47"/>
    </row>
    <row r="9" spans="1:12">
      <c r="A9" s="21"/>
      <c r="B9" s="618" t="s">
        <v>686</v>
      </c>
      <c r="C9" s="49" t="s">
        <v>1102</v>
      </c>
      <c r="D9" s="47"/>
      <c r="E9" s="47"/>
      <c r="F9" s="47"/>
      <c r="G9" s="47"/>
      <c r="H9" s="2"/>
      <c r="I9" s="2"/>
      <c r="J9" s="102"/>
      <c r="K9" s="102"/>
      <c r="L9" s="102"/>
    </row>
    <row r="10" spans="1:12" ht="16.2">
      <c r="A10" s="21"/>
      <c r="B10" s="110" t="s">
        <v>128</v>
      </c>
      <c r="C10" s="109"/>
      <c r="D10" s="109"/>
      <c r="E10" s="109"/>
      <c r="F10" s="109"/>
      <c r="G10" s="109"/>
      <c r="H10" s="109"/>
      <c r="I10" s="109"/>
      <c r="J10" s="109"/>
      <c r="K10" s="109"/>
      <c r="L10" s="109"/>
    </row>
    <row r="11" spans="1:12" ht="16.2">
      <c r="A11" s="21"/>
      <c r="B11" s="5"/>
      <c r="C11" s="2"/>
      <c r="D11" s="2"/>
      <c r="E11" s="2"/>
      <c r="F11" s="2"/>
      <c r="G11" s="2"/>
      <c r="H11" s="2"/>
      <c r="I11" s="2"/>
      <c r="J11" s="102"/>
      <c r="K11" s="102"/>
      <c r="L11" s="102"/>
    </row>
    <row r="12" spans="1:12">
      <c r="A12" s="21" t="s">
        <v>1101</v>
      </c>
      <c r="B12" s="21"/>
      <c r="C12" s="2"/>
      <c r="D12" s="2"/>
      <c r="E12" s="2"/>
      <c r="F12" s="2"/>
      <c r="G12" s="2"/>
      <c r="H12" s="2"/>
      <c r="I12" s="2"/>
      <c r="J12" s="102"/>
      <c r="K12" s="102"/>
      <c r="L12" s="102"/>
    </row>
    <row r="13" spans="1:12" ht="16.2">
      <c r="A13" s="21"/>
      <c r="B13" s="5"/>
      <c r="C13" s="2"/>
      <c r="D13" s="2"/>
      <c r="E13" s="2"/>
      <c r="F13" s="2"/>
      <c r="G13" s="2"/>
      <c r="H13" s="2"/>
      <c r="I13" s="2"/>
      <c r="J13" s="102"/>
      <c r="K13" s="102"/>
      <c r="L13" s="102"/>
    </row>
    <row r="14" spans="1:12" ht="47.4" customHeight="1">
      <c r="A14" s="839" t="s">
        <v>1100</v>
      </c>
      <c r="B14" s="839"/>
      <c r="C14" s="839"/>
      <c r="D14" s="75" t="s">
        <v>1099</v>
      </c>
      <c r="E14" s="2"/>
      <c r="F14" s="2"/>
      <c r="G14" s="2"/>
      <c r="H14" s="2"/>
      <c r="I14" s="2"/>
      <c r="J14" s="102"/>
      <c r="K14" s="102"/>
      <c r="L14" s="102"/>
    </row>
    <row r="15" spans="1:12" ht="15.6" customHeight="1">
      <c r="A15" s="982" t="s">
        <v>1098</v>
      </c>
      <c r="B15" s="982"/>
      <c r="C15" s="982"/>
      <c r="D15" s="460">
        <v>0.25</v>
      </c>
      <c r="E15" s="2"/>
      <c r="F15" s="2"/>
      <c r="G15" s="2"/>
      <c r="H15" s="2"/>
      <c r="I15" s="2"/>
      <c r="J15" s="102"/>
      <c r="K15" s="102"/>
      <c r="L15" s="102"/>
    </row>
    <row r="16" spans="1:12" ht="15.6" customHeight="1">
      <c r="A16" s="982" t="s">
        <v>1097</v>
      </c>
      <c r="B16" s="982"/>
      <c r="C16" s="982"/>
      <c r="D16" s="460">
        <v>0.3</v>
      </c>
      <c r="E16" s="2"/>
      <c r="F16" s="2"/>
      <c r="G16" s="2"/>
      <c r="H16" s="2"/>
      <c r="I16" s="2"/>
      <c r="J16" s="102"/>
      <c r="K16" s="102"/>
      <c r="L16" s="102"/>
    </row>
    <row r="17" spans="1:12" ht="15.6" customHeight="1">
      <c r="A17" s="982" t="s">
        <v>1096</v>
      </c>
      <c r="B17" s="982"/>
      <c r="C17" s="982"/>
      <c r="D17" s="460">
        <v>0.2</v>
      </c>
      <c r="E17" s="2"/>
      <c r="F17" s="2"/>
      <c r="G17" s="2"/>
      <c r="H17" s="2"/>
      <c r="I17" s="2"/>
      <c r="J17" s="102"/>
      <c r="K17" s="102"/>
      <c r="L17" s="102"/>
    </row>
    <row r="18" spans="1:12" ht="15.6" customHeight="1">
      <c r="A18" s="982" t="s">
        <v>1095</v>
      </c>
      <c r="B18" s="982"/>
      <c r="C18" s="982"/>
      <c r="D18" s="460">
        <v>0.1</v>
      </c>
      <c r="E18" s="2"/>
      <c r="F18" s="2"/>
      <c r="G18" s="2"/>
      <c r="H18" s="2"/>
      <c r="I18" s="2"/>
      <c r="J18" s="102"/>
      <c r="K18" s="102"/>
      <c r="L18" s="102"/>
    </row>
    <row r="19" spans="1:12" ht="15.6" customHeight="1">
      <c r="A19" s="982" t="s">
        <v>1094</v>
      </c>
      <c r="B19" s="982"/>
      <c r="C19" s="982"/>
      <c r="D19" s="460">
        <v>0.1</v>
      </c>
      <c r="E19" s="2"/>
      <c r="F19" s="2"/>
      <c r="G19" s="2"/>
      <c r="H19" s="2"/>
      <c r="I19" s="2"/>
      <c r="J19" s="102"/>
      <c r="K19" s="102"/>
      <c r="L19" s="102"/>
    </row>
    <row r="20" spans="1:12" ht="15.6" customHeight="1">
      <c r="A20" s="982" t="s">
        <v>1093</v>
      </c>
      <c r="B20" s="982"/>
      <c r="C20" s="982"/>
      <c r="D20" s="460">
        <v>0.05</v>
      </c>
      <c r="E20" s="2"/>
      <c r="F20" s="2"/>
      <c r="G20" s="2"/>
      <c r="H20" s="2"/>
      <c r="I20" s="2"/>
      <c r="J20" s="102"/>
      <c r="K20" s="102"/>
      <c r="L20" s="102"/>
    </row>
    <row r="21" spans="1:12" ht="16.2">
      <c r="A21" s="21"/>
      <c r="B21" s="5"/>
      <c r="C21" s="2"/>
      <c r="D21" s="2"/>
      <c r="E21" s="2"/>
      <c r="F21" s="2"/>
      <c r="G21" s="2"/>
      <c r="H21" s="2"/>
      <c r="I21" s="2"/>
      <c r="J21" s="102"/>
      <c r="K21" s="102"/>
      <c r="L21" s="102"/>
    </row>
    <row r="22" spans="1:12">
      <c r="A22" s="112" t="s">
        <v>1092</v>
      </c>
      <c r="B22" s="21"/>
      <c r="C22" s="445"/>
      <c r="D22" s="446">
        <v>0.05</v>
      </c>
      <c r="E22" s="2" t="s">
        <v>1091</v>
      </c>
      <c r="F22" s="2"/>
      <c r="G22" s="2"/>
      <c r="H22" s="2"/>
      <c r="I22" s="2"/>
      <c r="J22" s="102"/>
      <c r="K22" s="102"/>
      <c r="L22" s="102"/>
    </row>
    <row r="23" spans="1:12">
      <c r="A23" s="21"/>
      <c r="B23" s="21"/>
      <c r="C23" s="21"/>
      <c r="D23" s="21"/>
      <c r="E23" s="21"/>
      <c r="F23" s="21"/>
      <c r="G23" s="21"/>
      <c r="H23" s="21"/>
      <c r="I23" s="103"/>
      <c r="J23" s="2"/>
      <c r="K23" s="2"/>
      <c r="L23" s="4"/>
    </row>
    <row r="24" spans="1:12">
      <c r="A24" s="140" t="s">
        <v>9</v>
      </c>
      <c r="B24" s="817" t="s">
        <v>1090</v>
      </c>
      <c r="C24" s="817"/>
      <c r="D24" s="817"/>
      <c r="E24" s="817"/>
      <c r="F24" s="817"/>
      <c r="G24" s="817"/>
      <c r="H24" s="817"/>
      <c r="I24" s="817"/>
      <c r="J24" s="817"/>
      <c r="K24" s="817"/>
      <c r="L24" s="817"/>
    </row>
    <row r="25" spans="1:12">
      <c r="A25" s="2"/>
      <c r="B25" s="618" t="s">
        <v>273</v>
      </c>
      <c r="C25" s="49" t="s">
        <v>1089</v>
      </c>
      <c r="D25" s="47"/>
      <c r="E25" s="47"/>
      <c r="F25" s="47"/>
      <c r="G25" s="47"/>
      <c r="H25" s="47"/>
      <c r="I25" s="47"/>
      <c r="J25" s="47"/>
      <c r="K25" s="47"/>
      <c r="L25" s="47"/>
    </row>
    <row r="26" spans="1:12">
      <c r="A26" s="140"/>
      <c r="B26" s="618" t="s">
        <v>267</v>
      </c>
      <c r="C26" s="49" t="s">
        <v>1088</v>
      </c>
      <c r="D26" s="47"/>
      <c r="E26" s="47"/>
      <c r="F26" s="47"/>
      <c r="G26" s="47"/>
      <c r="H26" s="47"/>
      <c r="I26" s="47"/>
      <c r="J26" s="47"/>
      <c r="K26" s="47"/>
      <c r="L26" s="47"/>
    </row>
    <row r="27" spans="1:12">
      <c r="A27" s="140"/>
      <c r="B27" s="618" t="s">
        <v>686</v>
      </c>
      <c r="C27" s="49" t="s">
        <v>916</v>
      </c>
      <c r="D27" s="47"/>
      <c r="E27" s="47"/>
      <c r="F27" s="47"/>
      <c r="G27" s="47"/>
      <c r="H27" s="47"/>
      <c r="I27" s="47"/>
      <c r="J27" s="47"/>
      <c r="K27" s="47"/>
      <c r="L27" s="47"/>
    </row>
    <row r="28" spans="1:12" ht="16.2">
      <c r="A28" s="5"/>
      <c r="B28" s="5" t="s">
        <v>60</v>
      </c>
      <c r="C28" s="5"/>
      <c r="D28" s="3"/>
      <c r="E28" s="3"/>
      <c r="F28" s="3"/>
      <c r="G28" s="3"/>
      <c r="H28" s="2"/>
      <c r="I28" s="2"/>
      <c r="J28" s="4"/>
      <c r="K28" s="2"/>
      <c r="L28" s="4"/>
    </row>
  </sheetData>
  <mergeCells count="10">
    <mergeCell ref="A18:C18"/>
    <mergeCell ref="A19:C19"/>
    <mergeCell ref="A20:C20"/>
    <mergeCell ref="B24:L24"/>
    <mergeCell ref="A4:L4"/>
    <mergeCell ref="B6:L6"/>
    <mergeCell ref="A14:C14"/>
    <mergeCell ref="A15:C15"/>
    <mergeCell ref="A16:C16"/>
    <mergeCell ref="A17:C17"/>
  </mergeCells>
  <pageMargins left="0.7" right="0.7" top="0.75" bottom="0.75" header="0.3" footer="0.3"/>
  <pageSetup orientation="portrait" horizontalDpi="0"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3621-3F78-4671-B575-E3C400AE1C49}">
  <dimension ref="A1:Y56"/>
  <sheetViews>
    <sheetView zoomScaleNormal="100" workbookViewId="0"/>
  </sheetViews>
  <sheetFormatPr defaultColWidth="9.109375" defaultRowHeight="15.6"/>
  <cols>
    <col min="1" max="1" width="8.109375" style="1" customWidth="1"/>
    <col min="2" max="2" width="16.44140625" style="1" customWidth="1"/>
    <col min="3" max="7" width="14.6640625" style="1" customWidth="1"/>
    <col min="8" max="9" width="9.109375" style="1"/>
    <col min="10" max="10" width="10.44140625" style="1" bestFit="1" customWidth="1"/>
    <col min="11" max="11" width="10.44140625" style="1" customWidth="1"/>
    <col min="12" max="13" width="9.109375" style="1"/>
    <col min="14" max="14" width="8.88671875" style="161" bestFit="1" customWidth="1"/>
    <col min="15" max="25" width="9.109375" style="161"/>
    <col min="26" max="16384" width="9.109375" style="1"/>
  </cols>
  <sheetData>
    <row r="1" spans="1:13" ht="15.75" customHeight="1">
      <c r="A1" s="23" t="s">
        <v>1125</v>
      </c>
      <c r="B1" s="22"/>
      <c r="C1" s="5" t="s">
        <v>36</v>
      </c>
      <c r="D1" s="22"/>
      <c r="E1" s="22"/>
      <c r="F1" s="22"/>
      <c r="G1" s="22"/>
      <c r="H1" s="22"/>
      <c r="I1" s="22"/>
      <c r="J1" s="22"/>
      <c r="K1" s="22"/>
      <c r="L1" s="22"/>
      <c r="M1" s="4"/>
    </row>
    <row r="2" spans="1:13" ht="15.75" customHeight="1">
      <c r="A2" s="21"/>
      <c r="B2" s="21"/>
      <c r="C2" s="110" t="s">
        <v>1107</v>
      </c>
      <c r="D2" s="104"/>
      <c r="E2" s="104"/>
      <c r="F2" s="104"/>
      <c r="G2" s="104"/>
      <c r="H2" s="104"/>
      <c r="I2" s="617"/>
      <c r="J2" s="109"/>
      <c r="K2" s="109"/>
      <c r="L2" s="109"/>
      <c r="M2" s="109"/>
    </row>
    <row r="3" spans="1:13" ht="15.75" customHeight="1">
      <c r="A3" s="21"/>
      <c r="B3" s="21"/>
      <c r="C3" s="21"/>
      <c r="D3" s="21"/>
      <c r="E3" s="21"/>
      <c r="F3" s="21"/>
      <c r="G3" s="21"/>
      <c r="H3" s="21"/>
      <c r="I3" s="21"/>
      <c r="J3" s="21"/>
      <c r="K3" s="21"/>
      <c r="L3" s="21"/>
      <c r="M3" s="4"/>
    </row>
    <row r="4" spans="1:13" ht="31.2" customHeight="1">
      <c r="A4" s="817" t="s">
        <v>1124</v>
      </c>
      <c r="B4" s="817"/>
      <c r="C4" s="817"/>
      <c r="D4" s="817"/>
      <c r="E4" s="817"/>
      <c r="F4" s="817"/>
      <c r="G4" s="817"/>
      <c r="H4" s="817"/>
      <c r="I4" s="817"/>
      <c r="J4" s="817"/>
      <c r="K4" s="817"/>
      <c r="L4" s="817"/>
      <c r="M4" s="817"/>
    </row>
    <row r="5" spans="1:13" s="161" customFormat="1">
      <c r="A5" s="21"/>
      <c r="B5" s="103"/>
      <c r="C5" s="103"/>
      <c r="D5" s="103"/>
      <c r="E5" s="103"/>
      <c r="F5" s="103"/>
      <c r="G5" s="103"/>
      <c r="H5" s="103"/>
      <c r="I5" s="103"/>
      <c r="J5" s="103"/>
      <c r="K5" s="103"/>
      <c r="L5" s="103"/>
      <c r="M5" s="103"/>
    </row>
    <row r="6" spans="1:13" s="161" customFormat="1" ht="31.2" customHeight="1">
      <c r="A6" s="21"/>
      <c r="B6" s="833" t="s">
        <v>1123</v>
      </c>
      <c r="C6" s="833"/>
      <c r="D6" s="839" t="s">
        <v>942</v>
      </c>
      <c r="E6" s="839" t="s">
        <v>1122</v>
      </c>
      <c r="F6" s="839" t="s">
        <v>1121</v>
      </c>
      <c r="G6" s="103"/>
      <c r="H6" s="103"/>
      <c r="I6" s="103"/>
      <c r="J6" s="103"/>
      <c r="K6" s="103"/>
      <c r="L6" s="103"/>
      <c r="M6" s="103"/>
    </row>
    <row r="7" spans="1:13" s="161" customFormat="1">
      <c r="A7" s="21"/>
      <c r="B7" s="75" t="s">
        <v>663</v>
      </c>
      <c r="C7" s="75" t="s">
        <v>662</v>
      </c>
      <c r="D7" s="839"/>
      <c r="E7" s="839"/>
      <c r="F7" s="839"/>
      <c r="G7" s="103"/>
      <c r="H7" s="103"/>
      <c r="I7" s="103"/>
      <c r="J7" s="103"/>
      <c r="K7" s="103"/>
      <c r="L7" s="103"/>
      <c r="M7" s="103"/>
    </row>
    <row r="8" spans="1:13" s="161" customFormat="1">
      <c r="A8" s="21"/>
      <c r="B8" s="634">
        <v>0</v>
      </c>
      <c r="C8" s="634">
        <v>500</v>
      </c>
      <c r="D8" s="635">
        <v>2881</v>
      </c>
      <c r="E8" s="633">
        <v>235817</v>
      </c>
      <c r="F8" s="632">
        <v>0.20200000000000001</v>
      </c>
      <c r="G8" s="103"/>
      <c r="H8" s="103"/>
      <c r="I8" s="103"/>
      <c r="J8" s="103"/>
      <c r="K8" s="103"/>
      <c r="L8" s="103"/>
      <c r="M8" s="103"/>
    </row>
    <row r="9" spans="1:13" s="161" customFormat="1">
      <c r="A9" s="21"/>
      <c r="B9" s="634">
        <v>501</v>
      </c>
      <c r="C9" s="635">
        <v>1000</v>
      </c>
      <c r="D9" s="634">
        <v>384</v>
      </c>
      <c r="E9" s="633">
        <v>715448</v>
      </c>
      <c r="F9" s="632">
        <v>0.153</v>
      </c>
      <c r="G9" s="103"/>
      <c r="H9" s="103"/>
      <c r="I9" s="103"/>
      <c r="J9" s="103"/>
      <c r="K9" s="103"/>
      <c r="L9" s="103"/>
      <c r="M9" s="103"/>
    </row>
    <row r="10" spans="1:13" s="161" customFormat="1">
      <c r="A10" s="21"/>
      <c r="B10" s="635">
        <v>1001</v>
      </c>
      <c r="C10" s="635">
        <v>1500</v>
      </c>
      <c r="D10" s="634">
        <v>124</v>
      </c>
      <c r="E10" s="633">
        <v>1232765</v>
      </c>
      <c r="F10" s="632">
        <v>0.16500000000000001</v>
      </c>
      <c r="G10" s="103"/>
      <c r="H10" s="103"/>
      <c r="I10" s="103"/>
      <c r="J10" s="103"/>
      <c r="K10" s="103"/>
      <c r="L10" s="103"/>
      <c r="M10" s="103"/>
    </row>
    <row r="11" spans="1:13" s="161" customFormat="1">
      <c r="A11" s="21"/>
      <c r="B11" s="635">
        <v>1501</v>
      </c>
      <c r="C11" s="635">
        <v>2500</v>
      </c>
      <c r="D11" s="634">
        <v>77</v>
      </c>
      <c r="E11" s="633">
        <v>1960198</v>
      </c>
      <c r="F11" s="632">
        <v>0.14000000000000001</v>
      </c>
      <c r="G11" s="103"/>
      <c r="H11" s="103"/>
      <c r="I11" s="103"/>
      <c r="J11" s="103"/>
      <c r="K11" s="103"/>
      <c r="L11" s="103"/>
      <c r="M11" s="103"/>
    </row>
    <row r="12" spans="1:13" s="161" customFormat="1">
      <c r="A12" s="21"/>
      <c r="B12" s="635">
        <v>2501</v>
      </c>
      <c r="C12" s="635">
        <v>3500</v>
      </c>
      <c r="D12" s="634">
        <v>22</v>
      </c>
      <c r="E12" s="633">
        <v>2825640</v>
      </c>
      <c r="F12" s="632">
        <v>9.5000000000000001E-2</v>
      </c>
      <c r="G12" s="103"/>
      <c r="H12" s="103"/>
      <c r="I12" s="103"/>
      <c r="J12" s="103"/>
      <c r="K12" s="103"/>
      <c r="L12" s="103"/>
      <c r="M12" s="103"/>
    </row>
    <row r="13" spans="1:13" s="161" customFormat="1">
      <c r="A13" s="21"/>
      <c r="B13" s="635">
        <v>3501</v>
      </c>
      <c r="C13" s="635">
        <v>5000</v>
      </c>
      <c r="D13" s="634">
        <v>41</v>
      </c>
      <c r="E13" s="633">
        <v>4243226</v>
      </c>
      <c r="F13" s="632">
        <v>7.3999999999999996E-2</v>
      </c>
      <c r="G13" s="103"/>
      <c r="H13" s="103"/>
      <c r="I13" s="103"/>
      <c r="J13" s="103"/>
      <c r="K13" s="103"/>
      <c r="L13" s="103"/>
      <c r="M13" s="103"/>
    </row>
    <row r="14" spans="1:13" s="161" customFormat="1">
      <c r="A14" s="21"/>
      <c r="B14" s="103"/>
      <c r="C14" s="103"/>
      <c r="D14" s="103"/>
      <c r="E14" s="103"/>
      <c r="F14" s="103"/>
      <c r="G14" s="103"/>
      <c r="H14" s="103"/>
      <c r="I14" s="103"/>
      <c r="J14" s="103"/>
      <c r="K14" s="103"/>
      <c r="L14" s="103"/>
      <c r="M14" s="103"/>
    </row>
    <row r="15" spans="1:13" s="161" customFormat="1">
      <c r="A15" s="356" t="s">
        <v>1120</v>
      </c>
      <c r="B15" s="103"/>
      <c r="C15" s="103"/>
      <c r="D15" s="103"/>
      <c r="E15" s="103"/>
      <c r="F15" s="103"/>
      <c r="G15" s="103"/>
      <c r="H15" s="103"/>
      <c r="I15" s="103"/>
      <c r="J15" s="103"/>
      <c r="K15" s="103"/>
      <c r="L15" s="103"/>
      <c r="M15" s="103"/>
    </row>
    <row r="16" spans="1:13" s="161" customFormat="1">
      <c r="A16" s="356" t="s">
        <v>1119</v>
      </c>
      <c r="B16" s="49"/>
      <c r="C16" s="103"/>
      <c r="D16" s="103"/>
      <c r="E16" s="103"/>
      <c r="F16" s="103"/>
      <c r="G16" s="103"/>
      <c r="H16" s="103"/>
      <c r="I16" s="103"/>
      <c r="J16" s="103"/>
      <c r="K16" s="103"/>
      <c r="L16" s="103"/>
      <c r="M16" s="103"/>
    </row>
    <row r="17" spans="1:13" s="161" customFormat="1">
      <c r="A17" s="356" t="s">
        <v>1118</v>
      </c>
      <c r="B17" s="103"/>
      <c r="C17" s="103"/>
      <c r="D17" s="103"/>
      <c r="E17" s="103"/>
      <c r="F17" s="103"/>
      <c r="G17" s="103"/>
      <c r="H17" s="103"/>
      <c r="I17" s="103"/>
      <c r="J17" s="103"/>
      <c r="K17" s="103"/>
      <c r="L17" s="103"/>
      <c r="M17" s="103"/>
    </row>
    <row r="18" spans="1:13" s="161" customFormat="1">
      <c r="A18" s="21"/>
      <c r="B18" s="21"/>
      <c r="C18" s="21"/>
      <c r="D18" s="21"/>
      <c r="E18" s="21"/>
      <c r="F18" s="21"/>
      <c r="G18" s="21"/>
      <c r="H18" s="21"/>
      <c r="I18" s="21"/>
      <c r="J18" s="21"/>
      <c r="K18" s="21"/>
      <c r="L18" s="21"/>
      <c r="M18" s="4"/>
    </row>
    <row r="19" spans="1:13" s="161" customFormat="1">
      <c r="A19" s="140" t="s">
        <v>69</v>
      </c>
      <c r="B19" s="817" t="s">
        <v>1117</v>
      </c>
      <c r="C19" s="817"/>
      <c r="D19" s="817"/>
      <c r="E19" s="817"/>
      <c r="F19" s="817"/>
      <c r="G19" s="817"/>
      <c r="H19" s="817"/>
      <c r="I19" s="817"/>
      <c r="J19" s="817"/>
      <c r="K19" s="817"/>
      <c r="L19" s="817"/>
      <c r="M19" s="817"/>
    </row>
    <row r="20" spans="1:13" s="161" customFormat="1" ht="16.2">
      <c r="A20" s="21"/>
      <c r="B20" s="110" t="s">
        <v>128</v>
      </c>
      <c r="C20" s="109"/>
      <c r="D20" s="109"/>
      <c r="E20" s="109"/>
      <c r="F20" s="109"/>
      <c r="G20" s="109"/>
      <c r="H20" s="109"/>
      <c r="I20" s="109"/>
      <c r="J20" s="616"/>
      <c r="K20" s="616"/>
      <c r="L20" s="616"/>
      <c r="M20" s="102"/>
    </row>
    <row r="21" spans="1:13" s="161" customFormat="1" ht="15.6" customHeight="1">
      <c r="A21" s="21"/>
      <c r="B21" s="21"/>
      <c r="C21" s="21"/>
      <c r="D21" s="21"/>
      <c r="E21" s="21"/>
      <c r="F21" s="21"/>
      <c r="G21" s="21"/>
      <c r="H21" s="21"/>
      <c r="I21" s="103"/>
      <c r="J21" s="2"/>
      <c r="K21" s="2"/>
      <c r="L21" s="2"/>
      <c r="M21" s="4"/>
    </row>
    <row r="22" spans="1:13" s="161" customFormat="1">
      <c r="A22" s="140" t="s">
        <v>9</v>
      </c>
      <c r="B22" s="817" t="s">
        <v>1116</v>
      </c>
      <c r="C22" s="817"/>
      <c r="D22" s="817"/>
      <c r="E22" s="817"/>
      <c r="F22" s="817"/>
      <c r="G22" s="817"/>
      <c r="H22" s="817"/>
      <c r="I22" s="817"/>
      <c r="J22" s="817"/>
      <c r="K22" s="817"/>
      <c r="L22" s="817"/>
      <c r="M22" s="817"/>
    </row>
    <row r="23" spans="1:13" s="161" customFormat="1">
      <c r="A23" s="140"/>
      <c r="B23" s="49" t="s">
        <v>1115</v>
      </c>
      <c r="C23" s="47"/>
      <c r="D23" s="47"/>
      <c r="E23" s="47"/>
      <c r="F23" s="47"/>
      <c r="G23" s="47"/>
      <c r="H23" s="47"/>
      <c r="I23" s="47"/>
      <c r="J23" s="47"/>
      <c r="K23" s="47"/>
      <c r="L23" s="47"/>
      <c r="M23" s="47"/>
    </row>
    <row r="24" spans="1:13" s="161" customFormat="1">
      <c r="A24" s="140"/>
      <c r="B24" s="49" t="s">
        <v>1114</v>
      </c>
      <c r="C24" s="47"/>
      <c r="D24" s="47"/>
      <c r="E24" s="47"/>
      <c r="F24" s="47"/>
      <c r="G24" s="47"/>
      <c r="H24" s="47"/>
      <c r="I24" s="47"/>
      <c r="J24" s="47"/>
      <c r="K24" s="47"/>
      <c r="L24" s="47"/>
      <c r="M24" s="47"/>
    </row>
    <row r="25" spans="1:13" s="161" customFormat="1">
      <c r="A25" s="140"/>
      <c r="B25" s="49" t="s">
        <v>1113</v>
      </c>
      <c r="C25" s="47"/>
      <c r="D25" s="47"/>
      <c r="E25" s="47"/>
      <c r="F25" s="47"/>
      <c r="G25" s="47"/>
      <c r="H25" s="47"/>
      <c r="I25" s="47"/>
      <c r="J25" s="47"/>
      <c r="K25" s="47"/>
      <c r="L25" s="47"/>
      <c r="M25" s="47"/>
    </row>
    <row r="26" spans="1:13" s="161" customFormat="1">
      <c r="A26" s="140"/>
      <c r="B26" s="49" t="s">
        <v>1112</v>
      </c>
      <c r="C26" s="47"/>
      <c r="D26" s="47"/>
      <c r="E26" s="47"/>
      <c r="F26" s="47"/>
      <c r="G26" s="47"/>
      <c r="H26" s="47"/>
      <c r="I26" s="47"/>
      <c r="J26" s="47"/>
      <c r="K26" s="47"/>
      <c r="L26" s="47"/>
      <c r="M26" s="47"/>
    </row>
    <row r="27" spans="1:13" s="161" customFormat="1" ht="16.2">
      <c r="A27" s="5"/>
      <c r="B27" s="5" t="s">
        <v>60</v>
      </c>
      <c r="C27" s="5"/>
      <c r="D27" s="3"/>
      <c r="E27" s="3"/>
      <c r="F27" s="3"/>
      <c r="G27" s="3"/>
      <c r="H27" s="2"/>
      <c r="I27" s="2"/>
      <c r="J27" s="4"/>
      <c r="K27" s="4"/>
      <c r="L27" s="2"/>
      <c r="M27" s="4"/>
    </row>
    <row r="28" spans="1:13" s="161" customFormat="1">
      <c r="A28" s="1"/>
      <c r="B28" s="1"/>
      <c r="C28" s="619"/>
      <c r="D28" s="626"/>
      <c r="E28" s="619"/>
      <c r="F28" s="619"/>
      <c r="G28" s="619"/>
      <c r="H28" s="619"/>
      <c r="I28" s="1"/>
      <c r="J28" s="1"/>
      <c r="K28" s="1"/>
      <c r="L28" s="1"/>
      <c r="M28" s="1"/>
    </row>
    <row r="29" spans="1:13" s="161" customFormat="1">
      <c r="A29" s="1"/>
      <c r="B29" s="38" t="s">
        <v>1108</v>
      </c>
      <c r="C29" s="630" t="s">
        <v>412</v>
      </c>
      <c r="D29" s="631"/>
      <c r="E29" s="631"/>
      <c r="F29" s="631"/>
      <c r="G29" s="631"/>
      <c r="H29" s="631"/>
      <c r="I29" s="1"/>
      <c r="J29" s="631"/>
      <c r="K29" s="631"/>
      <c r="L29" s="631"/>
      <c r="M29" s="631"/>
    </row>
    <row r="30" spans="1:13" s="161" customFormat="1">
      <c r="A30" s="1"/>
      <c r="B30" s="623">
        <f>C9*1000</f>
        <v>1000000</v>
      </c>
      <c r="C30" s="622"/>
      <c r="D30" s="631"/>
      <c r="E30" s="631"/>
      <c r="F30" s="631"/>
      <c r="G30" s="631"/>
      <c r="H30" s="631"/>
      <c r="I30" s="1"/>
      <c r="J30" s="631"/>
      <c r="K30" s="631"/>
      <c r="L30" s="631"/>
      <c r="M30" s="631"/>
    </row>
    <row r="31" spans="1:13" s="161" customFormat="1">
      <c r="A31" s="1"/>
      <c r="B31" s="623">
        <f>C10*1000</f>
        <v>1500000</v>
      </c>
      <c r="C31" s="622"/>
      <c r="D31" s="631"/>
      <c r="E31" s="631"/>
      <c r="F31" s="631"/>
      <c r="G31" s="631"/>
      <c r="H31" s="631"/>
      <c r="I31" s="1"/>
      <c r="J31" s="631"/>
      <c r="K31" s="631"/>
      <c r="L31" s="631"/>
      <c r="M31" s="631"/>
    </row>
    <row r="32" spans="1:13" s="161" customFormat="1">
      <c r="A32" s="1"/>
      <c r="B32" s="623">
        <f>C11*1000</f>
        <v>2500000</v>
      </c>
      <c r="C32" s="622"/>
      <c r="D32" s="631"/>
      <c r="E32" s="631"/>
      <c r="F32" s="631"/>
      <c r="G32" s="631"/>
      <c r="H32" s="631"/>
      <c r="I32" s="1"/>
      <c r="J32" s="631"/>
      <c r="K32" s="631"/>
      <c r="L32" s="631"/>
      <c r="M32" s="631"/>
    </row>
    <row r="33" spans="1:13" s="161" customFormat="1">
      <c r="A33" s="1"/>
      <c r="B33" s="623">
        <f>C12*1000</f>
        <v>3500000</v>
      </c>
      <c r="C33" s="622"/>
      <c r="D33" s="631"/>
      <c r="E33" s="631"/>
      <c r="F33" s="631"/>
      <c r="G33" s="631"/>
      <c r="H33" s="631"/>
      <c r="I33" s="1"/>
      <c r="J33" s="631"/>
      <c r="K33" s="631"/>
      <c r="L33" s="631"/>
      <c r="M33" s="631"/>
    </row>
    <row r="34" spans="1:13" s="161" customFormat="1">
      <c r="A34" s="1"/>
      <c r="B34" s="623">
        <f>C13*1000</f>
        <v>5000000</v>
      </c>
      <c r="C34" s="622"/>
      <c r="D34" s="631"/>
      <c r="E34" s="631"/>
      <c r="F34" s="631"/>
      <c r="G34" s="631"/>
      <c r="H34" s="631"/>
      <c r="I34" s="1"/>
      <c r="J34" s="631"/>
      <c r="K34" s="631"/>
      <c r="L34" s="631"/>
      <c r="M34" s="631"/>
    </row>
    <row r="35" spans="1:13" s="161" customFormat="1">
      <c r="A35" s="1"/>
      <c r="B35" s="1"/>
      <c r="C35" s="1"/>
      <c r="D35" s="631"/>
      <c r="E35" s="1"/>
      <c r="F35" s="1"/>
      <c r="G35" s="1"/>
      <c r="H35" s="1"/>
      <c r="I35" s="1"/>
      <c r="J35" s="1"/>
      <c r="K35" s="1"/>
      <c r="L35" s="1"/>
      <c r="M35" s="1"/>
    </row>
    <row r="36" spans="1:13" s="161" customFormat="1">
      <c r="A36" s="1"/>
      <c r="B36" s="1"/>
      <c r="C36" s="1"/>
      <c r="D36" s="1"/>
      <c r="E36" s="1"/>
      <c r="F36" s="1"/>
      <c r="G36" s="1"/>
      <c r="H36" s="1"/>
      <c r="I36" s="1"/>
      <c r="J36" s="1"/>
      <c r="K36" s="1"/>
      <c r="L36" s="1"/>
      <c r="M36" s="1"/>
    </row>
    <row r="37" spans="1:13">
      <c r="A37" s="140" t="s">
        <v>7</v>
      </c>
      <c r="B37" s="817" t="s">
        <v>1111</v>
      </c>
      <c r="C37" s="817"/>
      <c r="D37" s="817"/>
      <c r="E37" s="817"/>
      <c r="F37" s="817"/>
      <c r="G37" s="817"/>
      <c r="H37" s="817"/>
      <c r="I37" s="817"/>
      <c r="J37" s="817"/>
      <c r="K37" s="817"/>
      <c r="L37" s="817"/>
      <c r="M37" s="817"/>
    </row>
    <row r="38" spans="1:13" ht="16.2">
      <c r="A38" s="5"/>
      <c r="B38" s="5" t="s">
        <v>60</v>
      </c>
      <c r="C38" s="5"/>
      <c r="D38" s="3"/>
      <c r="E38" s="3"/>
      <c r="F38" s="3"/>
      <c r="G38" s="3"/>
      <c r="H38" s="2"/>
      <c r="I38" s="2"/>
      <c r="J38" s="4"/>
      <c r="K38" s="4"/>
      <c r="L38" s="2"/>
      <c r="M38" s="4"/>
    </row>
    <row r="39" spans="1:13">
      <c r="C39" s="626"/>
      <c r="D39" s="620"/>
      <c r="E39" s="626"/>
      <c r="F39" s="626"/>
    </row>
    <row r="40" spans="1:13">
      <c r="B40" s="38" t="s">
        <v>1108</v>
      </c>
      <c r="C40" s="630" t="s">
        <v>412</v>
      </c>
      <c r="D40" s="620"/>
      <c r="E40" s="620"/>
      <c r="F40" s="620"/>
    </row>
    <row r="41" spans="1:13">
      <c r="B41" s="623">
        <f t="shared" ref="B41:C45" si="0">B30</f>
        <v>1000000</v>
      </c>
      <c r="C41" s="629">
        <f t="shared" si="0"/>
        <v>0</v>
      </c>
      <c r="D41" s="620"/>
      <c r="E41" s="620"/>
      <c r="F41" s="620"/>
    </row>
    <row r="42" spans="1:13">
      <c r="B42" s="623">
        <f t="shared" si="0"/>
        <v>1500000</v>
      </c>
      <c r="C42" s="629">
        <f t="shared" si="0"/>
        <v>0</v>
      </c>
      <c r="D42" s="621"/>
      <c r="E42" s="620"/>
      <c r="F42" s="620"/>
    </row>
    <row r="43" spans="1:13">
      <c r="B43" s="623">
        <f t="shared" si="0"/>
        <v>2500000</v>
      </c>
      <c r="C43" s="629">
        <f t="shared" si="0"/>
        <v>0</v>
      </c>
      <c r="D43" s="621"/>
      <c r="E43" s="620"/>
      <c r="F43" s="620"/>
    </row>
    <row r="44" spans="1:13">
      <c r="B44" s="623">
        <f t="shared" si="0"/>
        <v>3500000</v>
      </c>
      <c r="C44" s="629">
        <f t="shared" si="0"/>
        <v>0</v>
      </c>
      <c r="D44" s="621"/>
      <c r="E44" s="620"/>
      <c r="F44" s="620"/>
    </row>
    <row r="45" spans="1:13" ht="15.75" customHeight="1">
      <c r="B45" s="623">
        <f t="shared" si="0"/>
        <v>5000000</v>
      </c>
      <c r="C45" s="629">
        <f t="shared" si="0"/>
        <v>0</v>
      </c>
      <c r="D45" s="621"/>
      <c r="E45" s="620"/>
      <c r="F45" s="620"/>
    </row>
    <row r="46" spans="1:13">
      <c r="C46" s="628"/>
      <c r="D46" s="628"/>
      <c r="E46" s="628"/>
      <c r="F46" s="628"/>
    </row>
    <row r="47" spans="1:13">
      <c r="A47" s="140" t="s">
        <v>4</v>
      </c>
      <c r="B47" s="817" t="s">
        <v>1110</v>
      </c>
      <c r="C47" s="817"/>
      <c r="D47" s="817"/>
      <c r="E47" s="817"/>
      <c r="F47" s="817"/>
      <c r="G47" s="817"/>
      <c r="H47" s="817"/>
      <c r="I47" s="817"/>
      <c r="J47" s="817"/>
      <c r="K47" s="817"/>
      <c r="L47" s="817"/>
      <c r="M47" s="817"/>
    </row>
    <row r="48" spans="1:13" ht="16.2">
      <c r="A48" s="5"/>
      <c r="B48" s="82" t="s">
        <v>1109</v>
      </c>
      <c r="C48" s="82"/>
      <c r="D48" s="493"/>
      <c r="E48" s="493"/>
      <c r="F48" s="493"/>
      <c r="G48" s="493"/>
      <c r="H48" s="81"/>
      <c r="I48" s="81"/>
      <c r="J48" s="627"/>
      <c r="K48" s="627"/>
      <c r="L48" s="81"/>
      <c r="M48" s="4"/>
    </row>
    <row r="50" spans="2:3">
      <c r="B50" s="38" t="s">
        <v>1108</v>
      </c>
      <c r="C50" s="38" t="s">
        <v>412</v>
      </c>
    </row>
    <row r="51" spans="2:3">
      <c r="B51" s="623">
        <f>B41</f>
        <v>1000000</v>
      </c>
      <c r="C51" s="622">
        <f>C41</f>
        <v>0</v>
      </c>
    </row>
    <row r="52" spans="2:3">
      <c r="B52" s="623">
        <f>B42</f>
        <v>1500000</v>
      </c>
      <c r="C52" s="622">
        <f>C42</f>
        <v>0</v>
      </c>
    </row>
    <row r="53" spans="2:3">
      <c r="B53" s="625">
        <v>2000000</v>
      </c>
      <c r="C53" s="624"/>
    </row>
    <row r="54" spans="2:3">
      <c r="B54" s="623">
        <f t="shared" ref="B54:C56" si="1">B43</f>
        <v>2500000</v>
      </c>
      <c r="C54" s="622">
        <f t="shared" si="1"/>
        <v>0</v>
      </c>
    </row>
    <row r="55" spans="2:3">
      <c r="B55" s="623">
        <f t="shared" si="1"/>
        <v>3500000</v>
      </c>
      <c r="C55" s="622">
        <f t="shared" si="1"/>
        <v>0</v>
      </c>
    </row>
    <row r="56" spans="2:3">
      <c r="B56" s="623">
        <f t="shared" si="1"/>
        <v>5000000</v>
      </c>
      <c r="C56" s="622">
        <f t="shared" si="1"/>
        <v>0</v>
      </c>
    </row>
  </sheetData>
  <mergeCells count="9">
    <mergeCell ref="B22:M22"/>
    <mergeCell ref="B37:M37"/>
    <mergeCell ref="B47:M47"/>
    <mergeCell ref="A4:M4"/>
    <mergeCell ref="B6:C6"/>
    <mergeCell ref="D6:D7"/>
    <mergeCell ref="E6:E7"/>
    <mergeCell ref="F6:F7"/>
    <mergeCell ref="B19:M19"/>
  </mergeCells>
  <pageMargins left="0.7" right="0.7" top="0.75" bottom="0.75" header="0.3" footer="0.3"/>
  <pageSetup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F472-626C-4750-A427-88A1333F0151}">
  <dimension ref="A1:X33"/>
  <sheetViews>
    <sheetView zoomScaleNormal="100" workbookViewId="0"/>
  </sheetViews>
  <sheetFormatPr defaultColWidth="9.109375" defaultRowHeight="15.6"/>
  <cols>
    <col min="1" max="1" width="10.33203125" style="1" customWidth="1"/>
    <col min="2" max="7" width="17.6640625" style="1" customWidth="1"/>
    <col min="8" max="12" width="9.109375" style="1"/>
    <col min="13" max="13" width="8.88671875" bestFit="1" customWidth="1"/>
    <col min="25" max="16384" width="9.109375" style="1"/>
  </cols>
  <sheetData>
    <row r="1" spans="1:12" ht="15.75" customHeight="1">
      <c r="A1" s="23" t="s">
        <v>491</v>
      </c>
      <c r="B1" s="22"/>
      <c r="C1" s="5" t="s">
        <v>36</v>
      </c>
      <c r="D1" s="22"/>
      <c r="E1" s="22"/>
      <c r="F1" s="22"/>
      <c r="G1" s="22"/>
      <c r="H1" s="22"/>
      <c r="I1" s="22"/>
      <c r="J1" s="22"/>
      <c r="K1" s="22"/>
      <c r="L1" s="4"/>
    </row>
    <row r="2" spans="1:12" ht="15.75" customHeight="1">
      <c r="A2" s="21"/>
      <c r="B2" s="21"/>
      <c r="C2" s="21"/>
      <c r="D2" s="21"/>
      <c r="E2" s="21"/>
      <c r="F2" s="21"/>
      <c r="G2" s="21"/>
      <c r="H2" s="21"/>
      <c r="I2" s="21"/>
      <c r="J2" s="21"/>
      <c r="K2" s="21"/>
      <c r="L2" s="4"/>
    </row>
    <row r="3" spans="1:12">
      <c r="A3" s="817" t="s">
        <v>1142</v>
      </c>
      <c r="B3" s="981"/>
      <c r="C3" s="981"/>
      <c r="D3" s="981"/>
      <c r="E3" s="981"/>
      <c r="F3" s="981"/>
      <c r="G3" s="981"/>
      <c r="H3" s="981"/>
      <c r="I3" s="981"/>
      <c r="J3" s="981"/>
      <c r="K3" s="981"/>
      <c r="L3" s="981"/>
    </row>
    <row r="4" spans="1:12">
      <c r="A4" s="47"/>
      <c r="B4" s="356"/>
      <c r="C4" s="140"/>
      <c r="D4" s="140"/>
      <c r="E4" s="140"/>
      <c r="F4" s="140"/>
      <c r="G4" s="140"/>
      <c r="H4" s="140"/>
      <c r="I4" s="140"/>
      <c r="J4" s="140"/>
      <c r="K4" s="140"/>
      <c r="L4" s="140"/>
    </row>
    <row r="5" spans="1:12">
      <c r="A5" s="879" t="s">
        <v>1141</v>
      </c>
      <c r="B5" s="879"/>
      <c r="C5" s="879"/>
      <c r="D5" s="879"/>
      <c r="E5" s="140"/>
      <c r="F5" s="140"/>
      <c r="G5" s="140"/>
      <c r="H5" s="140"/>
      <c r="I5" s="140"/>
      <c r="J5" s="140"/>
      <c r="K5" s="140"/>
      <c r="L5" s="140"/>
    </row>
    <row r="6" spans="1:12">
      <c r="A6" s="983" t="s">
        <v>1140</v>
      </c>
      <c r="B6" s="983"/>
      <c r="C6" s="983"/>
      <c r="D6" s="351">
        <v>0.22500000000000001</v>
      </c>
      <c r="E6" s="140"/>
      <c r="F6" s="140"/>
      <c r="G6" s="140"/>
      <c r="H6" s="140"/>
      <c r="I6" s="140"/>
      <c r="J6" s="140"/>
      <c r="K6" s="140"/>
      <c r="L6" s="140"/>
    </row>
    <row r="7" spans="1:12" ht="31.2" customHeight="1">
      <c r="A7" s="977" t="s">
        <v>1139</v>
      </c>
      <c r="B7" s="977"/>
      <c r="C7" s="977"/>
      <c r="D7" s="642">
        <v>0.65</v>
      </c>
      <c r="E7" s="140"/>
      <c r="F7" s="140"/>
      <c r="G7" s="140"/>
      <c r="H7" s="140"/>
      <c r="I7" s="140"/>
      <c r="J7" s="140"/>
      <c r="K7" s="140"/>
      <c r="L7" s="140"/>
    </row>
    <row r="8" spans="1:12">
      <c r="A8" s="983" t="s">
        <v>1138</v>
      </c>
      <c r="B8" s="983"/>
      <c r="C8" s="983"/>
      <c r="D8" s="351">
        <v>1.2549999999999999</v>
      </c>
      <c r="E8" s="140"/>
      <c r="F8" s="140"/>
      <c r="G8" s="140"/>
      <c r="H8" s="140"/>
      <c r="I8" s="140"/>
      <c r="J8" s="140"/>
      <c r="K8" s="140"/>
      <c r="L8" s="140"/>
    </row>
    <row r="9" spans="1:12">
      <c r="A9" s="983" t="s">
        <v>1137</v>
      </c>
      <c r="B9" s="983"/>
      <c r="C9" s="983"/>
      <c r="D9" s="351">
        <v>1.0349999999999999</v>
      </c>
      <c r="E9" s="140"/>
      <c r="F9" s="140"/>
      <c r="G9" s="140"/>
      <c r="H9" s="140"/>
      <c r="I9" s="140"/>
      <c r="J9" s="140"/>
      <c r="K9" s="140"/>
      <c r="L9" s="140"/>
    </row>
    <row r="10" spans="1:12">
      <c r="A10" s="47"/>
      <c r="B10" s="356"/>
      <c r="C10" s="140"/>
      <c r="D10" s="140"/>
      <c r="E10" s="140"/>
      <c r="F10" s="140"/>
      <c r="G10" s="140"/>
      <c r="H10" s="140"/>
      <c r="I10" s="140"/>
      <c r="J10" s="140"/>
      <c r="K10" s="140"/>
      <c r="L10" s="140"/>
    </row>
    <row r="11" spans="1:12" ht="62.4">
      <c r="A11" s="47"/>
      <c r="B11" s="75" t="s">
        <v>1136</v>
      </c>
      <c r="C11" s="75" t="s">
        <v>1135</v>
      </c>
      <c r="D11" s="75" t="s">
        <v>1134</v>
      </c>
      <c r="E11" s="140"/>
      <c r="F11" s="140"/>
      <c r="G11" s="140"/>
      <c r="H11" s="140"/>
      <c r="I11" s="140"/>
      <c r="J11" s="140"/>
      <c r="K11" s="140"/>
      <c r="L11" s="140"/>
    </row>
    <row r="12" spans="1:12">
      <c r="A12" s="47"/>
      <c r="B12" s="100" t="s">
        <v>1049</v>
      </c>
      <c r="C12" s="641">
        <v>0.79</v>
      </c>
      <c r="D12" s="611">
        <v>0.875</v>
      </c>
      <c r="E12" s="140"/>
      <c r="F12" s="140"/>
      <c r="G12" s="140"/>
      <c r="H12" s="140"/>
      <c r="I12" s="140"/>
      <c r="J12" s="140"/>
      <c r="K12" s="140"/>
      <c r="L12" s="140"/>
    </row>
    <row r="13" spans="1:12">
      <c r="A13" s="47"/>
      <c r="B13" s="100" t="s">
        <v>1048</v>
      </c>
      <c r="C13" s="641">
        <v>0.92</v>
      </c>
      <c r="D13" s="611">
        <v>0.61399999999999999</v>
      </c>
      <c r="E13" s="140"/>
      <c r="F13" s="140"/>
      <c r="G13" s="140"/>
      <c r="H13" s="140"/>
      <c r="I13" s="140"/>
      <c r="J13" s="140"/>
      <c r="K13" s="140"/>
      <c r="L13" s="140"/>
    </row>
    <row r="14" spans="1:12">
      <c r="A14" s="47"/>
      <c r="B14" s="100" t="s">
        <v>1047</v>
      </c>
      <c r="C14" s="641">
        <v>0.98</v>
      </c>
      <c r="D14" s="611">
        <v>0.20200000000000001</v>
      </c>
      <c r="E14" s="140"/>
      <c r="F14" s="140"/>
      <c r="G14" s="140"/>
      <c r="H14" s="140"/>
      <c r="I14" s="140"/>
      <c r="J14" s="140"/>
      <c r="K14" s="140"/>
      <c r="L14" s="140"/>
    </row>
    <row r="15" spans="1:12">
      <c r="A15" s="47"/>
      <c r="B15" s="100" t="s">
        <v>1077</v>
      </c>
      <c r="C15" s="641">
        <v>1</v>
      </c>
      <c r="D15" s="611">
        <v>0.188</v>
      </c>
      <c r="E15" s="140"/>
      <c r="F15" s="140"/>
      <c r="G15" s="140"/>
      <c r="H15" s="140"/>
      <c r="I15" s="140"/>
      <c r="J15" s="140"/>
      <c r="K15" s="140"/>
      <c r="L15" s="140"/>
    </row>
    <row r="17" spans="1:13" ht="62.4">
      <c r="A17" s="47"/>
      <c r="B17" s="457" t="s">
        <v>1074</v>
      </c>
      <c r="C17" s="457" t="s">
        <v>1133</v>
      </c>
      <c r="D17" s="457" t="s">
        <v>1132</v>
      </c>
      <c r="E17" s="457" t="s">
        <v>1131</v>
      </c>
      <c r="F17" s="457" t="s">
        <v>1130</v>
      </c>
      <c r="G17" s="457" t="s">
        <v>1129</v>
      </c>
      <c r="H17" s="140"/>
      <c r="I17" s="140"/>
      <c r="J17" s="140"/>
      <c r="K17" s="140"/>
      <c r="L17" s="140"/>
      <c r="M17" s="4"/>
    </row>
    <row r="18" spans="1:13">
      <c r="A18" s="47"/>
      <c r="B18" s="637">
        <v>2019</v>
      </c>
      <c r="C18" s="640">
        <v>234150</v>
      </c>
      <c r="D18" s="639">
        <v>199950</v>
      </c>
      <c r="E18" s="639">
        <v>345790</v>
      </c>
      <c r="F18" s="638">
        <v>351120</v>
      </c>
      <c r="G18" s="637">
        <v>2</v>
      </c>
      <c r="H18" s="140"/>
      <c r="I18" s="140"/>
      <c r="J18" s="140"/>
      <c r="K18" s="140"/>
      <c r="L18" s="140"/>
      <c r="M18" s="4"/>
    </row>
    <row r="19" spans="1:13">
      <c r="A19" s="47"/>
      <c r="B19" s="100">
        <v>2020</v>
      </c>
      <c r="C19" s="454">
        <v>228660</v>
      </c>
      <c r="D19" s="633">
        <v>172530</v>
      </c>
      <c r="E19" s="633">
        <v>339570</v>
      </c>
      <c r="F19" s="635">
        <v>345680</v>
      </c>
      <c r="G19" s="100">
        <v>1</v>
      </c>
      <c r="H19" s="140"/>
      <c r="I19" s="140"/>
      <c r="J19" s="140"/>
      <c r="K19" s="140"/>
      <c r="L19" s="140"/>
      <c r="M19" s="4"/>
    </row>
    <row r="20" spans="1:13">
      <c r="A20" s="47"/>
      <c r="B20" s="100">
        <v>2021</v>
      </c>
      <c r="C20" s="454">
        <v>289800</v>
      </c>
      <c r="D20" s="636">
        <v>0</v>
      </c>
      <c r="E20" s="633">
        <v>0</v>
      </c>
      <c r="F20" s="635">
        <v>385644</v>
      </c>
      <c r="G20" s="100">
        <v>0</v>
      </c>
      <c r="H20" s="140"/>
      <c r="I20" s="140"/>
      <c r="J20" s="140"/>
      <c r="K20" s="140"/>
      <c r="L20" s="140"/>
      <c r="M20" s="4"/>
    </row>
    <row r="21" spans="1:13">
      <c r="A21" s="47"/>
      <c r="B21" s="356"/>
      <c r="C21" s="140"/>
      <c r="D21" s="140"/>
      <c r="E21" s="140"/>
      <c r="F21" s="140"/>
      <c r="G21" s="140"/>
      <c r="H21" s="140"/>
      <c r="I21" s="140"/>
      <c r="J21" s="140"/>
      <c r="K21" s="140"/>
      <c r="L21" s="140"/>
      <c r="M21" s="4"/>
    </row>
    <row r="22" spans="1:13" ht="31.2" customHeight="1">
      <c r="A22" s="140" t="s">
        <v>69</v>
      </c>
      <c r="B22" s="817" t="s">
        <v>1128</v>
      </c>
      <c r="C22" s="817"/>
      <c r="D22" s="817"/>
      <c r="E22" s="817"/>
      <c r="F22" s="817"/>
      <c r="G22" s="817"/>
      <c r="H22" s="817"/>
      <c r="I22" s="817"/>
      <c r="J22" s="817"/>
      <c r="K22" s="817"/>
      <c r="L22" s="817"/>
      <c r="M22" s="4"/>
    </row>
    <row r="23" spans="1:13" ht="16.2">
      <c r="A23" s="5"/>
      <c r="B23" s="5" t="s">
        <v>60</v>
      </c>
      <c r="C23" s="5"/>
      <c r="D23" s="3"/>
      <c r="E23" s="3"/>
      <c r="F23" s="2"/>
      <c r="G23" s="2"/>
      <c r="H23" s="2"/>
      <c r="I23" s="4"/>
      <c r="J23" s="4"/>
      <c r="K23" s="4"/>
      <c r="L23" s="4"/>
      <c r="M23" s="4"/>
    </row>
    <row r="24" spans="1:13">
      <c r="M24" s="1"/>
    </row>
    <row r="25" spans="1:13">
      <c r="M25" s="1"/>
    </row>
    <row r="26" spans="1:13" ht="15.6" customHeight="1">
      <c r="M26" s="1"/>
    </row>
    <row r="27" spans="1:13" ht="31.2" customHeight="1">
      <c r="A27" s="140" t="s">
        <v>9</v>
      </c>
      <c r="B27" s="817" t="s">
        <v>1127</v>
      </c>
      <c r="C27" s="817"/>
      <c r="D27" s="817"/>
      <c r="E27" s="817"/>
      <c r="F27" s="817"/>
      <c r="G27" s="817"/>
      <c r="H27" s="817"/>
      <c r="I27" s="817"/>
      <c r="J27" s="817"/>
      <c r="K27" s="817"/>
      <c r="L27" s="817"/>
      <c r="M27" s="4"/>
    </row>
    <row r="28" spans="1:13" ht="16.2">
      <c r="A28" s="5"/>
      <c r="B28" s="5" t="s">
        <v>60</v>
      </c>
      <c r="C28" s="5"/>
      <c r="D28" s="3"/>
      <c r="E28" s="3"/>
      <c r="F28" s="2"/>
      <c r="G28" s="2"/>
      <c r="H28" s="2"/>
      <c r="I28" s="4"/>
      <c r="J28" s="4"/>
      <c r="K28" s="4"/>
      <c r="L28" s="4"/>
      <c r="M28" s="4"/>
    </row>
    <row r="29" spans="1:13">
      <c r="B29" s="848"/>
      <c r="C29" s="848"/>
      <c r="D29" s="848"/>
      <c r="E29" s="848"/>
      <c r="F29" s="848"/>
      <c r="G29" s="848"/>
      <c r="H29" s="848"/>
      <c r="I29" s="848"/>
      <c r="J29" s="848"/>
      <c r="K29" s="848"/>
      <c r="L29" s="848"/>
      <c r="M29" s="848"/>
    </row>
    <row r="30" spans="1:13">
      <c r="B30" s="848"/>
      <c r="C30" s="848"/>
      <c r="D30" s="848"/>
      <c r="E30" s="848"/>
      <c r="F30" s="848"/>
      <c r="G30" s="848"/>
      <c r="H30" s="848"/>
      <c r="I30" s="848"/>
      <c r="J30" s="848"/>
      <c r="K30" s="848"/>
      <c r="L30" s="848"/>
      <c r="M30" s="848"/>
    </row>
    <row r="31" spans="1:13">
      <c r="B31" s="848"/>
      <c r="C31" s="848"/>
      <c r="D31" s="848"/>
      <c r="E31" s="848"/>
      <c r="F31" s="848"/>
      <c r="G31" s="848"/>
      <c r="H31" s="848"/>
      <c r="I31" s="848"/>
      <c r="J31" s="848"/>
      <c r="K31" s="848"/>
      <c r="L31" s="848"/>
      <c r="M31" s="848"/>
    </row>
    <row r="32" spans="1:13">
      <c r="A32" s="140" t="s">
        <v>7</v>
      </c>
      <c r="B32" s="817" t="s">
        <v>1126</v>
      </c>
      <c r="C32" s="817"/>
      <c r="D32" s="817"/>
      <c r="E32" s="817"/>
      <c r="F32" s="817"/>
      <c r="G32" s="817"/>
      <c r="H32" s="817"/>
      <c r="I32" s="817"/>
      <c r="J32" s="817"/>
      <c r="K32" s="817"/>
      <c r="L32" s="817"/>
      <c r="M32" s="4"/>
    </row>
    <row r="33" spans="1:12" ht="16.2">
      <c r="A33" s="5"/>
      <c r="B33" s="5" t="s">
        <v>60</v>
      </c>
      <c r="C33" s="5"/>
      <c r="D33" s="3"/>
      <c r="E33" s="3"/>
      <c r="F33" s="2"/>
      <c r="G33" s="2"/>
      <c r="H33" s="2"/>
      <c r="I33" s="4"/>
      <c r="J33" s="4"/>
      <c r="K33" s="4"/>
      <c r="L33" s="4"/>
    </row>
  </sheetData>
  <mergeCells count="10">
    <mergeCell ref="B22:L22"/>
    <mergeCell ref="B27:L27"/>
    <mergeCell ref="B29:M31"/>
    <mergeCell ref="B32:L32"/>
    <mergeCell ref="A3:L3"/>
    <mergeCell ref="A5:D5"/>
    <mergeCell ref="A6:C6"/>
    <mergeCell ref="A7:C7"/>
    <mergeCell ref="A8:C8"/>
    <mergeCell ref="A9:C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FC62-E3FE-49E5-8406-F6286D54A50E}">
  <dimension ref="A1:L48"/>
  <sheetViews>
    <sheetView workbookViewId="0">
      <selection activeCell="A32" sqref="A32:L49"/>
    </sheetView>
  </sheetViews>
  <sheetFormatPr defaultColWidth="9.109375" defaultRowHeight="15.6"/>
  <cols>
    <col min="1" max="1" width="10.33203125" style="1" customWidth="1"/>
    <col min="2" max="12" width="13.44140625" style="1" customWidth="1"/>
    <col min="13" max="13" width="20.44140625" style="1" customWidth="1"/>
    <col min="14" max="14" width="18.44140625" style="1" customWidth="1"/>
    <col min="15" max="20" width="8.88671875" style="1" customWidth="1"/>
    <col min="21" max="21" width="10.5546875" style="1" customWidth="1"/>
    <col min="22" max="22" width="10.6640625" style="1" customWidth="1"/>
    <col min="23" max="26" width="8.88671875" style="1" customWidth="1"/>
    <col min="27" max="16384" width="9.109375" style="1"/>
  </cols>
  <sheetData>
    <row r="1" spans="1:12" ht="18">
      <c r="A1" s="23" t="s">
        <v>40</v>
      </c>
      <c r="B1" s="22"/>
      <c r="C1" s="5" t="s">
        <v>36</v>
      </c>
      <c r="D1" s="22"/>
      <c r="E1" s="22"/>
      <c r="F1" s="22"/>
      <c r="G1" s="22"/>
      <c r="H1" s="22"/>
      <c r="I1" s="22"/>
      <c r="J1" s="22"/>
      <c r="K1" s="4"/>
      <c r="L1" s="4"/>
    </row>
    <row r="2" spans="1:12" ht="16.2">
      <c r="A2" s="21"/>
      <c r="B2" s="2"/>
      <c r="C2" s="2"/>
      <c r="D2" s="2"/>
      <c r="E2" s="2"/>
      <c r="F2" s="2"/>
      <c r="G2" s="2"/>
      <c r="H2" s="19"/>
      <c r="I2" s="19"/>
      <c r="J2" s="3"/>
      <c r="K2" s="3"/>
      <c r="L2" s="3"/>
    </row>
    <row r="3" spans="1:12" ht="16.2">
      <c r="A3" s="21" t="s">
        <v>39</v>
      </c>
      <c r="B3" s="2"/>
      <c r="C3" s="2"/>
      <c r="D3" s="2"/>
      <c r="E3" s="2"/>
      <c r="F3" s="2"/>
      <c r="G3" s="2"/>
      <c r="H3" s="19"/>
      <c r="I3" s="19"/>
      <c r="J3" s="3"/>
      <c r="K3" s="3"/>
      <c r="L3" s="3"/>
    </row>
    <row r="4" spans="1:12" ht="16.2">
      <c r="A4" s="20"/>
      <c r="B4" s="2"/>
      <c r="C4" s="2"/>
      <c r="D4" s="2"/>
      <c r="E4" s="2"/>
      <c r="F4" s="2"/>
      <c r="G4" s="2"/>
      <c r="H4" s="19"/>
      <c r="I4" s="19"/>
      <c r="J4" s="3"/>
      <c r="K4" s="3"/>
      <c r="L4" s="3"/>
    </row>
    <row r="5" spans="1:12" ht="16.2">
      <c r="A5" s="5" t="s">
        <v>103</v>
      </c>
      <c r="B5" s="2"/>
      <c r="C5" s="2"/>
      <c r="D5" s="2"/>
      <c r="E5" s="2"/>
      <c r="F5" s="2"/>
      <c r="G5" s="2"/>
      <c r="H5" s="825" t="s">
        <v>79</v>
      </c>
      <c r="I5" s="825"/>
      <c r="J5" s="825"/>
      <c r="K5" s="825"/>
      <c r="L5" s="825"/>
    </row>
    <row r="6" spans="1:12" ht="18.75" customHeight="1">
      <c r="A6" s="19"/>
      <c r="B6" s="826" t="s">
        <v>102</v>
      </c>
      <c r="C6" s="827"/>
      <c r="D6" s="2"/>
      <c r="E6" s="2"/>
      <c r="F6" s="2"/>
      <c r="G6" s="77" t="s">
        <v>78</v>
      </c>
      <c r="H6" s="828" t="s">
        <v>22</v>
      </c>
      <c r="I6" s="830" t="s">
        <v>76</v>
      </c>
      <c r="J6" s="830" t="s">
        <v>75</v>
      </c>
      <c r="K6" s="91" t="s">
        <v>101</v>
      </c>
      <c r="L6" s="92" t="s">
        <v>100</v>
      </c>
    </row>
    <row r="7" spans="1:12" ht="37.5" customHeight="1">
      <c r="A7" s="75" t="s">
        <v>29</v>
      </c>
      <c r="B7" s="75" t="s">
        <v>27</v>
      </c>
      <c r="C7" s="75" t="s">
        <v>99</v>
      </c>
      <c r="D7" s="76" t="s">
        <v>25</v>
      </c>
      <c r="E7" s="75" t="s">
        <v>24</v>
      </c>
      <c r="F7" s="75" t="s">
        <v>23</v>
      </c>
      <c r="G7" s="74" t="s">
        <v>74</v>
      </c>
      <c r="H7" s="829"/>
      <c r="I7" s="831"/>
      <c r="J7" s="831"/>
      <c r="K7" s="90" t="s">
        <v>98</v>
      </c>
      <c r="L7" s="89" t="s">
        <v>19</v>
      </c>
    </row>
    <row r="8" spans="1:12">
      <c r="A8" s="11">
        <v>2017</v>
      </c>
      <c r="B8" s="11">
        <v>0</v>
      </c>
      <c r="C8" s="11">
        <v>12</v>
      </c>
      <c r="D8" s="12">
        <v>2500</v>
      </c>
      <c r="E8" s="11">
        <v>48</v>
      </c>
      <c r="F8" s="10">
        <v>5000</v>
      </c>
      <c r="G8" s="73"/>
      <c r="H8" s="85"/>
      <c r="I8" s="88">
        <v>0</v>
      </c>
      <c r="J8" s="88">
        <f t="shared" ref="J8:J17" si="0">1-EXP(-((C8-6)/$D$23))</f>
        <v>0.5208632836725049</v>
      </c>
      <c r="K8" s="87">
        <f>C28</f>
        <v>0</v>
      </c>
      <c r="L8" s="84" t="e">
        <f t="shared" ref="L8:L17" si="1">(D8-H8)/SQRT(G$18*H8)</f>
        <v>#DIV/0!</v>
      </c>
    </row>
    <row r="9" spans="1:12" ht="15.75" customHeight="1">
      <c r="A9" s="11">
        <v>2017</v>
      </c>
      <c r="B9" s="11">
        <v>12</v>
      </c>
      <c r="C9" s="11">
        <v>24</v>
      </c>
      <c r="D9" s="12">
        <v>1800</v>
      </c>
      <c r="E9" s="11">
        <v>48</v>
      </c>
      <c r="F9" s="10">
        <v>5000</v>
      </c>
      <c r="G9" s="73"/>
      <c r="H9" s="85"/>
      <c r="I9" s="88">
        <f>1-EXP(-((B9-6)/$D$23))</f>
        <v>0.5208632836725049</v>
      </c>
      <c r="J9" s="88">
        <f t="shared" si="0"/>
        <v>0.8900036291452782</v>
      </c>
      <c r="K9" s="87">
        <f>C28</f>
        <v>0</v>
      </c>
      <c r="L9" s="84" t="e">
        <f t="shared" si="1"/>
        <v>#DIV/0!</v>
      </c>
    </row>
    <row r="10" spans="1:12">
      <c r="A10" s="11">
        <v>2017</v>
      </c>
      <c r="B10" s="11">
        <v>24</v>
      </c>
      <c r="C10" s="11">
        <v>36</v>
      </c>
      <c r="D10" s="12">
        <v>500</v>
      </c>
      <c r="E10" s="11">
        <v>48</v>
      </c>
      <c r="F10" s="10">
        <v>5000</v>
      </c>
      <c r="G10" s="73"/>
      <c r="H10" s="85"/>
      <c r="I10" s="88">
        <f>1-EXP(-((B10-6)/$D$23))</f>
        <v>0.8900036291452782</v>
      </c>
      <c r="J10" s="88">
        <f t="shared" si="0"/>
        <v>0.97474791392747373</v>
      </c>
      <c r="K10" s="87">
        <f>C28</f>
        <v>0</v>
      </c>
      <c r="L10" s="84" t="e">
        <f t="shared" si="1"/>
        <v>#DIV/0!</v>
      </c>
    </row>
    <row r="11" spans="1:12">
      <c r="A11" s="11">
        <v>2017</v>
      </c>
      <c r="B11" s="11">
        <v>36</v>
      </c>
      <c r="C11" s="11">
        <v>48</v>
      </c>
      <c r="D11" s="12">
        <v>200</v>
      </c>
      <c r="E11" s="11">
        <v>48</v>
      </c>
      <c r="F11" s="10">
        <v>5000</v>
      </c>
      <c r="G11" s="73"/>
      <c r="H11" s="85"/>
      <c r="I11" s="88">
        <f>1-EXP(-((B11-6)/$D$23))</f>
        <v>0.97474791392747373</v>
      </c>
      <c r="J11" s="88">
        <f t="shared" si="0"/>
        <v>0.99420282827461215</v>
      </c>
      <c r="K11" s="87">
        <f>C28</f>
        <v>0</v>
      </c>
      <c r="L11" s="84" t="e">
        <f t="shared" si="1"/>
        <v>#DIV/0!</v>
      </c>
    </row>
    <row r="12" spans="1:12">
      <c r="A12" s="11">
        <v>2018</v>
      </c>
      <c r="B12" s="11">
        <v>0</v>
      </c>
      <c r="C12" s="11">
        <v>12</v>
      </c>
      <c r="D12" s="12">
        <v>4100</v>
      </c>
      <c r="E12" s="11">
        <v>36</v>
      </c>
      <c r="F12" s="10">
        <v>7000</v>
      </c>
      <c r="G12" s="73"/>
      <c r="H12" s="85"/>
      <c r="I12" s="88">
        <v>0</v>
      </c>
      <c r="J12" s="88">
        <f t="shared" si="0"/>
        <v>0.5208632836725049</v>
      </c>
      <c r="K12" s="87">
        <f>C29</f>
        <v>0</v>
      </c>
      <c r="L12" s="84" t="e">
        <f t="shared" si="1"/>
        <v>#DIV/0!</v>
      </c>
    </row>
    <row r="13" spans="1:12" ht="15.75" customHeight="1">
      <c r="A13" s="11">
        <v>2018</v>
      </c>
      <c r="B13" s="11">
        <v>12</v>
      </c>
      <c r="C13" s="11">
        <v>24</v>
      </c>
      <c r="D13" s="12">
        <v>2000</v>
      </c>
      <c r="E13" s="11">
        <v>36</v>
      </c>
      <c r="F13" s="10">
        <v>7000</v>
      </c>
      <c r="G13" s="73"/>
      <c r="H13" s="85"/>
      <c r="I13" s="88">
        <f>1-EXP(-((B13-6)/$D$23))</f>
        <v>0.5208632836725049</v>
      </c>
      <c r="J13" s="88">
        <f t="shared" si="0"/>
        <v>0.8900036291452782</v>
      </c>
      <c r="K13" s="87">
        <f>C29</f>
        <v>0</v>
      </c>
      <c r="L13" s="84" t="e">
        <f t="shared" si="1"/>
        <v>#DIV/0!</v>
      </c>
    </row>
    <row r="14" spans="1:12">
      <c r="A14" s="11">
        <v>2018</v>
      </c>
      <c r="B14" s="11">
        <v>24</v>
      </c>
      <c r="C14" s="11">
        <v>36</v>
      </c>
      <c r="D14" s="12">
        <v>900</v>
      </c>
      <c r="E14" s="11">
        <v>36</v>
      </c>
      <c r="F14" s="10">
        <v>7000</v>
      </c>
      <c r="G14" s="73"/>
      <c r="H14" s="85"/>
      <c r="I14" s="88">
        <f>1-EXP(-((B14-6)/$D$23))</f>
        <v>0.8900036291452782</v>
      </c>
      <c r="J14" s="88">
        <f t="shared" si="0"/>
        <v>0.97474791392747373</v>
      </c>
      <c r="K14" s="87">
        <f>C29</f>
        <v>0</v>
      </c>
      <c r="L14" s="84" t="e">
        <f t="shared" si="1"/>
        <v>#DIV/0!</v>
      </c>
    </row>
    <row r="15" spans="1:12">
      <c r="A15" s="11">
        <v>2019</v>
      </c>
      <c r="B15" s="11">
        <v>0</v>
      </c>
      <c r="C15" s="11">
        <v>12</v>
      </c>
      <c r="D15" s="12">
        <v>4600</v>
      </c>
      <c r="E15" s="11">
        <v>24</v>
      </c>
      <c r="F15" s="10">
        <v>6800</v>
      </c>
      <c r="G15" s="73"/>
      <c r="H15" s="85"/>
      <c r="I15" s="88">
        <v>0</v>
      </c>
      <c r="J15" s="88">
        <f t="shared" si="0"/>
        <v>0.5208632836725049</v>
      </c>
      <c r="K15" s="87">
        <f>C30</f>
        <v>0</v>
      </c>
      <c r="L15" s="84" t="e">
        <f t="shared" si="1"/>
        <v>#DIV/0!</v>
      </c>
    </row>
    <row r="16" spans="1:12">
      <c r="A16" s="11">
        <v>2019</v>
      </c>
      <c r="B16" s="11">
        <v>12</v>
      </c>
      <c r="C16" s="11">
        <v>24</v>
      </c>
      <c r="D16" s="12">
        <v>2200</v>
      </c>
      <c r="E16" s="11">
        <v>24</v>
      </c>
      <c r="F16" s="10">
        <v>6800</v>
      </c>
      <c r="G16" s="73"/>
      <c r="H16" s="85"/>
      <c r="I16" s="88">
        <f>1-EXP(-((B16-6)/$D$23))</f>
        <v>0.5208632836725049</v>
      </c>
      <c r="J16" s="88">
        <f t="shared" si="0"/>
        <v>0.8900036291452782</v>
      </c>
      <c r="K16" s="87">
        <f>C30</f>
        <v>0</v>
      </c>
      <c r="L16" s="84" t="e">
        <f t="shared" si="1"/>
        <v>#DIV/0!</v>
      </c>
    </row>
    <row r="17" spans="1:12">
      <c r="A17" s="11">
        <v>2020</v>
      </c>
      <c r="B17" s="11">
        <v>0</v>
      </c>
      <c r="C17" s="11">
        <v>12</v>
      </c>
      <c r="D17" s="12">
        <v>5300</v>
      </c>
      <c r="E17" s="11">
        <v>12</v>
      </c>
      <c r="F17" s="10">
        <v>5300</v>
      </c>
      <c r="G17" s="73"/>
      <c r="H17" s="85"/>
      <c r="I17" s="88">
        <v>0</v>
      </c>
      <c r="J17" s="88">
        <f t="shared" si="0"/>
        <v>0.5208632836725049</v>
      </c>
      <c r="K17" s="87">
        <f>C31</f>
        <v>0</v>
      </c>
      <c r="L17" s="84" t="e">
        <f t="shared" si="1"/>
        <v>#DIV/0!</v>
      </c>
    </row>
    <row r="18" spans="1:12">
      <c r="A18" s="2"/>
      <c r="B18" s="2"/>
      <c r="C18" s="2"/>
      <c r="D18" s="2"/>
      <c r="E18" s="2"/>
      <c r="F18" s="2"/>
      <c r="G18" s="70"/>
      <c r="H18" s="85"/>
      <c r="I18" s="86"/>
      <c r="J18" s="86"/>
      <c r="K18" s="85"/>
      <c r="L18" s="84"/>
    </row>
    <row r="19" spans="1:12">
      <c r="A19" s="2"/>
      <c r="B19" s="2"/>
      <c r="C19" s="2"/>
      <c r="D19" s="2"/>
      <c r="E19" s="2"/>
      <c r="F19" s="2"/>
      <c r="G19" s="2"/>
      <c r="H19" s="2"/>
      <c r="I19" s="4"/>
      <c r="J19" s="4"/>
      <c r="K19" s="4"/>
      <c r="L19" s="4"/>
    </row>
    <row r="20" spans="1:12">
      <c r="A20" s="2" t="s">
        <v>97</v>
      </c>
      <c r="B20" s="2"/>
      <c r="C20" s="2"/>
      <c r="D20" s="2"/>
      <c r="E20" s="2"/>
      <c r="F20" s="2"/>
      <c r="G20" s="2"/>
      <c r="H20" s="2"/>
      <c r="I20" s="4"/>
      <c r="J20" s="4"/>
      <c r="K20" s="4"/>
      <c r="L20" s="4"/>
    </row>
    <row r="21" spans="1:12">
      <c r="A21" s="2" t="s">
        <v>96</v>
      </c>
      <c r="B21" s="2"/>
      <c r="C21" s="2"/>
      <c r="D21" s="2"/>
      <c r="E21" s="2"/>
      <c r="F21" s="2"/>
      <c r="G21" s="2"/>
      <c r="H21" s="2"/>
      <c r="I21" s="4"/>
      <c r="J21" s="4"/>
      <c r="K21" s="4"/>
      <c r="L21" s="4"/>
    </row>
    <row r="22" spans="1:12">
      <c r="A22" s="2"/>
      <c r="B22" s="2"/>
      <c r="C22" s="2"/>
      <c r="D22" s="2"/>
      <c r="E22" s="2"/>
      <c r="F22" s="2"/>
      <c r="G22" s="2"/>
      <c r="H22" s="2"/>
      <c r="I22" s="4"/>
      <c r="J22" s="4"/>
      <c r="K22" s="4"/>
      <c r="L22" s="4"/>
    </row>
    <row r="23" spans="1:12">
      <c r="A23" s="83" t="s">
        <v>95</v>
      </c>
      <c r="B23" s="4"/>
      <c r="C23" s="4"/>
      <c r="D23" s="6">
        <v>8.1547300000000007</v>
      </c>
      <c r="E23" s="4"/>
      <c r="F23" s="4"/>
      <c r="G23" s="4"/>
      <c r="H23" s="4"/>
      <c r="I23" s="4"/>
      <c r="J23" s="4"/>
      <c r="K23" s="4"/>
      <c r="L23" s="4"/>
    </row>
    <row r="24" spans="1:12">
      <c r="A24" s="2"/>
      <c r="B24" s="4"/>
      <c r="C24" s="4"/>
      <c r="D24" s="4"/>
      <c r="E24" s="4"/>
      <c r="F24" s="4"/>
      <c r="G24" s="4"/>
      <c r="H24" s="4"/>
      <c r="I24" s="4"/>
      <c r="J24" s="4"/>
      <c r="K24" s="4"/>
      <c r="L24" s="4"/>
    </row>
    <row r="25" spans="1:12">
      <c r="A25" s="2" t="s">
        <v>69</v>
      </c>
      <c r="B25" s="2" t="s">
        <v>94</v>
      </c>
      <c r="C25" s="2"/>
      <c r="D25" s="2"/>
      <c r="E25" s="2"/>
      <c r="F25" s="2"/>
      <c r="G25" s="2"/>
      <c r="H25" s="2"/>
      <c r="I25" s="4"/>
      <c r="J25" s="4"/>
      <c r="K25" s="4"/>
      <c r="L25" s="4"/>
    </row>
    <row r="26" spans="1:12" ht="16.2">
      <c r="A26" s="2"/>
      <c r="B26" s="82" t="s">
        <v>93</v>
      </c>
      <c r="C26" s="82"/>
      <c r="D26" s="81"/>
      <c r="E26" s="81"/>
      <c r="F26" s="81"/>
      <c r="G26" s="81"/>
      <c r="H26" s="81"/>
      <c r="I26" s="4"/>
      <c r="J26" s="4"/>
      <c r="K26" s="4"/>
      <c r="L26" s="4"/>
    </row>
    <row r="27" spans="1:12" ht="16.2">
      <c r="A27" s="80"/>
      <c r="B27" s="80" t="s">
        <v>92</v>
      </c>
      <c r="C27"/>
      <c r="D27"/>
      <c r="E27"/>
      <c r="F27"/>
      <c r="G27"/>
      <c r="H27"/>
      <c r="I27"/>
      <c r="J27"/>
      <c r="K27"/>
      <c r="L27"/>
    </row>
    <row r="28" spans="1:12" ht="16.2">
      <c r="A28"/>
      <c r="B28" s="79" t="s">
        <v>91</v>
      </c>
      <c r="C28" s="78"/>
      <c r="D28"/>
      <c r="E28"/>
      <c r="F28"/>
      <c r="G28"/>
      <c r="H28"/>
      <c r="I28"/>
      <c r="J28"/>
      <c r="K28"/>
      <c r="L28"/>
    </row>
    <row r="29" spans="1:12" ht="16.2">
      <c r="A29"/>
      <c r="B29" s="79" t="s">
        <v>90</v>
      </c>
      <c r="C29" s="78"/>
      <c r="D29"/>
      <c r="E29"/>
      <c r="F29"/>
      <c r="G29"/>
      <c r="H29"/>
      <c r="I29"/>
      <c r="J29"/>
      <c r="K29"/>
      <c r="L29"/>
    </row>
    <row r="30" spans="1:12" ht="16.2">
      <c r="A30"/>
      <c r="B30" s="79" t="s">
        <v>89</v>
      </c>
      <c r="C30" s="78"/>
      <c r="D30"/>
      <c r="E30"/>
      <c r="F30"/>
      <c r="G30"/>
      <c r="H30"/>
      <c r="I30"/>
      <c r="J30"/>
      <c r="K30"/>
      <c r="L30"/>
    </row>
    <row r="31" spans="1:12" ht="16.2">
      <c r="A31"/>
      <c r="B31" s="79" t="s">
        <v>88</v>
      </c>
      <c r="C31" s="78"/>
      <c r="D31"/>
      <c r="E31"/>
      <c r="F31"/>
      <c r="G31"/>
      <c r="H31"/>
      <c r="I31"/>
      <c r="J31"/>
      <c r="K31"/>
      <c r="L31"/>
    </row>
    <row r="33" spans="1:10" ht="18.600000000000001">
      <c r="A33" s="63" t="s">
        <v>9</v>
      </c>
      <c r="B33" s="2" t="s">
        <v>87</v>
      </c>
      <c r="C33" s="2"/>
      <c r="D33" s="2"/>
      <c r="E33" s="2"/>
      <c r="F33" s="2"/>
      <c r="G33" s="2"/>
      <c r="H33" s="2"/>
      <c r="I33" s="4"/>
      <c r="J33" s="4"/>
    </row>
    <row r="34" spans="1:10" ht="19.2">
      <c r="A34" s="2"/>
      <c r="B34" s="62" t="s">
        <v>86</v>
      </c>
      <c r="C34" s="63"/>
      <c r="D34" s="63"/>
      <c r="E34" s="63"/>
      <c r="F34" s="63"/>
      <c r="G34" s="63"/>
      <c r="H34" s="63"/>
      <c r="I34" s="4"/>
      <c r="J34" s="4"/>
    </row>
    <row r="35" spans="1:10">
      <c r="A35" s="2"/>
      <c r="B35" s="2"/>
      <c r="C35" s="4"/>
      <c r="D35" s="4"/>
      <c r="E35" s="4"/>
      <c r="F35" s="4"/>
      <c r="G35" s="4"/>
      <c r="H35" s="4"/>
      <c r="I35" s="4"/>
      <c r="J35" s="4"/>
    </row>
    <row r="36" spans="1:10" ht="16.2">
      <c r="A36" s="2" t="s">
        <v>7</v>
      </c>
      <c r="B36" s="2" t="s">
        <v>85</v>
      </c>
      <c r="C36" s="5"/>
      <c r="D36" s="2"/>
      <c r="E36" s="2"/>
      <c r="F36" s="2"/>
      <c r="G36" s="2"/>
      <c r="H36" s="2"/>
      <c r="I36" s="4"/>
      <c r="J36" s="4"/>
    </row>
    <row r="37" spans="1:10" ht="16.2">
      <c r="A37" s="5"/>
      <c r="B37" s="5" t="s">
        <v>60</v>
      </c>
      <c r="C37" s="3"/>
      <c r="D37" s="3"/>
      <c r="E37" s="3"/>
      <c r="F37" s="3"/>
      <c r="G37" s="3"/>
      <c r="H37" s="2"/>
      <c r="I37" s="2"/>
      <c r="J37" s="4"/>
    </row>
    <row r="38" spans="1:10" ht="19.95" customHeight="1">
      <c r="A38"/>
      <c r="B38"/>
      <c r="C38"/>
      <c r="D38"/>
      <c r="E38"/>
      <c r="F38"/>
      <c r="G38"/>
      <c r="H38"/>
      <c r="I38"/>
      <c r="J38"/>
    </row>
    <row r="39" spans="1:10" ht="19.95" customHeight="1">
      <c r="A39"/>
      <c r="B39"/>
      <c r="C39"/>
      <c r="D39"/>
      <c r="E39"/>
      <c r="F39"/>
      <c r="G39"/>
      <c r="H39"/>
      <c r="I39"/>
      <c r="J39"/>
    </row>
    <row r="40" spans="1:10">
      <c r="A40"/>
      <c r="B40"/>
      <c r="C40"/>
      <c r="D40"/>
      <c r="E40"/>
      <c r="F40"/>
      <c r="G40"/>
      <c r="H40"/>
      <c r="I40"/>
      <c r="J40"/>
    </row>
    <row r="41" spans="1:10" ht="16.2">
      <c r="A41" s="2" t="s">
        <v>4</v>
      </c>
      <c r="B41" s="2" t="s">
        <v>84</v>
      </c>
      <c r="C41" s="5"/>
      <c r="D41" s="2"/>
      <c r="E41" s="2"/>
      <c r="F41" s="2"/>
      <c r="G41" s="2"/>
      <c r="H41" s="2"/>
      <c r="I41" s="4"/>
      <c r="J41" s="5" t="s">
        <v>83</v>
      </c>
    </row>
    <row r="42" spans="1:10" ht="16.2">
      <c r="A42" s="5"/>
      <c r="B42" s="5" t="s">
        <v>81</v>
      </c>
      <c r="C42" s="5"/>
      <c r="D42" s="3"/>
      <c r="E42" s="3"/>
      <c r="F42" s="2"/>
      <c r="G42" s="2"/>
      <c r="H42" s="2"/>
      <c r="I42" s="4"/>
      <c r="J42" s="4"/>
    </row>
    <row r="43" spans="1:10">
      <c r="A43"/>
      <c r="B43"/>
      <c r="C43"/>
      <c r="D43"/>
      <c r="E43"/>
      <c r="F43"/>
      <c r="G43"/>
      <c r="H43"/>
      <c r="I43"/>
      <c r="J43" s="4"/>
    </row>
    <row r="44" spans="1:10">
      <c r="A44"/>
      <c r="B44"/>
      <c r="C44"/>
      <c r="D44"/>
      <c r="E44"/>
      <c r="F44"/>
      <c r="G44"/>
      <c r="H44"/>
      <c r="I44"/>
      <c r="J44" s="4"/>
    </row>
    <row r="45" spans="1:10">
      <c r="A45"/>
      <c r="B45"/>
      <c r="C45"/>
      <c r="D45"/>
      <c r="E45"/>
      <c r="F45"/>
      <c r="G45"/>
      <c r="H45"/>
      <c r="I45"/>
      <c r="J45" s="4"/>
    </row>
    <row r="46" spans="1:10">
      <c r="A46"/>
      <c r="B46"/>
      <c r="C46"/>
      <c r="D46"/>
      <c r="E46"/>
      <c r="F46"/>
      <c r="G46"/>
      <c r="H46"/>
      <c r="I46"/>
      <c r="J46" s="4"/>
    </row>
    <row r="47" spans="1:10" ht="16.2">
      <c r="A47" s="2" t="s">
        <v>46</v>
      </c>
      <c r="B47" s="2" t="s">
        <v>82</v>
      </c>
      <c r="C47" s="5"/>
      <c r="D47" s="2"/>
      <c r="E47" s="2"/>
      <c r="F47" s="2"/>
      <c r="G47" s="2"/>
      <c r="H47" s="4"/>
      <c r="I47" s="46"/>
      <c r="J47" s="4"/>
    </row>
    <row r="48" spans="1:10" ht="16.2">
      <c r="A48" s="5"/>
      <c r="B48" s="5" t="s">
        <v>81</v>
      </c>
      <c r="C48" s="5"/>
      <c r="D48" s="3"/>
      <c r="E48" s="3"/>
      <c r="F48" s="2"/>
      <c r="G48" s="2"/>
      <c r="H48" s="4"/>
      <c r="I48" s="46"/>
      <c r="J48" s="4"/>
    </row>
  </sheetData>
  <mergeCells count="5">
    <mergeCell ref="H5:L5"/>
    <mergeCell ref="B6:C6"/>
    <mergeCell ref="H6:H7"/>
    <mergeCell ref="I6:I7"/>
    <mergeCell ref="J6:J7"/>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D8031-6A91-4C22-98FF-5E6B2F6C0DAA}">
  <dimension ref="A1:X41"/>
  <sheetViews>
    <sheetView zoomScaleNormal="100" workbookViewId="0"/>
  </sheetViews>
  <sheetFormatPr defaultColWidth="9.109375" defaultRowHeight="15.6"/>
  <cols>
    <col min="1" max="1" width="7.88671875" style="1" customWidth="1"/>
    <col min="2" max="12" width="11.6640625" style="1" customWidth="1"/>
    <col min="13" max="13" width="11.6640625" customWidth="1"/>
    <col min="25" max="16384" width="9.109375" style="1"/>
  </cols>
  <sheetData>
    <row r="1" spans="1:13" ht="15.75" customHeight="1">
      <c r="A1" s="23" t="s">
        <v>877</v>
      </c>
      <c r="B1" s="22"/>
      <c r="C1" s="5" t="s">
        <v>36</v>
      </c>
      <c r="D1" s="22"/>
      <c r="E1" s="22"/>
      <c r="F1" s="22"/>
      <c r="G1" s="22"/>
      <c r="H1" s="22"/>
      <c r="I1" s="22"/>
      <c r="J1" s="22"/>
      <c r="K1" s="22"/>
      <c r="L1" s="4"/>
      <c r="M1" s="4"/>
    </row>
    <row r="2" spans="1:13" ht="15.75" customHeight="1">
      <c r="A2" s="21"/>
      <c r="B2" s="21"/>
      <c r="C2" s="21"/>
      <c r="D2" s="21"/>
      <c r="E2" s="21"/>
      <c r="F2" s="21"/>
      <c r="G2" s="21"/>
      <c r="H2" s="21"/>
      <c r="I2" s="21"/>
      <c r="J2" s="21"/>
      <c r="K2" s="21"/>
      <c r="L2" s="4"/>
      <c r="M2" s="4"/>
    </row>
    <row r="3" spans="1:13">
      <c r="A3" s="981" t="s">
        <v>1158</v>
      </c>
      <c r="B3" s="981"/>
      <c r="C3" s="981"/>
      <c r="D3" s="981"/>
      <c r="E3" s="981"/>
      <c r="F3" s="981"/>
      <c r="G3" s="981"/>
      <c r="H3" s="981"/>
      <c r="I3" s="981"/>
      <c r="J3" s="981"/>
      <c r="K3" s="981"/>
      <c r="L3" s="981"/>
      <c r="M3" s="4"/>
    </row>
    <row r="4" spans="1:13">
      <c r="A4" s="21"/>
      <c r="B4" s="103"/>
      <c r="C4" s="103"/>
      <c r="D4" s="103"/>
      <c r="E4" s="103"/>
      <c r="F4" s="103"/>
      <c r="G4" s="103"/>
      <c r="H4" s="103"/>
      <c r="I4" s="103"/>
      <c r="J4" s="103"/>
      <c r="K4" s="103"/>
      <c r="L4" s="103"/>
      <c r="M4" s="4"/>
    </row>
    <row r="5" spans="1:13">
      <c r="A5" s="140" t="s">
        <v>69</v>
      </c>
      <c r="B5" s="817" t="s">
        <v>1157</v>
      </c>
      <c r="C5" s="817"/>
      <c r="D5" s="817"/>
      <c r="E5" s="817"/>
      <c r="F5" s="817"/>
      <c r="G5" s="817"/>
      <c r="H5" s="817"/>
      <c r="I5" s="817"/>
      <c r="J5" s="817"/>
      <c r="K5" s="817"/>
      <c r="L5" s="817"/>
      <c r="M5" s="4"/>
    </row>
    <row r="6" spans="1:13" ht="16.2">
      <c r="A6" s="2"/>
      <c r="B6" s="5" t="s">
        <v>60</v>
      </c>
      <c r="C6" s="46"/>
      <c r="D6" s="46"/>
      <c r="E6" s="46"/>
      <c r="F6" s="46"/>
      <c r="G6" s="46"/>
      <c r="H6" s="46"/>
      <c r="I6" s="46"/>
      <c r="J6" s="46"/>
      <c r="K6" s="46"/>
      <c r="L6" s="46"/>
      <c r="M6" s="4"/>
    </row>
    <row r="7" spans="1:13">
      <c r="B7" s="848"/>
      <c r="C7" s="848"/>
      <c r="D7" s="848"/>
      <c r="E7" s="848"/>
      <c r="F7" s="848"/>
      <c r="G7" s="848"/>
      <c r="H7" s="848"/>
      <c r="I7" s="848"/>
      <c r="J7" s="848"/>
      <c r="K7" s="848"/>
      <c r="L7" s="848"/>
      <c r="M7" s="848"/>
    </row>
    <row r="8" spans="1:13">
      <c r="B8" s="848"/>
      <c r="C8" s="848"/>
      <c r="D8" s="848"/>
      <c r="E8" s="848"/>
      <c r="F8" s="848"/>
      <c r="G8" s="848"/>
      <c r="H8" s="848"/>
      <c r="I8" s="848"/>
      <c r="J8" s="848"/>
      <c r="K8" s="848"/>
      <c r="L8" s="848"/>
      <c r="M8" s="848"/>
    </row>
    <row r="9" spans="1:13">
      <c r="B9" s="848"/>
      <c r="C9" s="848"/>
      <c r="D9" s="848"/>
      <c r="E9" s="848"/>
      <c r="F9" s="848"/>
      <c r="G9" s="848"/>
      <c r="H9" s="848"/>
      <c r="I9" s="848"/>
      <c r="J9" s="848"/>
      <c r="K9" s="848"/>
      <c r="L9" s="848"/>
      <c r="M9" s="848"/>
    </row>
    <row r="10" spans="1:13">
      <c r="A10" s="140" t="s">
        <v>9</v>
      </c>
      <c r="B10" s="817" t="s">
        <v>1156</v>
      </c>
      <c r="C10" s="817"/>
      <c r="D10" s="817"/>
      <c r="E10" s="817"/>
      <c r="F10" s="817"/>
      <c r="G10" s="817"/>
      <c r="H10" s="817"/>
      <c r="I10" s="817"/>
      <c r="J10" s="817"/>
      <c r="K10" s="817"/>
      <c r="L10" s="817"/>
      <c r="M10" s="4"/>
    </row>
    <row r="11" spans="1:13" ht="15.6" customHeight="1">
      <c r="A11" s="2"/>
      <c r="B11" s="5" t="s">
        <v>60</v>
      </c>
      <c r="C11" s="46"/>
      <c r="D11" s="46"/>
      <c r="E11" s="46"/>
      <c r="F11" s="46"/>
      <c r="G11" s="46"/>
      <c r="H11" s="46"/>
      <c r="I11" s="46"/>
      <c r="J11" s="46"/>
      <c r="K11" s="46"/>
      <c r="L11" s="46"/>
      <c r="M11" s="4"/>
    </row>
    <row r="12" spans="1:13">
      <c r="B12" s="848"/>
      <c r="C12" s="848"/>
      <c r="D12" s="848"/>
      <c r="E12" s="848"/>
      <c r="F12" s="848"/>
      <c r="G12" s="848"/>
      <c r="H12" s="848"/>
      <c r="I12" s="848"/>
      <c r="J12" s="848"/>
      <c r="K12" s="848"/>
      <c r="L12" s="848"/>
      <c r="M12" s="848"/>
    </row>
    <row r="13" spans="1:13">
      <c r="B13" s="848"/>
      <c r="C13" s="848"/>
      <c r="D13" s="848"/>
      <c r="E13" s="848"/>
      <c r="F13" s="848"/>
      <c r="G13" s="848"/>
      <c r="H13" s="848"/>
      <c r="I13" s="848"/>
      <c r="J13" s="848"/>
      <c r="K13" s="848"/>
      <c r="L13" s="848"/>
      <c r="M13" s="848"/>
    </row>
    <row r="14" spans="1:13">
      <c r="B14" s="848"/>
      <c r="C14" s="848"/>
      <c r="D14" s="848"/>
      <c r="E14" s="848"/>
      <c r="F14" s="848"/>
      <c r="G14" s="848"/>
      <c r="H14" s="848"/>
      <c r="I14" s="848"/>
      <c r="J14" s="848"/>
      <c r="K14" s="848"/>
      <c r="L14" s="848"/>
      <c r="M14" s="848"/>
    </row>
    <row r="15" spans="1:13">
      <c r="A15" s="817" t="s">
        <v>1155</v>
      </c>
      <c r="B15" s="817"/>
      <c r="C15" s="817"/>
      <c r="D15" s="817"/>
      <c r="E15" s="817"/>
      <c r="F15" s="817"/>
      <c r="G15" s="817"/>
      <c r="H15" s="817"/>
      <c r="I15" s="817"/>
      <c r="J15" s="817"/>
      <c r="K15" s="817"/>
      <c r="L15" s="817"/>
      <c r="M15" s="817"/>
    </row>
    <row r="16" spans="1:13">
      <c r="A16" s="817"/>
      <c r="B16" s="817"/>
      <c r="C16" s="817"/>
      <c r="D16" s="817"/>
      <c r="E16" s="817"/>
      <c r="F16" s="817"/>
      <c r="G16" s="817"/>
      <c r="H16" s="817"/>
      <c r="I16" s="817"/>
      <c r="J16" s="817"/>
      <c r="K16" s="817"/>
      <c r="L16" s="817"/>
      <c r="M16" s="817"/>
    </row>
    <row r="17" spans="1:13">
      <c r="A17" s="817"/>
      <c r="B17" s="817"/>
      <c r="C17" s="817"/>
      <c r="D17" s="817"/>
      <c r="E17" s="817"/>
      <c r="F17" s="817"/>
      <c r="G17" s="817"/>
      <c r="H17" s="817"/>
      <c r="I17" s="817"/>
      <c r="J17" s="817"/>
      <c r="K17" s="817"/>
      <c r="L17" s="817"/>
      <c r="M17" s="817"/>
    </row>
    <row r="18" spans="1:13" ht="15.6" customHeight="1">
      <c r="A18" s="817" t="s">
        <v>1154</v>
      </c>
      <c r="B18" s="817"/>
      <c r="C18" s="817"/>
      <c r="D18" s="817"/>
      <c r="E18" s="817"/>
      <c r="F18" s="817"/>
      <c r="G18" s="817"/>
      <c r="H18" s="817"/>
      <c r="I18" s="817"/>
      <c r="J18" s="817"/>
      <c r="K18" s="817"/>
      <c r="L18" s="817"/>
      <c r="M18" s="817"/>
    </row>
    <row r="19" spans="1:13">
      <c r="A19" s="817"/>
      <c r="B19" s="817"/>
      <c r="C19" s="817"/>
      <c r="D19" s="817"/>
      <c r="E19" s="817"/>
      <c r="F19" s="817"/>
      <c r="G19" s="817"/>
      <c r="H19" s="817"/>
      <c r="I19" s="817"/>
      <c r="J19" s="817"/>
      <c r="K19" s="817"/>
      <c r="L19" s="817"/>
      <c r="M19" s="817"/>
    </row>
    <row r="20" spans="1:13">
      <c r="A20" s="47"/>
      <c r="B20" s="47"/>
      <c r="C20" s="47"/>
      <c r="D20" s="47"/>
      <c r="E20" s="47"/>
      <c r="F20" s="47"/>
      <c r="G20" s="47"/>
      <c r="H20" s="47"/>
      <c r="I20" s="47"/>
      <c r="J20" s="47"/>
      <c r="K20" s="47"/>
      <c r="L20" s="47"/>
      <c r="M20" s="47"/>
    </row>
    <row r="21" spans="1:13">
      <c r="A21" s="2" t="s">
        <v>1153</v>
      </c>
      <c r="B21" s="2"/>
      <c r="C21" s="2"/>
      <c r="D21" s="2"/>
      <c r="E21" s="2"/>
      <c r="F21" s="2"/>
      <c r="G21" s="2"/>
      <c r="H21" s="2"/>
      <c r="I21" s="2"/>
      <c r="J21" s="4"/>
      <c r="K21" s="2"/>
      <c r="L21" s="4"/>
      <c r="M21" s="4"/>
    </row>
    <row r="22" spans="1:13">
      <c r="A22" s="2"/>
      <c r="B22" s="356" t="s">
        <v>1152</v>
      </c>
      <c r="C22" s="2"/>
      <c r="D22" s="2"/>
      <c r="E22" s="2"/>
      <c r="F22" s="2"/>
      <c r="G22" s="2"/>
      <c r="H22" s="2"/>
      <c r="I22" s="2"/>
      <c r="J22" s="4"/>
      <c r="K22" s="2"/>
      <c r="L22" s="4"/>
      <c r="M22" s="4"/>
    </row>
    <row r="23" spans="1:13">
      <c r="A23" s="2"/>
      <c r="B23" s="648">
        <v>0.4</v>
      </c>
      <c r="C23" s="647" t="s">
        <v>1151</v>
      </c>
      <c r="D23" s="646"/>
      <c r="E23" s="645"/>
      <c r="F23" s="2"/>
      <c r="G23" s="2"/>
      <c r="H23" s="2"/>
      <c r="I23" s="2"/>
      <c r="J23" s="4"/>
      <c r="K23" s="2"/>
      <c r="L23" s="4"/>
      <c r="M23" s="4"/>
    </row>
    <row r="24" spans="1:13">
      <c r="A24" s="2"/>
      <c r="B24" s="648">
        <v>0.25</v>
      </c>
      <c r="C24" s="647" t="s">
        <v>1150</v>
      </c>
      <c r="D24" s="646"/>
      <c r="E24" s="645"/>
      <c r="F24" s="2"/>
      <c r="G24" s="2"/>
      <c r="H24" s="2"/>
      <c r="I24" s="2"/>
      <c r="J24" s="4"/>
      <c r="K24" s="2"/>
      <c r="L24" s="4"/>
      <c r="M24" s="4"/>
    </row>
    <row r="25" spans="1:13">
      <c r="A25" s="2"/>
      <c r="B25" s="648">
        <v>0.2</v>
      </c>
      <c r="C25" s="647" t="s">
        <v>1149</v>
      </c>
      <c r="D25" s="646"/>
      <c r="E25" s="645"/>
      <c r="F25" s="2"/>
      <c r="G25" s="2"/>
      <c r="H25" s="2"/>
      <c r="I25" s="2"/>
      <c r="J25" s="4"/>
      <c r="K25" s="2"/>
      <c r="L25" s="4"/>
      <c r="M25" s="4"/>
    </row>
    <row r="26" spans="1:13">
      <c r="A26" s="2"/>
      <c r="B26" s="648">
        <v>0.15</v>
      </c>
      <c r="C26" s="647" t="s">
        <v>1148</v>
      </c>
      <c r="D26" s="646"/>
      <c r="E26" s="645"/>
      <c r="F26" s="2"/>
      <c r="G26" s="2"/>
      <c r="H26" s="2"/>
      <c r="I26" s="2"/>
      <c r="J26" s="4"/>
      <c r="K26" s="2"/>
      <c r="L26" s="4"/>
      <c r="M26" s="4"/>
    </row>
    <row r="27" spans="1:13">
      <c r="A27" s="2"/>
      <c r="B27" s="2"/>
      <c r="C27" s="2"/>
      <c r="D27" s="2"/>
      <c r="E27" s="2"/>
      <c r="F27" s="2"/>
      <c r="G27" s="2"/>
      <c r="H27" s="2"/>
      <c r="I27" s="2"/>
      <c r="J27" s="4"/>
      <c r="K27" s="2"/>
      <c r="L27" s="4"/>
      <c r="M27" s="4"/>
    </row>
    <row r="28" spans="1:13">
      <c r="A28" s="2"/>
      <c r="B28" s="356" t="s">
        <v>1147</v>
      </c>
      <c r="C28" s="2"/>
      <c r="D28" s="2"/>
      <c r="E28" s="2"/>
      <c r="F28" s="2"/>
      <c r="G28" s="2"/>
      <c r="H28" s="2"/>
      <c r="I28" s="2"/>
      <c r="J28" s="4"/>
      <c r="K28" s="6" t="s">
        <v>1146</v>
      </c>
      <c r="L28" s="644">
        <v>8.5000000000000006E-2</v>
      </c>
      <c r="M28" s="4"/>
    </row>
    <row r="29" spans="1:13">
      <c r="A29" s="2"/>
      <c r="B29" s="2"/>
      <c r="C29" s="2"/>
      <c r="D29" s="2"/>
      <c r="E29" s="2"/>
      <c r="F29" s="2"/>
      <c r="G29" s="2"/>
      <c r="H29" s="2"/>
      <c r="I29" s="2"/>
      <c r="J29" s="4"/>
      <c r="K29" s="2"/>
      <c r="L29" s="4"/>
      <c r="M29" s="4"/>
    </row>
    <row r="30" spans="1:13">
      <c r="A30" s="2" t="s">
        <v>7</v>
      </c>
      <c r="B30" s="2" t="s">
        <v>1145</v>
      </c>
      <c r="C30" s="2"/>
      <c r="D30" s="2"/>
      <c r="E30" s="2"/>
      <c r="F30" s="2"/>
      <c r="G30" s="2"/>
      <c r="H30" s="2"/>
      <c r="I30" s="4"/>
      <c r="J30" s="4"/>
      <c r="K30" s="4"/>
      <c r="L30" s="4"/>
      <c r="M30" s="4"/>
    </row>
    <row r="31" spans="1:13" ht="16.2">
      <c r="A31" s="2"/>
      <c r="B31" s="5" t="s">
        <v>60</v>
      </c>
      <c r="C31" s="46"/>
      <c r="D31" s="46"/>
      <c r="E31" s="46"/>
      <c r="F31" s="46"/>
      <c r="G31" s="46"/>
      <c r="H31" s="46"/>
      <c r="I31" s="46"/>
      <c r="J31" s="46"/>
      <c r="K31" s="46"/>
      <c r="L31" s="46"/>
      <c r="M31" s="4"/>
    </row>
    <row r="35" spans="1:13" ht="31.2" customHeight="1">
      <c r="A35" s="817" t="s">
        <v>1144</v>
      </c>
      <c r="B35" s="817"/>
      <c r="C35" s="817"/>
      <c r="D35" s="817"/>
      <c r="E35" s="817"/>
      <c r="F35" s="817"/>
      <c r="G35" s="817"/>
      <c r="H35" s="817"/>
      <c r="I35" s="817"/>
      <c r="J35" s="817"/>
      <c r="K35" s="817"/>
      <c r="L35" s="817"/>
      <c r="M35" s="817"/>
    </row>
    <row r="36" spans="1:13">
      <c r="A36" s="47"/>
      <c r="B36" s="47"/>
      <c r="C36" s="47"/>
      <c r="D36" s="47"/>
      <c r="E36" s="47"/>
      <c r="F36" s="47"/>
      <c r="G36" s="47"/>
      <c r="H36" s="47"/>
      <c r="I36" s="47"/>
      <c r="J36" s="47"/>
      <c r="K36" s="47"/>
      <c r="L36" s="47"/>
      <c r="M36" s="47"/>
    </row>
    <row r="37" spans="1:13" ht="31.2" customHeight="1">
      <c r="A37" s="643" t="s">
        <v>4</v>
      </c>
      <c r="B37" s="984" t="s">
        <v>1143</v>
      </c>
      <c r="C37" s="984"/>
      <c r="D37" s="984"/>
      <c r="E37" s="984"/>
      <c r="F37" s="984"/>
      <c r="G37" s="984"/>
      <c r="H37" s="984"/>
      <c r="I37" s="984"/>
      <c r="J37" s="984"/>
      <c r="K37" s="984"/>
      <c r="L37" s="984"/>
      <c r="M37" s="984"/>
    </row>
    <row r="38" spans="1:13" ht="16.2">
      <c r="A38" s="2"/>
      <c r="B38" s="5" t="s">
        <v>60</v>
      </c>
      <c r="C38" s="46"/>
      <c r="D38" s="46"/>
      <c r="E38" s="46"/>
      <c r="F38" s="46"/>
      <c r="G38" s="46"/>
      <c r="H38" s="46"/>
      <c r="I38" s="46"/>
      <c r="J38" s="46"/>
      <c r="K38" s="46"/>
      <c r="L38" s="46"/>
      <c r="M38" s="4"/>
    </row>
    <row r="39" spans="1:13">
      <c r="B39" s="848"/>
      <c r="C39" s="848"/>
      <c r="D39" s="848"/>
      <c r="E39" s="848"/>
      <c r="F39" s="848"/>
      <c r="G39" s="848"/>
      <c r="H39" s="848"/>
      <c r="I39" s="848"/>
      <c r="J39" s="848"/>
      <c r="K39" s="848"/>
      <c r="L39" s="848"/>
      <c r="M39" s="848"/>
    </row>
    <row r="40" spans="1:13">
      <c r="B40" s="848"/>
      <c r="C40" s="848"/>
      <c r="D40" s="848"/>
      <c r="E40" s="848"/>
      <c r="F40" s="848"/>
      <c r="G40" s="848"/>
      <c r="H40" s="848"/>
      <c r="I40" s="848"/>
      <c r="J40" s="848"/>
      <c r="K40" s="848"/>
      <c r="L40" s="848"/>
      <c r="M40" s="848"/>
    </row>
    <row r="41" spans="1:13">
      <c r="B41" s="848"/>
      <c r="C41" s="848"/>
      <c r="D41" s="848"/>
      <c r="E41" s="848"/>
      <c r="F41" s="848"/>
      <c r="G41" s="848"/>
      <c r="H41" s="848"/>
      <c r="I41" s="848"/>
      <c r="J41" s="848"/>
      <c r="K41" s="848"/>
      <c r="L41" s="848"/>
      <c r="M41" s="848"/>
    </row>
  </sheetData>
  <mergeCells count="10">
    <mergeCell ref="A18:M19"/>
    <mergeCell ref="A35:M35"/>
    <mergeCell ref="B37:M37"/>
    <mergeCell ref="B39:M41"/>
    <mergeCell ref="A3:L3"/>
    <mergeCell ref="B5:L5"/>
    <mergeCell ref="B7:M9"/>
    <mergeCell ref="B10:L10"/>
    <mergeCell ref="B12:M14"/>
    <mergeCell ref="A15:M17"/>
  </mergeCells>
  <pageMargins left="0.7" right="0.7" top="0.75" bottom="0.75" header="0.3" footer="0.3"/>
  <pageSetup orientation="portrait" horizontalDpi="0"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8655-20A1-45A5-B204-4FB3876F27F8}">
  <dimension ref="A1:Y33"/>
  <sheetViews>
    <sheetView zoomScaleNormal="100" workbookViewId="0"/>
  </sheetViews>
  <sheetFormatPr defaultColWidth="9.109375" defaultRowHeight="15.6"/>
  <cols>
    <col min="1" max="1" width="8.109375" style="1" customWidth="1"/>
    <col min="2" max="2" width="16.44140625" style="1" customWidth="1"/>
    <col min="3" max="7" width="14.6640625" style="1" customWidth="1"/>
    <col min="8" max="9" width="9.109375" style="1"/>
    <col min="10" max="10" width="10.44140625" style="1" bestFit="1" customWidth="1"/>
    <col min="11" max="11" width="10.44140625" style="1" customWidth="1"/>
    <col min="12" max="13" width="9.109375" style="1"/>
    <col min="14" max="14" width="8.88671875" style="161" bestFit="1" customWidth="1"/>
    <col min="15" max="25" width="9.109375" style="161"/>
    <col min="26" max="16384" width="9.109375" style="1"/>
  </cols>
  <sheetData>
    <row r="1" spans="1:13" ht="15.75" customHeight="1">
      <c r="A1" s="23" t="s">
        <v>1125</v>
      </c>
      <c r="B1" s="22"/>
      <c r="C1" s="5" t="s">
        <v>36</v>
      </c>
      <c r="D1" s="22"/>
      <c r="E1" s="22"/>
      <c r="F1" s="22"/>
      <c r="G1" s="22"/>
      <c r="H1" s="22"/>
      <c r="I1" s="22"/>
      <c r="J1" s="22"/>
      <c r="K1" s="22"/>
      <c r="L1" s="22"/>
      <c r="M1" s="4"/>
    </row>
    <row r="2" spans="1:13" ht="15.75" customHeight="1">
      <c r="A2" s="21"/>
      <c r="B2" s="21"/>
      <c r="C2" s="21"/>
      <c r="D2" s="21"/>
      <c r="E2" s="21"/>
      <c r="F2" s="21"/>
      <c r="G2" s="21"/>
      <c r="H2" s="21"/>
      <c r="I2" s="21"/>
      <c r="J2" s="21"/>
      <c r="K2" s="21"/>
      <c r="L2" s="21"/>
      <c r="M2" s="4"/>
    </row>
    <row r="3" spans="1:13">
      <c r="A3" s="981" t="s">
        <v>1181</v>
      </c>
      <c r="B3" s="981"/>
      <c r="C3" s="981"/>
      <c r="D3" s="981"/>
      <c r="E3" s="981"/>
      <c r="F3" s="981"/>
      <c r="G3" s="981"/>
      <c r="H3" s="981"/>
      <c r="I3" s="981"/>
      <c r="J3" s="981"/>
      <c r="K3" s="981"/>
      <c r="L3" s="981"/>
      <c r="M3" s="981"/>
    </row>
    <row r="4" spans="1:13" s="161" customFormat="1">
      <c r="A4" s="21"/>
      <c r="B4" s="49"/>
      <c r="C4" s="21"/>
      <c r="D4" s="21"/>
      <c r="E4" s="21"/>
      <c r="F4" s="21"/>
      <c r="G4" s="21"/>
      <c r="H4" s="21"/>
      <c r="I4" s="21"/>
      <c r="J4" s="21"/>
      <c r="K4" s="21"/>
      <c r="L4" s="21"/>
      <c r="M4" s="4"/>
    </row>
    <row r="5" spans="1:13" s="161" customFormat="1">
      <c r="A5" s="140" t="s">
        <v>69</v>
      </c>
      <c r="B5" s="817" t="s">
        <v>1180</v>
      </c>
      <c r="C5" s="817"/>
      <c r="D5" s="817"/>
      <c r="E5" s="817"/>
      <c r="F5" s="817"/>
      <c r="G5" s="817"/>
      <c r="H5" s="817"/>
      <c r="I5" s="817"/>
      <c r="J5" s="817"/>
      <c r="K5" s="817"/>
      <c r="L5" s="817"/>
      <c r="M5" s="817"/>
    </row>
    <row r="6" spans="1:13" s="161" customFormat="1" ht="16.2">
      <c r="A6" s="2"/>
      <c r="B6" s="5" t="s">
        <v>60</v>
      </c>
      <c r="C6" s="46"/>
      <c r="D6" s="46"/>
      <c r="E6" s="46"/>
      <c r="F6" s="46"/>
      <c r="G6" s="46"/>
      <c r="H6" s="46"/>
      <c r="I6" s="46"/>
      <c r="J6" s="46"/>
      <c r="K6" s="46"/>
      <c r="L6" s="46"/>
      <c r="M6" s="4"/>
    </row>
    <row r="7" spans="1:13" s="161" customFormat="1">
      <c r="A7" s="1"/>
      <c r="B7" s="848"/>
      <c r="C7" s="848"/>
      <c r="D7" s="848"/>
      <c r="E7" s="848"/>
      <c r="F7" s="848"/>
      <c r="G7" s="848"/>
      <c r="H7" s="848"/>
      <c r="I7" s="848"/>
      <c r="J7" s="848"/>
      <c r="K7" s="848"/>
      <c r="L7" s="848"/>
      <c r="M7" s="848"/>
    </row>
    <row r="8" spans="1:13" s="161" customFormat="1">
      <c r="A8" s="1"/>
      <c r="B8" s="848"/>
      <c r="C8" s="848"/>
      <c r="D8" s="848"/>
      <c r="E8" s="848"/>
      <c r="F8" s="848"/>
      <c r="G8" s="848"/>
      <c r="H8" s="848"/>
      <c r="I8" s="848"/>
      <c r="J8" s="848"/>
      <c r="K8" s="848"/>
      <c r="L8" s="848"/>
      <c r="M8" s="848"/>
    </row>
    <row r="9" spans="1:13" s="161" customFormat="1" ht="15.6" customHeight="1">
      <c r="A9" s="1"/>
      <c r="B9" s="848"/>
      <c r="C9" s="848"/>
      <c r="D9" s="848"/>
      <c r="E9" s="848"/>
      <c r="F9" s="848"/>
      <c r="G9" s="848"/>
      <c r="H9" s="848"/>
      <c r="I9" s="848"/>
      <c r="J9" s="848"/>
      <c r="K9" s="848"/>
      <c r="L9" s="848"/>
      <c r="M9" s="848"/>
    </row>
    <row r="10" spans="1:13" s="161" customFormat="1">
      <c r="A10" s="140" t="s">
        <v>9</v>
      </c>
      <c r="B10" s="817" t="s">
        <v>1179</v>
      </c>
      <c r="C10" s="817"/>
      <c r="D10" s="817"/>
      <c r="E10" s="817"/>
      <c r="F10" s="817"/>
      <c r="G10" s="817"/>
      <c r="H10" s="817"/>
      <c r="I10" s="817"/>
      <c r="J10" s="817"/>
      <c r="K10" s="817"/>
      <c r="L10" s="817"/>
      <c r="M10" s="817"/>
    </row>
    <row r="11" spans="1:13" s="161" customFormat="1">
      <c r="A11" s="656"/>
      <c r="B11" s="49" t="s">
        <v>1178</v>
      </c>
      <c r="C11" s="47"/>
      <c r="D11" s="47"/>
      <c r="E11" s="47"/>
      <c r="F11" s="47"/>
      <c r="G11" s="47"/>
      <c r="H11" s="47"/>
      <c r="I11" s="47"/>
      <c r="J11" s="47"/>
      <c r="K11" s="47"/>
      <c r="L11" s="47"/>
      <c r="M11" s="47"/>
    </row>
    <row r="12" spans="1:13" s="161" customFormat="1">
      <c r="A12" s="140"/>
      <c r="B12" s="49" t="s">
        <v>1177</v>
      </c>
      <c r="C12" s="47"/>
      <c r="D12" s="47"/>
      <c r="E12" s="47"/>
      <c r="F12" s="47"/>
      <c r="G12" s="47"/>
      <c r="H12" s="47"/>
      <c r="I12" s="47"/>
      <c r="J12" s="47"/>
      <c r="K12" s="47"/>
      <c r="L12" s="47"/>
      <c r="M12" s="47"/>
    </row>
    <row r="13" spans="1:13" s="161" customFormat="1" ht="16.2">
      <c r="A13" s="5"/>
      <c r="B13" s="5" t="s">
        <v>60</v>
      </c>
      <c r="C13" s="5"/>
      <c r="D13" s="3"/>
      <c r="E13" s="3"/>
      <c r="F13" s="3"/>
      <c r="G13" s="3"/>
      <c r="H13" s="2"/>
      <c r="I13" s="2"/>
      <c r="J13" s="4"/>
      <c r="K13" s="4"/>
      <c r="L13" s="2"/>
      <c r="M13" s="4"/>
    </row>
    <row r="14" spans="1:13" s="161" customFormat="1">
      <c r="A14" s="1"/>
      <c r="B14" s="848"/>
      <c r="C14" s="848"/>
      <c r="D14" s="848"/>
      <c r="E14" s="848"/>
      <c r="F14" s="848"/>
      <c r="G14" s="848"/>
      <c r="H14" s="848"/>
      <c r="I14" s="848"/>
      <c r="J14" s="848"/>
      <c r="K14" s="848"/>
      <c r="L14" s="848"/>
      <c r="M14" s="848"/>
    </row>
    <row r="15" spans="1:13" s="161" customFormat="1">
      <c r="A15" s="1"/>
      <c r="B15" s="848"/>
      <c r="C15" s="848"/>
      <c r="D15" s="848"/>
      <c r="E15" s="848"/>
      <c r="F15" s="848"/>
      <c r="G15" s="848"/>
      <c r="H15" s="848"/>
      <c r="I15" s="848"/>
      <c r="J15" s="848"/>
      <c r="K15" s="848"/>
      <c r="L15" s="848"/>
      <c r="M15" s="848"/>
    </row>
    <row r="16" spans="1:13" s="161" customFormat="1">
      <c r="A16" s="1"/>
      <c r="B16" s="848"/>
      <c r="C16" s="848"/>
      <c r="D16" s="848"/>
      <c r="E16" s="848"/>
      <c r="F16" s="848"/>
      <c r="G16" s="848"/>
      <c r="H16" s="848"/>
      <c r="I16" s="848"/>
      <c r="J16" s="848"/>
      <c r="K16" s="848"/>
      <c r="L16" s="848"/>
      <c r="M16" s="848"/>
    </row>
    <row r="17" spans="1:13" s="161" customFormat="1">
      <c r="A17" s="2" t="s">
        <v>1176</v>
      </c>
      <c r="B17" s="2"/>
      <c r="C17" s="2"/>
      <c r="D17" s="2"/>
      <c r="E17" s="2"/>
      <c r="F17" s="2"/>
      <c r="G17" s="2"/>
      <c r="H17" s="2"/>
      <c r="I17" s="2"/>
      <c r="J17" s="4"/>
      <c r="K17" s="2"/>
      <c r="L17" s="4"/>
      <c r="M17" s="4"/>
    </row>
    <row r="18" spans="1:13" s="161" customFormat="1">
      <c r="A18" s="2"/>
      <c r="B18" s="2"/>
      <c r="C18" s="2"/>
      <c r="D18" s="2"/>
      <c r="E18" s="2"/>
      <c r="F18" s="2"/>
      <c r="G18" s="2"/>
      <c r="H18" s="2"/>
      <c r="I18" s="2"/>
      <c r="J18" s="4"/>
      <c r="K18" s="2"/>
      <c r="L18" s="4"/>
      <c r="M18" s="4"/>
    </row>
    <row r="19" spans="1:13" s="161" customFormat="1" ht="27.6">
      <c r="A19" s="2"/>
      <c r="B19" s="655" t="s">
        <v>1175</v>
      </c>
      <c r="C19" s="655" t="s">
        <v>1174</v>
      </c>
      <c r="D19" s="655" t="s">
        <v>1173</v>
      </c>
      <c r="E19" s="655" t="s">
        <v>1172</v>
      </c>
      <c r="F19" s="986" t="s">
        <v>1171</v>
      </c>
      <c r="G19" s="986"/>
      <c r="H19" s="986"/>
      <c r="I19" s="2"/>
      <c r="J19" s="4"/>
      <c r="K19" s="2"/>
      <c r="L19" s="4"/>
      <c r="M19" s="4"/>
    </row>
    <row r="20" spans="1:13" s="161" customFormat="1">
      <c r="A20" s="2"/>
      <c r="B20" s="654" t="s">
        <v>855</v>
      </c>
      <c r="C20" s="653">
        <v>600000</v>
      </c>
      <c r="D20" s="653">
        <v>500000</v>
      </c>
      <c r="E20" s="653">
        <v>1000</v>
      </c>
      <c r="F20" s="985" t="s">
        <v>1170</v>
      </c>
      <c r="G20" s="985"/>
      <c r="H20" s="985"/>
      <c r="I20" s="2"/>
      <c r="J20" s="4"/>
      <c r="K20" s="2"/>
      <c r="L20" s="4"/>
      <c r="M20" s="4"/>
    </row>
    <row r="21" spans="1:13" s="161" customFormat="1">
      <c r="A21" s="2"/>
      <c r="B21" s="654" t="s">
        <v>854</v>
      </c>
      <c r="C21" s="653">
        <v>600000</v>
      </c>
      <c r="D21" s="653">
        <v>500000</v>
      </c>
      <c r="E21" s="653">
        <v>1000</v>
      </c>
      <c r="F21" s="985" t="s">
        <v>1169</v>
      </c>
      <c r="G21" s="985"/>
      <c r="H21" s="985"/>
      <c r="I21" s="2"/>
      <c r="J21" s="4"/>
      <c r="K21" s="2"/>
      <c r="L21" s="4"/>
      <c r="M21" s="4"/>
    </row>
    <row r="22" spans="1:13" s="161" customFormat="1">
      <c r="A22" s="2"/>
      <c r="B22" s="654" t="s">
        <v>853</v>
      </c>
      <c r="C22" s="653">
        <v>600000</v>
      </c>
      <c r="D22" s="653">
        <v>500000</v>
      </c>
      <c r="E22" s="653">
        <v>2000</v>
      </c>
      <c r="F22" s="985" t="s">
        <v>1168</v>
      </c>
      <c r="G22" s="985"/>
      <c r="H22" s="985"/>
      <c r="I22" s="2"/>
      <c r="J22" s="4"/>
      <c r="K22" s="2"/>
      <c r="L22" s="4"/>
      <c r="M22" s="4"/>
    </row>
    <row r="23" spans="1:13" s="161" customFormat="1">
      <c r="A23" s="2"/>
      <c r="B23" s="654" t="s">
        <v>1167</v>
      </c>
      <c r="C23" s="653">
        <v>600000</v>
      </c>
      <c r="D23" s="653">
        <v>500000</v>
      </c>
      <c r="E23" s="653">
        <v>2000</v>
      </c>
      <c r="F23" s="985" t="s">
        <v>1166</v>
      </c>
      <c r="G23" s="985"/>
      <c r="H23" s="985"/>
      <c r="I23" s="2"/>
      <c r="J23" s="4"/>
      <c r="K23" s="2"/>
      <c r="L23" s="4"/>
      <c r="M23" s="4"/>
    </row>
    <row r="24" spans="1:13" s="161" customFormat="1">
      <c r="A24" s="2"/>
      <c r="B24" s="652"/>
      <c r="C24" s="651"/>
      <c r="D24" s="651"/>
      <c r="E24" s="651"/>
      <c r="F24" s="650"/>
      <c r="G24" s="650"/>
      <c r="H24" s="650"/>
      <c r="I24" s="2"/>
      <c r="J24" s="4"/>
      <c r="K24" s="2"/>
      <c r="L24" s="4"/>
      <c r="M24" s="4"/>
    </row>
    <row r="25" spans="1:13" s="161" customFormat="1">
      <c r="A25" s="2"/>
      <c r="B25" s="21" t="s">
        <v>1165</v>
      </c>
      <c r="C25" s="651"/>
      <c r="D25" s="651"/>
      <c r="E25" s="651"/>
      <c r="F25" s="650"/>
      <c r="G25" s="650"/>
      <c r="H25" s="650"/>
      <c r="I25" s="2"/>
      <c r="J25" s="4"/>
      <c r="K25" s="2"/>
      <c r="L25" s="4"/>
      <c r="M25" s="4"/>
    </row>
    <row r="26" spans="1:13" s="161" customFormat="1">
      <c r="A26" s="2"/>
      <c r="B26" s="356" t="s">
        <v>1164</v>
      </c>
      <c r="C26" s="651"/>
      <c r="D26" s="651"/>
      <c r="E26" s="651"/>
      <c r="F26" s="650"/>
      <c r="G26" s="650"/>
      <c r="H26" s="650"/>
      <c r="I26" s="2"/>
      <c r="J26" s="4"/>
      <c r="K26" s="2"/>
      <c r="L26" s="4"/>
      <c r="M26" s="4"/>
    </row>
    <row r="27" spans="1:13" s="161" customFormat="1">
      <c r="A27" s="2"/>
      <c r="B27" s="356" t="s">
        <v>1163</v>
      </c>
      <c r="C27" s="651"/>
      <c r="D27" s="651"/>
      <c r="E27" s="651"/>
      <c r="F27" s="650"/>
      <c r="G27" s="650"/>
      <c r="H27" s="650"/>
      <c r="I27" s="2"/>
      <c r="J27" s="4"/>
      <c r="K27" s="2"/>
      <c r="L27" s="4"/>
      <c r="M27" s="4"/>
    </row>
    <row r="28" spans="1:13" s="161" customFormat="1">
      <c r="A28" s="2"/>
      <c r="B28" s="356" t="s">
        <v>1162</v>
      </c>
      <c r="C28" s="2"/>
      <c r="D28" s="2"/>
      <c r="E28" s="2"/>
      <c r="F28" s="2"/>
      <c r="G28" s="2"/>
      <c r="H28" s="2"/>
      <c r="I28" s="2"/>
      <c r="J28" s="4"/>
      <c r="K28" s="2"/>
      <c r="L28" s="4"/>
      <c r="M28" s="4"/>
    </row>
    <row r="29" spans="1:13" s="161" customFormat="1">
      <c r="A29" s="2"/>
      <c r="B29" s="649"/>
      <c r="C29" s="2"/>
      <c r="D29" s="2"/>
      <c r="E29" s="2"/>
      <c r="F29" s="2"/>
      <c r="G29" s="2"/>
      <c r="H29" s="2"/>
      <c r="I29" s="2"/>
      <c r="J29" s="4"/>
      <c r="K29" s="2"/>
      <c r="L29" s="4"/>
      <c r="M29" s="4"/>
    </row>
    <row r="30" spans="1:13">
      <c r="A30" s="140" t="s">
        <v>7</v>
      </c>
      <c r="B30" s="817" t="s">
        <v>1161</v>
      </c>
      <c r="C30" s="817"/>
      <c r="D30" s="817"/>
      <c r="E30" s="817"/>
      <c r="F30" s="817"/>
      <c r="G30" s="817"/>
      <c r="H30" s="817"/>
      <c r="I30" s="817"/>
      <c r="J30" s="817"/>
      <c r="K30" s="817"/>
      <c r="L30" s="817"/>
      <c r="M30" s="817"/>
    </row>
    <row r="31" spans="1:13">
      <c r="A31" s="140"/>
      <c r="B31" s="49" t="s">
        <v>1160</v>
      </c>
      <c r="C31" s="47"/>
      <c r="D31" s="47"/>
      <c r="E31" s="47"/>
      <c r="F31" s="47"/>
      <c r="G31" s="47"/>
      <c r="H31" s="47"/>
      <c r="I31" s="47"/>
      <c r="J31" s="47"/>
      <c r="K31" s="47"/>
      <c r="L31" s="47"/>
      <c r="M31" s="47"/>
    </row>
    <row r="32" spans="1:13">
      <c r="A32" s="140"/>
      <c r="B32" s="49" t="s">
        <v>1159</v>
      </c>
      <c r="C32" s="47"/>
      <c r="D32" s="47"/>
      <c r="E32" s="47"/>
      <c r="F32" s="47"/>
      <c r="G32" s="47"/>
      <c r="H32" s="47"/>
      <c r="I32" s="47"/>
      <c r="J32" s="47"/>
      <c r="K32" s="47"/>
      <c r="L32" s="47"/>
      <c r="M32" s="47"/>
    </row>
    <row r="33" spans="1:13" ht="16.2">
      <c r="A33" s="5"/>
      <c r="B33" s="5" t="s">
        <v>60</v>
      </c>
      <c r="C33" s="5"/>
      <c r="D33" s="3"/>
      <c r="E33" s="3"/>
      <c r="F33" s="3"/>
      <c r="G33" s="3"/>
      <c r="H33" s="2"/>
      <c r="I33" s="2"/>
      <c r="J33" s="4"/>
      <c r="K33" s="4"/>
      <c r="L33" s="2"/>
      <c r="M33" s="4"/>
    </row>
  </sheetData>
  <mergeCells count="11">
    <mergeCell ref="F19:H19"/>
    <mergeCell ref="A3:M3"/>
    <mergeCell ref="B5:M5"/>
    <mergeCell ref="B7:M9"/>
    <mergeCell ref="B10:M10"/>
    <mergeCell ref="B14:M16"/>
    <mergeCell ref="F20:H20"/>
    <mergeCell ref="F21:H21"/>
    <mergeCell ref="F22:H22"/>
    <mergeCell ref="F23:H23"/>
    <mergeCell ref="B30:M30"/>
  </mergeCell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ECA7-9915-47D3-A9F9-B4ABD598C1F4}">
  <dimension ref="A1:M37"/>
  <sheetViews>
    <sheetView workbookViewId="0"/>
  </sheetViews>
  <sheetFormatPr defaultColWidth="8.88671875" defaultRowHeight="13.8"/>
  <cols>
    <col min="1" max="3" width="8.88671875" style="161"/>
    <col min="4" max="4" width="12.5546875" style="161" customWidth="1"/>
    <col min="5" max="5" width="12.33203125" style="161" customWidth="1"/>
    <col min="6" max="6" width="11.6640625" style="161" customWidth="1"/>
    <col min="7" max="8" width="11.5546875" style="161" bestFit="1" customWidth="1"/>
    <col min="9" max="16384" width="8.88671875" style="161"/>
  </cols>
  <sheetData>
    <row r="1" spans="1:13" ht="18">
      <c r="A1" s="23" t="s">
        <v>491</v>
      </c>
      <c r="B1" s="23"/>
      <c r="C1" s="256" t="s">
        <v>36</v>
      </c>
      <c r="D1" s="22"/>
      <c r="E1" s="22"/>
      <c r="F1" s="22"/>
      <c r="G1" s="22"/>
      <c r="H1" s="22"/>
      <c r="I1" s="22"/>
      <c r="J1" s="22"/>
      <c r="K1" s="22"/>
      <c r="L1" s="22"/>
      <c r="M1" s="22"/>
    </row>
    <row r="2" spans="1:13" s="1" customFormat="1" ht="13.95" customHeight="1">
      <c r="A2" s="8"/>
      <c r="B2" s="8"/>
      <c r="C2" s="8"/>
      <c r="D2" s="8"/>
      <c r="E2" s="8"/>
      <c r="F2" s="8"/>
      <c r="G2" s="8"/>
      <c r="H2" s="8"/>
      <c r="I2" s="8"/>
      <c r="J2" s="8"/>
      <c r="K2" s="8"/>
      <c r="L2" s="8"/>
      <c r="M2" s="8"/>
    </row>
    <row r="3" spans="1:13" s="1" customFormat="1" ht="16.2" customHeight="1">
      <c r="A3" s="987" t="s">
        <v>1194</v>
      </c>
      <c r="B3" s="987"/>
      <c r="C3" s="987"/>
      <c r="D3" s="987"/>
      <c r="E3" s="987"/>
      <c r="F3" s="987"/>
      <c r="G3" s="987"/>
      <c r="H3" s="987"/>
      <c r="I3" s="987"/>
      <c r="J3" s="987"/>
      <c r="K3" s="987"/>
      <c r="L3" s="987"/>
      <c r="M3" s="987"/>
    </row>
    <row r="4" spans="1:13" s="1" customFormat="1" ht="16.2" customHeight="1">
      <c r="A4" s="987"/>
      <c r="B4" s="987"/>
      <c r="C4" s="987"/>
      <c r="D4" s="987"/>
      <c r="E4" s="987"/>
      <c r="F4" s="987"/>
      <c r="G4" s="987"/>
      <c r="H4" s="987"/>
      <c r="I4" s="987"/>
      <c r="J4" s="987"/>
      <c r="K4" s="987"/>
      <c r="L4" s="987"/>
      <c r="M4" s="987"/>
    </row>
    <row r="5" spans="1:13" s="1" customFormat="1" ht="15.6">
      <c r="A5" s="8"/>
      <c r="B5" s="8"/>
      <c r="C5" s="8"/>
      <c r="D5" s="8"/>
      <c r="E5" s="8"/>
      <c r="F5" s="8"/>
      <c r="G5" s="8"/>
      <c r="H5" s="8"/>
      <c r="I5" s="8"/>
      <c r="J5" s="8"/>
      <c r="K5" s="8"/>
      <c r="L5" s="8"/>
      <c r="M5" s="8"/>
    </row>
    <row r="6" spans="1:13" s="1" customFormat="1" ht="15.6">
      <c r="A6" s="666" t="s">
        <v>1193</v>
      </c>
      <c r="B6" s="665"/>
      <c r="C6" s="665"/>
      <c r="D6" s="664"/>
      <c r="E6" s="271">
        <v>31.5</v>
      </c>
      <c r="F6" s="8" t="s">
        <v>1191</v>
      </c>
      <c r="G6" s="8"/>
      <c r="H6" s="8"/>
      <c r="I6" s="8"/>
      <c r="J6" s="8"/>
      <c r="K6" s="8"/>
      <c r="L6" s="8"/>
      <c r="M6" s="8"/>
    </row>
    <row r="7" spans="1:13" s="1" customFormat="1" ht="15.6">
      <c r="A7" s="666" t="s">
        <v>1192</v>
      </c>
      <c r="B7" s="665"/>
      <c r="C7" s="665"/>
      <c r="D7" s="664"/>
      <c r="E7" s="271">
        <v>140</v>
      </c>
      <c r="F7" s="8" t="s">
        <v>1191</v>
      </c>
      <c r="G7" s="8"/>
      <c r="H7" s="8"/>
      <c r="I7" s="8"/>
      <c r="J7" s="8"/>
      <c r="K7" s="8"/>
      <c r="L7" s="8"/>
      <c r="M7" s="8"/>
    </row>
    <row r="8" spans="1:13" s="1" customFormat="1" ht="15.6">
      <c r="A8" s="666" t="s">
        <v>1190</v>
      </c>
      <c r="B8" s="665"/>
      <c r="C8" s="665"/>
      <c r="D8" s="664"/>
      <c r="E8" s="667">
        <v>0.875</v>
      </c>
      <c r="F8" s="8"/>
      <c r="G8" s="8"/>
      <c r="H8" s="8"/>
      <c r="I8" s="8"/>
      <c r="J8" s="8"/>
      <c r="K8" s="8"/>
      <c r="L8" s="8"/>
      <c r="M8" s="8"/>
    </row>
    <row r="9" spans="1:13" s="1" customFormat="1" ht="15.6">
      <c r="A9" s="666" t="s">
        <v>1138</v>
      </c>
      <c r="B9" s="665"/>
      <c r="C9" s="665"/>
      <c r="D9" s="664"/>
      <c r="E9" s="271">
        <v>1.19</v>
      </c>
      <c r="F9" s="8"/>
      <c r="G9" s="8"/>
      <c r="H9" s="8"/>
      <c r="I9" s="8"/>
      <c r="J9" s="8"/>
      <c r="K9" s="8"/>
      <c r="L9" s="8"/>
      <c r="M9" s="8"/>
    </row>
    <row r="10" spans="1:13" s="1" customFormat="1" ht="15.6">
      <c r="A10" s="666" t="s">
        <v>1137</v>
      </c>
      <c r="B10" s="665"/>
      <c r="C10" s="665"/>
      <c r="D10" s="664"/>
      <c r="E10" s="271">
        <v>1.02</v>
      </c>
      <c r="F10" s="8"/>
      <c r="G10" s="8"/>
      <c r="H10" s="8"/>
      <c r="I10" s="8"/>
      <c r="J10" s="8"/>
      <c r="K10" s="8"/>
      <c r="L10" s="8"/>
      <c r="M10" s="8"/>
    </row>
    <row r="11" spans="1:13" s="1" customFormat="1" ht="15.6">
      <c r="A11" s="8"/>
      <c r="B11" s="8"/>
      <c r="C11" s="8"/>
      <c r="D11" s="8"/>
      <c r="E11" s="8"/>
      <c r="F11" s="8"/>
      <c r="G11" s="8"/>
      <c r="H11" s="8"/>
      <c r="I11" s="8"/>
      <c r="J11" s="8"/>
      <c r="K11" s="8"/>
      <c r="L11" s="8"/>
      <c r="M11" s="8"/>
    </row>
    <row r="12" spans="1:13" s="1" customFormat="1" ht="64.95" customHeight="1">
      <c r="A12" s="997" t="s">
        <v>1189</v>
      </c>
      <c r="B12" s="997"/>
      <c r="C12" s="997"/>
      <c r="D12" s="997" t="s">
        <v>1188</v>
      </c>
      <c r="E12" s="997"/>
      <c r="F12" s="997"/>
      <c r="G12" s="997" t="s">
        <v>1187</v>
      </c>
      <c r="H12" s="997"/>
      <c r="I12" s="997"/>
      <c r="J12" s="997" t="s">
        <v>1186</v>
      </c>
      <c r="K12" s="997"/>
      <c r="L12" s="997"/>
      <c r="M12" s="8"/>
    </row>
    <row r="13" spans="1:13" s="1" customFormat="1" ht="15.6">
      <c r="A13" s="994" t="s">
        <v>1049</v>
      </c>
      <c r="B13" s="995"/>
      <c r="C13" s="996"/>
      <c r="D13" s="988">
        <v>0.82299999999999995</v>
      </c>
      <c r="E13" s="995"/>
      <c r="F13" s="996"/>
      <c r="G13" s="991">
        <v>2.1000000000000001E-2</v>
      </c>
      <c r="H13" s="992"/>
      <c r="I13" s="993"/>
      <c r="J13" s="991">
        <v>0.03</v>
      </c>
      <c r="K13" s="992"/>
      <c r="L13" s="993"/>
      <c r="M13" s="8"/>
    </row>
    <row r="14" spans="1:13" s="1" customFormat="1" ht="15.6">
      <c r="A14" s="994" t="s">
        <v>1048</v>
      </c>
      <c r="B14" s="995"/>
      <c r="C14" s="996"/>
      <c r="D14" s="988">
        <v>0.91100000000000003</v>
      </c>
      <c r="E14" s="995"/>
      <c r="F14" s="996"/>
      <c r="G14" s="991">
        <v>2.5999999999999999E-2</v>
      </c>
      <c r="H14" s="992"/>
      <c r="I14" s="993"/>
      <c r="J14" s="991">
        <v>4.5999999999999999E-2</v>
      </c>
      <c r="K14" s="992"/>
      <c r="L14" s="993"/>
      <c r="M14" s="8"/>
    </row>
    <row r="15" spans="1:13" s="1" customFormat="1" ht="15.6">
      <c r="A15" s="994" t="s">
        <v>1047</v>
      </c>
      <c r="B15" s="995"/>
      <c r="C15" s="996"/>
      <c r="D15" s="988">
        <v>0.97799999999999998</v>
      </c>
      <c r="E15" s="995"/>
      <c r="F15" s="996"/>
      <c r="G15" s="991">
        <v>0.03</v>
      </c>
      <c r="H15" s="992"/>
      <c r="I15" s="993"/>
      <c r="J15" s="991">
        <v>7.4999999999999997E-2</v>
      </c>
      <c r="K15" s="992"/>
      <c r="L15" s="993"/>
      <c r="M15" s="8"/>
    </row>
    <row r="16" spans="1:13" s="1" customFormat="1" ht="15.6">
      <c r="A16" s="994" t="s">
        <v>1077</v>
      </c>
      <c r="B16" s="995"/>
      <c r="C16" s="996"/>
      <c r="D16" s="988">
        <v>1</v>
      </c>
      <c r="E16" s="989"/>
      <c r="F16" s="990"/>
      <c r="G16" s="991">
        <v>3.2000000000000001E-2</v>
      </c>
      <c r="H16" s="992"/>
      <c r="I16" s="993"/>
      <c r="J16" s="991">
        <v>0.09</v>
      </c>
      <c r="K16" s="992"/>
      <c r="L16" s="993"/>
      <c r="M16" s="8"/>
    </row>
    <row r="18" spans="1:13" s="39" customFormat="1" ht="31.95" customHeight="1">
      <c r="A18" s="514" t="s">
        <v>69</v>
      </c>
      <c r="B18" s="884" t="s">
        <v>1185</v>
      </c>
      <c r="C18" s="884"/>
      <c r="D18" s="884"/>
      <c r="E18" s="884"/>
      <c r="F18" s="884"/>
      <c r="G18" s="884"/>
      <c r="H18" s="884"/>
      <c r="I18" s="884"/>
      <c r="J18" s="884"/>
      <c r="K18" s="884"/>
      <c r="L18" s="884"/>
      <c r="M18" s="884"/>
    </row>
    <row r="19" spans="1:13" s="39" customFormat="1" ht="13.95" customHeight="1">
      <c r="A19" s="514"/>
      <c r="B19" s="951" t="s">
        <v>60</v>
      </c>
      <c r="C19" s="951"/>
      <c r="D19" s="951"/>
      <c r="E19" s="951"/>
      <c r="F19" s="951"/>
      <c r="G19" s="951"/>
      <c r="H19" s="951"/>
      <c r="I19" s="951"/>
      <c r="J19" s="951"/>
      <c r="K19" s="951"/>
      <c r="L19" s="951"/>
      <c r="M19" s="951"/>
    </row>
    <row r="20" spans="1:13" s="1" customFormat="1" ht="15.6">
      <c r="A20" s="663"/>
      <c r="B20" s="366"/>
      <c r="C20" s="366"/>
      <c r="D20" s="366"/>
      <c r="E20" s="366"/>
      <c r="F20" s="366"/>
      <c r="G20" s="366"/>
      <c r="H20" s="366"/>
      <c r="I20" s="366"/>
      <c r="J20" s="366"/>
      <c r="K20" s="366"/>
      <c r="L20" s="366"/>
      <c r="M20" s="366"/>
    </row>
    <row r="21" spans="1:13" s="1" customFormat="1" ht="15.6">
      <c r="A21" s="39"/>
      <c r="B21" s="659"/>
      <c r="C21" s="662"/>
      <c r="D21" s="659"/>
      <c r="E21" s="661"/>
      <c r="F21" s="660"/>
      <c r="G21" s="659"/>
      <c r="H21" s="39"/>
      <c r="I21" s="39"/>
      <c r="J21" s="39"/>
      <c r="K21" s="39"/>
      <c r="L21" s="39"/>
      <c r="M21" s="39"/>
    </row>
    <row r="22" spans="1:13" s="1" customFormat="1" ht="15.6">
      <c r="D22" s="491"/>
      <c r="E22" s="658"/>
    </row>
    <row r="23" spans="1:13" s="1" customFormat="1" ht="15.6">
      <c r="A23" s="657" t="s">
        <v>9</v>
      </c>
      <c r="B23" s="987" t="s">
        <v>1184</v>
      </c>
      <c r="C23" s="987"/>
      <c r="D23" s="987"/>
      <c r="E23" s="987"/>
      <c r="F23" s="987"/>
      <c r="G23" s="987"/>
      <c r="H23" s="987"/>
      <c r="I23" s="987"/>
      <c r="J23" s="987"/>
      <c r="K23" s="987"/>
      <c r="L23" s="987"/>
      <c r="M23" s="987"/>
    </row>
    <row r="24" spans="1:13" s="1" customFormat="1" ht="16.2">
      <c r="A24" s="514"/>
      <c r="B24" s="951" t="s">
        <v>60</v>
      </c>
      <c r="C24" s="951"/>
      <c r="D24" s="951"/>
      <c r="E24" s="951"/>
      <c r="F24" s="951"/>
      <c r="G24" s="951"/>
      <c r="H24" s="951"/>
      <c r="I24" s="951"/>
      <c r="J24" s="951"/>
      <c r="K24" s="951"/>
      <c r="L24" s="951"/>
      <c r="M24" s="951"/>
    </row>
    <row r="25" spans="1:13" s="1" customFormat="1" ht="15.6">
      <c r="A25" s="883"/>
      <c r="B25" s="883"/>
      <c r="C25" s="883"/>
      <c r="D25" s="883"/>
      <c r="E25" s="883"/>
      <c r="F25" s="883"/>
      <c r="G25" s="883"/>
      <c r="H25" s="883"/>
      <c r="I25" s="883"/>
      <c r="J25" s="883"/>
      <c r="K25" s="883"/>
      <c r="L25" s="883"/>
      <c r="M25" s="883"/>
    </row>
    <row r="26" spans="1:13" s="1" customFormat="1" ht="13.95" customHeight="1">
      <c r="A26" s="883"/>
      <c r="B26" s="883"/>
      <c r="C26" s="883"/>
      <c r="D26" s="883"/>
      <c r="E26" s="883"/>
      <c r="F26" s="883"/>
      <c r="G26" s="883"/>
      <c r="H26" s="883"/>
      <c r="I26" s="883"/>
      <c r="J26" s="883"/>
      <c r="K26" s="883"/>
      <c r="L26" s="883"/>
      <c r="M26" s="883"/>
    </row>
    <row r="27" spans="1:13" s="1" customFormat="1" ht="15.6">
      <c r="A27" s="883"/>
      <c r="B27" s="883"/>
      <c r="C27" s="883"/>
      <c r="D27" s="883"/>
      <c r="E27" s="883"/>
      <c r="F27" s="883"/>
      <c r="G27" s="883"/>
      <c r="H27" s="883"/>
      <c r="I27" s="883"/>
      <c r="J27" s="883"/>
      <c r="K27" s="883"/>
      <c r="L27" s="883"/>
      <c r="M27" s="883"/>
    </row>
    <row r="28" spans="1:13" s="1" customFormat="1" ht="15.6">
      <c r="A28" s="657" t="s">
        <v>7</v>
      </c>
      <c r="B28" s="987" t="s">
        <v>1183</v>
      </c>
      <c r="C28" s="987"/>
      <c r="D28" s="987"/>
      <c r="E28" s="987"/>
      <c r="F28" s="987"/>
      <c r="G28" s="987"/>
      <c r="H28" s="987"/>
      <c r="I28" s="987"/>
      <c r="J28" s="987"/>
      <c r="K28" s="987"/>
      <c r="L28" s="987"/>
      <c r="M28" s="987"/>
    </row>
    <row r="29" spans="1:13" s="1" customFormat="1" ht="16.2">
      <c r="A29" s="514"/>
      <c r="B29" s="951" t="s">
        <v>60</v>
      </c>
      <c r="C29" s="951"/>
      <c r="D29" s="951"/>
      <c r="E29" s="951"/>
      <c r="F29" s="951"/>
      <c r="G29" s="951"/>
      <c r="H29" s="951"/>
      <c r="I29" s="951"/>
      <c r="J29" s="951"/>
      <c r="K29" s="951"/>
      <c r="L29" s="951"/>
      <c r="M29" s="951"/>
    </row>
    <row r="30" spans="1:13" s="1" customFormat="1" ht="15.6">
      <c r="A30" s="883"/>
      <c r="B30" s="883"/>
      <c r="C30" s="883"/>
      <c r="D30" s="883"/>
      <c r="E30" s="883"/>
      <c r="F30" s="883"/>
      <c r="G30" s="883"/>
      <c r="H30" s="883"/>
      <c r="I30" s="883"/>
      <c r="J30" s="883"/>
      <c r="K30" s="883"/>
      <c r="L30" s="883"/>
      <c r="M30" s="883"/>
    </row>
    <row r="31" spans="1:13" s="1" customFormat="1" ht="13.95" customHeight="1">
      <c r="A31" s="883"/>
      <c r="B31" s="883"/>
      <c r="C31" s="883"/>
      <c r="D31" s="883"/>
      <c r="E31" s="883"/>
      <c r="F31" s="883"/>
      <c r="G31" s="883"/>
      <c r="H31" s="883"/>
      <c r="I31" s="883"/>
      <c r="J31" s="883"/>
      <c r="K31" s="883"/>
      <c r="L31" s="883"/>
      <c r="M31" s="883"/>
    </row>
    <row r="32" spans="1:13" s="1" customFormat="1" ht="15.6">
      <c r="A32" s="883"/>
      <c r="B32" s="883"/>
      <c r="C32" s="883"/>
      <c r="D32" s="883"/>
      <c r="E32" s="883"/>
      <c r="F32" s="883"/>
      <c r="G32" s="883"/>
      <c r="H32" s="883"/>
      <c r="I32" s="883"/>
      <c r="J32" s="883"/>
      <c r="K32" s="883"/>
      <c r="L32" s="883"/>
      <c r="M32" s="883"/>
    </row>
    <row r="33" spans="1:13" s="1" customFormat="1" ht="15.6">
      <c r="A33" s="657" t="s">
        <v>4</v>
      </c>
      <c r="B33" s="987" t="s">
        <v>1182</v>
      </c>
      <c r="C33" s="987"/>
      <c r="D33" s="987"/>
      <c r="E33" s="987"/>
      <c r="F33" s="987"/>
      <c r="G33" s="987"/>
      <c r="H33" s="987"/>
      <c r="I33" s="987"/>
      <c r="J33" s="987"/>
      <c r="K33" s="987"/>
      <c r="L33" s="987"/>
      <c r="M33" s="987"/>
    </row>
    <row r="34" spans="1:13" s="1" customFormat="1" ht="16.2">
      <c r="A34" s="514"/>
      <c r="B34" s="951" t="s">
        <v>60</v>
      </c>
      <c r="C34" s="951"/>
      <c r="D34" s="951"/>
      <c r="E34" s="951"/>
      <c r="F34" s="951"/>
      <c r="G34" s="951"/>
      <c r="H34" s="951"/>
      <c r="I34" s="951"/>
      <c r="J34" s="951"/>
      <c r="K34" s="951"/>
      <c r="L34" s="951"/>
      <c r="M34" s="951"/>
    </row>
    <row r="35" spans="1:13" s="1" customFormat="1" ht="15.6">
      <c r="A35" s="883"/>
      <c r="B35" s="883"/>
      <c r="C35" s="883"/>
      <c r="D35" s="883"/>
      <c r="E35" s="883"/>
      <c r="F35" s="883"/>
      <c r="G35" s="883"/>
      <c r="H35" s="883"/>
      <c r="I35" s="883"/>
      <c r="J35" s="883"/>
      <c r="K35" s="883"/>
      <c r="L35" s="883"/>
      <c r="M35" s="883"/>
    </row>
    <row r="36" spans="1:13" s="1" customFormat="1" ht="15.6">
      <c r="A36" s="883"/>
      <c r="B36" s="883"/>
      <c r="C36" s="883"/>
      <c r="D36" s="883"/>
      <c r="E36" s="883"/>
      <c r="F36" s="883"/>
      <c r="G36" s="883"/>
      <c r="H36" s="883"/>
      <c r="I36" s="883"/>
      <c r="J36" s="883"/>
      <c r="K36" s="883"/>
      <c r="L36" s="883"/>
      <c r="M36" s="883"/>
    </row>
    <row r="37" spans="1:13" s="1" customFormat="1" ht="15.6">
      <c r="A37" s="883"/>
      <c r="B37" s="883"/>
      <c r="C37" s="883"/>
      <c r="D37" s="883"/>
      <c r="E37" s="883"/>
      <c r="F37" s="883"/>
      <c r="G37" s="883"/>
      <c r="H37" s="883"/>
      <c r="I37" s="883"/>
      <c r="J37" s="883"/>
      <c r="K37" s="883"/>
      <c r="L37" s="883"/>
      <c r="M37" s="883"/>
    </row>
  </sheetData>
  <mergeCells count="32">
    <mergeCell ref="A13:C13"/>
    <mergeCell ref="D13:F13"/>
    <mergeCell ref="G13:I13"/>
    <mergeCell ref="J13:L13"/>
    <mergeCell ref="A3:M4"/>
    <mergeCell ref="A12:C12"/>
    <mergeCell ref="D12:F12"/>
    <mergeCell ref="G12:I12"/>
    <mergeCell ref="J12:L12"/>
    <mergeCell ref="A14:C14"/>
    <mergeCell ref="D14:F14"/>
    <mergeCell ref="G14:I14"/>
    <mergeCell ref="J14:L14"/>
    <mergeCell ref="A15:C15"/>
    <mergeCell ref="D15:F15"/>
    <mergeCell ref="G15:I15"/>
    <mergeCell ref="J15:L15"/>
    <mergeCell ref="D16:F16"/>
    <mergeCell ref="G16:I16"/>
    <mergeCell ref="J16:L16"/>
    <mergeCell ref="B18:M18"/>
    <mergeCell ref="B33:M33"/>
    <mergeCell ref="B19:M19"/>
    <mergeCell ref="A16:C16"/>
    <mergeCell ref="A35:M37"/>
    <mergeCell ref="B23:M23"/>
    <mergeCell ref="B24:M24"/>
    <mergeCell ref="A25:M27"/>
    <mergeCell ref="B28:M28"/>
    <mergeCell ref="B29:M29"/>
    <mergeCell ref="A30:M32"/>
    <mergeCell ref="B34:M3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5D66-3BE9-488B-8C79-11A143BDBE6B}">
  <dimension ref="A1:M46"/>
  <sheetViews>
    <sheetView workbookViewId="0"/>
  </sheetViews>
  <sheetFormatPr defaultRowHeight="14.4"/>
  <cols>
    <col min="2" max="9" width="11.6640625" customWidth="1"/>
    <col min="10" max="13" width="10.33203125" customWidth="1"/>
  </cols>
  <sheetData>
    <row r="1" spans="1:13" ht="18">
      <c r="A1" s="23" t="s">
        <v>1125</v>
      </c>
      <c r="B1" s="186"/>
      <c r="C1" s="256" t="s">
        <v>36</v>
      </c>
      <c r="D1" s="22"/>
      <c r="E1" s="22"/>
      <c r="F1" s="22"/>
      <c r="G1" s="22"/>
      <c r="H1" s="22"/>
      <c r="I1" s="22"/>
      <c r="J1" s="22"/>
      <c r="K1" s="22"/>
      <c r="L1" s="22"/>
      <c r="M1" s="22"/>
    </row>
    <row r="2" spans="1:13" s="199" customFormat="1" ht="15.6">
      <c r="A2" s="22"/>
      <c r="B2" s="22"/>
      <c r="C2" s="22"/>
      <c r="D2" s="22"/>
      <c r="E2" s="22"/>
      <c r="F2" s="22"/>
      <c r="G2" s="22"/>
      <c r="H2" s="22"/>
      <c r="I2" s="22"/>
      <c r="J2" s="22"/>
      <c r="K2" s="22"/>
      <c r="L2" s="22"/>
      <c r="M2" s="22"/>
    </row>
    <row r="3" spans="1:13" s="199" customFormat="1" ht="15.6">
      <c r="A3" s="274" t="s">
        <v>470</v>
      </c>
      <c r="B3" s="22"/>
      <c r="C3" s="22"/>
      <c r="D3" s="22"/>
      <c r="E3" s="22"/>
      <c r="F3" s="22"/>
      <c r="G3" s="22"/>
      <c r="H3" s="22"/>
      <c r="I3" s="22"/>
      <c r="J3" s="22"/>
      <c r="K3" s="22"/>
      <c r="L3" s="22"/>
      <c r="M3" s="22"/>
    </row>
    <row r="4" spans="1:13" s="199" customFormat="1" ht="15.6">
      <c r="A4" s="274"/>
      <c r="B4" s="22"/>
      <c r="C4" s="22"/>
      <c r="D4" s="22"/>
      <c r="E4" s="22"/>
      <c r="F4" s="22"/>
      <c r="G4" s="22"/>
      <c r="H4" s="22"/>
      <c r="I4" s="22"/>
      <c r="J4" s="22"/>
      <c r="K4" s="22"/>
      <c r="L4" s="22"/>
      <c r="M4" s="22"/>
    </row>
    <row r="5" spans="1:13" s="199" customFormat="1" ht="15.6">
      <c r="A5" s="305" t="s">
        <v>1214</v>
      </c>
      <c r="B5" s="22"/>
      <c r="C5" s="22"/>
      <c r="D5" s="22"/>
      <c r="E5" s="22"/>
      <c r="F5" s="22"/>
      <c r="G5" s="22"/>
      <c r="H5" s="22"/>
      <c r="I5" s="22"/>
      <c r="J5" s="22"/>
      <c r="K5" s="22"/>
      <c r="L5" s="22"/>
      <c r="M5" s="22"/>
    </row>
    <row r="6" spans="1:13" s="199" customFormat="1" ht="16.2">
      <c r="A6" s="256"/>
      <c r="B6" s="235" t="s">
        <v>60</v>
      </c>
      <c r="C6" s="256"/>
      <c r="D6" s="255"/>
      <c r="E6" s="255"/>
      <c r="F6" s="22"/>
      <c r="G6" s="22"/>
      <c r="H6" s="22"/>
      <c r="I6" s="22"/>
      <c r="J6" s="22"/>
      <c r="K6" s="22"/>
      <c r="L6" s="22"/>
      <c r="M6" s="22"/>
    </row>
    <row r="7" spans="1:13" s="199" customFormat="1" ht="15.6" customHeight="1">
      <c r="A7" s="870"/>
      <c r="B7" s="870"/>
      <c r="C7" s="870"/>
      <c r="D7" s="870"/>
      <c r="E7" s="870"/>
      <c r="F7" s="870"/>
      <c r="G7" s="870"/>
      <c r="H7" s="870"/>
      <c r="I7" s="870"/>
      <c r="J7" s="870"/>
      <c r="K7" s="870"/>
      <c r="L7" s="870"/>
      <c r="M7" s="870"/>
    </row>
    <row r="8" spans="1:13" s="199" customFormat="1" ht="15.6" customHeight="1">
      <c r="A8" s="870"/>
      <c r="B8" s="870"/>
      <c r="C8" s="870"/>
      <c r="D8" s="870"/>
      <c r="E8" s="870"/>
      <c r="F8" s="870"/>
      <c r="G8" s="870"/>
      <c r="H8" s="870"/>
      <c r="I8" s="870"/>
      <c r="J8" s="870"/>
      <c r="K8" s="870"/>
      <c r="L8" s="870"/>
      <c r="M8" s="870"/>
    </row>
    <row r="9" spans="1:13" s="199" customFormat="1" ht="15.6" customHeight="1">
      <c r="A9" s="870"/>
      <c r="B9" s="870"/>
      <c r="C9" s="870"/>
      <c r="D9" s="870"/>
      <c r="E9" s="870"/>
      <c r="F9" s="870"/>
      <c r="G9" s="870"/>
      <c r="H9" s="870"/>
      <c r="I9" s="870"/>
      <c r="J9" s="870"/>
      <c r="K9" s="870"/>
      <c r="L9" s="870"/>
      <c r="M9" s="870"/>
    </row>
    <row r="10" spans="1:13" s="199" customFormat="1" ht="15.6">
      <c r="A10" s="274" t="s">
        <v>1213</v>
      </c>
      <c r="B10" s="22"/>
      <c r="C10" s="22"/>
      <c r="D10" s="22"/>
      <c r="E10" s="22"/>
      <c r="F10" s="22"/>
      <c r="G10" s="22"/>
      <c r="H10" s="22"/>
      <c r="I10" s="22"/>
      <c r="J10" s="22"/>
      <c r="K10" s="22"/>
      <c r="L10" s="22"/>
      <c r="M10" s="22"/>
    </row>
    <row r="11" spans="1:13" s="199" customFormat="1" ht="15.6">
      <c r="A11" s="274"/>
      <c r="B11" s="22"/>
      <c r="C11" s="22"/>
      <c r="D11" s="22"/>
      <c r="E11" s="22"/>
      <c r="F11" s="22"/>
      <c r="G11" s="22"/>
      <c r="H11" s="22"/>
      <c r="I11" s="22"/>
      <c r="J11" s="22"/>
      <c r="K11" s="22"/>
      <c r="L11" s="22"/>
      <c r="M11" s="22"/>
    </row>
    <row r="12" spans="1:13" s="199" customFormat="1" ht="15.6">
      <c r="A12" s="305" t="s">
        <v>1212</v>
      </c>
      <c r="B12" s="22"/>
      <c r="C12" s="22"/>
      <c r="D12" s="22"/>
      <c r="E12" s="22"/>
      <c r="F12" s="22"/>
      <c r="G12" s="22"/>
      <c r="H12" s="22"/>
      <c r="I12" s="22"/>
      <c r="J12" s="22"/>
      <c r="K12" s="22"/>
      <c r="L12" s="22"/>
      <c r="M12" s="22"/>
    </row>
    <row r="13" spans="1:13" s="199" customFormat="1" ht="15.6">
      <c r="A13" s="526"/>
      <c r="B13" s="22"/>
      <c r="C13" s="22"/>
      <c r="D13" s="22"/>
      <c r="E13" s="22"/>
      <c r="F13" s="22"/>
      <c r="G13" s="22"/>
      <c r="H13" s="22"/>
      <c r="I13" s="22"/>
      <c r="J13" s="22"/>
      <c r="K13" s="22"/>
      <c r="L13" s="22"/>
      <c r="M13" s="22"/>
    </row>
    <row r="14" spans="1:13" s="199" customFormat="1" ht="15.6">
      <c r="A14" s="671" t="s">
        <v>1211</v>
      </c>
      <c r="B14" s="22"/>
      <c r="C14" s="22"/>
      <c r="D14" s="22"/>
      <c r="E14" s="22"/>
      <c r="F14" s="22"/>
      <c r="G14" s="22"/>
      <c r="H14" s="22"/>
      <c r="I14" s="22"/>
      <c r="J14" s="22"/>
      <c r="K14" s="22"/>
      <c r="L14" s="22"/>
      <c r="M14" s="22"/>
    </row>
    <row r="15" spans="1:13" s="199" customFormat="1" ht="16.2">
      <c r="A15" s="256"/>
      <c r="B15" s="360" t="s">
        <v>60</v>
      </c>
      <c r="C15" s="256"/>
      <c r="D15" s="255"/>
      <c r="E15" s="22"/>
      <c r="F15" s="22"/>
      <c r="G15" s="22"/>
      <c r="H15" s="22"/>
      <c r="I15" s="22"/>
      <c r="J15" s="22"/>
      <c r="K15" s="22"/>
      <c r="L15" s="22"/>
      <c r="M15" s="22"/>
    </row>
    <row r="16" spans="1:13" s="199" customFormat="1" ht="15.6">
      <c r="A16" s="870"/>
      <c r="B16" s="870"/>
      <c r="C16" s="870"/>
      <c r="D16" s="870"/>
      <c r="E16" s="870"/>
      <c r="F16" s="870"/>
      <c r="G16" s="870"/>
      <c r="H16" s="870"/>
      <c r="I16" s="870"/>
      <c r="J16" s="870"/>
      <c r="K16" s="870"/>
      <c r="L16" s="870"/>
      <c r="M16" s="870"/>
    </row>
    <row r="17" spans="1:13" s="199" customFormat="1" ht="15.6">
      <c r="A17" s="870"/>
      <c r="B17" s="870"/>
      <c r="C17" s="870"/>
      <c r="D17" s="870"/>
      <c r="E17" s="870"/>
      <c r="F17" s="870"/>
      <c r="G17" s="870"/>
      <c r="H17" s="870"/>
      <c r="I17" s="870"/>
      <c r="J17" s="870"/>
      <c r="K17" s="870"/>
      <c r="L17" s="870"/>
      <c r="M17" s="870"/>
    </row>
    <row r="18" spans="1:13" s="199" customFormat="1" ht="15.6">
      <c r="A18" s="870"/>
      <c r="B18" s="870"/>
      <c r="C18" s="870"/>
      <c r="D18" s="870"/>
      <c r="E18" s="870"/>
      <c r="F18" s="870"/>
      <c r="G18" s="870"/>
      <c r="H18" s="870"/>
      <c r="I18" s="870"/>
      <c r="J18" s="870"/>
      <c r="K18" s="870"/>
      <c r="L18" s="870"/>
      <c r="M18" s="870"/>
    </row>
    <row r="19" spans="1:13" s="199" customFormat="1" ht="15.6">
      <c r="A19" s="671" t="s">
        <v>1210</v>
      </c>
      <c r="B19" s="22"/>
      <c r="C19" s="22"/>
      <c r="D19" s="22"/>
      <c r="E19" s="22"/>
      <c r="F19" s="22"/>
      <c r="G19" s="22"/>
      <c r="H19" s="22"/>
      <c r="I19" s="22"/>
      <c r="J19" s="22"/>
      <c r="K19" s="22"/>
      <c r="L19" s="22"/>
      <c r="M19" s="22"/>
    </row>
    <row r="20" spans="1:13" s="199" customFormat="1" ht="16.2">
      <c r="A20" s="256"/>
      <c r="B20" s="360" t="s">
        <v>60</v>
      </c>
      <c r="C20" s="256"/>
      <c r="D20" s="255"/>
      <c r="E20" s="22"/>
      <c r="F20" s="22"/>
      <c r="G20" s="22"/>
      <c r="H20" s="22"/>
      <c r="I20" s="22"/>
      <c r="J20" s="22"/>
      <c r="K20" s="22"/>
      <c r="L20" s="22"/>
      <c r="M20" s="22"/>
    </row>
    <row r="21" spans="1:13" s="199" customFormat="1" ht="14.4" customHeight="1">
      <c r="A21" s="870"/>
      <c r="B21" s="870"/>
      <c r="C21" s="870"/>
      <c r="D21" s="870"/>
      <c r="E21" s="870"/>
      <c r="F21" s="870"/>
      <c r="G21" s="870"/>
      <c r="H21" s="870"/>
      <c r="I21" s="870"/>
      <c r="J21" s="870"/>
      <c r="K21" s="870"/>
      <c r="L21" s="870"/>
      <c r="M21" s="870"/>
    </row>
    <row r="22" spans="1:13" s="199" customFormat="1" ht="14.4" customHeight="1">
      <c r="A22" s="870"/>
      <c r="B22" s="870"/>
      <c r="C22" s="870"/>
      <c r="D22" s="870"/>
      <c r="E22" s="870"/>
      <c r="F22" s="870"/>
      <c r="G22" s="870"/>
      <c r="H22" s="870"/>
      <c r="I22" s="870"/>
      <c r="J22" s="870"/>
      <c r="K22" s="870"/>
      <c r="L22" s="870"/>
      <c r="M22" s="870"/>
    </row>
    <row r="23" spans="1:13" s="199" customFormat="1" ht="14.4" customHeight="1">
      <c r="A23" s="870"/>
      <c r="B23" s="870"/>
      <c r="C23" s="870"/>
      <c r="D23" s="870"/>
      <c r="E23" s="870"/>
      <c r="F23" s="870"/>
      <c r="G23" s="870"/>
      <c r="H23" s="870"/>
      <c r="I23" s="870"/>
      <c r="J23" s="870"/>
      <c r="K23" s="870"/>
      <c r="L23" s="870"/>
      <c r="M23" s="870"/>
    </row>
    <row r="24" spans="1:13" s="199" customFormat="1" ht="15.6" customHeight="1">
      <c r="A24" s="968" t="s">
        <v>1209</v>
      </c>
      <c r="B24" s="968"/>
      <c r="C24" s="968"/>
      <c r="D24" s="968"/>
      <c r="E24" s="968"/>
      <c r="F24" s="968"/>
      <c r="G24" s="968"/>
      <c r="H24" s="968"/>
      <c r="I24" s="968"/>
      <c r="J24" s="968"/>
      <c r="K24" s="968"/>
      <c r="L24" s="968"/>
      <c r="M24" s="968"/>
    </row>
    <row r="25" spans="1:13" s="199" customFormat="1" ht="15.6" customHeight="1">
      <c r="A25" s="968"/>
      <c r="B25" s="968"/>
      <c r="C25" s="968"/>
      <c r="D25" s="968"/>
      <c r="E25" s="968"/>
      <c r="F25" s="968"/>
      <c r="G25" s="968"/>
      <c r="H25" s="968"/>
      <c r="I25" s="968"/>
      <c r="J25" s="968"/>
      <c r="K25" s="968"/>
      <c r="L25" s="968"/>
      <c r="M25" s="968"/>
    </row>
    <row r="26" spans="1:13" s="199" customFormat="1" ht="15.6">
      <c r="A26" s="274"/>
      <c r="B26" s="22"/>
      <c r="C26" s="22"/>
      <c r="D26" s="22"/>
      <c r="E26" s="22"/>
      <c r="F26" s="22"/>
      <c r="G26" s="22"/>
      <c r="H26" s="22"/>
      <c r="I26" s="22"/>
      <c r="J26" s="22"/>
      <c r="K26" s="22"/>
      <c r="L26" s="22"/>
      <c r="M26" s="22"/>
    </row>
    <row r="27" spans="1:13" s="199" customFormat="1" ht="15.6">
      <c r="A27" s="305" t="s">
        <v>1208</v>
      </c>
      <c r="B27" s="22"/>
      <c r="C27" s="22"/>
      <c r="D27" s="22"/>
      <c r="E27" s="22"/>
      <c r="F27" s="22"/>
      <c r="G27" s="22"/>
      <c r="H27" s="22"/>
      <c r="I27" s="22"/>
      <c r="J27" s="22"/>
      <c r="K27" s="22"/>
      <c r="L27" s="22"/>
      <c r="M27" s="22"/>
    </row>
    <row r="28" spans="1:13" s="199" customFormat="1" ht="16.2">
      <c r="A28" s="256"/>
      <c r="B28" s="235" t="s">
        <v>60</v>
      </c>
      <c r="C28" s="256"/>
      <c r="D28" s="255"/>
      <c r="E28" s="22"/>
      <c r="F28" s="22"/>
      <c r="G28" s="22"/>
      <c r="H28" s="22"/>
      <c r="I28" s="22"/>
      <c r="J28" s="22"/>
      <c r="K28" s="22"/>
      <c r="L28" s="22"/>
      <c r="M28" s="22"/>
    </row>
    <row r="29" spans="1:13" s="199" customFormat="1" ht="14.4" customHeight="1">
      <c r="A29" s="870"/>
      <c r="B29" s="870"/>
      <c r="C29" s="870"/>
      <c r="D29" s="870"/>
      <c r="E29" s="870"/>
      <c r="F29" s="870"/>
      <c r="G29" s="870"/>
      <c r="H29" s="870"/>
      <c r="I29" s="870"/>
      <c r="J29" s="870"/>
      <c r="K29" s="870"/>
      <c r="L29" s="870"/>
      <c r="M29" s="870"/>
    </row>
    <row r="30" spans="1:13" s="199" customFormat="1" ht="14.4" customHeight="1">
      <c r="A30" s="870"/>
      <c r="B30" s="870"/>
      <c r="C30" s="870"/>
      <c r="D30" s="870"/>
      <c r="E30" s="870"/>
      <c r="F30" s="870"/>
      <c r="G30" s="870"/>
      <c r="H30" s="870"/>
      <c r="I30" s="870"/>
      <c r="J30" s="870"/>
      <c r="K30" s="870"/>
      <c r="L30" s="870"/>
      <c r="M30" s="870"/>
    </row>
    <row r="31" spans="1:13" s="199" customFormat="1" ht="14.4" customHeight="1">
      <c r="A31" s="870"/>
      <c r="B31" s="870"/>
      <c r="C31" s="870"/>
      <c r="D31" s="870"/>
      <c r="E31" s="870"/>
      <c r="F31" s="870"/>
      <c r="G31" s="870"/>
      <c r="H31" s="870"/>
      <c r="I31" s="870"/>
      <c r="J31" s="870"/>
      <c r="K31" s="870"/>
      <c r="L31" s="870"/>
      <c r="M31" s="870"/>
    </row>
    <row r="32" spans="1:13" s="199" customFormat="1" ht="15.6">
      <c r="A32" s="274" t="s">
        <v>1207</v>
      </c>
      <c r="B32" s="22"/>
      <c r="C32" s="22"/>
      <c r="D32" s="22"/>
      <c r="E32" s="22"/>
      <c r="F32" s="22"/>
      <c r="G32" s="22"/>
      <c r="H32" s="22"/>
      <c r="I32" s="22"/>
      <c r="J32" s="22"/>
      <c r="K32" s="22"/>
      <c r="L32" s="22"/>
      <c r="M32" s="22"/>
    </row>
    <row r="33" spans="1:12" s="199" customFormat="1" ht="15.6">
      <c r="A33" s="373" t="s">
        <v>1206</v>
      </c>
      <c r="B33" s="22"/>
      <c r="C33" s="22"/>
      <c r="D33" s="22"/>
      <c r="E33" s="22"/>
      <c r="F33" s="22"/>
      <c r="G33" s="22"/>
      <c r="H33" s="22"/>
      <c r="I33" s="22"/>
      <c r="J33" s="362"/>
      <c r="K33" s="364" t="s">
        <v>1205</v>
      </c>
      <c r="L33" s="670">
        <v>200000</v>
      </c>
    </row>
    <row r="34" spans="1:12" s="199" customFormat="1" ht="15.6">
      <c r="A34" s="373" t="s">
        <v>1204</v>
      </c>
      <c r="B34" s="22"/>
      <c r="C34" s="22"/>
      <c r="D34" s="22"/>
      <c r="E34" s="22"/>
      <c r="F34" s="22"/>
      <c r="G34" s="22"/>
      <c r="H34" s="22"/>
      <c r="I34" s="22"/>
      <c r="J34" s="362"/>
      <c r="K34" s="364" t="s">
        <v>1203</v>
      </c>
      <c r="L34" s="670">
        <v>100000</v>
      </c>
    </row>
    <row r="35" spans="1:12" s="199" customFormat="1" ht="15.6">
      <c r="A35" s="373" t="s">
        <v>1202</v>
      </c>
      <c r="B35" s="22"/>
      <c r="C35" s="22"/>
      <c r="D35" s="22"/>
      <c r="E35" s="22"/>
      <c r="F35" s="22"/>
      <c r="G35" s="22"/>
      <c r="H35" s="22"/>
      <c r="I35" s="22"/>
      <c r="J35" s="362"/>
      <c r="K35" s="364" t="s">
        <v>1201</v>
      </c>
      <c r="L35" s="672">
        <v>0.6</v>
      </c>
    </row>
    <row r="36" spans="1:12" s="199" customFormat="1" ht="15.6">
      <c r="A36" s="373" t="s">
        <v>1200</v>
      </c>
      <c r="B36" s="22"/>
      <c r="C36" s="22"/>
      <c r="D36" s="22"/>
      <c r="E36" s="22"/>
      <c r="F36" s="22"/>
      <c r="G36" s="22"/>
      <c r="H36" s="22"/>
      <c r="I36" s="22"/>
      <c r="J36" s="362"/>
      <c r="K36" s="364" t="s">
        <v>1199</v>
      </c>
      <c r="L36" s="670">
        <v>40000</v>
      </c>
    </row>
    <row r="37" spans="1:12" s="199" customFormat="1" ht="15.6">
      <c r="A37" s="526"/>
      <c r="B37" s="22"/>
      <c r="C37" s="22"/>
      <c r="D37" s="22"/>
      <c r="E37" s="22"/>
      <c r="F37" s="22"/>
      <c r="G37" s="22"/>
      <c r="H37" s="22"/>
      <c r="I37" s="22"/>
      <c r="J37" s="22"/>
      <c r="K37" s="22"/>
      <c r="L37" s="22"/>
    </row>
    <row r="38" spans="1:12" s="199" customFormat="1" ht="15.6">
      <c r="A38" s="305" t="s">
        <v>1198</v>
      </c>
      <c r="B38" s="22"/>
      <c r="C38" s="22"/>
      <c r="D38" s="22"/>
      <c r="E38" s="22"/>
      <c r="F38" s="22"/>
      <c r="G38" s="22"/>
      <c r="H38" s="22"/>
      <c r="I38" s="22"/>
      <c r="J38" s="22"/>
      <c r="K38" s="22"/>
      <c r="L38" s="22"/>
    </row>
    <row r="39" spans="1:12" s="199" customFormat="1" ht="15.6">
      <c r="A39" s="526"/>
      <c r="B39" s="22"/>
      <c r="C39" s="22"/>
      <c r="D39" s="22"/>
      <c r="E39" s="22"/>
      <c r="F39" s="22"/>
      <c r="G39" s="22"/>
      <c r="H39" s="22"/>
      <c r="I39" s="22"/>
      <c r="J39" s="22"/>
      <c r="K39" s="22"/>
      <c r="L39" s="22"/>
    </row>
    <row r="40" spans="1:12" s="199" customFormat="1" ht="15.6">
      <c r="A40" s="671" t="s">
        <v>1197</v>
      </c>
      <c r="B40" s="22"/>
      <c r="C40" s="22"/>
      <c r="D40" s="22"/>
      <c r="E40" s="22"/>
      <c r="F40" s="22"/>
      <c r="G40" s="22"/>
      <c r="H40" s="22"/>
      <c r="I40" s="22"/>
      <c r="J40" s="22"/>
      <c r="K40" s="22"/>
      <c r="L40" s="22"/>
    </row>
    <row r="41" spans="1:12" s="199" customFormat="1" ht="16.2">
      <c r="A41" s="256"/>
      <c r="B41" s="360" t="s">
        <v>60</v>
      </c>
      <c r="C41" s="256"/>
      <c r="D41" s="255"/>
      <c r="E41" s="22"/>
      <c r="F41" s="22"/>
      <c r="G41" s="22"/>
      <c r="H41" s="22"/>
      <c r="I41" s="22"/>
      <c r="J41" s="22"/>
      <c r="K41" s="22"/>
      <c r="L41" s="22"/>
    </row>
    <row r="42" spans="1:12" s="199" customFormat="1" ht="15.6">
      <c r="A42" s="668"/>
      <c r="B42" s="39"/>
      <c r="C42" s="39"/>
      <c r="D42" s="39"/>
      <c r="E42" s="39"/>
      <c r="F42" s="39"/>
      <c r="G42" s="39"/>
      <c r="H42" s="39"/>
      <c r="I42" s="39"/>
      <c r="J42" s="39"/>
      <c r="K42" s="39"/>
      <c r="L42" s="39"/>
    </row>
    <row r="43" spans="1:12" s="199" customFormat="1" ht="15.6">
      <c r="A43" s="668"/>
      <c r="B43" s="39"/>
      <c r="C43" s="39"/>
      <c r="D43" s="39"/>
      <c r="E43" s="39"/>
      <c r="F43" s="39"/>
      <c r="G43" s="39"/>
      <c r="H43" s="39"/>
      <c r="I43" s="39"/>
      <c r="J43" s="39"/>
      <c r="K43" s="39"/>
      <c r="L43" s="39"/>
    </row>
    <row r="44" spans="1:12" s="199" customFormat="1" ht="15.6">
      <c r="A44" s="668"/>
      <c r="B44" s="39"/>
      <c r="C44" s="39"/>
      <c r="D44" s="39"/>
      <c r="E44" s="39"/>
      <c r="F44" s="39"/>
      <c r="G44" s="39"/>
      <c r="H44" s="39"/>
      <c r="I44" s="39"/>
      <c r="J44" s="39"/>
      <c r="K44" s="39"/>
      <c r="L44" s="39"/>
    </row>
    <row r="45" spans="1:12" s="199" customFormat="1" ht="15.6">
      <c r="A45" s="671" t="s">
        <v>1196</v>
      </c>
      <c r="B45" s="22"/>
      <c r="C45" s="22"/>
      <c r="D45" s="22"/>
      <c r="E45" s="22"/>
      <c r="F45" s="22"/>
      <c r="G45" s="22"/>
      <c r="H45" s="22"/>
      <c r="I45" s="22"/>
      <c r="J45" s="362"/>
      <c r="K45" s="364" t="s">
        <v>1195</v>
      </c>
      <c r="L45" s="670">
        <v>2500</v>
      </c>
    </row>
    <row r="46" spans="1:12" s="199" customFormat="1" ht="16.2">
      <c r="A46" s="256"/>
      <c r="B46" s="360" t="s">
        <v>60</v>
      </c>
      <c r="C46" s="256"/>
      <c r="D46" s="255"/>
      <c r="E46" s="22"/>
      <c r="F46" s="22"/>
      <c r="G46" s="22"/>
      <c r="H46" s="22"/>
      <c r="I46" s="22"/>
      <c r="J46" s="22"/>
      <c r="K46" s="22"/>
      <c r="L46" s="22"/>
    </row>
  </sheetData>
  <mergeCells count="5">
    <mergeCell ref="A7:M9"/>
    <mergeCell ref="A16:M18"/>
    <mergeCell ref="A21:M23"/>
    <mergeCell ref="A24:M25"/>
    <mergeCell ref="A29:M3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3836B-E4BF-489C-A88E-CD494E805C58}">
  <dimension ref="A1:M46"/>
  <sheetViews>
    <sheetView zoomScaleNormal="100" workbookViewId="0"/>
  </sheetViews>
  <sheetFormatPr defaultColWidth="8.88671875" defaultRowHeight="15.6"/>
  <cols>
    <col min="1" max="1" width="8.88671875" style="1"/>
    <col min="2" max="2" width="14" style="1" customWidth="1"/>
    <col min="3" max="6" width="12.6640625" style="1" customWidth="1"/>
    <col min="7" max="8" width="11.5546875" style="1" bestFit="1" customWidth="1"/>
    <col min="9" max="11" width="8.88671875" style="1"/>
    <col min="12" max="12" width="10.44140625" style="1" customWidth="1"/>
    <col min="13" max="16384" width="8.88671875" style="1"/>
  </cols>
  <sheetData>
    <row r="1" spans="1:13" ht="18" customHeight="1">
      <c r="A1" s="23" t="s">
        <v>491</v>
      </c>
      <c r="B1" s="186"/>
      <c r="C1" s="256" t="s">
        <v>36</v>
      </c>
      <c r="D1" s="22"/>
      <c r="E1" s="22"/>
      <c r="F1" s="22"/>
      <c r="G1" s="22"/>
      <c r="H1" s="22"/>
      <c r="I1" s="22"/>
      <c r="J1" s="22"/>
      <c r="K1" s="22"/>
      <c r="L1" s="22"/>
      <c r="M1" s="22"/>
    </row>
    <row r="2" spans="1:13" ht="13.95" customHeight="1">
      <c r="A2" s="274"/>
      <c r="B2" s="274"/>
      <c r="C2" s="22"/>
      <c r="D2" s="22"/>
      <c r="E2" s="22"/>
      <c r="F2" s="22"/>
      <c r="G2" s="22"/>
      <c r="H2" s="22"/>
      <c r="I2" s="256"/>
      <c r="J2" s="256"/>
      <c r="K2" s="255"/>
      <c r="L2" s="255"/>
      <c r="M2" s="255"/>
    </row>
    <row r="3" spans="1:13" ht="16.2" customHeight="1">
      <c r="A3" s="851" t="s">
        <v>1236</v>
      </c>
      <c r="B3" s="851"/>
      <c r="C3" s="851"/>
      <c r="D3" s="851"/>
      <c r="E3" s="851"/>
      <c r="F3" s="851"/>
      <c r="G3" s="851"/>
      <c r="H3" s="851"/>
      <c r="I3" s="851"/>
      <c r="J3" s="851"/>
      <c r="K3" s="851"/>
      <c r="L3" s="851"/>
      <c r="M3" s="851"/>
    </row>
    <row r="4" spans="1:13">
      <c r="A4" s="305"/>
      <c r="B4" s="22"/>
      <c r="C4" s="22"/>
      <c r="D4" s="22"/>
      <c r="E4" s="22"/>
      <c r="F4" s="22"/>
      <c r="G4" s="22"/>
      <c r="H4" s="22"/>
      <c r="I4" s="22"/>
      <c r="J4" s="22"/>
      <c r="K4" s="22"/>
      <c r="L4" s="22"/>
      <c r="M4" s="22"/>
    </row>
    <row r="5" spans="1:13" ht="78">
      <c r="A5" s="305"/>
      <c r="B5" s="247" t="s">
        <v>1235</v>
      </c>
      <c r="C5" s="247" t="s">
        <v>1234</v>
      </c>
      <c r="D5" s="247" t="s">
        <v>1233</v>
      </c>
      <c r="E5" s="247" t="s">
        <v>1232</v>
      </c>
      <c r="F5" s="247" t="s">
        <v>1231</v>
      </c>
      <c r="G5" s="22"/>
      <c r="H5" s="22"/>
      <c r="I5" s="22"/>
      <c r="J5" s="22"/>
      <c r="K5" s="22"/>
      <c r="L5" s="249" t="s">
        <v>1230</v>
      </c>
      <c r="M5" s="407">
        <v>0.65</v>
      </c>
    </row>
    <row r="6" spans="1:13">
      <c r="A6" s="305"/>
      <c r="B6" s="683" t="s">
        <v>1049</v>
      </c>
      <c r="C6" s="682">
        <v>0.73099999999999998</v>
      </c>
      <c r="D6" s="392">
        <v>0.10199999999999999</v>
      </c>
      <c r="E6" s="392">
        <v>5.0000000000000001E-3</v>
      </c>
      <c r="F6" s="387">
        <v>2.4E-2</v>
      </c>
      <c r="G6" s="22"/>
      <c r="H6" s="22"/>
      <c r="I6" s="22"/>
      <c r="J6" s="22"/>
      <c r="K6" s="22"/>
      <c r="L6" s="22"/>
      <c r="M6" s="22"/>
    </row>
    <row r="7" spans="1:13">
      <c r="A7" s="305"/>
      <c r="B7" s="683" t="s">
        <v>1048</v>
      </c>
      <c r="C7" s="682">
        <v>0.86199999999999999</v>
      </c>
      <c r="D7" s="392">
        <v>0.12</v>
      </c>
      <c r="E7" s="392">
        <v>4.0000000000000001E-3</v>
      </c>
      <c r="F7" s="387">
        <v>0.03</v>
      </c>
      <c r="G7" s="22"/>
      <c r="H7" s="22"/>
      <c r="I7" s="22"/>
      <c r="J7" s="22"/>
      <c r="K7" s="22"/>
      <c r="L7" s="22"/>
      <c r="M7" s="22"/>
    </row>
    <row r="8" spans="1:13">
      <c r="A8" s="305"/>
      <c r="B8" s="683" t="s">
        <v>1047</v>
      </c>
      <c r="C8" s="682">
        <v>0.93700000000000006</v>
      </c>
      <c r="D8" s="392">
        <v>0.128</v>
      </c>
      <c r="E8" s="392">
        <v>3.0000000000000001E-3</v>
      </c>
      <c r="F8" s="387">
        <v>3.6999999999999998E-2</v>
      </c>
      <c r="G8" s="22"/>
      <c r="H8" s="22"/>
      <c r="I8" s="22"/>
      <c r="J8" s="22"/>
      <c r="K8" s="22"/>
      <c r="L8" s="22"/>
      <c r="M8" s="22"/>
    </row>
    <row r="9" spans="1:13">
      <c r="A9" s="305"/>
      <c r="B9" s="683" t="s">
        <v>1077</v>
      </c>
      <c r="C9" s="682">
        <v>0.98</v>
      </c>
      <c r="D9" s="392">
        <v>0.13400000000000001</v>
      </c>
      <c r="E9" s="392">
        <v>3.0000000000000001E-3</v>
      </c>
      <c r="F9" s="387">
        <v>4.4999999999999998E-2</v>
      </c>
      <c r="G9" s="22"/>
      <c r="H9" s="22"/>
      <c r="I9" s="22"/>
      <c r="J9" s="22"/>
      <c r="K9" s="22"/>
      <c r="L9" s="22"/>
      <c r="M9" s="22"/>
    </row>
    <row r="10" spans="1:13">
      <c r="A10" s="305"/>
      <c r="B10" s="683" t="s">
        <v>1226</v>
      </c>
      <c r="C10" s="682">
        <v>1</v>
      </c>
      <c r="D10" s="392">
        <v>0.14399999999999999</v>
      </c>
      <c r="E10" s="392">
        <v>2E-3</v>
      </c>
      <c r="F10" s="387">
        <v>0.05</v>
      </c>
      <c r="G10" s="22"/>
      <c r="H10" s="22"/>
      <c r="I10" s="22"/>
      <c r="J10" s="22"/>
      <c r="K10" s="22"/>
      <c r="L10" s="22"/>
      <c r="M10" s="22"/>
    </row>
    <row r="11" spans="1:13">
      <c r="A11" s="305"/>
      <c r="B11" s="22"/>
      <c r="C11" s="22"/>
      <c r="D11" s="22"/>
      <c r="E11" s="22"/>
      <c r="F11" s="22"/>
      <c r="G11" s="22"/>
      <c r="H11" s="22"/>
      <c r="I11" s="22"/>
      <c r="J11" s="22"/>
      <c r="K11" s="22"/>
      <c r="L11" s="22"/>
      <c r="M11" s="22"/>
    </row>
    <row r="12" spans="1:13">
      <c r="A12" s="300" t="s">
        <v>69</v>
      </c>
      <c r="B12" s="869" t="s">
        <v>1229</v>
      </c>
      <c r="C12" s="869"/>
      <c r="D12" s="869"/>
      <c r="E12" s="869"/>
      <c r="F12" s="869"/>
      <c r="G12" s="869"/>
      <c r="H12" s="869"/>
      <c r="I12" s="869"/>
      <c r="J12" s="869"/>
      <c r="K12" s="869"/>
      <c r="L12" s="869"/>
      <c r="M12" s="22"/>
    </row>
    <row r="13" spans="1:13" ht="16.2">
      <c r="A13" s="256"/>
      <c r="B13" s="256" t="s">
        <v>60</v>
      </c>
      <c r="C13" s="256"/>
      <c r="D13" s="255"/>
      <c r="E13" s="255"/>
      <c r="F13" s="22"/>
      <c r="G13" s="22"/>
      <c r="H13" s="22"/>
      <c r="I13" s="22"/>
      <c r="J13" s="22"/>
      <c r="K13" s="22"/>
      <c r="L13" s="22"/>
      <c r="M13" s="22"/>
    </row>
    <row r="17" spans="1:12" ht="31.2" customHeight="1">
      <c r="A17" s="851" t="s">
        <v>1228</v>
      </c>
      <c r="B17" s="851"/>
      <c r="C17" s="851"/>
      <c r="D17" s="851"/>
      <c r="E17" s="851"/>
      <c r="F17" s="851"/>
      <c r="G17" s="851"/>
      <c r="H17" s="851"/>
      <c r="I17" s="851"/>
      <c r="J17" s="851"/>
      <c r="K17" s="851"/>
      <c r="L17" s="851"/>
    </row>
    <row r="18" spans="1:12">
      <c r="A18" s="305"/>
      <c r="B18" s="22"/>
      <c r="C18" s="22"/>
      <c r="D18" s="22"/>
      <c r="E18" s="22"/>
      <c r="F18" s="22"/>
      <c r="G18" s="22"/>
      <c r="H18" s="22"/>
      <c r="I18" s="22"/>
      <c r="J18" s="22"/>
      <c r="K18" s="22"/>
      <c r="L18" s="22"/>
    </row>
    <row r="19" spans="1:12" ht="81" customHeight="1">
      <c r="A19" s="305"/>
      <c r="B19" s="247" t="s">
        <v>1035</v>
      </c>
      <c r="C19" s="247" t="s">
        <v>1227</v>
      </c>
      <c r="D19" s="22"/>
      <c r="E19" s="22"/>
      <c r="F19" s="22"/>
      <c r="G19" s="22"/>
      <c r="H19" s="22"/>
      <c r="I19" s="22"/>
      <c r="J19" s="22"/>
      <c r="K19" s="22"/>
      <c r="L19" s="22"/>
    </row>
    <row r="20" spans="1:12">
      <c r="A20" s="305"/>
      <c r="B20" s="383" t="s">
        <v>1049</v>
      </c>
      <c r="C20" s="680">
        <v>0.85</v>
      </c>
      <c r="D20" s="22"/>
      <c r="E20" s="22"/>
      <c r="F20" s="22"/>
      <c r="G20" s="22"/>
      <c r="H20" s="22"/>
      <c r="I20" s="22"/>
      <c r="J20" s="22"/>
      <c r="K20" s="22"/>
      <c r="L20" s="22"/>
    </row>
    <row r="21" spans="1:12">
      <c r="A21" s="305"/>
      <c r="B21" s="383" t="s">
        <v>1048</v>
      </c>
      <c r="C21" s="680">
        <v>0.7</v>
      </c>
      <c r="D21" s="22"/>
      <c r="E21" s="22"/>
      <c r="F21" s="22"/>
      <c r="G21" s="22"/>
      <c r="H21" s="22"/>
      <c r="I21" s="22"/>
      <c r="J21" s="22"/>
      <c r="K21" s="22"/>
      <c r="L21" s="22"/>
    </row>
    <row r="22" spans="1:12">
      <c r="A22" s="305"/>
      <c r="B22" s="383" t="s">
        <v>1047</v>
      </c>
      <c r="C22" s="680">
        <v>0.65</v>
      </c>
      <c r="D22" s="22"/>
      <c r="E22" s="22"/>
      <c r="F22" s="22"/>
      <c r="G22" s="22"/>
      <c r="H22" s="22"/>
      <c r="I22" s="22"/>
      <c r="J22" s="22"/>
      <c r="K22" s="22"/>
      <c r="L22" s="22"/>
    </row>
    <row r="23" spans="1:12">
      <c r="A23" s="305"/>
      <c r="B23" s="383" t="s">
        <v>1077</v>
      </c>
      <c r="C23" s="680">
        <v>0.5</v>
      </c>
      <c r="D23" s="22"/>
      <c r="E23" s="22"/>
      <c r="F23" s="22"/>
      <c r="G23" s="22"/>
      <c r="H23" s="22"/>
      <c r="I23" s="22"/>
      <c r="J23" s="22"/>
      <c r="K23" s="22"/>
      <c r="L23" s="22"/>
    </row>
    <row r="24" spans="1:12">
      <c r="A24" s="305"/>
      <c r="B24" s="383" t="s">
        <v>1226</v>
      </c>
      <c r="C24" s="680">
        <v>0</v>
      </c>
      <c r="D24" s="22"/>
      <c r="E24" s="22"/>
      <c r="F24" s="22"/>
      <c r="G24" s="22"/>
      <c r="H24" s="22"/>
      <c r="I24" s="22"/>
      <c r="J24" s="22"/>
      <c r="K24" s="22"/>
      <c r="L24" s="22"/>
    </row>
    <row r="25" spans="1:12">
      <c r="A25" s="305"/>
      <c r="B25" s="22"/>
      <c r="C25" s="22"/>
      <c r="D25" s="22"/>
      <c r="E25" s="22"/>
      <c r="F25" s="22"/>
      <c r="G25" s="22"/>
      <c r="H25" s="22"/>
      <c r="I25" s="22"/>
      <c r="J25" s="22"/>
      <c r="K25" s="22"/>
      <c r="L25" s="22"/>
    </row>
    <row r="26" spans="1:12">
      <c r="A26" s="305" t="s">
        <v>1225</v>
      </c>
      <c r="B26" s="22"/>
      <c r="C26" s="22"/>
      <c r="D26" s="22"/>
      <c r="E26" s="22"/>
      <c r="F26" s="22"/>
      <c r="G26" s="22"/>
      <c r="H26" s="22"/>
      <c r="I26" s="22"/>
      <c r="J26" s="22"/>
      <c r="K26" s="22"/>
      <c r="L26" s="22"/>
    </row>
    <row r="27" spans="1:12" ht="9.6" customHeight="1">
      <c r="A27" s="305"/>
      <c r="B27" s="22"/>
      <c r="C27" s="22"/>
      <c r="D27" s="22"/>
      <c r="E27" s="22"/>
      <c r="F27" s="22"/>
      <c r="G27" s="22"/>
      <c r="H27" s="22"/>
      <c r="I27" s="22"/>
      <c r="J27" s="22"/>
      <c r="K27" s="22"/>
      <c r="L27" s="22"/>
    </row>
    <row r="28" spans="1:12">
      <c r="A28" s="305"/>
      <c r="B28" s="964" t="s">
        <v>394</v>
      </c>
      <c r="C28" s="964"/>
      <c r="D28" s="680">
        <f>M5</f>
        <v>0.65</v>
      </c>
      <c r="E28" s="22"/>
      <c r="F28" s="22"/>
      <c r="G28" s="22"/>
      <c r="H28" s="22"/>
      <c r="I28" s="22"/>
      <c r="J28" s="22"/>
      <c r="K28" s="22"/>
      <c r="L28" s="22"/>
    </row>
    <row r="29" spans="1:12">
      <c r="A29" s="305"/>
      <c r="B29" s="964" t="s">
        <v>1224</v>
      </c>
      <c r="C29" s="964"/>
      <c r="D29" s="679">
        <v>0.2</v>
      </c>
      <c r="E29" s="22"/>
      <c r="F29" s="22"/>
      <c r="G29" s="22"/>
      <c r="H29" s="22"/>
      <c r="I29" s="22"/>
      <c r="J29" s="22"/>
      <c r="K29" s="22"/>
      <c r="L29" s="22"/>
    </row>
    <row r="30" spans="1:12">
      <c r="A30" s="305"/>
      <c r="B30" s="964" t="s">
        <v>1223</v>
      </c>
      <c r="C30" s="964"/>
      <c r="D30" s="679">
        <v>1.2</v>
      </c>
      <c r="E30" s="22"/>
      <c r="F30" s="22"/>
      <c r="G30" s="22"/>
      <c r="H30" s="22"/>
      <c r="I30" s="22"/>
      <c r="J30" s="22"/>
      <c r="K30" s="22"/>
      <c r="L30" s="22"/>
    </row>
    <row r="31" spans="1:12">
      <c r="A31" s="305"/>
      <c r="B31" s="964" t="s">
        <v>1222</v>
      </c>
      <c r="C31" s="964"/>
      <c r="D31" s="679">
        <v>1.0249999999999999</v>
      </c>
      <c r="E31" s="22"/>
      <c r="F31" s="22"/>
      <c r="G31" s="22"/>
      <c r="H31" s="22"/>
      <c r="I31" s="22"/>
      <c r="J31" s="22"/>
      <c r="K31" s="22"/>
      <c r="L31" s="22"/>
    </row>
    <row r="33" spans="1:12" ht="31.2" customHeight="1">
      <c r="A33" s="300" t="s">
        <v>9</v>
      </c>
      <c r="B33" s="869" t="s">
        <v>1221</v>
      </c>
      <c r="C33" s="869"/>
      <c r="D33" s="869"/>
      <c r="E33" s="869"/>
      <c r="F33" s="869"/>
      <c r="G33" s="869"/>
      <c r="H33" s="869"/>
      <c r="I33" s="869"/>
      <c r="J33" s="869"/>
      <c r="K33" s="869"/>
      <c r="L33" s="869"/>
    </row>
    <row r="34" spans="1:12" ht="16.2" customHeight="1">
      <c r="A34" s="256"/>
      <c r="B34" s="256" t="s">
        <v>60</v>
      </c>
      <c r="C34" s="256"/>
      <c r="D34" s="255"/>
      <c r="E34" s="255"/>
      <c r="F34" s="22"/>
      <c r="G34" s="22"/>
      <c r="H34" s="22"/>
      <c r="I34" s="22"/>
      <c r="J34" s="22"/>
      <c r="K34" s="22"/>
      <c r="L34" s="22"/>
    </row>
    <row r="35" spans="1:12">
      <c r="A35" s="172"/>
      <c r="B35" s="172"/>
      <c r="C35" s="172"/>
      <c r="D35" s="172"/>
      <c r="E35" s="172"/>
      <c r="F35" s="172"/>
      <c r="G35" s="172"/>
      <c r="H35" s="172"/>
      <c r="I35" s="172"/>
      <c r="J35" s="172"/>
      <c r="K35" s="172"/>
      <c r="L35" s="172"/>
    </row>
    <row r="36" spans="1:12">
      <c r="A36" s="172"/>
      <c r="B36" s="678"/>
      <c r="C36" s="678"/>
      <c r="D36" s="172"/>
      <c r="E36" s="172"/>
      <c r="F36" s="172"/>
      <c r="G36" s="172"/>
      <c r="H36" s="172"/>
      <c r="I36" s="172"/>
      <c r="J36" s="172"/>
      <c r="K36" s="172"/>
      <c r="L36" s="172"/>
    </row>
    <row r="37" spans="1:12">
      <c r="A37" s="172"/>
      <c r="B37" s="675"/>
      <c r="C37" s="677"/>
      <c r="D37" s="172"/>
      <c r="E37" s="172"/>
      <c r="F37" s="172"/>
      <c r="G37" s="172"/>
      <c r="H37" s="172"/>
      <c r="I37" s="172"/>
      <c r="J37" s="172"/>
      <c r="K37" s="172"/>
      <c r="L37" s="172"/>
    </row>
    <row r="38" spans="1:12" ht="15.6" customHeight="1">
      <c r="A38" s="305" t="s">
        <v>1220</v>
      </c>
      <c r="B38" s="22"/>
      <c r="C38" s="22"/>
      <c r="D38" s="22"/>
      <c r="E38" s="210"/>
      <c r="F38" s="676"/>
      <c r="G38" s="22"/>
      <c r="H38" s="22"/>
      <c r="I38" s="22"/>
      <c r="J38" s="22"/>
      <c r="K38" s="22"/>
      <c r="L38" s="22"/>
    </row>
    <row r="39" spans="1:12" ht="15.6" customHeight="1">
      <c r="A39" s="305"/>
      <c r="B39" s="22"/>
      <c r="C39" s="22"/>
      <c r="D39" s="22"/>
      <c r="E39" s="210"/>
      <c r="F39" s="676"/>
      <c r="G39" s="22"/>
      <c r="H39" s="22"/>
      <c r="I39" s="22"/>
      <c r="J39" s="22"/>
      <c r="K39" s="22"/>
      <c r="L39" s="22"/>
    </row>
    <row r="40" spans="1:12" ht="15.6" customHeight="1">
      <c r="A40" s="305"/>
      <c r="B40" s="1000"/>
      <c r="C40" s="1001"/>
      <c r="D40" s="1002"/>
      <c r="E40" s="1003" t="s">
        <v>1219</v>
      </c>
      <c r="F40" s="1003"/>
      <c r="G40" s="22"/>
      <c r="H40" s="22"/>
      <c r="I40" s="22"/>
      <c r="J40" s="22"/>
      <c r="K40" s="22"/>
      <c r="L40" s="22"/>
    </row>
    <row r="41" spans="1:12" ht="15.6" customHeight="1">
      <c r="A41" s="305"/>
      <c r="B41" s="998" t="s">
        <v>1218</v>
      </c>
      <c r="C41" s="998"/>
      <c r="D41" s="998"/>
      <c r="E41" s="999">
        <v>72.650000000000006</v>
      </c>
      <c r="F41" s="999"/>
      <c r="G41" s="22"/>
      <c r="H41" s="22"/>
      <c r="I41" s="22"/>
      <c r="J41" s="22"/>
      <c r="K41" s="22"/>
      <c r="L41" s="22"/>
    </row>
    <row r="42" spans="1:12" ht="15.6" customHeight="1">
      <c r="A42" s="305"/>
      <c r="B42" s="998" t="s">
        <v>1217</v>
      </c>
      <c r="C42" s="998"/>
      <c r="D42" s="998"/>
      <c r="E42" s="999">
        <v>302.38</v>
      </c>
      <c r="F42" s="999"/>
      <c r="G42" s="22"/>
      <c r="H42" s="22"/>
      <c r="I42" s="22"/>
      <c r="J42" s="22"/>
      <c r="K42" s="22"/>
      <c r="L42" s="22"/>
    </row>
    <row r="43" spans="1:12" ht="15.6" customHeight="1">
      <c r="A43" s="305"/>
      <c r="B43" s="998" t="s">
        <v>1216</v>
      </c>
      <c r="C43" s="998"/>
      <c r="D43" s="998"/>
      <c r="E43" s="999">
        <v>298.62</v>
      </c>
      <c r="F43" s="999"/>
      <c r="G43" s="22"/>
      <c r="H43" s="22"/>
      <c r="I43" s="22"/>
      <c r="J43" s="22"/>
      <c r="K43" s="22"/>
      <c r="L43" s="22"/>
    </row>
    <row r="44" spans="1:12" ht="15.6" customHeight="1">
      <c r="A44" s="305"/>
      <c r="B44" s="22"/>
      <c r="C44" s="22"/>
      <c r="D44" s="22"/>
      <c r="E44" s="210"/>
      <c r="F44" s="676"/>
      <c r="G44" s="22"/>
      <c r="H44" s="22"/>
      <c r="I44" s="22"/>
      <c r="J44" s="22"/>
      <c r="K44" s="22"/>
      <c r="L44" s="22"/>
    </row>
    <row r="45" spans="1:12" ht="31.2" customHeight="1">
      <c r="A45" s="300" t="s">
        <v>7</v>
      </c>
      <c r="B45" s="869" t="s">
        <v>1215</v>
      </c>
      <c r="C45" s="869"/>
      <c r="D45" s="869"/>
      <c r="E45" s="869"/>
      <c r="F45" s="869"/>
      <c r="G45" s="869"/>
      <c r="H45" s="869"/>
      <c r="I45" s="869"/>
      <c r="J45" s="869"/>
      <c r="K45" s="869"/>
      <c r="L45" s="869"/>
    </row>
    <row r="46" spans="1:12" ht="16.2">
      <c r="A46" s="256"/>
      <c r="B46" s="256" t="s">
        <v>60</v>
      </c>
      <c r="C46" s="256"/>
      <c r="D46" s="255"/>
      <c r="E46" s="255"/>
      <c r="F46" s="22"/>
      <c r="G46" s="22"/>
      <c r="H46" s="22"/>
      <c r="I46" s="22"/>
      <c r="J46" s="22"/>
      <c r="K46" s="22"/>
      <c r="L46" s="22"/>
    </row>
  </sheetData>
  <mergeCells count="17">
    <mergeCell ref="B30:C30"/>
    <mergeCell ref="A3:M3"/>
    <mergeCell ref="B12:L12"/>
    <mergeCell ref="A17:L17"/>
    <mergeCell ref="B28:C28"/>
    <mergeCell ref="B29:C29"/>
    <mergeCell ref="B31:C31"/>
    <mergeCell ref="B33:L33"/>
    <mergeCell ref="B40:D40"/>
    <mergeCell ref="E40:F40"/>
    <mergeCell ref="B41:D41"/>
    <mergeCell ref="E41:F41"/>
    <mergeCell ref="B42:D42"/>
    <mergeCell ref="E42:F42"/>
    <mergeCell ref="B43:D43"/>
    <mergeCell ref="E43:F43"/>
    <mergeCell ref="B45:L45"/>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30818-22B4-45A8-A2FD-AD2E7A702724}">
  <dimension ref="A1:L37"/>
  <sheetViews>
    <sheetView workbookViewId="0"/>
  </sheetViews>
  <sheetFormatPr defaultColWidth="8.88671875" defaultRowHeight="15.6"/>
  <cols>
    <col min="1" max="1" width="8.88671875" style="1"/>
    <col min="2" max="10" width="10.6640625" style="1" customWidth="1"/>
    <col min="11" max="16384" width="8.88671875" style="1"/>
  </cols>
  <sheetData>
    <row r="1" spans="1:12" ht="18" customHeight="1">
      <c r="A1" s="23" t="s">
        <v>877</v>
      </c>
      <c r="B1" s="186"/>
      <c r="C1" s="256" t="s">
        <v>36</v>
      </c>
      <c r="D1" s="22"/>
      <c r="E1" s="22"/>
      <c r="F1" s="22"/>
      <c r="G1" s="22"/>
      <c r="H1" s="22"/>
      <c r="I1" s="22"/>
      <c r="J1" s="22"/>
      <c r="K1" s="22"/>
      <c r="L1" s="22"/>
    </row>
    <row r="2" spans="1:12">
      <c r="A2" s="22"/>
      <c r="B2" s="22"/>
      <c r="C2" s="22"/>
      <c r="D2" s="22"/>
      <c r="E2" s="22"/>
      <c r="F2" s="22"/>
      <c r="G2" s="22"/>
      <c r="H2" s="22"/>
      <c r="I2" s="22"/>
      <c r="J2" s="22"/>
      <c r="K2" s="22"/>
      <c r="L2" s="22"/>
    </row>
    <row r="3" spans="1:12" ht="15.6" customHeight="1">
      <c r="A3" s="884" t="s">
        <v>1246</v>
      </c>
      <c r="B3" s="884"/>
      <c r="C3" s="884"/>
      <c r="D3" s="884"/>
      <c r="E3" s="884"/>
      <c r="F3" s="884"/>
      <c r="G3" s="884"/>
      <c r="H3" s="884"/>
      <c r="I3" s="884"/>
      <c r="J3" s="884"/>
      <c r="K3" s="884"/>
      <c r="L3" s="884"/>
    </row>
    <row r="4" spans="1:12" ht="16.2" customHeight="1">
      <c r="A4" s="884"/>
      <c r="B4" s="884"/>
      <c r="C4" s="884"/>
      <c r="D4" s="884"/>
      <c r="E4" s="884"/>
      <c r="F4" s="884"/>
      <c r="G4" s="884"/>
      <c r="H4" s="884"/>
      <c r="I4" s="884"/>
      <c r="J4" s="884"/>
      <c r="K4" s="884"/>
      <c r="L4" s="884"/>
    </row>
    <row r="5" spans="1:12">
      <c r="A5" s="305"/>
      <c r="B5" s="22"/>
      <c r="C5" s="22"/>
      <c r="D5" s="22"/>
      <c r="E5" s="22"/>
      <c r="F5" s="22"/>
      <c r="G5" s="22"/>
      <c r="H5" s="22"/>
      <c r="I5" s="22"/>
      <c r="J5" s="22"/>
      <c r="K5" s="22"/>
      <c r="L5" s="22"/>
    </row>
    <row r="6" spans="1:12">
      <c r="A6" s="1004" t="s">
        <v>1245</v>
      </c>
      <c r="B6" s="893" t="s">
        <v>1244</v>
      </c>
      <c r="C6" s="893"/>
      <c r="D6" s="893"/>
      <c r="E6" s="893"/>
      <c r="F6" s="893"/>
      <c r="G6" s="893"/>
      <c r="H6" s="893"/>
      <c r="I6" s="893"/>
      <c r="J6" s="893"/>
      <c r="K6" s="22"/>
      <c r="L6" s="22"/>
    </row>
    <row r="7" spans="1:12">
      <c r="A7" s="1005"/>
      <c r="B7" s="687">
        <v>6</v>
      </c>
      <c r="C7" s="391">
        <v>7</v>
      </c>
      <c r="D7" s="391">
        <v>8</v>
      </c>
      <c r="E7" s="391">
        <v>9</v>
      </c>
      <c r="F7" s="391">
        <v>10</v>
      </c>
      <c r="G7" s="391">
        <v>11</v>
      </c>
      <c r="H7" s="391">
        <v>12</v>
      </c>
      <c r="I7" s="391">
        <v>13</v>
      </c>
      <c r="J7" s="391">
        <v>14</v>
      </c>
      <c r="K7" s="22"/>
      <c r="L7" s="22"/>
    </row>
    <row r="8" spans="1:12">
      <c r="A8" s="383">
        <v>0</v>
      </c>
      <c r="B8" s="686">
        <v>541.92999999999995</v>
      </c>
      <c r="C8" s="686">
        <v>585.29999999999995</v>
      </c>
      <c r="D8" s="686">
        <v>632.12</v>
      </c>
      <c r="E8" s="686">
        <v>682.69</v>
      </c>
      <c r="F8" s="686">
        <v>737.31</v>
      </c>
      <c r="G8" s="686">
        <v>796.29</v>
      </c>
      <c r="H8" s="686">
        <v>859.99</v>
      </c>
      <c r="I8" s="686">
        <v>928.79</v>
      </c>
      <c r="J8" s="686">
        <v>1003.11</v>
      </c>
      <c r="K8" s="22"/>
      <c r="L8" s="22"/>
    </row>
    <row r="9" spans="1:12">
      <c r="A9" s="383">
        <v>1</v>
      </c>
      <c r="B9" s="686">
        <v>418.18</v>
      </c>
      <c r="C9" s="686">
        <v>451.63</v>
      </c>
      <c r="D9" s="686">
        <v>487.75</v>
      </c>
      <c r="E9" s="686">
        <v>526.77</v>
      </c>
      <c r="F9" s="686">
        <v>568.9</v>
      </c>
      <c r="G9" s="686">
        <v>614.41999999999996</v>
      </c>
      <c r="H9" s="686">
        <v>663.58</v>
      </c>
      <c r="I9" s="686">
        <v>716.66</v>
      </c>
      <c r="J9" s="686">
        <v>773.99</v>
      </c>
      <c r="K9" s="22"/>
      <c r="L9" s="22"/>
    </row>
    <row r="10" spans="1:12">
      <c r="A10" s="383">
        <v>2</v>
      </c>
      <c r="B10" s="686">
        <v>387.2</v>
      </c>
      <c r="C10" s="686">
        <v>418.18</v>
      </c>
      <c r="D10" s="686">
        <v>451.63</v>
      </c>
      <c r="E10" s="686">
        <v>487.75</v>
      </c>
      <c r="F10" s="686">
        <v>526.77</v>
      </c>
      <c r="G10" s="686">
        <v>568.9</v>
      </c>
      <c r="H10" s="686">
        <v>614.41999999999996</v>
      </c>
      <c r="I10" s="686">
        <v>663.58</v>
      </c>
      <c r="J10" s="686">
        <v>716.66</v>
      </c>
      <c r="K10" s="22"/>
      <c r="L10" s="22"/>
    </row>
    <row r="11" spans="1:12">
      <c r="A11" s="383">
        <v>3</v>
      </c>
      <c r="B11" s="686">
        <v>143.41</v>
      </c>
      <c r="C11" s="686">
        <v>154.88</v>
      </c>
      <c r="D11" s="686">
        <v>167.27</v>
      </c>
      <c r="E11" s="686">
        <v>180.65</v>
      </c>
      <c r="F11" s="686">
        <v>195.09</v>
      </c>
      <c r="G11" s="686">
        <v>210.7</v>
      </c>
      <c r="H11" s="686">
        <v>227.55</v>
      </c>
      <c r="I11" s="686">
        <v>245.76</v>
      </c>
      <c r="J11" s="686">
        <v>265.43</v>
      </c>
      <c r="K11" s="22"/>
      <c r="L11" s="22"/>
    </row>
    <row r="12" spans="1:12">
      <c r="A12" s="383">
        <v>4</v>
      </c>
      <c r="B12" s="686">
        <v>132.78</v>
      </c>
      <c r="C12" s="686">
        <v>143.41</v>
      </c>
      <c r="D12" s="686">
        <v>154.88</v>
      </c>
      <c r="E12" s="686">
        <v>167.27</v>
      </c>
      <c r="F12" s="686">
        <v>180.65</v>
      </c>
      <c r="G12" s="686">
        <v>195.09</v>
      </c>
      <c r="H12" s="686">
        <v>210.7</v>
      </c>
      <c r="I12" s="686">
        <v>227.55</v>
      </c>
      <c r="J12" s="686">
        <v>245.76</v>
      </c>
      <c r="K12" s="22"/>
      <c r="L12" s="22"/>
    </row>
    <row r="13" spans="1:12">
      <c r="A13" s="305"/>
      <c r="B13" s="22"/>
      <c r="C13" s="22"/>
      <c r="D13" s="22"/>
      <c r="E13" s="22"/>
      <c r="F13" s="22"/>
      <c r="G13" s="22"/>
      <c r="H13" s="22"/>
      <c r="I13" s="22"/>
      <c r="J13" s="22"/>
      <c r="K13" s="22"/>
      <c r="L13" s="22"/>
    </row>
    <row r="14" spans="1:12">
      <c r="A14" s="22" t="s">
        <v>1243</v>
      </c>
      <c r="B14" s="22"/>
      <c r="C14" s="22"/>
      <c r="D14" s="22"/>
      <c r="E14" s="22"/>
      <c r="F14" s="22"/>
      <c r="G14" s="22"/>
      <c r="H14" s="22"/>
      <c r="I14" s="22"/>
      <c r="J14" s="22"/>
      <c r="K14" s="22"/>
      <c r="L14" s="22"/>
    </row>
    <row r="15" spans="1:12">
      <c r="A15" s="22"/>
      <c r="B15" s="22"/>
      <c r="C15" s="22"/>
      <c r="D15" s="22"/>
      <c r="E15" s="22"/>
      <c r="F15" s="22"/>
      <c r="G15" s="22"/>
      <c r="H15" s="22"/>
      <c r="I15" s="22"/>
      <c r="J15" s="22"/>
      <c r="K15" s="22"/>
      <c r="L15" s="22"/>
    </row>
    <row r="16" spans="1:12">
      <c r="A16" s="22"/>
      <c r="B16" s="22" t="s">
        <v>273</v>
      </c>
      <c r="C16" s="22" t="s">
        <v>1242</v>
      </c>
      <c r="D16" s="22"/>
      <c r="E16" s="22"/>
      <c r="F16" s="22"/>
      <c r="G16" s="22"/>
      <c r="H16" s="22"/>
      <c r="I16" s="22"/>
      <c r="J16" s="22"/>
      <c r="K16" s="22"/>
      <c r="L16" s="22"/>
    </row>
    <row r="17" spans="2:3" ht="16.2">
      <c r="B17" s="256" t="s">
        <v>60</v>
      </c>
      <c r="C17" s="256"/>
    </row>
    <row r="19" spans="2:3">
      <c r="B19" s="491"/>
    </row>
    <row r="21" spans="2:3">
      <c r="B21" s="22" t="s">
        <v>267</v>
      </c>
      <c r="C21" s="22" t="s">
        <v>1241</v>
      </c>
    </row>
    <row r="22" spans="2:3" ht="16.2">
      <c r="B22" s="256" t="s">
        <v>60</v>
      </c>
      <c r="C22" s="256"/>
    </row>
    <row r="24" spans="2:3">
      <c r="B24" s="685"/>
      <c r="C24" s="685"/>
    </row>
    <row r="25" spans="2:3">
      <c r="B25" s="684"/>
      <c r="C25" s="685"/>
    </row>
    <row r="26" spans="2:3">
      <c r="B26" s="22" t="s">
        <v>686</v>
      </c>
      <c r="C26" s="22" t="s">
        <v>1240</v>
      </c>
    </row>
    <row r="27" spans="2:3" ht="16.2">
      <c r="B27" s="256" t="s">
        <v>60</v>
      </c>
      <c r="C27" s="256"/>
    </row>
    <row r="28" spans="2:3">
      <c r="C28" s="674"/>
    </row>
    <row r="29" spans="2:3">
      <c r="C29" s="674"/>
    </row>
    <row r="31" spans="2:3">
      <c r="B31" s="22" t="s">
        <v>684</v>
      </c>
      <c r="C31" s="22" t="s">
        <v>1239</v>
      </c>
    </row>
    <row r="32" spans="2:3" ht="16.2">
      <c r="B32" s="256" t="s">
        <v>60</v>
      </c>
      <c r="C32" s="256"/>
    </row>
    <row r="36" spans="2:3">
      <c r="B36" s="22" t="s">
        <v>1238</v>
      </c>
      <c r="C36" s="22" t="s">
        <v>1237</v>
      </c>
    </row>
    <row r="37" spans="2:3" ht="16.2">
      <c r="B37" s="256" t="s">
        <v>60</v>
      </c>
      <c r="C37" s="256"/>
    </row>
  </sheetData>
  <mergeCells count="3">
    <mergeCell ref="A3:L4"/>
    <mergeCell ref="A6:A7"/>
    <mergeCell ref="B6:J6"/>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C4655-FED7-4FF6-A7EE-344CA1B129B6}">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57318-AD0E-48E4-8C9B-EF46137CB863}">
  <dimension ref="A1:L27"/>
  <sheetViews>
    <sheetView zoomScaleNormal="100" workbookViewId="0"/>
  </sheetViews>
  <sheetFormatPr defaultColWidth="9.109375" defaultRowHeight="15.6"/>
  <cols>
    <col min="1" max="1" width="11" style="1" customWidth="1"/>
    <col min="2" max="4" width="18.6640625" style="1" customWidth="1"/>
    <col min="5" max="9" width="9.6640625" style="1" customWidth="1"/>
    <col min="10" max="10" width="21.6640625" style="1" customWidth="1"/>
    <col min="11" max="11" width="12.44140625" style="1" customWidth="1"/>
    <col min="12" max="12" width="8.6640625" style="1" customWidth="1"/>
    <col min="13" max="13" width="8.88671875" style="1" bestFit="1" customWidth="1"/>
    <col min="14" max="16384" width="9.109375" style="1"/>
  </cols>
  <sheetData>
    <row r="1" spans="1:12" ht="17.399999999999999">
      <c r="A1" s="23" t="s">
        <v>970</v>
      </c>
      <c r="B1" s="22"/>
      <c r="C1" s="22"/>
      <c r="D1" s="22"/>
      <c r="E1" s="22"/>
      <c r="F1" s="22"/>
      <c r="G1" s="22"/>
      <c r="H1" s="22"/>
      <c r="I1" s="22"/>
      <c r="J1" s="22"/>
      <c r="K1" s="22"/>
      <c r="L1" s="4"/>
    </row>
    <row r="2" spans="1:12" ht="36" customHeight="1">
      <c r="A2" s="880" t="s">
        <v>1270</v>
      </c>
      <c r="B2" s="880"/>
      <c r="C2" s="880"/>
      <c r="D2" s="880"/>
      <c r="E2" s="880"/>
      <c r="F2" s="880"/>
      <c r="G2" s="880"/>
      <c r="H2" s="880"/>
      <c r="I2" s="103"/>
      <c r="J2" s="2"/>
      <c r="K2" s="2"/>
      <c r="L2" s="4"/>
    </row>
    <row r="3" spans="1:12">
      <c r="A3" s="2"/>
      <c r="B3" s="2"/>
      <c r="C3" s="2"/>
      <c r="D3" s="2"/>
      <c r="E3" s="2"/>
      <c r="F3" s="2"/>
      <c r="G3" s="2"/>
      <c r="H3" s="2"/>
      <c r="I3" s="2"/>
      <c r="J3" s="2"/>
      <c r="K3" s="2"/>
      <c r="L3" s="4"/>
    </row>
    <row r="4" spans="1:12">
      <c r="A4" s="21" t="s">
        <v>1269</v>
      </c>
      <c r="B4" s="2"/>
      <c r="C4" s="2"/>
      <c r="D4" s="2"/>
      <c r="E4" s="2"/>
      <c r="F4" s="2"/>
      <c r="G4" s="2"/>
      <c r="H4" s="2"/>
      <c r="I4" s="2"/>
      <c r="J4" s="2"/>
      <c r="K4" s="2"/>
      <c r="L4" s="4"/>
    </row>
    <row r="5" spans="1:12">
      <c r="A5" s="2"/>
      <c r="B5" s="2"/>
      <c r="C5" s="2"/>
      <c r="D5" s="2"/>
      <c r="E5" s="2"/>
      <c r="F5" s="2"/>
      <c r="G5" s="2"/>
      <c r="H5" s="2"/>
      <c r="I5" s="2"/>
      <c r="J5" s="2"/>
      <c r="K5" s="2"/>
      <c r="L5" s="4"/>
    </row>
    <row r="6" spans="1:12">
      <c r="A6" s="2"/>
      <c r="B6" s="826" t="s">
        <v>1268</v>
      </c>
      <c r="C6" s="915"/>
      <c r="D6" s="827"/>
      <c r="E6" s="2"/>
      <c r="F6" s="2"/>
      <c r="G6" s="2"/>
      <c r="H6" s="2"/>
      <c r="I6" s="2"/>
      <c r="J6" s="2"/>
      <c r="K6" s="2"/>
      <c r="L6" s="4"/>
    </row>
    <row r="7" spans="1:12">
      <c r="A7" s="2"/>
      <c r="B7" s="75" t="s">
        <v>1267</v>
      </c>
      <c r="C7" s="75" t="s">
        <v>1266</v>
      </c>
      <c r="D7" s="75" t="s">
        <v>1265</v>
      </c>
      <c r="E7" s="2"/>
      <c r="F7" s="2"/>
      <c r="G7" s="2"/>
      <c r="H7" s="2"/>
      <c r="I7" s="2"/>
      <c r="J7" s="2"/>
      <c r="K7" s="2"/>
      <c r="L7" s="4"/>
    </row>
    <row r="8" spans="1:12">
      <c r="A8" s="2"/>
      <c r="B8" s="696">
        <v>42917</v>
      </c>
      <c r="C8" s="695">
        <v>200000</v>
      </c>
      <c r="D8" s="694">
        <v>150000</v>
      </c>
      <c r="E8" s="2"/>
      <c r="F8" s="2"/>
      <c r="G8" s="2"/>
      <c r="H8" s="2"/>
      <c r="I8" s="2"/>
      <c r="J8" s="2"/>
      <c r="K8" s="2"/>
      <c r="L8" s="4"/>
    </row>
    <row r="9" spans="1:12">
      <c r="A9" s="2"/>
      <c r="B9" s="696">
        <v>42917</v>
      </c>
      <c r="C9" s="695">
        <v>350000</v>
      </c>
      <c r="D9" s="694">
        <v>400000</v>
      </c>
      <c r="E9" s="2"/>
      <c r="F9" s="2"/>
      <c r="G9" s="2"/>
      <c r="H9" s="2"/>
      <c r="I9" s="2"/>
      <c r="J9" s="2"/>
      <c r="K9" s="2"/>
      <c r="L9" s="4"/>
    </row>
    <row r="10" spans="1:12">
      <c r="A10" s="2"/>
      <c r="B10" s="696">
        <v>43282</v>
      </c>
      <c r="C10" s="695">
        <v>225000</v>
      </c>
      <c r="D10" s="694">
        <v>0</v>
      </c>
      <c r="E10" s="2"/>
      <c r="F10" s="2"/>
      <c r="G10" s="2"/>
      <c r="H10" s="2"/>
      <c r="I10" s="2"/>
      <c r="J10" s="2"/>
      <c r="K10" s="2"/>
      <c r="L10" s="4"/>
    </row>
    <row r="11" spans="1:12">
      <c r="A11" s="2"/>
      <c r="B11" s="696">
        <v>43282</v>
      </c>
      <c r="C11" s="695">
        <v>900000</v>
      </c>
      <c r="D11" s="694">
        <v>450000</v>
      </c>
      <c r="E11" s="2"/>
      <c r="F11" s="2"/>
      <c r="G11" s="2"/>
      <c r="H11" s="2"/>
      <c r="I11" s="2"/>
      <c r="J11" s="2"/>
      <c r="K11" s="2"/>
      <c r="L11" s="4"/>
    </row>
    <row r="12" spans="1:12">
      <c r="A12" s="2"/>
      <c r="B12" s="696">
        <v>43647</v>
      </c>
      <c r="C12" s="695">
        <v>250000</v>
      </c>
      <c r="D12" s="694">
        <v>50000</v>
      </c>
      <c r="E12" s="2"/>
      <c r="F12" s="2"/>
      <c r="G12" s="2"/>
      <c r="H12" s="2"/>
      <c r="I12" s="2"/>
      <c r="J12" s="2"/>
      <c r="K12" s="2"/>
      <c r="L12" s="4"/>
    </row>
    <row r="13" spans="1:12">
      <c r="A13" s="2"/>
      <c r="B13" s="696">
        <v>43647</v>
      </c>
      <c r="C13" s="695">
        <v>800000</v>
      </c>
      <c r="D13" s="694">
        <v>275000</v>
      </c>
      <c r="E13" s="2"/>
      <c r="F13" s="2"/>
      <c r="G13" s="2"/>
      <c r="H13" s="2"/>
      <c r="I13" s="2"/>
      <c r="J13" s="2"/>
      <c r="K13" s="2"/>
      <c r="L13" s="4"/>
    </row>
    <row r="14" spans="1:12">
      <c r="A14" s="2"/>
      <c r="B14" s="2"/>
      <c r="C14" s="2"/>
      <c r="D14" s="2"/>
      <c r="E14" s="2"/>
      <c r="F14" s="2"/>
      <c r="G14" s="2"/>
      <c r="H14" s="2"/>
      <c r="I14" s="2"/>
      <c r="J14" s="2"/>
      <c r="K14" s="2"/>
      <c r="L14" s="4"/>
    </row>
    <row r="15" spans="1:12">
      <c r="A15" s="2" t="s">
        <v>1264</v>
      </c>
      <c r="B15" s="2"/>
      <c r="C15" s="2"/>
      <c r="D15" s="2"/>
      <c r="E15" s="2"/>
      <c r="F15" s="2"/>
      <c r="G15" s="2"/>
      <c r="H15" s="2"/>
      <c r="I15" s="2"/>
      <c r="J15" s="6" t="s">
        <v>1263</v>
      </c>
      <c r="K15" s="10">
        <v>200000</v>
      </c>
      <c r="L15" s="693"/>
    </row>
    <row r="16" spans="1:12">
      <c r="A16" s="2" t="s">
        <v>1262</v>
      </c>
      <c r="B16" s="2"/>
      <c r="C16" s="2"/>
      <c r="D16" s="2"/>
      <c r="E16" s="2"/>
      <c r="F16" s="2"/>
      <c r="G16" s="2"/>
      <c r="H16" s="2"/>
      <c r="I16" s="2"/>
      <c r="J16" s="6" t="s">
        <v>1261</v>
      </c>
      <c r="K16" s="10">
        <v>1000000</v>
      </c>
      <c r="L16" s="693"/>
    </row>
    <row r="17" spans="1:12">
      <c r="A17" s="2" t="s">
        <v>1260</v>
      </c>
      <c r="B17" s="2"/>
      <c r="C17" s="692"/>
      <c r="D17" s="2"/>
      <c r="E17" s="2"/>
      <c r="F17" s="2"/>
      <c r="G17" s="2"/>
      <c r="H17" s="2"/>
      <c r="I17" s="2"/>
      <c r="J17" s="6" t="s">
        <v>1259</v>
      </c>
      <c r="K17" s="10">
        <v>10000000</v>
      </c>
      <c r="L17" s="6" t="s">
        <v>1255</v>
      </c>
    </row>
    <row r="18" spans="1:12">
      <c r="A18" s="2" t="s">
        <v>1258</v>
      </c>
      <c r="B18" s="2"/>
      <c r="C18" s="2"/>
      <c r="D18" s="2"/>
      <c r="E18" s="2"/>
      <c r="F18" s="2"/>
      <c r="G18" s="2"/>
      <c r="H18" s="2"/>
      <c r="I18" s="2"/>
      <c r="J18" s="6"/>
      <c r="K18" s="690"/>
      <c r="L18" s="6"/>
    </row>
    <row r="19" spans="1:12">
      <c r="A19" s="2" t="s">
        <v>1257</v>
      </c>
      <c r="B19" s="2"/>
      <c r="C19" s="691"/>
      <c r="D19" s="2"/>
      <c r="E19" s="2"/>
      <c r="F19" s="2"/>
      <c r="G19" s="2"/>
      <c r="H19" s="2"/>
      <c r="I19" s="2"/>
      <c r="J19" s="6" t="s">
        <v>1256</v>
      </c>
      <c r="K19" s="690">
        <v>0.05</v>
      </c>
      <c r="L19" s="6" t="s">
        <v>1255</v>
      </c>
    </row>
    <row r="20" spans="1:12">
      <c r="A20" s="2" t="s">
        <v>1254</v>
      </c>
      <c r="B20" s="2"/>
      <c r="C20" s="2"/>
      <c r="D20" s="2"/>
      <c r="E20" s="2"/>
      <c r="F20" s="2"/>
      <c r="G20" s="2"/>
      <c r="H20" s="2"/>
      <c r="I20" s="2"/>
      <c r="J20" s="6"/>
      <c r="K20" s="689" t="s">
        <v>1253</v>
      </c>
      <c r="L20" s="689" t="s">
        <v>1252</v>
      </c>
    </row>
    <row r="21" spans="1:12">
      <c r="A21" s="2"/>
      <c r="B21" s="2"/>
      <c r="C21" s="2"/>
      <c r="D21" s="2"/>
      <c r="E21" s="2"/>
      <c r="F21" s="2"/>
      <c r="G21" s="2"/>
      <c r="H21" s="2"/>
      <c r="I21" s="2"/>
      <c r="J21" s="6" t="s">
        <v>1251</v>
      </c>
      <c r="K21" s="10">
        <v>750000</v>
      </c>
      <c r="L21" s="10">
        <v>250000</v>
      </c>
    </row>
    <row r="22" spans="1:12">
      <c r="A22" s="2"/>
      <c r="B22" s="351" t="s">
        <v>1250</v>
      </c>
      <c r="C22" s="688">
        <v>2.4</v>
      </c>
      <c r="D22" s="2"/>
      <c r="E22" s="2"/>
      <c r="F22" s="2"/>
      <c r="G22" s="2"/>
      <c r="H22" s="2"/>
      <c r="I22" s="2"/>
      <c r="J22" s="2"/>
      <c r="K22" s="2"/>
      <c r="L22" s="65" t="s">
        <v>279</v>
      </c>
    </row>
    <row r="23" spans="1:12">
      <c r="A23" s="2"/>
      <c r="B23" s="351" t="s">
        <v>1249</v>
      </c>
      <c r="C23" s="688">
        <v>1.4</v>
      </c>
      <c r="D23" s="2"/>
      <c r="E23" s="2"/>
      <c r="F23" s="2"/>
      <c r="G23" s="2"/>
      <c r="H23" s="2"/>
      <c r="I23" s="2"/>
      <c r="J23" s="2"/>
      <c r="K23" s="2"/>
      <c r="L23" s="4"/>
    </row>
    <row r="24" spans="1:12">
      <c r="A24" s="2"/>
      <c r="B24" s="351" t="s">
        <v>1248</v>
      </c>
      <c r="C24" s="688">
        <v>1.1000000000000001</v>
      </c>
      <c r="D24" s="2"/>
      <c r="E24" s="2"/>
      <c r="F24" s="2"/>
      <c r="G24" s="2"/>
      <c r="H24" s="2"/>
      <c r="I24" s="2"/>
      <c r="J24" s="2"/>
      <c r="K24" s="2"/>
      <c r="L24" s="4"/>
    </row>
    <row r="25" spans="1:12">
      <c r="A25" s="2"/>
      <c r="B25" s="2"/>
      <c r="C25" s="2"/>
      <c r="D25" s="2"/>
      <c r="E25" s="2"/>
      <c r="F25" s="2"/>
      <c r="G25" s="2"/>
      <c r="H25" s="2"/>
      <c r="I25" s="2"/>
      <c r="J25" s="2"/>
      <c r="K25" s="2"/>
      <c r="L25" s="4"/>
    </row>
    <row r="26" spans="1:12">
      <c r="A26" s="2" t="s">
        <v>1247</v>
      </c>
      <c r="B26" s="2"/>
      <c r="C26" s="2"/>
      <c r="D26" s="2"/>
      <c r="E26" s="2"/>
      <c r="F26" s="2"/>
      <c r="G26" s="2"/>
      <c r="H26" s="2"/>
      <c r="I26" s="2"/>
      <c r="J26" s="2"/>
      <c r="K26" s="2"/>
      <c r="L26" s="4"/>
    </row>
    <row r="27" spans="1:12">
      <c r="A27" s="1" t="s">
        <v>48</v>
      </c>
    </row>
  </sheetData>
  <mergeCells count="2">
    <mergeCell ref="A2:H2"/>
    <mergeCell ref="B6:D6"/>
  </mergeCells>
  <pageMargins left="0.7" right="0.7" top="0.75" bottom="0.75" header="0.3" footer="0.3"/>
  <pageSetup orientation="portrait" horizontalDpi="0"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09F3-FDB0-4175-8C4D-9B345A01C2E8}">
  <dimension ref="A1:E69"/>
  <sheetViews>
    <sheetView zoomScaleNormal="100" workbookViewId="0"/>
  </sheetViews>
  <sheetFormatPr defaultColWidth="9.109375" defaultRowHeight="15.6"/>
  <cols>
    <col min="1" max="1" width="11.44140625" style="1" customWidth="1"/>
    <col min="2" max="3" width="16.5546875" style="1" customWidth="1"/>
    <col min="4" max="4" width="11.88671875" style="1" customWidth="1"/>
    <col min="5" max="5" width="9.109375" style="1" customWidth="1"/>
    <col min="6" max="16384" width="9.109375" style="1"/>
  </cols>
  <sheetData>
    <row r="1" spans="1:5" ht="17.399999999999999">
      <c r="A1" s="23" t="s">
        <v>471</v>
      </c>
      <c r="B1" s="22"/>
      <c r="C1" s="22"/>
      <c r="D1" s="22"/>
      <c r="E1" s="22"/>
    </row>
    <row r="2" spans="1:5">
      <c r="A2" s="2" t="s">
        <v>1292</v>
      </c>
      <c r="B2" s="2"/>
      <c r="C2" s="2"/>
      <c r="D2" s="2"/>
      <c r="E2" s="2"/>
    </row>
    <row r="3" spans="1:5">
      <c r="A3" s="2"/>
      <c r="B3" s="2"/>
      <c r="C3" s="2"/>
      <c r="D3" s="2"/>
      <c r="E3" s="2"/>
    </row>
    <row r="4" spans="1:5">
      <c r="A4" s="2" t="s">
        <v>1291</v>
      </c>
      <c r="B4" s="2"/>
      <c r="C4" s="2"/>
      <c r="D4" s="2"/>
      <c r="E4" s="112">
        <v>1.5</v>
      </c>
    </row>
    <row r="5" spans="1:5">
      <c r="A5" s="2"/>
      <c r="B5" s="2"/>
      <c r="C5" s="2"/>
      <c r="D5" s="2"/>
      <c r="E5" s="112"/>
    </row>
    <row r="6" spans="1:5">
      <c r="A6" s="2" t="s">
        <v>1290</v>
      </c>
      <c r="B6" s="2"/>
      <c r="C6" s="2"/>
      <c r="D6" s="2"/>
      <c r="E6" s="112"/>
    </row>
    <row r="7" spans="1:5">
      <c r="A7" s="2"/>
      <c r="B7" s="2"/>
      <c r="C7" s="2"/>
      <c r="D7" s="2"/>
      <c r="E7" s="2"/>
    </row>
    <row r="8" spans="1:5" ht="40.5" customHeight="1">
      <c r="A8" s="2"/>
      <c r="B8" s="101" t="s">
        <v>1289</v>
      </c>
      <c r="C8" s="101" t="s">
        <v>1286</v>
      </c>
      <c r="D8" s="2"/>
      <c r="E8" s="2"/>
    </row>
    <row r="9" spans="1:5">
      <c r="A9" s="2"/>
      <c r="B9" s="100">
        <v>1</v>
      </c>
      <c r="C9" s="100">
        <v>0.5</v>
      </c>
      <c r="D9" s="2"/>
      <c r="E9" s="2"/>
    </row>
    <row r="10" spans="1:5">
      <c r="A10" s="2"/>
      <c r="B10" s="100">
        <v>2</v>
      </c>
      <c r="C10" s="100">
        <v>0.4</v>
      </c>
      <c r="D10" s="2"/>
      <c r="E10" s="2"/>
    </row>
    <row r="11" spans="1:5">
      <c r="A11" s="2"/>
      <c r="B11" s="100">
        <v>3</v>
      </c>
      <c r="C11" s="100">
        <v>0.1</v>
      </c>
      <c r="D11" s="2"/>
      <c r="E11" s="2"/>
    </row>
    <row r="12" spans="1:5">
      <c r="A12" s="2"/>
      <c r="B12" s="150"/>
      <c r="C12" s="150"/>
      <c r="D12" s="2"/>
      <c r="E12" s="2"/>
    </row>
    <row r="13" spans="1:5">
      <c r="A13" s="2" t="s">
        <v>1288</v>
      </c>
      <c r="B13" s="150"/>
      <c r="C13" s="150"/>
      <c r="D13" s="2"/>
      <c r="E13" s="2"/>
    </row>
    <row r="14" spans="1:5">
      <c r="A14" s="2"/>
      <c r="B14" s="2"/>
      <c r="C14" s="2"/>
      <c r="D14" s="2"/>
      <c r="E14" s="2"/>
    </row>
    <row r="15" spans="1:5">
      <c r="A15" s="2" t="s">
        <v>1287</v>
      </c>
      <c r="B15" s="2"/>
      <c r="C15" s="2"/>
      <c r="D15" s="2"/>
      <c r="E15" s="2"/>
    </row>
    <row r="16" spans="1:5">
      <c r="A16" s="1" t="s">
        <v>48</v>
      </c>
    </row>
    <row r="17" spans="2:3" ht="46.8">
      <c r="B17" s="101" t="s">
        <v>1277</v>
      </c>
      <c r="C17" s="101" t="s">
        <v>1286</v>
      </c>
    </row>
    <row r="18" spans="2:3">
      <c r="B18" s="100">
        <v>0</v>
      </c>
      <c r="C18" s="702"/>
    </row>
    <row r="19" spans="2:3">
      <c r="B19" s="100">
        <v>1</v>
      </c>
      <c r="C19" s="701">
        <v>0.1673</v>
      </c>
    </row>
    <row r="20" spans="2:3">
      <c r="B20" s="100">
        <v>2</v>
      </c>
      <c r="C20" s="701">
        <v>0.1966</v>
      </c>
    </row>
    <row r="21" spans="2:3">
      <c r="B21" s="100">
        <v>3</v>
      </c>
      <c r="C21" s="701">
        <v>0.14960000000000001</v>
      </c>
    </row>
    <row r="22" spans="2:3">
      <c r="B22" s="100">
        <v>4</v>
      </c>
      <c r="C22" s="702"/>
    </row>
    <row r="23" spans="2:3">
      <c r="B23" s="100">
        <v>5</v>
      </c>
      <c r="C23" s="702"/>
    </row>
    <row r="24" spans="2:3">
      <c r="B24" s="100">
        <v>6</v>
      </c>
      <c r="C24" s="701">
        <v>4.1099999999999998E-2</v>
      </c>
    </row>
    <row r="25" spans="2:3">
      <c r="B25" s="100">
        <v>7</v>
      </c>
      <c r="C25" s="702"/>
    </row>
    <row r="26" spans="2:3">
      <c r="B26" s="100">
        <v>8</v>
      </c>
      <c r="C26" s="702"/>
    </row>
    <row r="27" spans="2:3">
      <c r="B27" s="100">
        <v>9</v>
      </c>
      <c r="C27" s="702"/>
    </row>
    <row r="28" spans="2:3">
      <c r="B28" s="100">
        <v>10</v>
      </c>
      <c r="C28" s="702"/>
    </row>
    <row r="29" spans="2:3">
      <c r="B29" s="100">
        <v>11</v>
      </c>
      <c r="C29" s="702"/>
    </row>
    <row r="30" spans="2:3">
      <c r="B30" s="100">
        <v>12</v>
      </c>
      <c r="C30" s="702"/>
    </row>
    <row r="31" spans="2:3">
      <c r="B31" s="100">
        <v>13</v>
      </c>
      <c r="C31" s="702"/>
    </row>
    <row r="32" spans="2:3">
      <c r="B32" s="100">
        <v>14</v>
      </c>
      <c r="C32" s="701">
        <v>1E-4</v>
      </c>
    </row>
    <row r="33" spans="1:4">
      <c r="B33" s="100">
        <v>15</v>
      </c>
      <c r="C33" s="701">
        <v>0</v>
      </c>
    </row>
    <row r="34" spans="1:4">
      <c r="C34" s="700"/>
    </row>
    <row r="36" spans="1:4">
      <c r="A36" s="2" t="s">
        <v>1285</v>
      </c>
      <c r="B36" s="2"/>
      <c r="C36" s="2"/>
      <c r="D36" s="2"/>
    </row>
    <row r="37" spans="1:4">
      <c r="A37" s="618"/>
      <c r="B37" s="2"/>
      <c r="C37" s="2"/>
      <c r="D37" s="2"/>
    </row>
    <row r="38" spans="1:4">
      <c r="A38" s="618" t="s">
        <v>1284</v>
      </c>
      <c r="B38" s="2"/>
      <c r="C38" s="699">
        <v>2.5</v>
      </c>
      <c r="D38" s="2" t="s">
        <v>1191</v>
      </c>
    </row>
    <row r="39" spans="1:4">
      <c r="A39" s="618" t="s">
        <v>1283</v>
      </c>
      <c r="B39" s="2"/>
      <c r="C39" s="699">
        <v>10</v>
      </c>
      <c r="D39" s="2" t="s">
        <v>1191</v>
      </c>
    </row>
    <row r="40" spans="1:4">
      <c r="A40" s="618" t="s">
        <v>1282</v>
      </c>
      <c r="B40" s="2"/>
      <c r="C40" s="618" t="s">
        <v>1281</v>
      </c>
      <c r="D40" s="2"/>
    </row>
    <row r="41" spans="1:4">
      <c r="A41" s="618" t="s">
        <v>1280</v>
      </c>
      <c r="B41" s="2"/>
      <c r="C41" s="618" t="s">
        <v>1279</v>
      </c>
      <c r="D41" s="2"/>
    </row>
    <row r="42" spans="1:4">
      <c r="A42" s="56"/>
      <c r="B42" s="56"/>
      <c r="C42" s="56"/>
      <c r="D42" s="56"/>
    </row>
    <row r="43" spans="1:4">
      <c r="A43" s="2" t="s">
        <v>1278</v>
      </c>
      <c r="B43" s="56"/>
      <c r="C43" s="56"/>
      <c r="D43" s="56"/>
    </row>
    <row r="44" spans="1:4">
      <c r="A44" s="56"/>
      <c r="B44" s="56"/>
      <c r="C44" s="56"/>
      <c r="D44" s="56"/>
    </row>
    <row r="45" spans="1:4" ht="46.8">
      <c r="A45" s="56"/>
      <c r="B45" s="101" t="s">
        <v>1277</v>
      </c>
      <c r="C45" s="101" t="s">
        <v>1276</v>
      </c>
      <c r="D45" s="56"/>
    </row>
    <row r="46" spans="1:4">
      <c r="A46" s="56"/>
      <c r="B46" s="100">
        <v>0</v>
      </c>
      <c r="C46" s="698">
        <v>0.7</v>
      </c>
      <c r="D46" s="56"/>
    </row>
    <row r="47" spans="1:4">
      <c r="A47" s="56"/>
      <c r="B47" s="100">
        <v>1</v>
      </c>
      <c r="C47" s="698">
        <v>0.5</v>
      </c>
      <c r="D47" s="56"/>
    </row>
    <row r="48" spans="1:4">
      <c r="A48" s="56"/>
      <c r="B48" s="100">
        <v>2</v>
      </c>
      <c r="C48" s="698">
        <v>0.3</v>
      </c>
      <c r="D48" s="56"/>
    </row>
    <row r="49" spans="1:3">
      <c r="A49" s="56"/>
      <c r="B49" s="100">
        <v>3</v>
      </c>
      <c r="C49" s="698">
        <v>-0.125</v>
      </c>
    </row>
    <row r="50" spans="1:3">
      <c r="A50" s="56"/>
      <c r="B50" s="100">
        <v>4</v>
      </c>
      <c r="C50" s="698">
        <v>-0.625</v>
      </c>
    </row>
    <row r="51" spans="1:3">
      <c r="A51" s="56"/>
      <c r="B51" s="100">
        <v>5</v>
      </c>
      <c r="C51" s="698">
        <v>-1.125</v>
      </c>
    </row>
    <row r="52" spans="1:3">
      <c r="A52" s="56"/>
      <c r="B52" s="100">
        <v>6</v>
      </c>
      <c r="C52" s="698">
        <v>-1.625</v>
      </c>
    </row>
    <row r="53" spans="1:3">
      <c r="A53" s="56"/>
      <c r="B53" s="100">
        <v>7</v>
      </c>
      <c r="C53" s="698">
        <v>-2.125</v>
      </c>
    </row>
    <row r="54" spans="1:3">
      <c r="A54" s="56"/>
      <c r="B54" s="100">
        <v>8</v>
      </c>
      <c r="C54" s="698">
        <v>-2.625</v>
      </c>
    </row>
    <row r="55" spans="1:3">
      <c r="A55" s="56"/>
      <c r="B55" s="100">
        <v>9</v>
      </c>
      <c r="C55" s="698">
        <v>-3.125</v>
      </c>
    </row>
    <row r="56" spans="1:3">
      <c r="A56" s="56"/>
      <c r="B56" s="100" t="s">
        <v>1275</v>
      </c>
      <c r="C56" s="698">
        <v>-3.625</v>
      </c>
    </row>
    <row r="57" spans="1:3">
      <c r="A57" s="56"/>
      <c r="B57" s="56"/>
      <c r="C57" s="56"/>
    </row>
    <row r="58" spans="1:3">
      <c r="A58" s="49" t="s">
        <v>1274</v>
      </c>
      <c r="B58" s="2"/>
      <c r="C58" s="2"/>
    </row>
    <row r="59" spans="1:3">
      <c r="A59" s="2"/>
      <c r="B59" s="2"/>
      <c r="C59" s="2"/>
    </row>
    <row r="60" spans="1:3">
      <c r="A60" s="697" t="s">
        <v>1273</v>
      </c>
      <c r="B60" s="2"/>
      <c r="C60" s="2"/>
    </row>
    <row r="61" spans="1:3">
      <c r="A61" s="2"/>
      <c r="B61" s="2"/>
      <c r="C61" s="2"/>
    </row>
    <row r="62" spans="1:3">
      <c r="A62" s="697" t="s">
        <v>1272</v>
      </c>
      <c r="B62" s="2"/>
      <c r="C62" s="2"/>
    </row>
    <row r="63" spans="1:3">
      <c r="A63" s="2"/>
      <c r="B63" s="2"/>
      <c r="C63" s="2"/>
    </row>
    <row r="64" spans="1:3">
      <c r="A64" s="1" t="s">
        <v>48</v>
      </c>
    </row>
    <row r="69" spans="1:1">
      <c r="A69" s="3" t="s">
        <v>1271</v>
      </c>
    </row>
  </sheetData>
  <pageMargins left="0.7" right="0.7" top="0.75" bottom="0.75" header="0.3" footer="0.3"/>
  <pageSetup orientation="portrait" horizontalDpi="0" verticalDpi="0"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C2798-79C6-4CA7-B5DA-AC66D2F5B67C}">
  <dimension ref="A1:BW50"/>
  <sheetViews>
    <sheetView zoomScaleNormal="100" workbookViewId="0"/>
  </sheetViews>
  <sheetFormatPr defaultColWidth="9.109375" defaultRowHeight="15.75" customHeight="1"/>
  <cols>
    <col min="1" max="12" width="9.109375" style="1" customWidth="1"/>
    <col min="13" max="13" width="9.109375" customWidth="1"/>
    <col min="76" max="16384" width="9.109375" style="1"/>
  </cols>
  <sheetData>
    <row r="1" spans="1:12" ht="15.75" customHeight="1">
      <c r="A1" s="23" t="s">
        <v>970</v>
      </c>
      <c r="B1" s="22"/>
      <c r="C1" s="5" t="s">
        <v>36</v>
      </c>
      <c r="D1" s="19"/>
      <c r="E1" s="22"/>
      <c r="F1" s="22"/>
      <c r="G1" s="22"/>
      <c r="H1" s="22"/>
      <c r="I1" s="22"/>
      <c r="J1" s="22"/>
      <c r="K1" s="22"/>
      <c r="L1" s="4"/>
    </row>
    <row r="2" spans="1:12" ht="15.75" customHeight="1">
      <c r="A2" s="23"/>
      <c r="B2" s="22"/>
      <c r="C2" s="19"/>
      <c r="D2" s="19"/>
      <c r="E2" s="22"/>
      <c r="F2" s="22"/>
      <c r="G2" s="22"/>
      <c r="H2" s="22"/>
      <c r="I2" s="22"/>
      <c r="J2" s="22"/>
      <c r="K2" s="22"/>
      <c r="L2" s="4"/>
    </row>
    <row r="3" spans="1:12" ht="15.75" customHeight="1">
      <c r="A3" s="819" t="s">
        <v>1314</v>
      </c>
      <c r="B3" s="1008"/>
      <c r="C3" s="1008"/>
      <c r="D3" s="1008"/>
      <c r="E3" s="1008"/>
      <c r="F3" s="1008"/>
      <c r="G3" s="1008"/>
      <c r="H3" s="1008"/>
      <c r="I3" s="1008"/>
      <c r="J3" s="1008"/>
      <c r="K3" s="1008"/>
      <c r="L3" s="1008"/>
    </row>
    <row r="4" spans="1:12" ht="15.75" customHeight="1">
      <c r="A4" s="819" t="s">
        <v>1313</v>
      </c>
      <c r="B4" s="1008"/>
      <c r="C4" s="1008"/>
      <c r="D4" s="1008"/>
      <c r="E4" s="1008"/>
      <c r="F4" s="1008"/>
      <c r="G4" s="1008"/>
      <c r="H4" s="1008"/>
      <c r="I4" s="1008"/>
      <c r="J4" s="1008"/>
      <c r="K4" s="1008"/>
      <c r="L4" s="1008"/>
    </row>
    <row r="5" spans="1:12" ht="15.75" customHeight="1">
      <c r="A5" s="21"/>
      <c r="B5" s="2"/>
      <c r="C5" s="2"/>
      <c r="D5" s="2"/>
      <c r="E5" s="2"/>
      <c r="F5" s="2"/>
      <c r="G5" s="2"/>
      <c r="H5" s="2"/>
      <c r="I5" s="2"/>
      <c r="J5" s="2"/>
      <c r="K5" s="2"/>
      <c r="L5" s="4"/>
    </row>
    <row r="6" spans="1:12" ht="15.75" customHeight="1">
      <c r="A6" s="2" t="s">
        <v>1312</v>
      </c>
      <c r="B6" s="2"/>
      <c r="C6" s="2"/>
      <c r="D6" s="2"/>
      <c r="E6" s="2"/>
      <c r="F6" s="2"/>
      <c r="G6" s="2"/>
      <c r="H6" s="2"/>
      <c r="I6" s="2"/>
      <c r="J6" s="2"/>
      <c r="K6" s="2"/>
      <c r="L6" s="4"/>
    </row>
    <row r="7" spans="1:12" ht="15.75" customHeight="1">
      <c r="A7" s="709" t="s">
        <v>1311</v>
      </c>
      <c r="B7" s="708"/>
      <c r="C7" s="12">
        <v>300</v>
      </c>
      <c r="D7" s="113"/>
      <c r="E7" s="2"/>
      <c r="F7" s="2"/>
      <c r="G7" s="2"/>
      <c r="H7" s="2"/>
      <c r="I7" s="2"/>
      <c r="J7" s="2"/>
      <c r="K7" s="2"/>
      <c r="L7" s="4"/>
    </row>
    <row r="8" spans="1:12" ht="15.75" customHeight="1">
      <c r="A8" s="709" t="s">
        <v>1310</v>
      </c>
      <c r="B8" s="708"/>
      <c r="C8" s="12">
        <v>1200</v>
      </c>
      <c r="D8" s="113"/>
      <c r="E8" s="2"/>
      <c r="F8" s="2"/>
      <c r="G8" s="2"/>
      <c r="H8" s="2"/>
      <c r="I8" s="2"/>
      <c r="J8" s="2"/>
      <c r="K8" s="2"/>
      <c r="L8" s="4"/>
    </row>
    <row r="9" spans="1:12" ht="15.75" customHeight="1">
      <c r="A9" s="2"/>
      <c r="B9" s="450"/>
      <c r="C9" s="706"/>
      <c r="D9" s="705"/>
      <c r="E9" s="2"/>
      <c r="F9" s="2"/>
      <c r="G9" s="2"/>
      <c r="H9" s="2"/>
      <c r="I9" s="2"/>
      <c r="J9" s="2"/>
      <c r="K9" s="2"/>
      <c r="L9" s="4"/>
    </row>
    <row r="10" spans="1:12" ht="15.75" customHeight="1">
      <c r="A10" s="2" t="s">
        <v>1309</v>
      </c>
      <c r="B10" s="450"/>
      <c r="C10" s="706"/>
      <c r="D10" s="705"/>
      <c r="E10" s="2"/>
      <c r="F10" s="2"/>
      <c r="G10" s="2"/>
      <c r="H10" s="2"/>
      <c r="I10" s="2"/>
      <c r="J10" s="2"/>
      <c r="K10" s="2"/>
      <c r="L10" s="4"/>
    </row>
    <row r="11" spans="1:12" ht="15.75" customHeight="1">
      <c r="A11" s="647" t="s">
        <v>1308</v>
      </c>
      <c r="B11" s="708"/>
      <c r="C11" s="707">
        <v>4.2869999999999999</v>
      </c>
      <c r="D11" s="705"/>
      <c r="E11" s="2"/>
      <c r="F11" s="2"/>
      <c r="G11" s="2"/>
      <c r="H11" s="2"/>
      <c r="I11" s="2"/>
      <c r="J11" s="2"/>
      <c r="K11" s="2"/>
      <c r="L11" s="4"/>
    </row>
    <row r="12" spans="1:12" ht="15.75" customHeight="1">
      <c r="A12" s="647" t="s">
        <v>1307</v>
      </c>
      <c r="B12" s="708"/>
      <c r="C12" s="707">
        <v>1.6830000000000001</v>
      </c>
      <c r="D12" s="705"/>
      <c r="E12" s="2"/>
      <c r="F12" s="2"/>
      <c r="G12" s="2"/>
      <c r="H12" s="2"/>
      <c r="I12" s="2"/>
      <c r="J12" s="2"/>
      <c r="K12" s="2"/>
      <c r="L12" s="4"/>
    </row>
    <row r="13" spans="1:12" ht="15.75" customHeight="1">
      <c r="A13" s="2"/>
      <c r="B13" s="450"/>
      <c r="C13" s="706"/>
      <c r="D13" s="705"/>
      <c r="E13" s="2"/>
      <c r="F13" s="2"/>
      <c r="G13" s="2"/>
      <c r="H13" s="2"/>
      <c r="I13" s="2"/>
      <c r="J13" s="2"/>
      <c r="K13" s="2"/>
      <c r="L13" s="4"/>
    </row>
    <row r="14" spans="1:12" ht="15.75" customHeight="1">
      <c r="A14" s="2" t="s">
        <v>69</v>
      </c>
      <c r="B14" s="2" t="s">
        <v>1306</v>
      </c>
      <c r="C14" s="2"/>
      <c r="D14" s="2"/>
      <c r="E14" s="2"/>
      <c r="F14" s="2"/>
      <c r="G14" s="2"/>
      <c r="H14" s="2"/>
      <c r="I14" s="2"/>
      <c r="J14" s="2"/>
      <c r="K14" s="2"/>
      <c r="L14" s="4"/>
    </row>
    <row r="15" spans="1:12" ht="15.75" customHeight="1">
      <c r="A15" s="5"/>
      <c r="B15" s="5" t="s">
        <v>60</v>
      </c>
      <c r="C15" s="5"/>
      <c r="D15" s="3"/>
      <c r="E15" s="3"/>
      <c r="F15" s="3"/>
      <c r="G15" s="3"/>
      <c r="H15" s="2"/>
      <c r="I15" s="2"/>
      <c r="J15" s="4"/>
      <c r="K15" s="2"/>
      <c r="L15" s="4"/>
    </row>
    <row r="19" spans="1:4" ht="15.75" customHeight="1">
      <c r="A19" s="2" t="s">
        <v>1305</v>
      </c>
      <c r="B19" s="2"/>
      <c r="C19" s="444"/>
      <c r="D19" s="2"/>
    </row>
    <row r="20" spans="1:4" ht="15.75" customHeight="1">
      <c r="A20" s="2"/>
      <c r="B20" s="2"/>
      <c r="C20" s="2"/>
      <c r="D20" s="2"/>
    </row>
    <row r="21" spans="1:4" ht="15.75" customHeight="1">
      <c r="A21" s="2"/>
      <c r="B21" s="2"/>
      <c r="C21" s="691"/>
      <c r="D21" s="2"/>
    </row>
    <row r="22" spans="1:4" ht="15.75" customHeight="1">
      <c r="A22" s="2"/>
      <c r="B22" s="2"/>
      <c r="C22" s="2"/>
      <c r="D22" s="2"/>
    </row>
    <row r="23" spans="1:4" ht="15.75" customHeight="1">
      <c r="A23" s="2" t="s">
        <v>1304</v>
      </c>
      <c r="B23" s="2"/>
      <c r="C23" s="2"/>
      <c r="D23" s="2"/>
    </row>
    <row r="24" spans="1:4" ht="15.75" customHeight="1">
      <c r="A24" s="2" t="s">
        <v>1303</v>
      </c>
      <c r="B24" s="51"/>
      <c r="C24" s="64"/>
      <c r="D24" s="2"/>
    </row>
    <row r="25" spans="1:4" ht="15.75" customHeight="1">
      <c r="A25" s="2" t="s">
        <v>1302</v>
      </c>
      <c r="B25" s="51"/>
      <c r="C25" s="64"/>
      <c r="D25" s="2"/>
    </row>
    <row r="26" spans="1:4" ht="15.75" customHeight="1">
      <c r="A26" s="2"/>
      <c r="B26" s="51"/>
      <c r="C26" s="64"/>
      <c r="D26" s="2"/>
    </row>
    <row r="27" spans="1:4" ht="32.25" customHeight="1">
      <c r="A27" s="2"/>
      <c r="B27" s="101" t="s">
        <v>1295</v>
      </c>
      <c r="C27" s="1009" t="s">
        <v>1301</v>
      </c>
      <c r="D27" s="1010"/>
    </row>
    <row r="28" spans="1:4" ht="15.75" customHeight="1">
      <c r="A28" s="2"/>
      <c r="B28" s="703">
        <v>500</v>
      </c>
      <c r="C28" s="1006">
        <v>1</v>
      </c>
      <c r="D28" s="1007"/>
    </row>
    <row r="29" spans="1:4" ht="15.75" customHeight="1">
      <c r="A29" s="2"/>
      <c r="B29" s="703">
        <v>1000</v>
      </c>
      <c r="C29" s="1006">
        <v>1.28</v>
      </c>
      <c r="D29" s="1007"/>
    </row>
    <row r="30" spans="1:4" ht="15.75" customHeight="1">
      <c r="A30" s="2"/>
      <c r="B30" s="703">
        <v>1500</v>
      </c>
      <c r="C30" s="1006">
        <v>1.44</v>
      </c>
      <c r="D30" s="1007"/>
    </row>
    <row r="31" spans="1:4" ht="15.75" customHeight="1">
      <c r="A31" s="2"/>
      <c r="B31" s="703">
        <v>2000</v>
      </c>
      <c r="C31" s="1006">
        <v>1.53</v>
      </c>
      <c r="D31" s="1007"/>
    </row>
    <row r="33" spans="1:8" ht="15.75" customHeight="1">
      <c r="A33" s="2" t="s">
        <v>9</v>
      </c>
      <c r="B33" s="2" t="s">
        <v>1300</v>
      </c>
      <c r="C33" s="2"/>
      <c r="D33" s="2"/>
      <c r="E33" s="2"/>
      <c r="F33" s="2"/>
      <c r="G33" s="2"/>
      <c r="H33" s="2"/>
    </row>
    <row r="34" spans="1:8" ht="15.75" customHeight="1">
      <c r="A34" s="5"/>
      <c r="B34" s="5" t="s">
        <v>60</v>
      </c>
      <c r="C34" s="5"/>
      <c r="D34" s="3"/>
      <c r="E34" s="3"/>
      <c r="F34" s="3"/>
      <c r="G34" s="3"/>
      <c r="H34" s="2"/>
    </row>
    <row r="35" spans="1:8" ht="15.75" customHeight="1">
      <c r="A35"/>
      <c r="B35"/>
      <c r="C35"/>
      <c r="D35"/>
      <c r="E35"/>
      <c r="F35"/>
      <c r="G35"/>
      <c r="H35"/>
    </row>
    <row r="36" spans="1:8" ht="15.75" customHeight="1">
      <c r="A36"/>
      <c r="B36"/>
      <c r="C36"/>
      <c r="D36"/>
      <c r="E36"/>
      <c r="F36"/>
      <c r="G36"/>
      <c r="H36"/>
    </row>
    <row r="37" spans="1:8" ht="15.75" customHeight="1">
      <c r="A37"/>
      <c r="B37"/>
      <c r="C37"/>
      <c r="D37"/>
      <c r="E37"/>
      <c r="F37"/>
      <c r="G37"/>
      <c r="H37"/>
    </row>
    <row r="38" spans="1:8" ht="15.75" customHeight="1">
      <c r="A38" s="2" t="s">
        <v>1299</v>
      </c>
      <c r="B38" s="2"/>
      <c r="C38" s="2"/>
      <c r="D38" s="2"/>
      <c r="E38" s="2"/>
      <c r="F38" s="2"/>
      <c r="G38" s="2"/>
      <c r="H38" s="2"/>
    </row>
    <row r="39" spans="1:8" ht="15.75" customHeight="1">
      <c r="A39" s="2" t="s">
        <v>1298</v>
      </c>
      <c r="B39" s="2"/>
      <c r="C39" s="2"/>
      <c r="D39" s="2"/>
      <c r="E39" s="2"/>
      <c r="F39" s="2"/>
      <c r="G39" s="2"/>
      <c r="H39" s="2"/>
    </row>
    <row r="40" spans="1:8" ht="15.75" customHeight="1">
      <c r="A40" s="2"/>
      <c r="B40" s="2"/>
      <c r="C40" s="2"/>
      <c r="D40" s="2"/>
      <c r="E40" s="2"/>
      <c r="F40" s="2"/>
      <c r="G40" s="2"/>
      <c r="H40" s="2"/>
    </row>
    <row r="41" spans="1:8" ht="30.75" customHeight="1">
      <c r="A41" s="2"/>
      <c r="B41" s="2"/>
      <c r="C41" s="1009" t="s">
        <v>1297</v>
      </c>
      <c r="D41" s="1010"/>
      <c r="E41" s="1009" t="s">
        <v>1296</v>
      </c>
      <c r="F41" s="1010"/>
      <c r="G41" s="1009" t="s">
        <v>1295</v>
      </c>
      <c r="H41" s="1010"/>
    </row>
    <row r="42" spans="1:8" ht="15.75" customHeight="1">
      <c r="A42" s="2"/>
      <c r="B42" s="2"/>
      <c r="C42" s="1011">
        <v>2000</v>
      </c>
      <c r="D42" s="1012"/>
      <c r="E42" s="1011">
        <v>0</v>
      </c>
      <c r="F42" s="1012"/>
      <c r="G42" s="1011">
        <v>1000</v>
      </c>
      <c r="H42" s="1012"/>
    </row>
    <row r="43" spans="1:8" ht="15.75" customHeight="1">
      <c r="A43" s="2"/>
      <c r="B43" s="2"/>
      <c r="C43" s="1011">
        <v>2500</v>
      </c>
      <c r="D43" s="1012"/>
      <c r="E43" s="1011">
        <v>0</v>
      </c>
      <c r="F43" s="1012"/>
      <c r="G43" s="1011">
        <v>1500</v>
      </c>
      <c r="H43" s="1012"/>
    </row>
    <row r="44" spans="1:8" ht="15.75" customHeight="1">
      <c r="A44" s="2"/>
      <c r="B44" s="2"/>
      <c r="C44" s="1011">
        <v>4000</v>
      </c>
      <c r="D44" s="1012"/>
      <c r="E44" s="1011">
        <v>500</v>
      </c>
      <c r="F44" s="1012"/>
      <c r="G44" s="1011">
        <v>1000</v>
      </c>
      <c r="H44" s="1012"/>
    </row>
    <row r="45" spans="1:8" ht="15.75" customHeight="1">
      <c r="A45" s="2"/>
      <c r="B45" s="2"/>
      <c r="C45" s="1011">
        <v>4500</v>
      </c>
      <c r="D45" s="1012"/>
      <c r="E45" s="1011">
        <v>500</v>
      </c>
      <c r="F45" s="1012"/>
      <c r="G45" s="1011">
        <v>1500</v>
      </c>
      <c r="H45" s="1012"/>
    </row>
    <row r="46" spans="1:8" ht="15.75" customHeight="1">
      <c r="A46" s="2"/>
      <c r="B46" s="2"/>
      <c r="C46" s="2"/>
      <c r="D46" s="2"/>
      <c r="E46" s="2"/>
      <c r="F46" s="2"/>
      <c r="G46" s="2"/>
      <c r="H46" s="2"/>
    </row>
    <row r="47" spans="1:8" ht="15.75" customHeight="1">
      <c r="A47" s="2" t="s">
        <v>1294</v>
      </c>
      <c r="B47" s="2"/>
      <c r="C47" s="2"/>
      <c r="D47" s="2"/>
      <c r="E47" s="2"/>
      <c r="F47" s="2"/>
      <c r="G47" s="2"/>
      <c r="H47" s="2"/>
    </row>
    <row r="49" spans="1:2" ht="15.75" customHeight="1">
      <c r="A49" s="2" t="s">
        <v>7</v>
      </c>
      <c r="B49" s="2" t="s">
        <v>1293</v>
      </c>
    </row>
    <row r="50" spans="1:2" ht="15.75" customHeight="1">
      <c r="A50" s="5"/>
      <c r="B50" s="5" t="s">
        <v>60</v>
      </c>
    </row>
  </sheetData>
  <mergeCells count="22">
    <mergeCell ref="C45:D45"/>
    <mergeCell ref="E45:F45"/>
    <mergeCell ref="G45:H45"/>
    <mergeCell ref="C43:D43"/>
    <mergeCell ref="E43:F43"/>
    <mergeCell ref="G43:H43"/>
    <mergeCell ref="C44:D44"/>
    <mergeCell ref="E44:F44"/>
    <mergeCell ref="G44:H44"/>
    <mergeCell ref="C31:D31"/>
    <mergeCell ref="C41:D41"/>
    <mergeCell ref="E41:F41"/>
    <mergeCell ref="G41:H41"/>
    <mergeCell ref="C42:D42"/>
    <mergeCell ref="E42:F42"/>
    <mergeCell ref="G42:H42"/>
    <mergeCell ref="C30:D30"/>
    <mergeCell ref="A3:L3"/>
    <mergeCell ref="A4:L4"/>
    <mergeCell ref="C27:D27"/>
    <mergeCell ref="C28:D28"/>
    <mergeCell ref="C29:D29"/>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8673" r:id="rId4">
          <objectPr defaultSize="0" autoPict="0" r:id="rId5">
            <anchor moveWithCells="1" sizeWithCells="1">
              <from>
                <xdr:col>0</xdr:col>
                <xdr:colOff>259080</xdr:colOff>
                <xdr:row>19</xdr:row>
                <xdr:rowOff>68580</xdr:rowOff>
              </from>
              <to>
                <xdr:col>7</xdr:col>
                <xdr:colOff>190500</xdr:colOff>
                <xdr:row>22</xdr:row>
                <xdr:rowOff>68580</xdr:rowOff>
              </to>
            </anchor>
          </objectPr>
        </oleObject>
      </mc:Choice>
      <mc:Fallback>
        <oleObject progId="Word.Document.12" shapeId="28673"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4C0B2-9D6A-4BF7-997A-7FA38DCA3C27}">
  <dimension ref="A1:BW53"/>
  <sheetViews>
    <sheetView zoomScaleNormal="100" workbookViewId="0">
      <selection activeCell="A32" sqref="A32:L49"/>
    </sheetView>
  </sheetViews>
  <sheetFormatPr defaultColWidth="9.109375" defaultRowHeight="15.6"/>
  <cols>
    <col min="1" max="12" width="9.109375" style="1"/>
    <col min="13" max="13" width="9.109375" customWidth="1"/>
    <col min="76" max="16384" width="9.109375" style="1"/>
  </cols>
  <sheetData>
    <row r="1" spans="1:12" ht="15.75" customHeight="1">
      <c r="A1" s="23" t="s">
        <v>59</v>
      </c>
      <c r="B1" s="22"/>
      <c r="C1" s="5" t="s">
        <v>36</v>
      </c>
      <c r="D1" s="22"/>
      <c r="E1" s="22"/>
      <c r="F1" s="22"/>
      <c r="G1" s="22"/>
      <c r="H1" s="22"/>
      <c r="I1" s="22"/>
      <c r="J1" s="22"/>
      <c r="K1" s="22"/>
      <c r="L1" s="4"/>
    </row>
    <row r="2" spans="1:12" ht="15.75" customHeight="1">
      <c r="A2" s="105" t="s">
        <v>121</v>
      </c>
      <c r="B2" s="104"/>
      <c r="C2" s="104"/>
      <c r="D2" s="104"/>
      <c r="E2" s="104"/>
      <c r="F2" s="104"/>
      <c r="G2" s="21"/>
      <c r="H2" s="21"/>
      <c r="I2" s="103"/>
      <c r="J2" s="2"/>
      <c r="K2" s="2"/>
      <c r="L2" s="4"/>
    </row>
    <row r="3" spans="1:12" ht="30.75" customHeight="1">
      <c r="A3" s="832" t="s">
        <v>120</v>
      </c>
      <c r="B3" s="832"/>
      <c r="C3" s="832"/>
      <c r="D3" s="832"/>
      <c r="E3" s="832"/>
      <c r="F3" s="832"/>
      <c r="G3" s="832"/>
      <c r="H3" s="832"/>
      <c r="I3" s="832"/>
      <c r="J3" s="832"/>
      <c r="K3" s="832"/>
      <c r="L3" s="832"/>
    </row>
    <row r="4" spans="1:12" ht="15.75" customHeight="1">
      <c r="A4" s="21"/>
      <c r="B4" s="2"/>
      <c r="C4" s="2"/>
      <c r="D4" s="2"/>
      <c r="E4" s="2"/>
      <c r="F4" s="2"/>
      <c r="G4" s="2"/>
      <c r="H4" s="2"/>
      <c r="I4" s="2"/>
      <c r="J4" s="2"/>
      <c r="K4" s="2"/>
      <c r="L4" s="4"/>
    </row>
    <row r="5" spans="1:12" ht="15.75" customHeight="1">
      <c r="A5" s="2"/>
      <c r="B5" s="101"/>
      <c r="C5" s="833" t="s">
        <v>47</v>
      </c>
      <c r="D5" s="833"/>
      <c r="E5" s="833"/>
      <c r="F5" s="833"/>
      <c r="G5" s="833"/>
      <c r="H5" s="833"/>
      <c r="I5" s="833"/>
      <c r="J5" s="2"/>
      <c r="K5" s="2"/>
      <c r="L5" s="4"/>
    </row>
    <row r="6" spans="1:12" ht="15.75" customHeight="1">
      <c r="A6" s="2"/>
      <c r="B6" s="101" t="s">
        <v>45</v>
      </c>
      <c r="C6" s="100">
        <v>1</v>
      </c>
      <c r="D6" s="100">
        <v>2</v>
      </c>
      <c r="E6" s="100">
        <v>3</v>
      </c>
      <c r="F6" s="100">
        <v>4</v>
      </c>
      <c r="G6" s="100">
        <v>5</v>
      </c>
      <c r="H6" s="100">
        <v>6</v>
      </c>
      <c r="I6" s="100">
        <v>7</v>
      </c>
      <c r="J6" s="2"/>
      <c r="K6" s="2"/>
      <c r="L6" s="4"/>
    </row>
    <row r="7" spans="1:12" ht="15.75" customHeight="1">
      <c r="A7" s="2"/>
      <c r="B7" s="100">
        <v>1</v>
      </c>
      <c r="C7" s="99">
        <v>6012</v>
      </c>
      <c r="D7" s="99">
        <v>8269</v>
      </c>
      <c r="E7" s="99">
        <v>11907</v>
      </c>
      <c r="F7" s="99">
        <v>12805</v>
      </c>
      <c r="G7" s="99">
        <v>15539</v>
      </c>
      <c r="H7" s="99">
        <v>17181</v>
      </c>
      <c r="I7" s="99">
        <v>20009</v>
      </c>
      <c r="J7" s="2"/>
      <c r="K7" s="2"/>
      <c r="L7" s="4"/>
    </row>
    <row r="8" spans="1:12" ht="15.75" customHeight="1">
      <c r="A8" s="2"/>
      <c r="B8" s="100">
        <v>2</v>
      </c>
      <c r="C8" s="98">
        <v>106</v>
      </c>
      <c r="D8" s="99">
        <v>5285</v>
      </c>
      <c r="E8" s="99">
        <v>5396</v>
      </c>
      <c r="F8" s="99">
        <v>11666</v>
      </c>
      <c r="G8" s="99">
        <v>13782</v>
      </c>
      <c r="H8" s="99">
        <v>16599</v>
      </c>
      <c r="I8" s="98"/>
      <c r="J8" s="2"/>
      <c r="K8" s="2"/>
      <c r="L8" s="4"/>
    </row>
    <row r="9" spans="1:12" ht="15.75" customHeight="1">
      <c r="A9" s="2"/>
      <c r="B9" s="100">
        <v>3</v>
      </c>
      <c r="C9" s="99">
        <v>4410</v>
      </c>
      <c r="D9" s="99">
        <v>8992</v>
      </c>
      <c r="E9" s="99">
        <v>14873</v>
      </c>
      <c r="F9" s="99">
        <v>16141</v>
      </c>
      <c r="G9" s="99">
        <v>19735</v>
      </c>
      <c r="H9" s="98"/>
      <c r="I9" s="98"/>
      <c r="J9" s="2"/>
      <c r="K9" s="2"/>
      <c r="L9" s="4"/>
    </row>
    <row r="10" spans="1:12" ht="15.75" customHeight="1">
      <c r="A10" s="2"/>
      <c r="B10" s="100">
        <v>4</v>
      </c>
      <c r="C10" s="99">
        <v>4655</v>
      </c>
      <c r="D10" s="99">
        <v>11555</v>
      </c>
      <c r="E10" s="99">
        <v>14766</v>
      </c>
      <c r="F10" s="99">
        <v>21266</v>
      </c>
      <c r="G10" s="98"/>
      <c r="H10" s="98"/>
      <c r="I10" s="98"/>
      <c r="J10" s="2"/>
      <c r="K10" s="2"/>
      <c r="L10" s="4"/>
    </row>
    <row r="11" spans="1:12" ht="15.75" customHeight="1">
      <c r="A11" s="2"/>
      <c r="B11" s="100">
        <v>5</v>
      </c>
      <c r="C11" s="99">
        <v>2092</v>
      </c>
      <c r="D11" s="99">
        <v>9565</v>
      </c>
      <c r="E11" s="99">
        <v>16836</v>
      </c>
      <c r="F11" s="98"/>
      <c r="G11" s="98"/>
      <c r="H11" s="98"/>
      <c r="I11" s="98"/>
      <c r="J11" s="2"/>
      <c r="K11" s="2"/>
      <c r="L11" s="4"/>
    </row>
    <row r="12" spans="1:12" ht="15.75" customHeight="1">
      <c r="A12" s="2"/>
      <c r="B12" s="100">
        <v>6</v>
      </c>
      <c r="C12" s="99">
        <v>513</v>
      </c>
      <c r="D12" s="99">
        <v>6445</v>
      </c>
      <c r="E12" s="98"/>
      <c r="F12" s="98"/>
      <c r="G12" s="98"/>
      <c r="H12" s="98"/>
      <c r="I12" s="98"/>
      <c r="J12" s="2"/>
      <c r="K12" s="2"/>
      <c r="L12" s="4"/>
    </row>
    <row r="13" spans="1:12" ht="15.75" customHeight="1">
      <c r="A13" s="2"/>
      <c r="B13" s="100">
        <v>7</v>
      </c>
      <c r="C13" s="99">
        <v>1557</v>
      </c>
      <c r="D13" s="98"/>
      <c r="E13" s="98"/>
      <c r="F13" s="98"/>
      <c r="G13" s="98"/>
      <c r="H13" s="98"/>
      <c r="I13" s="98"/>
      <c r="J13" s="2"/>
      <c r="K13" s="2"/>
      <c r="L13" s="4"/>
    </row>
    <row r="14" spans="1:12" ht="15.75" customHeight="1">
      <c r="A14" s="2"/>
      <c r="B14" s="2"/>
      <c r="C14" s="2"/>
      <c r="D14" s="2"/>
      <c r="E14" s="2"/>
      <c r="F14" s="2"/>
      <c r="G14" s="2"/>
      <c r="H14" s="2"/>
      <c r="I14" s="2"/>
      <c r="J14" s="2"/>
      <c r="K14" s="2"/>
      <c r="L14" s="4"/>
    </row>
    <row r="15" spans="1:12" ht="15.75" customHeight="1">
      <c r="A15" s="2" t="s">
        <v>69</v>
      </c>
      <c r="B15" s="2" t="s">
        <v>119</v>
      </c>
      <c r="C15" s="2"/>
      <c r="D15" s="2"/>
      <c r="E15" s="2"/>
      <c r="F15" s="2"/>
      <c r="G15" s="2"/>
      <c r="H15" s="2"/>
      <c r="I15" s="2"/>
      <c r="J15" s="2"/>
      <c r="K15" s="2"/>
      <c r="L15" s="4"/>
    </row>
    <row r="16" spans="1:12" ht="15.75" customHeight="1">
      <c r="A16" s="5"/>
      <c r="B16" s="5" t="s">
        <v>60</v>
      </c>
      <c r="C16" s="5"/>
      <c r="D16" s="3"/>
      <c r="E16" s="3"/>
      <c r="F16" s="3"/>
      <c r="G16" s="3"/>
      <c r="H16" s="2"/>
      <c r="I16" s="2"/>
      <c r="J16" s="4"/>
      <c r="K16" s="2"/>
      <c r="L16" s="4"/>
    </row>
    <row r="20" spans="1:2" ht="15.75" customHeight="1">
      <c r="A20" s="2" t="s">
        <v>9</v>
      </c>
      <c r="B20" s="2" t="s">
        <v>118</v>
      </c>
    </row>
    <row r="21" spans="1:2" ht="15.75" customHeight="1">
      <c r="A21" s="5"/>
      <c r="B21" s="5" t="s">
        <v>60</v>
      </c>
    </row>
    <row r="22" spans="1:2" ht="15.75" customHeight="1">
      <c r="A22"/>
      <c r="B22"/>
    </row>
    <row r="23" spans="1:2" ht="15.75" customHeight="1">
      <c r="A23"/>
      <c r="B23"/>
    </row>
    <row r="24" spans="1:2" ht="15.75" customHeight="1">
      <c r="A24"/>
      <c r="B24"/>
    </row>
    <row r="25" spans="1:2" ht="15.75" customHeight="1">
      <c r="A25" s="2" t="s">
        <v>117</v>
      </c>
      <c r="B25" s="46"/>
    </row>
    <row r="26" spans="1:2" ht="15.75" customHeight="1">
      <c r="A26" s="2" t="s">
        <v>116</v>
      </c>
      <c r="B26" s="46"/>
    </row>
    <row r="27" spans="1:2" ht="15.75" customHeight="1">
      <c r="A27" s="46"/>
      <c r="B27" s="46"/>
    </row>
    <row r="28" spans="1:2" ht="15.75" customHeight="1">
      <c r="A28" s="2" t="s">
        <v>7</v>
      </c>
      <c r="B28" s="2" t="s">
        <v>115</v>
      </c>
    </row>
    <row r="29" spans="1:2" ht="15.75" customHeight="1">
      <c r="A29" s="5"/>
      <c r="B29" s="5" t="s">
        <v>60</v>
      </c>
    </row>
    <row r="33" spans="1:2" ht="15.75" customHeight="1">
      <c r="A33" s="94" t="s">
        <v>114</v>
      </c>
      <c r="B33" s="93"/>
    </row>
    <row r="34" spans="1:2" ht="15.75" customHeight="1">
      <c r="A34" s="94" t="s">
        <v>113</v>
      </c>
      <c r="B34" s="93"/>
    </row>
    <row r="35" spans="1:2" ht="15.75" customHeight="1">
      <c r="A35" s="93"/>
      <c r="B35" s="93"/>
    </row>
    <row r="36" spans="1:2" ht="15.75" customHeight="1">
      <c r="A36" s="94" t="s">
        <v>4</v>
      </c>
      <c r="B36" s="94" t="s">
        <v>112</v>
      </c>
    </row>
    <row r="37" spans="1:2" ht="15.75" customHeight="1">
      <c r="A37" s="96"/>
      <c r="B37" s="96" t="s">
        <v>60</v>
      </c>
    </row>
    <row r="38" spans="1:2" ht="15.75" customHeight="1">
      <c r="A38" s="97"/>
      <c r="B38" s="97"/>
    </row>
    <row r="39" spans="1:2">
      <c r="A39" s="97"/>
      <c r="B39" s="97"/>
    </row>
    <row r="40" spans="1:2">
      <c r="A40" s="97"/>
      <c r="B40" s="97"/>
    </row>
    <row r="41" spans="1:2">
      <c r="A41" s="94" t="s">
        <v>46</v>
      </c>
      <c r="B41" s="94" t="s">
        <v>111</v>
      </c>
    </row>
    <row r="42" spans="1:2" ht="16.2">
      <c r="A42" s="96"/>
      <c r="B42" s="96" t="s">
        <v>60</v>
      </c>
    </row>
    <row r="43" spans="1:2">
      <c r="A43" s="97"/>
      <c r="B43" s="97"/>
    </row>
    <row r="44" spans="1:2">
      <c r="A44" s="97"/>
      <c r="B44" s="97"/>
    </row>
    <row r="45" spans="1:2">
      <c r="A45" s="97"/>
      <c r="B45" s="97"/>
    </row>
    <row r="46" spans="1:2">
      <c r="A46" s="94" t="s">
        <v>110</v>
      </c>
      <c r="B46" s="93"/>
    </row>
    <row r="47" spans="1:2">
      <c r="A47" s="94" t="s">
        <v>109</v>
      </c>
      <c r="B47" s="93"/>
    </row>
    <row r="49" spans="1:2">
      <c r="A49" s="94" t="s">
        <v>108</v>
      </c>
      <c r="B49" s="94" t="s">
        <v>107</v>
      </c>
    </row>
    <row r="50" spans="1:2">
      <c r="A50" s="94"/>
      <c r="B50" s="94" t="s">
        <v>106</v>
      </c>
    </row>
    <row r="51" spans="1:2">
      <c r="A51" s="94"/>
      <c r="B51" s="94" t="s">
        <v>105</v>
      </c>
    </row>
    <row r="52" spans="1:2">
      <c r="A52" s="94"/>
      <c r="B52" s="94" t="s">
        <v>104</v>
      </c>
    </row>
    <row r="53" spans="1:2" ht="16.2">
      <c r="A53" s="96"/>
      <c r="B53" s="96" t="s">
        <v>60</v>
      </c>
    </row>
  </sheetData>
  <mergeCells count="2">
    <mergeCell ref="A3:L3"/>
    <mergeCell ref="C5:I5"/>
  </mergeCells>
  <pageMargins left="0.7" right="0.7" top="0.75" bottom="0.75" header="0.3" footer="0.3"/>
  <pageSetup orientation="portrait" horizontalDpi="0"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BFE2-BEBC-45E1-BC9C-364F40E63320}">
  <dimension ref="A1:BW47"/>
  <sheetViews>
    <sheetView zoomScaleNormal="100" workbookViewId="0"/>
  </sheetViews>
  <sheetFormatPr defaultColWidth="9.109375" defaultRowHeight="15.6"/>
  <cols>
    <col min="1" max="12" width="9.109375" style="1"/>
    <col min="13" max="13" width="9.109375" customWidth="1"/>
    <col min="76" max="16384" width="9.109375" style="1"/>
  </cols>
  <sheetData>
    <row r="1" spans="1:12" ht="15.75" customHeight="1">
      <c r="A1" s="23" t="s">
        <v>471</v>
      </c>
      <c r="B1" s="22"/>
      <c r="C1" s="5" t="s">
        <v>36</v>
      </c>
      <c r="D1" s="22"/>
      <c r="E1" s="22"/>
      <c r="F1" s="22"/>
      <c r="G1" s="22"/>
      <c r="H1" s="22"/>
      <c r="I1" s="22"/>
      <c r="J1" s="22"/>
      <c r="K1" s="22"/>
      <c r="L1" s="4"/>
    </row>
    <row r="2" spans="1:12" ht="15.75" customHeight="1">
      <c r="A2" s="21"/>
      <c r="B2" s="21"/>
      <c r="C2" s="110" t="s">
        <v>1</v>
      </c>
      <c r="D2" s="116"/>
      <c r="E2" s="116"/>
      <c r="F2" s="116"/>
      <c r="G2" s="116"/>
      <c r="H2" s="116"/>
      <c r="I2" s="116"/>
      <c r="J2" s="116"/>
      <c r="K2" s="116"/>
      <c r="L2" s="115"/>
    </row>
    <row r="3" spans="1:12" ht="31.5" customHeight="1">
      <c r="A3" s="832" t="s">
        <v>1335</v>
      </c>
      <c r="B3" s="832"/>
      <c r="C3" s="832"/>
      <c r="D3" s="832"/>
      <c r="E3" s="832"/>
      <c r="F3" s="832"/>
      <c r="G3" s="832"/>
      <c r="H3" s="832"/>
      <c r="I3" s="832"/>
      <c r="J3" s="832"/>
      <c r="K3" s="832"/>
      <c r="L3" s="832"/>
    </row>
    <row r="4" spans="1:12" ht="15.75" customHeight="1">
      <c r="A4" s="21"/>
      <c r="B4" s="2"/>
      <c r="C4" s="2"/>
      <c r="D4" s="2"/>
      <c r="E4" s="2"/>
      <c r="F4" s="2"/>
      <c r="G4" s="2"/>
      <c r="H4" s="2"/>
      <c r="I4" s="2"/>
      <c r="J4" s="2"/>
      <c r="K4" s="2"/>
      <c r="L4" s="4"/>
    </row>
    <row r="5" spans="1:12" ht="15.75" customHeight="1">
      <c r="A5" s="2" t="s">
        <v>1334</v>
      </c>
      <c r="B5" s="2"/>
      <c r="C5" s="2"/>
      <c r="D5" s="2"/>
      <c r="E5" s="2"/>
      <c r="F5" s="2"/>
      <c r="G5" s="2"/>
      <c r="H5" s="2"/>
      <c r="I5" s="2"/>
      <c r="J5" s="2"/>
      <c r="K5" s="2"/>
      <c r="L5" s="4"/>
    </row>
    <row r="6" spans="1:12" ht="15.75" customHeight="1">
      <c r="A6" s="2"/>
      <c r="B6" s="833" t="s">
        <v>1333</v>
      </c>
      <c r="C6" s="833"/>
      <c r="D6" s="833" t="s">
        <v>1286</v>
      </c>
      <c r="E6" s="833"/>
      <c r="F6" s="2"/>
      <c r="G6" s="2"/>
      <c r="H6" s="2"/>
      <c r="I6" s="2"/>
      <c r="J6" s="2"/>
      <c r="K6" s="2"/>
      <c r="L6" s="4"/>
    </row>
    <row r="7" spans="1:12" ht="15.75" customHeight="1">
      <c r="A7" s="2"/>
      <c r="B7" s="1015">
        <v>0</v>
      </c>
      <c r="C7" s="1015"/>
      <c r="D7" s="1014">
        <v>9.1600000000000001E-2</v>
      </c>
      <c r="E7" s="1014"/>
      <c r="F7" s="2"/>
      <c r="G7" s="2"/>
      <c r="H7" s="2"/>
      <c r="I7" s="2"/>
      <c r="J7" s="2"/>
      <c r="K7" s="2"/>
      <c r="L7" s="4"/>
    </row>
    <row r="8" spans="1:12" ht="15.75" customHeight="1">
      <c r="A8" s="2"/>
      <c r="B8" s="1013">
        <v>40000</v>
      </c>
      <c r="C8" s="1013"/>
      <c r="D8" s="1014">
        <v>0.14649999999999999</v>
      </c>
      <c r="E8" s="1014"/>
      <c r="F8" s="2"/>
      <c r="G8" s="2"/>
      <c r="H8" s="2"/>
      <c r="I8" s="2"/>
      <c r="J8" s="2"/>
      <c r="K8" s="2"/>
      <c r="L8" s="4"/>
    </row>
    <row r="9" spans="1:12" ht="15.75" customHeight="1">
      <c r="A9" s="2"/>
      <c r="B9" s="1013">
        <v>110000</v>
      </c>
      <c r="C9" s="1013"/>
      <c r="D9" s="1014">
        <v>0.19539999999999999</v>
      </c>
      <c r="E9" s="1014"/>
      <c r="F9" s="2"/>
      <c r="G9" s="2"/>
      <c r="H9" s="2"/>
      <c r="I9" s="2"/>
      <c r="J9" s="2"/>
      <c r="K9" s="2"/>
      <c r="L9" s="4"/>
    </row>
    <row r="10" spans="1:12" ht="15.75" customHeight="1">
      <c r="A10" s="2"/>
      <c r="B10" s="1013">
        <v>180000</v>
      </c>
      <c r="C10" s="1013"/>
      <c r="D10" s="1014">
        <v>0.19539999999999999</v>
      </c>
      <c r="E10" s="1014"/>
      <c r="F10" s="2"/>
      <c r="G10" s="2"/>
      <c r="H10" s="2"/>
      <c r="I10" s="2"/>
      <c r="J10" s="2"/>
      <c r="K10" s="2"/>
      <c r="L10" s="4"/>
    </row>
    <row r="11" spans="1:12" ht="15.75" customHeight="1">
      <c r="A11" s="2"/>
      <c r="B11" s="1013">
        <v>250000</v>
      </c>
      <c r="C11" s="1013"/>
      <c r="D11" s="1014">
        <v>0.15629999999999999</v>
      </c>
      <c r="E11" s="1014"/>
      <c r="F11" s="2"/>
      <c r="G11" s="2"/>
      <c r="H11" s="2"/>
      <c r="I11" s="2"/>
      <c r="J11" s="2"/>
      <c r="K11" s="2"/>
      <c r="L11" s="4"/>
    </row>
    <row r="12" spans="1:12" ht="15.75" customHeight="1">
      <c r="A12" s="2"/>
      <c r="B12" s="1013">
        <v>320000</v>
      </c>
      <c r="C12" s="1013"/>
      <c r="D12" s="1014">
        <v>0.1042</v>
      </c>
      <c r="E12" s="1014"/>
      <c r="F12" s="2"/>
      <c r="G12" s="2"/>
      <c r="H12" s="2"/>
      <c r="I12" s="2"/>
      <c r="J12" s="2"/>
      <c r="K12" s="2"/>
      <c r="L12" s="4"/>
    </row>
    <row r="13" spans="1:12" ht="15.75" customHeight="1">
      <c r="A13" s="2"/>
      <c r="B13" s="1013">
        <v>390000</v>
      </c>
      <c r="C13" s="1013"/>
      <c r="D13" s="1014">
        <v>5.9499999999999997E-2</v>
      </c>
      <c r="E13" s="1014"/>
      <c r="F13" s="2"/>
      <c r="G13" s="2"/>
      <c r="H13" s="2"/>
      <c r="I13" s="2"/>
      <c r="J13" s="2"/>
      <c r="K13" s="2"/>
      <c r="L13" s="4"/>
    </row>
    <row r="14" spans="1:12" ht="15.75" customHeight="1">
      <c r="A14" s="2"/>
      <c r="B14" s="1013">
        <v>400000</v>
      </c>
      <c r="C14" s="1013"/>
      <c r="D14" s="1014">
        <v>5.11E-2</v>
      </c>
      <c r="E14" s="1014"/>
      <c r="F14" s="2"/>
      <c r="G14" s="2"/>
      <c r="H14" s="2"/>
      <c r="I14" s="2"/>
      <c r="J14" s="2"/>
      <c r="K14" s="2"/>
      <c r="L14" s="4"/>
    </row>
    <row r="15" spans="1:12" ht="15.75" customHeight="1">
      <c r="A15" s="2"/>
      <c r="B15" s="2"/>
      <c r="C15" s="2"/>
      <c r="D15" s="2"/>
      <c r="E15" s="2"/>
      <c r="F15" s="2"/>
      <c r="G15" s="2"/>
      <c r="H15" s="2"/>
      <c r="I15" s="2"/>
      <c r="J15" s="2"/>
      <c r="K15" s="66"/>
      <c r="L15" s="4"/>
    </row>
    <row r="16" spans="1:12" ht="15.75" customHeight="1">
      <c r="A16" s="2" t="s">
        <v>1332</v>
      </c>
      <c r="B16" s="2"/>
      <c r="C16" s="2"/>
      <c r="D16" s="12">
        <v>331000</v>
      </c>
      <c r="E16" s="2"/>
      <c r="F16" s="2"/>
      <c r="G16" s="2"/>
      <c r="H16" s="2"/>
      <c r="I16" s="2"/>
      <c r="J16" s="2"/>
      <c r="K16" s="66"/>
      <c r="L16" s="4"/>
    </row>
    <row r="18" spans="1:12" ht="15.75" customHeight="1">
      <c r="A18" s="2" t="s">
        <v>1331</v>
      </c>
      <c r="B18" s="2"/>
      <c r="C18" s="2"/>
      <c r="D18" s="2"/>
      <c r="E18" s="2"/>
      <c r="F18" s="2"/>
      <c r="G18" s="2"/>
      <c r="H18" s="2"/>
      <c r="I18" s="2"/>
      <c r="J18" s="2"/>
      <c r="K18" s="66"/>
      <c r="L18" s="4"/>
    </row>
    <row r="19" spans="1:12" ht="15.75" customHeight="1">
      <c r="A19" s="2"/>
      <c r="B19" s="833" t="s">
        <v>1330</v>
      </c>
      <c r="C19" s="833"/>
      <c r="D19" s="833" t="s">
        <v>1329</v>
      </c>
      <c r="E19" s="833"/>
      <c r="F19" s="2"/>
      <c r="G19" s="2"/>
      <c r="H19" s="2"/>
      <c r="I19" s="2"/>
      <c r="J19" s="2"/>
      <c r="K19" s="66"/>
      <c r="L19" s="4"/>
    </row>
    <row r="20" spans="1:12" ht="15.75" customHeight="1">
      <c r="A20" s="2"/>
      <c r="B20" s="978" t="s">
        <v>1328</v>
      </c>
      <c r="C20" s="978"/>
      <c r="D20" s="1016">
        <v>0.45</v>
      </c>
      <c r="E20" s="1016"/>
      <c r="F20" s="2"/>
      <c r="G20" s="2"/>
      <c r="H20" s="2"/>
      <c r="I20" s="2"/>
      <c r="J20" s="2"/>
      <c r="K20" s="66"/>
      <c r="L20" s="4"/>
    </row>
    <row r="21" spans="1:12" ht="15.75" customHeight="1">
      <c r="A21" s="2"/>
      <c r="B21" s="980" t="s">
        <v>1327</v>
      </c>
      <c r="C21" s="980"/>
      <c r="D21" s="1017" t="s">
        <v>1326</v>
      </c>
      <c r="E21" s="1017"/>
      <c r="F21" s="2"/>
      <c r="G21" s="2"/>
      <c r="H21" s="2"/>
      <c r="I21" s="2"/>
      <c r="J21" s="2"/>
      <c r="K21" s="66"/>
      <c r="L21" s="4"/>
    </row>
    <row r="22" spans="1:12" ht="15.75" customHeight="1">
      <c r="A22" s="2"/>
      <c r="B22" s="980" t="s">
        <v>1325</v>
      </c>
      <c r="C22" s="980"/>
      <c r="D22" s="1017" t="s">
        <v>1324</v>
      </c>
      <c r="E22" s="1017"/>
      <c r="F22" s="2"/>
      <c r="G22" s="2"/>
      <c r="H22" s="2"/>
      <c r="I22" s="2"/>
      <c r="J22" s="2"/>
      <c r="K22" s="66"/>
      <c r="L22" s="4"/>
    </row>
    <row r="23" spans="1:12" ht="15.75" customHeight="1">
      <c r="A23" s="2"/>
      <c r="B23" s="980" t="s">
        <v>1323</v>
      </c>
      <c r="C23" s="980"/>
      <c r="D23" s="1016">
        <v>0.25</v>
      </c>
      <c r="E23" s="1016"/>
      <c r="F23" s="2"/>
      <c r="G23" s="2"/>
      <c r="H23" s="2"/>
      <c r="I23" s="2"/>
      <c r="J23" s="2"/>
      <c r="K23" s="66"/>
      <c r="L23" s="4"/>
    </row>
    <row r="24" spans="1:12" ht="15.75" customHeight="1">
      <c r="A24" s="2"/>
      <c r="B24" s="462"/>
      <c r="C24" s="462"/>
      <c r="D24" s="461"/>
      <c r="E24" s="461"/>
      <c r="F24" s="2"/>
      <c r="G24" s="2"/>
      <c r="H24" s="2"/>
      <c r="I24" s="2"/>
      <c r="J24" s="2"/>
      <c r="K24" s="66"/>
      <c r="L24" s="4"/>
    </row>
    <row r="25" spans="1:12" ht="15.75" customHeight="1">
      <c r="A25" s="2"/>
      <c r="B25" s="472" t="s">
        <v>1322</v>
      </c>
      <c r="C25" s="462"/>
      <c r="D25" s="460">
        <v>0.08</v>
      </c>
      <c r="E25" s="710" t="s">
        <v>1321</v>
      </c>
      <c r="F25" s="2"/>
      <c r="G25" s="2"/>
      <c r="H25" s="2"/>
      <c r="I25" s="2"/>
      <c r="J25" s="2"/>
      <c r="K25" s="66"/>
      <c r="L25" s="4"/>
    </row>
    <row r="26" spans="1:12" ht="15.75" customHeight="1">
      <c r="A26" s="2"/>
      <c r="B26" s="2"/>
      <c r="C26" s="444"/>
      <c r="D26" s="2"/>
      <c r="E26" s="2"/>
      <c r="F26" s="2"/>
      <c r="G26" s="2"/>
      <c r="H26" s="2"/>
      <c r="I26" s="2"/>
      <c r="J26" s="2"/>
      <c r="K26" s="66"/>
      <c r="L26" s="2"/>
    </row>
    <row r="27" spans="1:12" ht="15.75" customHeight="1">
      <c r="A27" s="2" t="s">
        <v>69</v>
      </c>
      <c r="B27" s="2" t="s">
        <v>1320</v>
      </c>
      <c r="C27" s="2"/>
      <c r="D27" s="2"/>
      <c r="E27" s="2"/>
      <c r="F27" s="2"/>
      <c r="G27" s="2"/>
      <c r="H27" s="2"/>
      <c r="I27" s="2"/>
      <c r="J27" s="2"/>
      <c r="K27" s="2"/>
      <c r="L27" s="4"/>
    </row>
    <row r="28" spans="1:12" ht="15.75" customHeight="1">
      <c r="A28" s="5"/>
      <c r="B28" s="5" t="s">
        <v>60</v>
      </c>
      <c r="C28" s="5"/>
      <c r="D28" s="3"/>
      <c r="E28" s="3"/>
      <c r="F28" s="3"/>
      <c r="G28" s="3"/>
      <c r="H28" s="2"/>
      <c r="I28" s="2"/>
      <c r="J28" s="4"/>
      <c r="K28" s="2"/>
      <c r="L28" s="4"/>
    </row>
    <row r="29" spans="1:12" ht="15.75" customHeight="1">
      <c r="A29"/>
      <c r="B29"/>
      <c r="C29"/>
      <c r="D29"/>
      <c r="E29"/>
      <c r="F29"/>
      <c r="G29"/>
      <c r="H29"/>
      <c r="I29"/>
      <c r="J29"/>
      <c r="K29"/>
      <c r="L29"/>
    </row>
    <row r="30" spans="1:12" ht="15.75" customHeight="1">
      <c r="A30"/>
      <c r="B30"/>
      <c r="C30"/>
      <c r="D30"/>
      <c r="E30"/>
      <c r="F30"/>
      <c r="G30"/>
      <c r="H30"/>
      <c r="I30"/>
      <c r="J30"/>
      <c r="K30"/>
      <c r="L30"/>
    </row>
    <row r="31" spans="1:12" ht="15.75" customHeight="1">
      <c r="A31"/>
      <c r="B31"/>
      <c r="C31"/>
      <c r="D31"/>
      <c r="E31"/>
      <c r="F31"/>
      <c r="G31"/>
      <c r="H31"/>
      <c r="I31"/>
      <c r="J31"/>
      <c r="K31"/>
      <c r="L31"/>
    </row>
    <row r="32" spans="1:12" ht="31.5" customHeight="1">
      <c r="A32" s="140" t="s">
        <v>9</v>
      </c>
      <c r="B32" s="832" t="s">
        <v>1319</v>
      </c>
      <c r="C32" s="832"/>
      <c r="D32" s="832"/>
      <c r="E32" s="832"/>
      <c r="F32" s="832"/>
      <c r="G32" s="832"/>
      <c r="H32" s="832"/>
      <c r="I32" s="832"/>
      <c r="J32" s="832"/>
      <c r="K32" s="832"/>
      <c r="L32" s="832"/>
    </row>
    <row r="33" spans="1:12" ht="15.75" customHeight="1">
      <c r="A33" s="5"/>
      <c r="B33" s="5" t="s">
        <v>60</v>
      </c>
      <c r="C33" s="5"/>
      <c r="D33" s="3"/>
      <c r="E33" s="3"/>
      <c r="F33" s="3"/>
      <c r="G33" s="3"/>
      <c r="H33" s="2"/>
      <c r="I33" s="2"/>
      <c r="J33" s="4"/>
      <c r="K33" s="2"/>
      <c r="L33" s="4"/>
    </row>
    <row r="34" spans="1:12" ht="15.75" customHeight="1">
      <c r="A34"/>
      <c r="B34"/>
      <c r="C34"/>
      <c r="D34"/>
      <c r="E34"/>
      <c r="F34"/>
      <c r="G34"/>
      <c r="H34"/>
      <c r="I34"/>
      <c r="J34"/>
      <c r="K34"/>
      <c r="L34"/>
    </row>
    <row r="35" spans="1:12" ht="15.75" customHeight="1">
      <c r="A35"/>
      <c r="B35"/>
      <c r="C35"/>
      <c r="D35"/>
      <c r="E35"/>
      <c r="F35"/>
      <c r="G35"/>
      <c r="H35"/>
      <c r="I35"/>
      <c r="J35"/>
      <c r="K35"/>
      <c r="L35"/>
    </row>
    <row r="36" spans="1:12" ht="15.75" customHeight="1">
      <c r="A36"/>
      <c r="B36"/>
      <c r="C36"/>
      <c r="D36"/>
      <c r="E36"/>
      <c r="F36"/>
      <c r="G36"/>
      <c r="H36"/>
      <c r="I36"/>
      <c r="J36"/>
      <c r="K36"/>
      <c r="L36"/>
    </row>
    <row r="37" spans="1:12">
      <c r="A37" s="140" t="s">
        <v>7</v>
      </c>
      <c r="B37" s="832" t="s">
        <v>1318</v>
      </c>
      <c r="C37" s="832"/>
      <c r="D37" s="832"/>
      <c r="E37" s="832"/>
      <c r="F37" s="832"/>
      <c r="G37" s="832"/>
      <c r="H37" s="832"/>
      <c r="I37" s="832"/>
      <c r="J37" s="832"/>
      <c r="K37" s="832"/>
      <c r="L37" s="832"/>
    </row>
    <row r="38" spans="1:12" ht="16.2">
      <c r="A38" s="5"/>
      <c r="B38" s="5" t="s">
        <v>60</v>
      </c>
      <c r="C38" s="5"/>
      <c r="D38" s="3"/>
      <c r="E38" s="3"/>
      <c r="F38" s="3"/>
      <c r="G38" s="3"/>
      <c r="H38" s="2"/>
      <c r="I38" s="2"/>
      <c r="J38" s="4"/>
      <c r="K38" s="2"/>
      <c r="L38" s="4"/>
    </row>
    <row r="39" spans="1:12">
      <c r="A39"/>
      <c r="B39"/>
      <c r="C39"/>
      <c r="D39"/>
      <c r="E39"/>
      <c r="F39"/>
      <c r="G39"/>
      <c r="H39"/>
      <c r="I39"/>
      <c r="J39"/>
      <c r="K39"/>
      <c r="L39"/>
    </row>
    <row r="40" spans="1:12">
      <c r="A40"/>
      <c r="B40"/>
      <c r="C40"/>
      <c r="D40"/>
      <c r="E40"/>
      <c r="F40"/>
      <c r="G40"/>
      <c r="H40"/>
      <c r="I40"/>
      <c r="J40"/>
      <c r="K40"/>
      <c r="L40"/>
    </row>
    <row r="41" spans="1:12">
      <c r="A41"/>
      <c r="B41"/>
      <c r="C41"/>
      <c r="D41"/>
      <c r="E41"/>
      <c r="F41"/>
      <c r="G41"/>
      <c r="H41"/>
      <c r="I41"/>
      <c r="J41"/>
      <c r="K41"/>
      <c r="L41"/>
    </row>
    <row r="42" spans="1:12" ht="15.75" customHeight="1">
      <c r="A42" s="2"/>
      <c r="B42" s="2"/>
      <c r="C42" s="444"/>
      <c r="D42" s="2"/>
      <c r="E42" s="2"/>
      <c r="F42" s="2"/>
      <c r="G42" s="2"/>
      <c r="H42" s="2"/>
      <c r="I42" s="2"/>
      <c r="J42" s="2"/>
      <c r="K42" s="66"/>
      <c r="L42" s="2"/>
    </row>
    <row r="43" spans="1:12" ht="15.75" customHeight="1">
      <c r="A43" s="2" t="s">
        <v>1317</v>
      </c>
      <c r="B43" s="2"/>
      <c r="C43" s="444"/>
      <c r="D43" s="2"/>
      <c r="E43" s="2"/>
      <c r="F43" s="2"/>
      <c r="G43" s="2"/>
      <c r="H43" s="2"/>
      <c r="I43" s="2"/>
      <c r="J43" s="2"/>
      <c r="K43" s="66"/>
      <c r="L43" s="2"/>
    </row>
    <row r="44" spans="1:12" ht="15.75" customHeight="1">
      <c r="A44" s="2" t="s">
        <v>1316</v>
      </c>
      <c r="B44" s="2"/>
      <c r="C44" s="444"/>
      <c r="D44" s="2"/>
      <c r="E44" s="644">
        <v>0.755</v>
      </c>
      <c r="F44" s="2"/>
      <c r="G44" s="2"/>
      <c r="H44" s="2"/>
      <c r="I44" s="2"/>
      <c r="J44" s="2"/>
      <c r="K44" s="66"/>
      <c r="L44" s="2"/>
    </row>
    <row r="45" spans="1:12" ht="15.75" customHeight="1">
      <c r="A45" s="2"/>
      <c r="B45" s="2"/>
      <c r="C45" s="444"/>
      <c r="D45" s="2"/>
      <c r="E45" s="2"/>
      <c r="F45" s="2"/>
      <c r="G45" s="2"/>
      <c r="H45" s="2"/>
      <c r="I45" s="2"/>
      <c r="J45" s="2"/>
      <c r="K45" s="66"/>
      <c r="L45" s="2"/>
    </row>
    <row r="46" spans="1:12" ht="31.5" customHeight="1">
      <c r="A46" s="140" t="s">
        <v>4</v>
      </c>
      <c r="B46" s="832" t="s">
        <v>1315</v>
      </c>
      <c r="C46" s="832"/>
      <c r="D46" s="832"/>
      <c r="E46" s="832"/>
      <c r="F46" s="832"/>
      <c r="G46" s="832"/>
      <c r="H46" s="832"/>
      <c r="I46" s="832"/>
      <c r="J46" s="832"/>
      <c r="K46" s="832"/>
      <c r="L46" s="832"/>
    </row>
    <row r="47" spans="1:12" ht="15.75" customHeight="1">
      <c r="A47" s="5"/>
      <c r="B47" s="5" t="s">
        <v>60</v>
      </c>
      <c r="C47" s="5"/>
      <c r="D47" s="3"/>
      <c r="E47" s="3"/>
      <c r="F47" s="3"/>
      <c r="G47" s="3"/>
      <c r="H47" s="2"/>
      <c r="I47" s="2"/>
      <c r="J47" s="4"/>
      <c r="K47" s="2"/>
      <c r="L47" s="4"/>
    </row>
  </sheetData>
  <mergeCells count="32">
    <mergeCell ref="B46:L46"/>
    <mergeCell ref="B22:C22"/>
    <mergeCell ref="D22:E22"/>
    <mergeCell ref="B23:C23"/>
    <mergeCell ref="D23:E23"/>
    <mergeCell ref="B32:L32"/>
    <mergeCell ref="B37:L37"/>
    <mergeCell ref="B19:C19"/>
    <mergeCell ref="D19:E19"/>
    <mergeCell ref="B20:C20"/>
    <mergeCell ref="D20:E20"/>
    <mergeCell ref="B21:C21"/>
    <mergeCell ref="D21:E21"/>
    <mergeCell ref="B12:C12"/>
    <mergeCell ref="D12:E12"/>
    <mergeCell ref="B13:C13"/>
    <mergeCell ref="D13:E13"/>
    <mergeCell ref="B14:C14"/>
    <mergeCell ref="D14:E14"/>
    <mergeCell ref="B9:C9"/>
    <mergeCell ref="D9:E9"/>
    <mergeCell ref="B10:C10"/>
    <mergeCell ref="D10:E10"/>
    <mergeCell ref="B11:C11"/>
    <mergeCell ref="D11:E11"/>
    <mergeCell ref="B8:C8"/>
    <mergeCell ref="D8:E8"/>
    <mergeCell ref="A3:L3"/>
    <mergeCell ref="B6:C6"/>
    <mergeCell ref="D6:E6"/>
    <mergeCell ref="B7:C7"/>
    <mergeCell ref="D7:E7"/>
  </mergeCells>
  <pageMargins left="0.7" right="0.7" top="0.75" bottom="0.75" header="0.3" footer="0.3"/>
  <pageSetup orientation="portrait" horizontalDpi="0"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17482-5F24-436A-9663-0A6A00AE9246}">
  <dimension ref="A1:BW45"/>
  <sheetViews>
    <sheetView zoomScaleNormal="100" workbookViewId="0"/>
  </sheetViews>
  <sheetFormatPr defaultColWidth="9.109375" defaultRowHeight="15.75" customHeight="1"/>
  <cols>
    <col min="1" max="12" width="10.33203125" style="1" customWidth="1"/>
    <col min="13" max="13" width="9.109375" customWidth="1"/>
    <col min="76" max="16384" width="9.109375" style="1"/>
  </cols>
  <sheetData>
    <row r="1" spans="1:12" ht="15.75" customHeight="1">
      <c r="A1" s="23" t="s">
        <v>970</v>
      </c>
      <c r="B1" s="22"/>
      <c r="C1" s="5" t="s">
        <v>36</v>
      </c>
      <c r="D1" s="19"/>
      <c r="E1" s="22"/>
      <c r="F1" s="22"/>
      <c r="G1" s="22"/>
      <c r="H1" s="22"/>
      <c r="I1" s="22"/>
      <c r="J1" s="22"/>
      <c r="K1" s="22"/>
      <c r="L1" s="4"/>
    </row>
    <row r="2" spans="1:12" ht="15.75" customHeight="1">
      <c r="A2" s="23"/>
      <c r="B2" s="22"/>
      <c r="C2" s="19"/>
      <c r="D2" s="19"/>
      <c r="E2" s="22"/>
      <c r="F2" s="22"/>
      <c r="G2" s="22"/>
      <c r="H2" s="22"/>
      <c r="I2" s="22"/>
      <c r="J2" s="22"/>
      <c r="K2" s="22"/>
      <c r="L2" s="4"/>
    </row>
    <row r="3" spans="1:12" ht="15.75" customHeight="1">
      <c r="A3" s="819" t="s">
        <v>1350</v>
      </c>
      <c r="B3" s="1008"/>
      <c r="C3" s="1008"/>
      <c r="D3" s="1008"/>
      <c r="E3" s="1008"/>
      <c r="F3" s="1008"/>
      <c r="G3" s="1008"/>
      <c r="H3" s="1008"/>
      <c r="I3" s="1008"/>
      <c r="J3" s="1008"/>
      <c r="K3" s="1008"/>
      <c r="L3" s="1008"/>
    </row>
    <row r="4" spans="1:12" ht="15.75" customHeight="1">
      <c r="A4" s="819"/>
      <c r="B4" s="1008"/>
      <c r="C4" s="1008"/>
      <c r="D4" s="1008"/>
      <c r="E4" s="1008"/>
      <c r="F4" s="1008"/>
      <c r="G4" s="1008"/>
      <c r="H4" s="1008"/>
      <c r="I4" s="1008"/>
      <c r="J4" s="1008"/>
      <c r="K4" s="1008"/>
      <c r="L4" s="1008"/>
    </row>
    <row r="5" spans="1:12" ht="21" customHeight="1">
      <c r="A5" s="2" t="s">
        <v>1349</v>
      </c>
      <c r="B5" s="2"/>
      <c r="C5" s="2"/>
      <c r="D5" s="2"/>
      <c r="E5" s="2"/>
      <c r="F5" s="2"/>
      <c r="G5" s="2"/>
      <c r="H5" s="2"/>
      <c r="I5" s="2"/>
      <c r="J5" s="112"/>
      <c r="K5" s="2"/>
      <c r="L5" s="4"/>
    </row>
    <row r="6" spans="1:12" ht="21" customHeight="1">
      <c r="A6" s="441" t="s">
        <v>1348</v>
      </c>
      <c r="B6" s="11">
        <v>1</v>
      </c>
      <c r="C6" s="2"/>
      <c r="D6" s="2"/>
      <c r="E6" s="2"/>
      <c r="F6" s="2"/>
      <c r="G6" s="2"/>
      <c r="H6" s="2"/>
      <c r="I6" s="2"/>
      <c r="J6" s="112"/>
      <c r="K6" s="2"/>
      <c r="L6" s="4"/>
    </row>
    <row r="7" spans="1:12" ht="21" customHeight="1">
      <c r="A7" s="441" t="s">
        <v>1347</v>
      </c>
      <c r="B7" s="11">
        <f xml:space="preserve"> 0.5</f>
        <v>0.5</v>
      </c>
      <c r="C7" s="2"/>
      <c r="D7" s="2"/>
      <c r="E7" s="2"/>
      <c r="F7" s="2"/>
      <c r="G7" s="2"/>
      <c r="H7" s="2"/>
      <c r="I7" s="2"/>
      <c r="J7" s="112"/>
      <c r="K7" s="2"/>
      <c r="L7" s="4"/>
    </row>
    <row r="8" spans="1:12" ht="21" customHeight="1">
      <c r="A8" s="2"/>
      <c r="B8" s="2"/>
      <c r="C8" s="2"/>
      <c r="D8" s="2"/>
      <c r="E8" s="2"/>
      <c r="F8" s="2"/>
      <c r="G8" s="2"/>
      <c r="H8" s="2"/>
      <c r="I8" s="2"/>
      <c r="J8" s="112"/>
      <c r="K8" s="2"/>
      <c r="L8" s="4"/>
    </row>
    <row r="9" spans="1:12" ht="15.75" customHeight="1">
      <c r="A9" s="2" t="s">
        <v>1346</v>
      </c>
      <c r="B9" s="2"/>
      <c r="C9" s="2"/>
      <c r="D9" s="2"/>
      <c r="E9" s="2"/>
      <c r="F9" s="2"/>
      <c r="G9" s="2"/>
      <c r="H9" s="2"/>
      <c r="I9" s="2"/>
      <c r="J9" s="2"/>
      <c r="K9" s="2"/>
      <c r="L9" s="4"/>
    </row>
    <row r="10" spans="1:12" ht="15.75" customHeight="1">
      <c r="A10" s="112" t="s">
        <v>1345</v>
      </c>
      <c r="B10" s="11">
        <v>1</v>
      </c>
      <c r="C10" s="711"/>
      <c r="D10" s="113"/>
      <c r="E10" s="2"/>
      <c r="F10" s="2"/>
      <c r="G10" s="2"/>
      <c r="H10" s="2"/>
      <c r="I10" s="2"/>
      <c r="J10" s="2"/>
      <c r="K10" s="2"/>
      <c r="L10" s="4"/>
    </row>
    <row r="11" spans="1:12" ht="15.75" customHeight="1">
      <c r="A11" s="112" t="s">
        <v>1344</v>
      </c>
      <c r="B11" s="11">
        <v>2</v>
      </c>
      <c r="C11" s="706"/>
      <c r="D11" s="705"/>
      <c r="E11" s="2"/>
      <c r="F11" s="2"/>
      <c r="G11" s="2"/>
      <c r="H11" s="2"/>
      <c r="I11" s="2"/>
      <c r="J11" s="2"/>
      <c r="K11" s="2"/>
      <c r="L11" s="4"/>
    </row>
    <row r="12" spans="1:12" ht="15.75" customHeight="1">
      <c r="A12" s="112" t="s">
        <v>1343</v>
      </c>
      <c r="B12" s="450"/>
      <c r="C12" s="706"/>
      <c r="D12" s="705"/>
      <c r="E12" s="2"/>
      <c r="F12" s="2"/>
      <c r="G12" s="2"/>
      <c r="H12" s="2"/>
      <c r="I12" s="2"/>
      <c r="J12" s="2"/>
      <c r="K12" s="2"/>
      <c r="L12" s="4"/>
    </row>
    <row r="13" spans="1:12" ht="15.75" customHeight="1">
      <c r="A13" s="2"/>
      <c r="B13" s="112"/>
      <c r="C13" s="712"/>
      <c r="D13" s="705"/>
      <c r="E13" s="2"/>
      <c r="F13" s="2"/>
      <c r="G13" s="2"/>
      <c r="H13" s="2"/>
      <c r="I13" s="2"/>
      <c r="J13" s="2"/>
      <c r="K13" s="2"/>
      <c r="L13" s="4"/>
    </row>
    <row r="14" spans="1:12" ht="15.75" customHeight="1">
      <c r="A14" s="2" t="s">
        <v>1342</v>
      </c>
      <c r="B14" s="112"/>
      <c r="C14" s="712"/>
      <c r="D14" s="705"/>
      <c r="E14" s="2"/>
      <c r="F14" s="2"/>
      <c r="G14" s="2"/>
      <c r="H14" s="2"/>
      <c r="I14" s="2"/>
      <c r="J14" s="2"/>
      <c r="K14" s="2"/>
      <c r="L14" s="4"/>
    </row>
    <row r="15" spans="1:12" ht="15.75" customHeight="1">
      <c r="A15" s="2"/>
      <c r="B15" s="112"/>
      <c r="C15" s="712"/>
      <c r="D15" s="705"/>
      <c r="E15" s="2"/>
      <c r="F15" s="2"/>
      <c r="G15" s="2"/>
      <c r="H15" s="2"/>
      <c r="I15" s="2"/>
      <c r="J15" s="2"/>
      <c r="K15" s="2"/>
      <c r="L15" s="4"/>
    </row>
    <row r="16" spans="1:12" ht="15.75" customHeight="1">
      <c r="A16" s="2"/>
      <c r="B16" s="835" t="s">
        <v>1341</v>
      </c>
      <c r="C16" s="836"/>
      <c r="D16" s="835" t="s">
        <v>1286</v>
      </c>
      <c r="E16" s="836"/>
      <c r="F16" s="2"/>
      <c r="G16" s="2"/>
      <c r="H16" s="2"/>
      <c r="I16" s="2"/>
      <c r="J16" s="2"/>
      <c r="K16" s="2"/>
      <c r="L16" s="4"/>
    </row>
    <row r="17" spans="1:5" ht="15.75" customHeight="1">
      <c r="A17" s="2"/>
      <c r="B17" s="837"/>
      <c r="C17" s="838"/>
      <c r="D17" s="837"/>
      <c r="E17" s="838"/>
    </row>
    <row r="18" spans="1:5" ht="15.75" customHeight="1">
      <c r="A18" s="2"/>
      <c r="B18" s="940">
        <v>1</v>
      </c>
      <c r="C18" s="940"/>
      <c r="D18" s="940">
        <v>0.6</v>
      </c>
      <c r="E18" s="940"/>
    </row>
    <row r="19" spans="1:5" ht="15.75" customHeight="1">
      <c r="A19" s="2"/>
      <c r="B19" s="940">
        <v>2</v>
      </c>
      <c r="C19" s="940"/>
      <c r="D19" s="940">
        <v>0.3</v>
      </c>
      <c r="E19" s="940"/>
    </row>
    <row r="20" spans="1:5" ht="15.75" customHeight="1">
      <c r="A20" s="2"/>
      <c r="B20" s="940">
        <v>3</v>
      </c>
      <c r="C20" s="940"/>
      <c r="D20" s="940">
        <v>0.1</v>
      </c>
      <c r="E20" s="940"/>
    </row>
    <row r="21" spans="1:5" ht="15.75" customHeight="1">
      <c r="A21" s="2"/>
      <c r="B21" s="112"/>
      <c r="C21" s="712"/>
      <c r="D21" s="705"/>
      <c r="E21" s="2"/>
    </row>
    <row r="22" spans="1:5" ht="15.75" customHeight="1">
      <c r="A22" s="2" t="s">
        <v>1288</v>
      </c>
      <c r="B22" s="112"/>
      <c r="C22" s="712"/>
      <c r="D22" s="705"/>
      <c r="E22" s="2"/>
    </row>
    <row r="23" spans="1:5" ht="15.75" customHeight="1">
      <c r="A23" s="2"/>
      <c r="B23" s="112"/>
      <c r="C23" s="712"/>
      <c r="D23" s="705"/>
      <c r="E23" s="2"/>
    </row>
    <row r="24" spans="1:5" ht="15.75" customHeight="1">
      <c r="A24" s="2" t="s">
        <v>1340</v>
      </c>
      <c r="B24" s="112"/>
      <c r="C24" s="712"/>
      <c r="D24" s="705"/>
      <c r="E24" s="2"/>
    </row>
    <row r="25" spans="1:5" ht="15.75" customHeight="1">
      <c r="A25" s="2"/>
      <c r="B25" s="112"/>
      <c r="C25" s="712"/>
      <c r="D25" s="705"/>
      <c r="E25" s="2"/>
    </row>
    <row r="26" spans="1:5" ht="15.75" customHeight="1">
      <c r="A26" s="2"/>
      <c r="B26" s="835" t="s">
        <v>1339</v>
      </c>
      <c r="C26" s="836"/>
      <c r="D26" s="835" t="s">
        <v>1286</v>
      </c>
      <c r="E26" s="836"/>
    </row>
    <row r="27" spans="1:5" ht="15.75" customHeight="1">
      <c r="A27" s="2"/>
      <c r="B27" s="837"/>
      <c r="C27" s="838"/>
      <c r="D27" s="837"/>
      <c r="E27" s="838"/>
    </row>
    <row r="28" spans="1:5" ht="15.75" customHeight="1">
      <c r="A28" s="2"/>
      <c r="B28" s="1018">
        <v>0</v>
      </c>
      <c r="C28" s="1019"/>
      <c r="D28" s="1020">
        <v>0.5</v>
      </c>
      <c r="E28" s="1021"/>
    </row>
    <row r="29" spans="1:5" ht="15.75" customHeight="1">
      <c r="A29" s="2"/>
      <c r="B29" s="1018">
        <v>1</v>
      </c>
      <c r="C29" s="1019"/>
      <c r="D29" s="1020">
        <v>0.15</v>
      </c>
      <c r="E29" s="1021"/>
    </row>
    <row r="30" spans="1:5" ht="15.75" customHeight="1">
      <c r="A30" s="2"/>
      <c r="B30" s="1018">
        <v>2</v>
      </c>
      <c r="C30" s="1019"/>
      <c r="D30" s="1020">
        <v>0.12</v>
      </c>
      <c r="E30" s="1021"/>
    </row>
    <row r="31" spans="1:5" ht="15.75" customHeight="1">
      <c r="A31" s="2"/>
      <c r="B31" s="1018">
        <v>3</v>
      </c>
      <c r="C31" s="1019"/>
      <c r="D31" s="1020">
        <v>8.3500000000000005E-2</v>
      </c>
      <c r="E31" s="1021"/>
    </row>
    <row r="32" spans="1:5" ht="15.75" customHeight="1">
      <c r="A32" s="2"/>
      <c r="B32" s="1018">
        <v>4</v>
      </c>
      <c r="C32" s="1019"/>
      <c r="D32" s="1020">
        <v>5.0549999999999998E-2</v>
      </c>
      <c r="E32" s="1021"/>
    </row>
    <row r="34" spans="1:2" ht="15.75" customHeight="1">
      <c r="A34" s="2" t="s">
        <v>69</v>
      </c>
      <c r="B34" s="2" t="s">
        <v>1338</v>
      </c>
    </row>
    <row r="35" spans="1:2" ht="15.75" customHeight="1">
      <c r="A35" s="5"/>
      <c r="B35" s="5" t="s">
        <v>60</v>
      </c>
    </row>
    <row r="36" spans="1:2" ht="15.75" customHeight="1">
      <c r="A36"/>
      <c r="B36"/>
    </row>
    <row r="37" spans="1:2" ht="15.75" customHeight="1">
      <c r="A37"/>
      <c r="B37"/>
    </row>
    <row r="38" spans="1:2" ht="15.75" customHeight="1">
      <c r="A38"/>
      <c r="B38"/>
    </row>
    <row r="39" spans="1:2" ht="15.75" customHeight="1">
      <c r="A39" s="2" t="s">
        <v>9</v>
      </c>
      <c r="B39" s="2" t="s">
        <v>1337</v>
      </c>
    </row>
    <row r="40" spans="1:2" ht="15.75" customHeight="1">
      <c r="A40" s="5"/>
      <c r="B40" s="5" t="s">
        <v>60</v>
      </c>
    </row>
    <row r="41" spans="1:2" ht="15.75" customHeight="1">
      <c r="A41"/>
      <c r="B41"/>
    </row>
    <row r="42" spans="1:2" ht="15.75" customHeight="1">
      <c r="A42"/>
      <c r="B42"/>
    </row>
    <row r="43" spans="1:2" ht="15.75" customHeight="1">
      <c r="A43"/>
      <c r="B43"/>
    </row>
    <row r="44" spans="1:2" ht="15.75" customHeight="1">
      <c r="A44" s="2" t="s">
        <v>7</v>
      </c>
      <c r="B44" s="2" t="s">
        <v>1336</v>
      </c>
    </row>
    <row r="45" spans="1:2" ht="15.75" customHeight="1">
      <c r="A45" s="5"/>
      <c r="B45" s="5" t="s">
        <v>60</v>
      </c>
    </row>
  </sheetData>
  <mergeCells count="22">
    <mergeCell ref="B31:C31"/>
    <mergeCell ref="D31:E31"/>
    <mergeCell ref="B32:C32"/>
    <mergeCell ref="D32:E32"/>
    <mergeCell ref="B28:C28"/>
    <mergeCell ref="D28:E28"/>
    <mergeCell ref="B29:C29"/>
    <mergeCell ref="D29:E29"/>
    <mergeCell ref="B30:C30"/>
    <mergeCell ref="D30:E30"/>
    <mergeCell ref="B19:C19"/>
    <mergeCell ref="D19:E19"/>
    <mergeCell ref="B20:C20"/>
    <mergeCell ref="D20:E20"/>
    <mergeCell ref="B26:C27"/>
    <mergeCell ref="D26:E27"/>
    <mergeCell ref="A3:L3"/>
    <mergeCell ref="A4:L4"/>
    <mergeCell ref="B16:C17"/>
    <mergeCell ref="D16:E17"/>
    <mergeCell ref="B18:C18"/>
    <mergeCell ref="D18:E18"/>
  </mergeCells>
  <pageMargins left="0.7" right="0.7" top="0.75" bottom="0.75" header="0.3" footer="0.3"/>
  <pageSetup orientation="portrait" horizontalDpi="0"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B450-553F-4B07-A9CE-9AE6C13B9BB6}">
  <dimension ref="A1:BW58"/>
  <sheetViews>
    <sheetView zoomScaleNormal="100" workbookViewId="0"/>
  </sheetViews>
  <sheetFormatPr defaultColWidth="9.109375" defaultRowHeight="15.6"/>
  <cols>
    <col min="1" max="1" width="9.109375" style="1"/>
    <col min="2" max="12" width="11.33203125" style="1" customWidth="1"/>
    <col min="13" max="13" width="9.109375" customWidth="1"/>
    <col min="76" max="16384" width="9.109375" style="1"/>
  </cols>
  <sheetData>
    <row r="1" spans="1:12" ht="15.75" customHeight="1">
      <c r="A1" s="23" t="s">
        <v>471</v>
      </c>
      <c r="B1" s="22"/>
      <c r="C1" s="5" t="s">
        <v>36</v>
      </c>
      <c r="D1" s="22"/>
      <c r="E1" s="22"/>
      <c r="F1" s="22"/>
      <c r="G1" s="22"/>
      <c r="H1" s="22"/>
      <c r="I1" s="22"/>
      <c r="J1" s="22"/>
      <c r="K1" s="22"/>
      <c r="L1" s="4"/>
    </row>
    <row r="2" spans="1:12" ht="15.75" customHeight="1">
      <c r="A2" s="21"/>
      <c r="B2" s="21"/>
      <c r="C2" s="2"/>
      <c r="D2" s="2"/>
      <c r="E2" s="2"/>
      <c r="F2" s="2"/>
      <c r="G2" s="2"/>
      <c r="H2" s="2"/>
      <c r="I2" s="2"/>
      <c r="J2" s="2"/>
      <c r="K2" s="2"/>
      <c r="L2" s="4"/>
    </row>
    <row r="3" spans="1:12">
      <c r="A3" s="832" t="s">
        <v>1365</v>
      </c>
      <c r="B3" s="832"/>
      <c r="C3" s="832"/>
      <c r="D3" s="832"/>
      <c r="E3" s="832"/>
      <c r="F3" s="832"/>
      <c r="G3" s="832"/>
      <c r="H3" s="832"/>
      <c r="I3" s="832"/>
      <c r="J3" s="832"/>
      <c r="K3" s="832"/>
      <c r="L3" s="832"/>
    </row>
    <row r="4" spans="1:12" ht="15.75" customHeight="1">
      <c r="A4" s="21"/>
      <c r="B4" s="2"/>
      <c r="C4" s="2"/>
      <c r="D4" s="2"/>
      <c r="E4" s="2"/>
      <c r="F4" s="2"/>
      <c r="G4" s="2"/>
      <c r="H4" s="2"/>
      <c r="I4" s="2"/>
      <c r="J4" s="2"/>
      <c r="K4" s="2"/>
      <c r="L4" s="4"/>
    </row>
    <row r="5" spans="1:12" ht="15.75" customHeight="1">
      <c r="A5" s="2" t="s">
        <v>1269</v>
      </c>
      <c r="B5" s="2"/>
      <c r="C5" s="2"/>
      <c r="D5" s="2"/>
      <c r="E5" s="2"/>
      <c r="F5" s="2"/>
      <c r="G5" s="2"/>
      <c r="H5" s="2"/>
      <c r="I5" s="2"/>
      <c r="J5" s="2"/>
      <c r="K5" s="2"/>
      <c r="L5" s="4"/>
    </row>
    <row r="6" spans="1:12" ht="15.75" customHeight="1">
      <c r="A6" s="2"/>
      <c r="B6" s="614"/>
      <c r="C6" s="614"/>
      <c r="D6" s="614"/>
      <c r="E6" s="614"/>
      <c r="F6" s="2"/>
      <c r="G6" s="2"/>
      <c r="H6" s="2"/>
      <c r="I6" s="2"/>
      <c r="J6" s="2"/>
      <c r="K6" s="2"/>
      <c r="L6" s="4"/>
    </row>
    <row r="7" spans="1:12" ht="15.75" customHeight="1">
      <c r="A7" s="4"/>
      <c r="B7" s="839" t="s">
        <v>1364</v>
      </c>
      <c r="C7" s="839" t="s">
        <v>29</v>
      </c>
      <c r="D7" s="839" t="s">
        <v>1363</v>
      </c>
      <c r="E7" s="839"/>
      <c r="F7" s="839"/>
      <c r="G7" s="2"/>
      <c r="H7" s="2"/>
      <c r="I7" s="2"/>
      <c r="J7" s="2"/>
      <c r="K7" s="2"/>
      <c r="L7" s="2"/>
    </row>
    <row r="8" spans="1:12" ht="15.75" customHeight="1">
      <c r="A8" s="4"/>
      <c r="B8" s="839"/>
      <c r="C8" s="839"/>
      <c r="D8" s="839"/>
      <c r="E8" s="839"/>
      <c r="F8" s="839"/>
      <c r="G8" s="2"/>
      <c r="H8" s="2"/>
      <c r="I8" s="2"/>
      <c r="J8" s="2"/>
      <c r="K8" s="2"/>
      <c r="L8" s="2"/>
    </row>
    <row r="9" spans="1:12" ht="15.75" customHeight="1">
      <c r="A9" s="4"/>
      <c r="B9" s="351">
        <v>1</v>
      </c>
      <c r="C9" s="351">
        <v>2018</v>
      </c>
      <c r="D9" s="1022">
        <v>1100000</v>
      </c>
      <c r="E9" s="1022"/>
      <c r="F9" s="1022"/>
      <c r="G9" s="2"/>
      <c r="H9" s="2"/>
      <c r="I9" s="2"/>
      <c r="J9" s="2"/>
      <c r="K9" s="2"/>
      <c r="L9" s="2"/>
    </row>
    <row r="10" spans="1:12" ht="15.75" customHeight="1">
      <c r="A10" s="4"/>
      <c r="B10" s="351">
        <v>2</v>
      </c>
      <c r="C10" s="351">
        <v>2018</v>
      </c>
      <c r="D10" s="1022">
        <v>2100000</v>
      </c>
      <c r="E10" s="1022"/>
      <c r="F10" s="1022"/>
      <c r="G10" s="2"/>
      <c r="H10" s="2"/>
      <c r="I10" s="2"/>
      <c r="J10" s="2"/>
      <c r="K10" s="2"/>
      <c r="L10" s="2"/>
    </row>
    <row r="11" spans="1:12" ht="15.75" customHeight="1">
      <c r="A11" s="4"/>
      <c r="B11" s="351">
        <v>3</v>
      </c>
      <c r="C11" s="351">
        <v>2019</v>
      </c>
      <c r="D11" s="1022">
        <v>900000</v>
      </c>
      <c r="E11" s="1022"/>
      <c r="F11" s="1022"/>
      <c r="G11" s="2"/>
      <c r="H11" s="2"/>
      <c r="I11" s="2"/>
      <c r="J11" s="2"/>
      <c r="K11" s="2"/>
      <c r="L11" s="2"/>
    </row>
    <row r="12" spans="1:12" ht="15.75" customHeight="1">
      <c r="A12" s="4"/>
      <c r="B12" s="351">
        <v>4</v>
      </c>
      <c r="C12" s="351">
        <v>2019</v>
      </c>
      <c r="D12" s="1022">
        <v>1400000</v>
      </c>
      <c r="E12" s="1022"/>
      <c r="F12" s="1022"/>
      <c r="G12" s="2"/>
      <c r="H12" s="2"/>
      <c r="I12" s="2"/>
      <c r="J12" s="2"/>
      <c r="K12" s="2"/>
      <c r="L12" s="2"/>
    </row>
    <row r="13" spans="1:12" ht="15.75" customHeight="1">
      <c r="A13" s="4"/>
      <c r="B13" s="351">
        <v>5</v>
      </c>
      <c r="C13" s="351">
        <v>2020</v>
      </c>
      <c r="D13" s="1022">
        <v>800000</v>
      </c>
      <c r="E13" s="1022"/>
      <c r="F13" s="1022"/>
      <c r="G13" s="2"/>
      <c r="H13" s="2"/>
      <c r="I13" s="2"/>
      <c r="J13" s="2"/>
      <c r="K13" s="2"/>
      <c r="L13" s="2"/>
    </row>
    <row r="14" spans="1:12" ht="15.75" customHeight="1">
      <c r="A14" s="4"/>
      <c r="B14" s="351">
        <v>6</v>
      </c>
      <c r="C14" s="351">
        <v>2020</v>
      </c>
      <c r="D14" s="1022">
        <v>1800000</v>
      </c>
      <c r="E14" s="1022"/>
      <c r="F14" s="1022"/>
      <c r="G14" s="2"/>
      <c r="H14" s="2"/>
      <c r="I14" s="2"/>
      <c r="J14" s="2"/>
      <c r="K14" s="2"/>
      <c r="L14" s="2"/>
    </row>
    <row r="15" spans="1:12" ht="15.75" customHeight="1">
      <c r="A15" s="2"/>
      <c r="B15" s="2" t="s">
        <v>1362</v>
      </c>
      <c r="C15" s="2"/>
      <c r="D15" s="2"/>
      <c r="E15" s="2"/>
      <c r="F15" s="2"/>
      <c r="G15" s="2"/>
      <c r="H15" s="2"/>
      <c r="I15" s="2"/>
      <c r="J15" s="2"/>
      <c r="K15" s="66"/>
      <c r="L15" s="4"/>
    </row>
    <row r="17" spans="1:12" ht="15.75" customHeight="1">
      <c r="A17" s="445"/>
      <c r="B17" s="647" t="s">
        <v>1361</v>
      </c>
      <c r="C17" s="437"/>
      <c r="D17" s="715"/>
      <c r="E17" s="646"/>
      <c r="F17" s="645"/>
      <c r="G17" s="454">
        <v>5000000</v>
      </c>
      <c r="H17" s="2"/>
      <c r="I17" s="2"/>
      <c r="J17" s="2"/>
      <c r="K17" s="66"/>
      <c r="L17" s="4"/>
    </row>
    <row r="18" spans="1:12" ht="15.75" customHeight="1">
      <c r="A18" s="445"/>
      <c r="B18" s="647" t="s">
        <v>1360</v>
      </c>
      <c r="C18" s="437"/>
      <c r="D18" s="646"/>
      <c r="E18" s="646"/>
      <c r="F18" s="645"/>
      <c r="G18" s="446">
        <v>0.05</v>
      </c>
      <c r="H18" s="2"/>
      <c r="I18" s="2"/>
      <c r="J18" s="2"/>
      <c r="K18" s="66"/>
      <c r="L18" s="4"/>
    </row>
    <row r="19" spans="1:12" ht="15.75" customHeight="1">
      <c r="A19" s="445"/>
      <c r="B19" s="484" t="s">
        <v>1359</v>
      </c>
      <c r="C19" s="437"/>
      <c r="D19" s="456"/>
      <c r="E19" s="646" t="s">
        <v>1091</v>
      </c>
      <c r="F19" s="645" t="s">
        <v>1091</v>
      </c>
      <c r="G19" s="454">
        <v>6000000</v>
      </c>
      <c r="H19" s="2"/>
      <c r="I19" s="2"/>
      <c r="J19" s="2"/>
      <c r="K19" s="66"/>
      <c r="L19" s="4"/>
    </row>
    <row r="20" spans="1:12" ht="15.75" customHeight="1">
      <c r="A20" s="445"/>
      <c r="B20" s="49"/>
      <c r="C20" s="4"/>
      <c r="D20" s="614"/>
      <c r="E20" s="2"/>
      <c r="F20" s="2"/>
      <c r="G20" s="462"/>
      <c r="H20" s="2"/>
      <c r="I20" s="2"/>
      <c r="J20" s="2"/>
      <c r="K20" s="66"/>
      <c r="L20" s="4"/>
    </row>
    <row r="21" spans="1:12" ht="15.75" customHeight="1">
      <c r="A21" s="445"/>
      <c r="B21" s="49" t="s">
        <v>1358</v>
      </c>
      <c r="C21" s="4"/>
      <c r="D21" s="461"/>
      <c r="E21" s="461"/>
      <c r="F21" s="2"/>
      <c r="G21" s="2"/>
      <c r="H21" s="2"/>
      <c r="I21" s="2"/>
      <c r="J21" s="2"/>
      <c r="K21" s="66"/>
      <c r="L21" s="4"/>
    </row>
    <row r="22" spans="1:12" ht="15.75" customHeight="1">
      <c r="A22" s="2"/>
      <c r="B22" s="351" t="s">
        <v>1250</v>
      </c>
      <c r="C22" s="713">
        <v>1.5</v>
      </c>
      <c r="D22" s="714"/>
      <c r="E22" s="2"/>
      <c r="F22" s="2"/>
      <c r="G22" s="2"/>
      <c r="H22" s="2"/>
      <c r="I22" s="2"/>
      <c r="J22" s="66"/>
      <c r="K22" s="4"/>
      <c r="L22" s="4"/>
    </row>
    <row r="23" spans="1:12" ht="15.75" customHeight="1">
      <c r="A23" s="2"/>
      <c r="B23" s="351" t="s">
        <v>1249</v>
      </c>
      <c r="C23" s="713">
        <v>1.25</v>
      </c>
      <c r="D23" s="714"/>
      <c r="E23" s="2"/>
      <c r="F23" s="2"/>
      <c r="G23" s="2"/>
      <c r="H23" s="2"/>
      <c r="I23" s="2"/>
      <c r="J23" s="66"/>
      <c r="K23" s="4"/>
      <c r="L23" s="4"/>
    </row>
    <row r="24" spans="1:12" ht="15.75" customHeight="1">
      <c r="A24" s="2"/>
      <c r="B24" s="351" t="s">
        <v>1248</v>
      </c>
      <c r="C24" s="713">
        <v>1</v>
      </c>
      <c r="D24" s="461"/>
      <c r="E24" s="2"/>
      <c r="F24" s="2"/>
      <c r="G24" s="2"/>
      <c r="H24" s="2"/>
      <c r="I24" s="2"/>
      <c r="J24" s="66"/>
      <c r="K24" s="4"/>
      <c r="L24" s="4"/>
    </row>
    <row r="25" spans="1:12" ht="15.75" customHeight="1">
      <c r="A25" s="2"/>
      <c r="B25" s="2"/>
      <c r="C25" s="444"/>
      <c r="D25" s="2"/>
      <c r="E25" s="2"/>
      <c r="F25" s="2"/>
      <c r="G25" s="2"/>
      <c r="H25" s="2"/>
      <c r="I25" s="2"/>
      <c r="J25" s="2"/>
      <c r="K25" s="66"/>
      <c r="L25" s="2"/>
    </row>
    <row r="26" spans="1:12" ht="15.75" customHeight="1">
      <c r="A26" s="2" t="s">
        <v>69</v>
      </c>
      <c r="B26" s="2" t="s">
        <v>1357</v>
      </c>
      <c r="C26" s="2"/>
      <c r="D26" s="2"/>
      <c r="E26" s="2"/>
      <c r="F26" s="2"/>
      <c r="G26" s="2"/>
      <c r="H26" s="2"/>
      <c r="I26" s="2"/>
      <c r="J26" s="2"/>
      <c r="K26" s="2"/>
      <c r="L26" s="4"/>
    </row>
    <row r="27" spans="1:12" ht="15.75" customHeight="1">
      <c r="A27" s="5"/>
      <c r="B27" s="5" t="s">
        <v>60</v>
      </c>
      <c r="C27" s="5"/>
      <c r="D27" s="3"/>
      <c r="E27" s="3"/>
      <c r="F27" s="3"/>
      <c r="G27" s="3"/>
      <c r="H27" s="2"/>
      <c r="I27" s="2"/>
      <c r="J27" s="4"/>
      <c r="K27" s="2"/>
      <c r="L27" s="4"/>
    </row>
    <row r="28" spans="1:12" ht="15.75" customHeight="1">
      <c r="A28"/>
      <c r="B28"/>
      <c r="C28"/>
      <c r="D28"/>
      <c r="E28"/>
      <c r="F28"/>
      <c r="G28"/>
      <c r="H28"/>
      <c r="I28"/>
      <c r="J28"/>
      <c r="K28"/>
      <c r="L28"/>
    </row>
    <row r="29" spans="1:12" ht="15.75" customHeight="1">
      <c r="A29"/>
      <c r="B29"/>
      <c r="C29"/>
      <c r="D29"/>
      <c r="E29"/>
      <c r="F29"/>
      <c r="G29"/>
      <c r="H29"/>
      <c r="I29"/>
      <c r="J29"/>
      <c r="K29"/>
      <c r="L29"/>
    </row>
    <row r="30" spans="1:12" ht="15.75" customHeight="1">
      <c r="A30"/>
      <c r="B30"/>
      <c r="C30"/>
      <c r="D30"/>
      <c r="E30"/>
      <c r="F30"/>
      <c r="G30"/>
      <c r="H30"/>
      <c r="I30"/>
      <c r="J30"/>
      <c r="K30"/>
      <c r="L30"/>
    </row>
    <row r="31" spans="1:12" ht="15.75" customHeight="1">
      <c r="A31" s="140" t="s">
        <v>9</v>
      </c>
      <c r="B31" s="832" t="s">
        <v>1356</v>
      </c>
      <c r="C31" s="832"/>
      <c r="D31" s="832"/>
      <c r="E31" s="832"/>
      <c r="F31" s="832"/>
      <c r="G31" s="832"/>
      <c r="H31" s="832"/>
      <c r="I31" s="832"/>
      <c r="J31" s="832"/>
      <c r="K31" s="832"/>
      <c r="L31" s="832"/>
    </row>
    <row r="32" spans="1:12" ht="15.75" customHeight="1">
      <c r="A32" s="5"/>
      <c r="B32" s="5" t="s">
        <v>60</v>
      </c>
      <c r="C32" s="5"/>
      <c r="D32" s="3"/>
      <c r="E32" s="3"/>
      <c r="F32" s="3"/>
      <c r="G32" s="3"/>
      <c r="H32" s="2"/>
      <c r="I32" s="2"/>
      <c r="J32" s="4"/>
      <c r="K32" s="2"/>
      <c r="L32" s="4"/>
    </row>
    <row r="36" spans="1:5" ht="15.75" customHeight="1">
      <c r="A36" s="2" t="s">
        <v>1355</v>
      </c>
      <c r="B36" s="4"/>
      <c r="C36" s="4"/>
      <c r="D36" s="4"/>
      <c r="E36" s="4"/>
    </row>
    <row r="37" spans="1:5" ht="15.75" customHeight="1">
      <c r="A37" s="4"/>
      <c r="B37" s="4"/>
      <c r="C37" s="4"/>
      <c r="D37" s="4"/>
      <c r="E37" s="4"/>
    </row>
    <row r="38" spans="1:5" ht="32.25" customHeight="1">
      <c r="A38" s="4"/>
      <c r="B38" s="833" t="s">
        <v>1354</v>
      </c>
      <c r="C38" s="879"/>
      <c r="D38" s="879" t="s">
        <v>1353</v>
      </c>
      <c r="E38" s="879"/>
    </row>
    <row r="39" spans="1:5" ht="15.75" customHeight="1">
      <c r="A39" s="4"/>
      <c r="B39" s="1023">
        <v>0.1</v>
      </c>
      <c r="C39" s="1023"/>
      <c r="D39" s="1023">
        <v>0.3</v>
      </c>
      <c r="E39" s="1023"/>
    </row>
    <row r="40" spans="1:5" ht="15.75" customHeight="1">
      <c r="A40" s="4"/>
      <c r="B40" s="1023">
        <v>0.2</v>
      </c>
      <c r="C40" s="1023"/>
      <c r="D40" s="1023">
        <v>0.5</v>
      </c>
      <c r="E40" s="1023"/>
    </row>
    <row r="41" spans="1:5" ht="15.75" customHeight="1">
      <c r="A41" s="4"/>
      <c r="B41" s="1023">
        <v>0.3</v>
      </c>
      <c r="C41" s="1023"/>
      <c r="D41" s="1023">
        <v>0.61</v>
      </c>
      <c r="E41" s="1023"/>
    </row>
    <row r="42" spans="1:5" ht="15.75" customHeight="1">
      <c r="A42" s="4"/>
      <c r="B42" s="1023">
        <v>0.4</v>
      </c>
      <c r="C42" s="1023"/>
      <c r="D42" s="1023">
        <v>0.69</v>
      </c>
      <c r="E42" s="1023"/>
    </row>
    <row r="43" spans="1:5" ht="15.75" customHeight="1">
      <c r="A43" s="4"/>
      <c r="B43" s="1023">
        <v>0.5</v>
      </c>
      <c r="C43" s="1023"/>
      <c r="D43" s="1023">
        <v>0.75</v>
      </c>
      <c r="E43" s="1023"/>
    </row>
    <row r="44" spans="1:5" ht="15.75" customHeight="1">
      <c r="A44" s="4"/>
      <c r="B44" s="1023">
        <v>0.6</v>
      </c>
      <c r="C44" s="1023"/>
      <c r="D44" s="1023">
        <v>0.8</v>
      </c>
      <c r="E44" s="1023"/>
    </row>
    <row r="45" spans="1:5" ht="15.75" customHeight="1">
      <c r="A45" s="4"/>
      <c r="B45" s="1023">
        <v>0.7</v>
      </c>
      <c r="C45" s="1023"/>
      <c r="D45" s="1023">
        <v>0.85</v>
      </c>
      <c r="E45" s="1023"/>
    </row>
    <row r="46" spans="1:5" ht="15.75" customHeight="1">
      <c r="A46" s="4"/>
      <c r="B46" s="1023">
        <v>0.8</v>
      </c>
      <c r="C46" s="1023"/>
      <c r="D46" s="1023">
        <v>0.89</v>
      </c>
      <c r="E46" s="1023"/>
    </row>
    <row r="47" spans="1:5" ht="15.75" customHeight="1">
      <c r="A47" s="4"/>
      <c r="B47" s="1023">
        <v>0.9</v>
      </c>
      <c r="C47" s="1023"/>
      <c r="D47" s="1023">
        <v>0.92</v>
      </c>
      <c r="E47" s="1023"/>
    </row>
    <row r="48" spans="1:5" ht="15.75" customHeight="1">
      <c r="A48" s="4"/>
      <c r="B48" s="1023">
        <v>1</v>
      </c>
      <c r="C48" s="1023"/>
      <c r="D48" s="1023">
        <v>0.95</v>
      </c>
      <c r="E48" s="1023"/>
    </row>
    <row r="49" spans="1:12" ht="15.75" customHeight="1">
      <c r="A49" s="4"/>
      <c r="B49" s="1023">
        <v>1.1000000000000001</v>
      </c>
      <c r="C49" s="1023"/>
      <c r="D49" s="1023">
        <v>0.98</v>
      </c>
      <c r="E49" s="1023"/>
      <c r="F49" s="4"/>
      <c r="G49" s="4"/>
      <c r="H49" s="4"/>
      <c r="I49" s="4"/>
      <c r="J49" s="4"/>
      <c r="K49" s="4"/>
      <c r="L49" s="4"/>
    </row>
    <row r="50" spans="1:12" ht="15.75" customHeight="1">
      <c r="A50" s="4"/>
      <c r="B50" s="1023">
        <v>1.2</v>
      </c>
      <c r="C50" s="1023"/>
      <c r="D50" s="1023">
        <v>1</v>
      </c>
      <c r="E50" s="1023"/>
      <c r="F50" s="4"/>
      <c r="G50" s="4"/>
      <c r="H50" s="4"/>
      <c r="I50" s="4"/>
      <c r="J50" s="4"/>
      <c r="K50" s="4"/>
      <c r="L50" s="4"/>
    </row>
    <row r="51" spans="1:12" ht="15.75" customHeight="1">
      <c r="A51" s="4"/>
      <c r="B51" s="4"/>
      <c r="C51" s="4"/>
      <c r="D51" s="4"/>
      <c r="E51" s="4"/>
      <c r="F51" s="4"/>
      <c r="G51" s="4"/>
      <c r="H51" s="4"/>
      <c r="I51" s="4"/>
      <c r="J51" s="4"/>
      <c r="K51" s="4"/>
      <c r="L51" s="4"/>
    </row>
    <row r="52" spans="1:12">
      <c r="A52" s="140" t="s">
        <v>7</v>
      </c>
      <c r="B52" s="832" t="s">
        <v>1352</v>
      </c>
      <c r="C52" s="832"/>
      <c r="D52" s="832"/>
      <c r="E52" s="832"/>
      <c r="F52" s="832"/>
      <c r="G52" s="832"/>
      <c r="H52" s="832"/>
      <c r="I52" s="832"/>
      <c r="J52" s="832"/>
      <c r="K52" s="832"/>
      <c r="L52" s="832"/>
    </row>
    <row r="53" spans="1:12" ht="16.2">
      <c r="A53" s="5"/>
      <c r="B53" s="5" t="s">
        <v>60</v>
      </c>
      <c r="C53" s="5"/>
      <c r="D53" s="3"/>
      <c r="E53" s="3"/>
      <c r="F53" s="3"/>
      <c r="G53" s="3"/>
      <c r="H53" s="2"/>
      <c r="I53" s="2"/>
      <c r="J53" s="4"/>
      <c r="K53" s="2"/>
      <c r="L53" s="4"/>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ht="32.25" customHeight="1">
      <c r="A57" s="140" t="s">
        <v>4</v>
      </c>
      <c r="B57" s="832" t="s">
        <v>1351</v>
      </c>
      <c r="C57" s="832"/>
      <c r="D57" s="832"/>
      <c r="E57" s="832"/>
      <c r="F57" s="832"/>
      <c r="G57" s="832"/>
      <c r="H57" s="832"/>
      <c r="I57" s="832"/>
      <c r="J57" s="832"/>
      <c r="K57" s="832"/>
      <c r="L57" s="832"/>
    </row>
    <row r="58" spans="1:12" ht="15.75" customHeight="1">
      <c r="A58" s="5"/>
      <c r="B58" s="5" t="s">
        <v>60</v>
      </c>
      <c r="C58" s="5"/>
      <c r="D58" s="3"/>
      <c r="E58" s="3"/>
      <c r="F58" s="3"/>
      <c r="G58" s="3"/>
      <c r="H58" s="2"/>
      <c r="I58" s="2"/>
      <c r="J58" s="4"/>
      <c r="K58" s="2"/>
      <c r="L58" s="4"/>
    </row>
  </sheetData>
  <mergeCells count="39">
    <mergeCell ref="B57:L57"/>
    <mergeCell ref="B48:C48"/>
    <mergeCell ref="D48:E48"/>
    <mergeCell ref="B49:C49"/>
    <mergeCell ref="D49:E49"/>
    <mergeCell ref="B50:C50"/>
    <mergeCell ref="D50:E50"/>
    <mergeCell ref="B46:C46"/>
    <mergeCell ref="D46:E46"/>
    <mergeCell ref="B47:C47"/>
    <mergeCell ref="D47:E47"/>
    <mergeCell ref="B52:L52"/>
    <mergeCell ref="B43:C43"/>
    <mergeCell ref="D43:E43"/>
    <mergeCell ref="B44:C44"/>
    <mergeCell ref="D44:E44"/>
    <mergeCell ref="B45:C45"/>
    <mergeCell ref="D45:E45"/>
    <mergeCell ref="B40:C40"/>
    <mergeCell ref="D40:E40"/>
    <mergeCell ref="B41:C41"/>
    <mergeCell ref="D41:E41"/>
    <mergeCell ref="B42:C42"/>
    <mergeCell ref="D42:E42"/>
    <mergeCell ref="D10:F10"/>
    <mergeCell ref="D11:F11"/>
    <mergeCell ref="D12:F12"/>
    <mergeCell ref="B39:C39"/>
    <mergeCell ref="D39:E39"/>
    <mergeCell ref="A3:L3"/>
    <mergeCell ref="B7:B8"/>
    <mergeCell ref="C7:C8"/>
    <mergeCell ref="D7:F8"/>
    <mergeCell ref="D9:F9"/>
    <mergeCell ref="D13:F13"/>
    <mergeCell ref="D14:F14"/>
    <mergeCell ref="B31:L31"/>
    <mergeCell ref="B38:C38"/>
    <mergeCell ref="D38:E38"/>
  </mergeCells>
  <pageMargins left="0.7" right="0.7" top="0.75" bottom="0.75" header="0.3" footer="0.3"/>
  <pageSetup orientation="portrait" horizontalDpi="0"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B66A-F9AC-4C14-841A-69F3243FF025}">
  <dimension ref="A1:BW41"/>
  <sheetViews>
    <sheetView zoomScaleNormal="100" workbookViewId="0"/>
  </sheetViews>
  <sheetFormatPr defaultColWidth="9.109375" defaultRowHeight="15.75" customHeight="1"/>
  <cols>
    <col min="1" max="1" width="10.33203125" style="1" customWidth="1"/>
    <col min="2" max="7" width="12.6640625" style="1" customWidth="1"/>
    <col min="8" max="11" width="10.33203125" style="1" customWidth="1"/>
    <col min="12" max="12" width="19.44140625" style="1" customWidth="1"/>
    <col min="13" max="13" width="9.109375" customWidth="1"/>
    <col min="76" max="16384" width="9.109375" style="1"/>
  </cols>
  <sheetData>
    <row r="1" spans="1:12" ht="15.75" customHeight="1">
      <c r="A1" s="23" t="s">
        <v>970</v>
      </c>
      <c r="B1" s="22"/>
      <c r="C1" s="5" t="s">
        <v>36</v>
      </c>
      <c r="D1" s="19"/>
      <c r="E1" s="22"/>
      <c r="F1" s="22"/>
      <c r="G1" s="22"/>
      <c r="H1" s="22"/>
      <c r="I1" s="22"/>
      <c r="J1" s="22"/>
      <c r="K1" s="22"/>
      <c r="L1" s="4"/>
    </row>
    <row r="2" spans="1:12" ht="15.75" customHeight="1">
      <c r="A2" s="23"/>
      <c r="B2" s="22"/>
      <c r="C2" s="19"/>
      <c r="D2" s="19"/>
      <c r="E2" s="22"/>
      <c r="F2" s="22"/>
      <c r="G2" s="22"/>
      <c r="H2" s="22"/>
      <c r="I2" s="22"/>
      <c r="J2" s="22"/>
      <c r="K2" s="22"/>
      <c r="L2" s="4"/>
    </row>
    <row r="3" spans="1:12" ht="15.6">
      <c r="A3" s="880" t="s">
        <v>1390</v>
      </c>
      <c r="B3" s="901"/>
      <c r="C3" s="901"/>
      <c r="D3" s="901"/>
      <c r="E3" s="901"/>
      <c r="F3" s="901"/>
      <c r="G3" s="901"/>
      <c r="H3" s="901"/>
      <c r="I3" s="901"/>
      <c r="J3" s="901"/>
      <c r="K3" s="901"/>
      <c r="L3" s="901"/>
    </row>
    <row r="4" spans="1:12" ht="15.75" customHeight="1">
      <c r="A4" s="21"/>
      <c r="B4" s="2" t="s">
        <v>1389</v>
      </c>
      <c r="C4" s="13">
        <v>500000</v>
      </c>
      <c r="D4" s="113" t="s">
        <v>1388</v>
      </c>
      <c r="E4" s="13">
        <v>250000</v>
      </c>
      <c r="F4" s="2"/>
      <c r="G4" s="2"/>
      <c r="H4" s="2"/>
      <c r="I4" s="2"/>
      <c r="J4" s="112"/>
      <c r="K4" s="2"/>
      <c r="L4" s="4"/>
    </row>
    <row r="5" spans="1:12" ht="21" customHeight="1">
      <c r="A5" s="2" t="s">
        <v>866</v>
      </c>
      <c r="B5" s="2"/>
      <c r="C5" s="2"/>
      <c r="D5" s="2"/>
      <c r="E5" s="2"/>
      <c r="F5" s="2"/>
      <c r="G5" s="2"/>
      <c r="H5" s="2"/>
      <c r="I5" s="2"/>
      <c r="J5" s="112"/>
      <c r="K5" s="2"/>
      <c r="L5" s="4"/>
    </row>
    <row r="6" spans="1:12" ht="31.5" customHeight="1">
      <c r="A6" s="2"/>
      <c r="B6" s="840" t="s">
        <v>1387</v>
      </c>
      <c r="C6" s="1024"/>
      <c r="D6" s="841"/>
      <c r="E6" s="2"/>
      <c r="F6" s="2"/>
      <c r="G6" s="2"/>
      <c r="H6" s="2"/>
      <c r="I6" s="2"/>
      <c r="J6" s="112"/>
      <c r="K6" s="2"/>
      <c r="L6" s="4"/>
    </row>
    <row r="7" spans="1:12" ht="31.2">
      <c r="A7" s="2"/>
      <c r="B7" s="18" t="s">
        <v>1267</v>
      </c>
      <c r="C7" s="18" t="s">
        <v>1266</v>
      </c>
      <c r="D7" s="18" t="s">
        <v>1265</v>
      </c>
      <c r="E7" s="2"/>
      <c r="F7" s="2"/>
      <c r="G7" s="2"/>
      <c r="H7" s="2"/>
      <c r="I7" s="2"/>
      <c r="J7" s="112"/>
      <c r="K7" s="2"/>
      <c r="L7" s="4"/>
    </row>
    <row r="8" spans="1:12" ht="21" customHeight="1">
      <c r="A8" s="2"/>
      <c r="B8" s="720">
        <v>43647</v>
      </c>
      <c r="C8" s="13">
        <v>400000</v>
      </c>
      <c r="D8" s="13">
        <v>250000</v>
      </c>
      <c r="E8" s="2"/>
      <c r="F8" s="2"/>
      <c r="G8" s="2"/>
      <c r="H8" s="2"/>
      <c r="I8" s="2"/>
      <c r="J8" s="112"/>
      <c r="K8" s="2"/>
      <c r="L8" s="4"/>
    </row>
    <row r="9" spans="1:12" ht="15.75" customHeight="1">
      <c r="A9" s="2"/>
      <c r="B9" s="720">
        <v>44013</v>
      </c>
      <c r="C9" s="13">
        <v>900000</v>
      </c>
      <c r="D9" s="13">
        <v>600000</v>
      </c>
      <c r="E9" s="2"/>
      <c r="F9" s="2"/>
      <c r="G9" s="2"/>
      <c r="H9" s="2"/>
      <c r="I9" s="2"/>
      <c r="J9" s="2"/>
      <c r="K9" s="2"/>
      <c r="L9" s="4"/>
    </row>
    <row r="10" spans="1:12" ht="15.75" customHeight="1">
      <c r="A10" s="2"/>
      <c r="B10" s="720">
        <v>44378</v>
      </c>
      <c r="C10" s="13">
        <v>250000</v>
      </c>
      <c r="D10" s="13">
        <v>300000</v>
      </c>
      <c r="E10" s="2"/>
      <c r="F10" s="2"/>
      <c r="G10" s="2"/>
      <c r="H10" s="2"/>
      <c r="I10" s="2"/>
      <c r="J10" s="2"/>
      <c r="K10" s="2"/>
      <c r="L10" s="4"/>
    </row>
    <row r="11" spans="1:12" ht="15.75" customHeight="1">
      <c r="A11" s="2"/>
      <c r="B11" s="2"/>
      <c r="C11" s="2"/>
      <c r="D11" s="2"/>
      <c r="E11" s="2"/>
      <c r="F11" s="2"/>
      <c r="G11" s="2"/>
      <c r="H11" s="2"/>
      <c r="I11" s="2"/>
      <c r="J11" s="2"/>
      <c r="K11" s="2"/>
      <c r="L11" s="4"/>
    </row>
    <row r="12" spans="1:12" ht="15.75" customHeight="1">
      <c r="A12" s="2" t="s">
        <v>1386</v>
      </c>
      <c r="B12" s="2"/>
      <c r="C12" s="2"/>
      <c r="D12" s="2"/>
      <c r="E12" s="2"/>
      <c r="F12" s="2"/>
      <c r="G12" s="2"/>
      <c r="H12" s="2"/>
      <c r="I12" s="2"/>
      <c r="J12" s="2"/>
      <c r="K12" s="2"/>
      <c r="L12" s="4"/>
    </row>
    <row r="13" spans="1:12" ht="15.75" customHeight="1">
      <c r="A13" s="2" t="s">
        <v>1385</v>
      </c>
      <c r="B13" s="2"/>
      <c r="C13" s="2"/>
      <c r="D13" s="2"/>
      <c r="E13" s="2"/>
      <c r="F13" s="2"/>
      <c r="G13" s="2"/>
      <c r="H13" s="2"/>
      <c r="I13" s="2"/>
      <c r="J13" s="2"/>
      <c r="K13" s="10">
        <v>750000</v>
      </c>
      <c r="L13" s="716" t="s">
        <v>1295</v>
      </c>
    </row>
    <row r="14" spans="1:12" ht="15.75" customHeight="1">
      <c r="A14" s="2" t="s">
        <v>1384</v>
      </c>
      <c r="B14" s="112"/>
      <c r="C14" s="712"/>
      <c r="D14" s="705"/>
      <c r="E14" s="2"/>
      <c r="F14" s="2"/>
      <c r="G14" s="2"/>
      <c r="H14" s="2"/>
      <c r="I14" s="2"/>
      <c r="J14" s="2"/>
      <c r="K14" s="10">
        <v>4000000</v>
      </c>
      <c r="L14" s="716" t="s">
        <v>1383</v>
      </c>
    </row>
    <row r="15" spans="1:12" ht="15.75" customHeight="1">
      <c r="A15" s="2" t="s">
        <v>1382</v>
      </c>
      <c r="B15" s="112"/>
      <c r="C15" s="712"/>
      <c r="D15" s="705"/>
      <c r="E15" s="2"/>
      <c r="F15" s="2"/>
      <c r="G15" s="2"/>
      <c r="H15" s="2"/>
      <c r="I15" s="2"/>
      <c r="J15" s="2"/>
      <c r="K15" s="2"/>
      <c r="L15" s="716"/>
    </row>
    <row r="16" spans="1:12" ht="15.75" customHeight="1">
      <c r="A16" s="2" t="s">
        <v>1381</v>
      </c>
      <c r="B16" s="719"/>
      <c r="C16" s="719"/>
      <c r="D16" s="719"/>
      <c r="E16" s="719"/>
      <c r="F16" s="2"/>
      <c r="G16" s="2"/>
      <c r="H16" s="2"/>
      <c r="I16" s="2"/>
      <c r="J16" s="2"/>
      <c r="K16" s="717">
        <v>0.05</v>
      </c>
      <c r="L16" s="716" t="s">
        <v>1146</v>
      </c>
    </row>
    <row r="17" spans="1:12" ht="15.75" customHeight="1">
      <c r="A17" s="2" t="s">
        <v>1380</v>
      </c>
      <c r="B17" s="719"/>
      <c r="C17" s="719"/>
      <c r="D17" s="719"/>
      <c r="E17" s="719"/>
      <c r="F17" s="2"/>
      <c r="G17" s="2"/>
      <c r="H17" s="2"/>
      <c r="I17" s="2"/>
      <c r="J17" s="2"/>
      <c r="K17" s="717">
        <v>0.15</v>
      </c>
      <c r="L17" s="716" t="s">
        <v>1379</v>
      </c>
    </row>
    <row r="18" spans="1:12" ht="15.75" customHeight="1">
      <c r="A18" s="2"/>
      <c r="B18" s="51"/>
      <c r="C18" s="51"/>
      <c r="D18" s="51"/>
      <c r="E18" s="51"/>
      <c r="F18" s="2"/>
      <c r="G18" s="2"/>
      <c r="H18" s="2"/>
      <c r="I18" s="2"/>
      <c r="J18" s="2"/>
      <c r="K18" s="2"/>
      <c r="L18" s="2"/>
    </row>
    <row r="19" spans="1:12" ht="15.75" customHeight="1">
      <c r="A19" s="2" t="s">
        <v>1378</v>
      </c>
      <c r="B19" s="51"/>
      <c r="C19" s="51"/>
      <c r="D19" s="51"/>
      <c r="E19" s="51"/>
      <c r="F19" s="2"/>
      <c r="G19" s="2"/>
      <c r="H19" s="2"/>
      <c r="I19" s="2"/>
      <c r="J19" s="2"/>
      <c r="K19" s="2"/>
      <c r="L19" s="2"/>
    </row>
    <row r="20" spans="1:12" ht="15.75" customHeight="1">
      <c r="A20" s="2"/>
      <c r="B20" s="351" t="s">
        <v>1250</v>
      </c>
      <c r="C20" s="713">
        <v>2.2999999999999998</v>
      </c>
      <c r="D20" s="51"/>
      <c r="E20" s="51"/>
      <c r="F20" s="2"/>
      <c r="G20" s="2"/>
      <c r="H20" s="2"/>
      <c r="I20" s="2"/>
      <c r="J20" s="2"/>
      <c r="K20" s="2"/>
      <c r="L20" s="2"/>
    </row>
    <row r="21" spans="1:12" ht="15.75" customHeight="1">
      <c r="A21" s="2"/>
      <c r="B21" s="351" t="s">
        <v>1249</v>
      </c>
      <c r="C21" s="713">
        <v>1.35</v>
      </c>
      <c r="D21" s="705"/>
      <c r="E21" s="2"/>
      <c r="F21" s="2"/>
      <c r="G21" s="2"/>
      <c r="H21" s="2"/>
      <c r="I21" s="2"/>
      <c r="J21" s="2"/>
      <c r="K21" s="2"/>
      <c r="L21" s="2"/>
    </row>
    <row r="22" spans="1:12" ht="15.75" customHeight="1">
      <c r="A22" s="2"/>
      <c r="B22" s="351" t="s">
        <v>1248</v>
      </c>
      <c r="C22" s="713">
        <v>1.1000000000000001</v>
      </c>
      <c r="D22" s="705"/>
      <c r="E22" s="2"/>
      <c r="F22" s="2"/>
      <c r="G22" s="2"/>
      <c r="H22" s="2"/>
      <c r="I22" s="2"/>
      <c r="J22" s="2"/>
      <c r="K22" s="2"/>
      <c r="L22" s="4"/>
    </row>
    <row r="23" spans="1:12" ht="15.75" customHeight="1">
      <c r="A23" s="2"/>
      <c r="B23" s="112"/>
      <c r="C23" s="712"/>
      <c r="D23" s="705"/>
      <c r="E23" s="2"/>
      <c r="F23" s="2"/>
      <c r="G23" s="2"/>
      <c r="H23" s="2"/>
      <c r="I23" s="2"/>
      <c r="J23" s="2"/>
      <c r="K23" s="2"/>
      <c r="L23" s="4"/>
    </row>
    <row r="24" spans="1:12" ht="15.75" customHeight="1">
      <c r="A24" s="2" t="s">
        <v>69</v>
      </c>
      <c r="B24" s="2" t="s">
        <v>1377</v>
      </c>
      <c r="C24" s="2"/>
      <c r="D24" s="2"/>
      <c r="E24" s="2"/>
      <c r="F24" s="2"/>
      <c r="G24" s="2"/>
      <c r="H24" s="2"/>
      <c r="I24" s="2"/>
      <c r="J24" s="2"/>
      <c r="K24" s="2"/>
      <c r="L24" s="4"/>
    </row>
    <row r="25" spans="1:12" ht="15.75" customHeight="1">
      <c r="A25" s="5"/>
      <c r="B25" s="5" t="s">
        <v>60</v>
      </c>
      <c r="C25" s="5"/>
      <c r="D25" s="3"/>
      <c r="E25" s="3"/>
      <c r="F25" s="3"/>
      <c r="G25" s="3"/>
      <c r="H25" s="2"/>
      <c r="I25" s="2"/>
      <c r="J25" s="4"/>
      <c r="K25" s="2"/>
      <c r="L25" s="4"/>
    </row>
    <row r="29" spans="1:12" ht="15.75" customHeight="1">
      <c r="A29" s="2" t="s">
        <v>1376</v>
      </c>
      <c r="B29" s="60"/>
      <c r="C29" s="60"/>
      <c r="D29" s="60"/>
      <c r="E29" s="60"/>
      <c r="F29" s="60"/>
      <c r="G29" s="60"/>
      <c r="H29" s="60"/>
      <c r="I29" s="60"/>
      <c r="J29" s="60"/>
      <c r="K29" s="60"/>
      <c r="L29" s="60"/>
    </row>
    <row r="30" spans="1:12" ht="15.75" customHeight="1">
      <c r="A30" s="2" t="s">
        <v>1375</v>
      </c>
      <c r="B30" s="60"/>
      <c r="C30" s="60"/>
      <c r="D30" s="60"/>
      <c r="E30" s="60"/>
      <c r="F30" s="60"/>
      <c r="G30" s="60"/>
      <c r="H30" s="60"/>
      <c r="I30" s="60"/>
      <c r="J30" s="60"/>
      <c r="K30" s="718">
        <f>100/80</f>
        <v>1.25</v>
      </c>
      <c r="L30" s="716" t="s">
        <v>1374</v>
      </c>
    </row>
    <row r="31" spans="1:12" ht="15.75" customHeight="1">
      <c r="A31" s="2" t="s">
        <v>1373</v>
      </c>
      <c r="B31" s="60"/>
      <c r="C31" s="60"/>
      <c r="D31" s="60"/>
      <c r="E31" s="60"/>
      <c r="F31" s="60"/>
      <c r="G31" s="60"/>
      <c r="H31" s="60"/>
      <c r="I31" s="60"/>
      <c r="J31" s="60"/>
      <c r="K31" s="717">
        <v>0.15</v>
      </c>
      <c r="L31" s="716" t="s">
        <v>1372</v>
      </c>
    </row>
    <row r="32" spans="1:12" ht="15.75" customHeight="1">
      <c r="A32" s="2" t="s">
        <v>1371</v>
      </c>
      <c r="B32" s="60"/>
      <c r="C32" s="60"/>
      <c r="D32" s="60"/>
      <c r="E32" s="60"/>
      <c r="F32" s="60"/>
      <c r="G32" s="60"/>
      <c r="H32" s="60"/>
      <c r="I32" s="60"/>
      <c r="J32" s="60"/>
      <c r="K32" s="717">
        <v>0.2</v>
      </c>
      <c r="L32" s="716" t="s">
        <v>1370</v>
      </c>
    </row>
    <row r="33" spans="1:12" ht="15.75" customHeight="1">
      <c r="A33" s="2" t="s">
        <v>1369</v>
      </c>
      <c r="B33" s="60"/>
      <c r="C33" s="60"/>
      <c r="D33" s="60"/>
      <c r="E33" s="60"/>
      <c r="F33" s="60"/>
      <c r="G33" s="60"/>
      <c r="H33" s="60"/>
      <c r="I33" s="60"/>
      <c r="J33" s="60"/>
      <c r="K33" s="717">
        <v>0.1</v>
      </c>
      <c r="L33" s="716" t="s">
        <v>1368</v>
      </c>
    </row>
    <row r="34" spans="1:12" ht="15.75" customHeight="1">
      <c r="A34" s="60"/>
      <c r="B34" s="60"/>
      <c r="C34" s="60"/>
      <c r="D34" s="60"/>
      <c r="E34" s="60"/>
      <c r="F34" s="60"/>
      <c r="G34" s="60"/>
      <c r="H34" s="60"/>
      <c r="I34" s="60"/>
      <c r="J34" s="60"/>
      <c r="K34" s="60"/>
      <c r="L34" s="60"/>
    </row>
    <row r="35" spans="1:12" ht="15.75" customHeight="1">
      <c r="A35" s="2" t="s">
        <v>9</v>
      </c>
      <c r="B35" s="2" t="s">
        <v>1367</v>
      </c>
      <c r="C35" s="2"/>
      <c r="D35" s="2"/>
      <c r="E35" s="2"/>
      <c r="F35" s="2"/>
      <c r="G35" s="2"/>
      <c r="H35" s="2"/>
      <c r="I35" s="2"/>
      <c r="J35" s="2"/>
      <c r="K35" s="2"/>
      <c r="L35" s="4"/>
    </row>
    <row r="36" spans="1:12" ht="15.75" customHeight="1">
      <c r="A36" s="5"/>
      <c r="B36" s="5" t="s">
        <v>60</v>
      </c>
      <c r="C36" s="5"/>
      <c r="D36" s="3"/>
      <c r="E36" s="3"/>
      <c r="F36" s="3"/>
      <c r="G36" s="3"/>
      <c r="H36" s="2"/>
      <c r="I36" s="2"/>
      <c r="J36" s="4"/>
      <c r="K36" s="2"/>
      <c r="L36" s="4"/>
    </row>
    <row r="40" spans="1:12" ht="15.75" customHeight="1">
      <c r="A40" s="2" t="s">
        <v>7</v>
      </c>
      <c r="B40" s="2" t="s">
        <v>1366</v>
      </c>
      <c r="C40" s="2"/>
      <c r="D40" s="2"/>
      <c r="E40" s="2"/>
      <c r="F40" s="2"/>
      <c r="G40" s="2"/>
      <c r="H40" s="2"/>
      <c r="I40" s="2"/>
      <c r="J40" s="2"/>
      <c r="K40" s="2"/>
      <c r="L40" s="4"/>
    </row>
    <row r="41" spans="1:12" ht="15.75" customHeight="1">
      <c r="A41" s="5"/>
      <c r="B41" s="5" t="s">
        <v>60</v>
      </c>
      <c r="C41" s="5"/>
      <c r="D41" s="3"/>
      <c r="E41" s="3"/>
      <c r="F41" s="3"/>
      <c r="G41" s="3"/>
      <c r="H41" s="2"/>
      <c r="I41" s="2"/>
      <c r="J41" s="4"/>
      <c r="K41" s="2"/>
      <c r="L41" s="4"/>
    </row>
  </sheetData>
  <mergeCells count="2">
    <mergeCell ref="A3:L3"/>
    <mergeCell ref="B6:D6"/>
  </mergeCells>
  <pageMargins left="0.7" right="0.7" top="0.75" bottom="0.75" header="0.3" footer="0.3"/>
  <pageSetup orientation="portrait" horizontalDpi="0"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1714B-5BEF-4EB5-A1C6-A77F497D862C}">
  <dimension ref="A1:BW43"/>
  <sheetViews>
    <sheetView zoomScaleNormal="100" workbookViewId="0"/>
  </sheetViews>
  <sheetFormatPr defaultColWidth="9.109375" defaultRowHeight="15.6"/>
  <cols>
    <col min="1" max="1" width="9.109375" style="1"/>
    <col min="2" max="2" width="11.33203125" style="1" customWidth="1"/>
    <col min="3" max="3" width="12.33203125" style="1" customWidth="1"/>
    <col min="4" max="12" width="9.109375" style="1" customWidth="1"/>
    <col min="13" max="13" width="9.109375" customWidth="1"/>
    <col min="76" max="16384" width="9.109375" style="1"/>
  </cols>
  <sheetData>
    <row r="1" spans="1:12" ht="15.75" customHeight="1">
      <c r="A1" s="23" t="s">
        <v>471</v>
      </c>
      <c r="B1" s="22"/>
      <c r="C1" s="5" t="s">
        <v>36</v>
      </c>
      <c r="D1" s="22"/>
      <c r="E1" s="22"/>
      <c r="F1" s="22"/>
      <c r="G1" s="22"/>
      <c r="H1" s="22"/>
      <c r="I1" s="22"/>
      <c r="J1" s="22"/>
      <c r="K1" s="22"/>
      <c r="L1" s="4"/>
    </row>
    <row r="2" spans="1:12" ht="15.75" customHeight="1">
      <c r="A2" s="21"/>
      <c r="B2" s="21"/>
      <c r="C2" s="2"/>
      <c r="D2" s="2"/>
      <c r="E2" s="2"/>
      <c r="F2" s="2"/>
      <c r="G2" s="2"/>
      <c r="H2" s="2"/>
      <c r="I2" s="2"/>
      <c r="J2" s="2"/>
      <c r="K2" s="2"/>
      <c r="L2" s="4"/>
    </row>
    <row r="3" spans="1:12">
      <c r="A3" s="832" t="s">
        <v>1409</v>
      </c>
      <c r="B3" s="832"/>
      <c r="C3" s="832"/>
      <c r="D3" s="832"/>
      <c r="E3" s="832"/>
      <c r="F3" s="832"/>
      <c r="G3" s="832"/>
      <c r="H3" s="832"/>
      <c r="I3" s="832"/>
      <c r="J3" s="832"/>
      <c r="K3" s="832"/>
      <c r="L3" s="832"/>
    </row>
    <row r="4" spans="1:12" ht="15.75" customHeight="1">
      <c r="A4" s="21" t="s">
        <v>1408</v>
      </c>
      <c r="B4" s="2"/>
      <c r="C4" s="2"/>
      <c r="D4" s="2"/>
      <c r="E4" s="2"/>
      <c r="F4" s="2"/>
      <c r="G4" s="2"/>
      <c r="H4" s="2"/>
      <c r="I4" s="2"/>
      <c r="J4" s="2"/>
      <c r="K4" s="2"/>
      <c r="L4" s="2"/>
    </row>
    <row r="5" spans="1:12" ht="15.75" customHeight="1">
      <c r="A5" s="21"/>
      <c r="B5" s="2"/>
      <c r="C5" s="2"/>
      <c r="D5" s="2"/>
      <c r="E5" s="2"/>
      <c r="F5" s="2"/>
      <c r="G5" s="2"/>
      <c r="H5" s="2"/>
      <c r="I5" s="2"/>
      <c r="J5" s="2"/>
      <c r="K5" s="2"/>
      <c r="L5" s="2"/>
    </row>
    <row r="6" spans="1:12" ht="15.75" customHeight="1">
      <c r="A6" s="2"/>
      <c r="B6" s="445" t="s">
        <v>1407</v>
      </c>
      <c r="C6" s="454">
        <v>15000000</v>
      </c>
      <c r="D6" s="2"/>
      <c r="E6" s="2"/>
      <c r="F6" s="2"/>
      <c r="G6" s="2"/>
      <c r="H6" s="2"/>
      <c r="I6" s="2"/>
      <c r="J6" s="2"/>
      <c r="K6" s="2"/>
      <c r="L6" s="2"/>
    </row>
    <row r="7" spans="1:12" ht="15.75" customHeight="1">
      <c r="A7" s="2"/>
      <c r="B7" s="445" t="s">
        <v>1406</v>
      </c>
      <c r="C7" s="454">
        <v>100000000</v>
      </c>
      <c r="D7" s="614"/>
      <c r="E7" s="614"/>
      <c r="F7" s="2"/>
      <c r="G7" s="2"/>
      <c r="H7" s="2"/>
      <c r="I7" s="2"/>
      <c r="J7" s="2"/>
      <c r="K7" s="2"/>
      <c r="L7" s="2"/>
    </row>
    <row r="8" spans="1:12" ht="15.75" customHeight="1">
      <c r="A8" s="2"/>
      <c r="B8" s="445" t="s">
        <v>1405</v>
      </c>
      <c r="C8" s="460">
        <v>0.8</v>
      </c>
      <c r="D8" s="485" t="s">
        <v>1404</v>
      </c>
      <c r="E8" s="460">
        <v>0.1</v>
      </c>
      <c r="F8" s="716" t="s">
        <v>1403</v>
      </c>
      <c r="G8" s="2"/>
      <c r="H8" s="2"/>
      <c r="I8" s="2"/>
      <c r="J8" s="2"/>
      <c r="K8" s="2"/>
      <c r="L8" s="2"/>
    </row>
    <row r="9" spans="1:12" ht="15.75" customHeight="1">
      <c r="A9" s="2"/>
      <c r="B9" s="445" t="s">
        <v>1402</v>
      </c>
      <c r="C9" s="460">
        <v>0.5</v>
      </c>
      <c r="D9" s="716" t="s">
        <v>1401</v>
      </c>
      <c r="E9" s="719"/>
      <c r="F9" s="719"/>
      <c r="G9" s="2"/>
      <c r="H9" s="2"/>
      <c r="I9" s="2"/>
      <c r="J9" s="2"/>
      <c r="K9" s="2"/>
      <c r="L9" s="2"/>
    </row>
    <row r="10" spans="1:12" ht="15.75" customHeight="1">
      <c r="A10" s="2"/>
      <c r="B10" s="51"/>
      <c r="C10" s="51"/>
      <c r="D10" s="721"/>
      <c r="E10" s="721"/>
      <c r="F10" s="721"/>
      <c r="G10" s="2"/>
      <c r="H10" s="2"/>
      <c r="I10" s="2"/>
      <c r="J10" s="2"/>
      <c r="K10" s="2"/>
      <c r="L10" s="2"/>
    </row>
    <row r="11" spans="1:12" ht="15.75" customHeight="1">
      <c r="A11" s="2" t="s">
        <v>69</v>
      </c>
      <c r="B11" s="2" t="s">
        <v>1400</v>
      </c>
      <c r="C11" s="2"/>
      <c r="D11" s="2"/>
      <c r="E11" s="2"/>
      <c r="F11" s="2"/>
      <c r="G11" s="2"/>
      <c r="H11" s="2"/>
      <c r="I11" s="2"/>
      <c r="J11" s="2"/>
      <c r="K11" s="2"/>
      <c r="L11" s="4"/>
    </row>
    <row r="12" spans="1:12" ht="15.75" customHeight="1">
      <c r="A12" s="5"/>
      <c r="B12" s="5" t="s">
        <v>60</v>
      </c>
      <c r="C12" s="5"/>
      <c r="D12" s="3"/>
      <c r="E12" s="3"/>
      <c r="F12" s="3"/>
      <c r="G12" s="3"/>
      <c r="H12" s="2"/>
      <c r="I12" s="2"/>
      <c r="J12" s="4"/>
      <c r="K12" s="2"/>
      <c r="L12" s="4"/>
    </row>
    <row r="13" spans="1:12" ht="15.75" customHeight="1">
      <c r="A13"/>
      <c r="B13"/>
      <c r="C13"/>
      <c r="D13"/>
      <c r="E13"/>
      <c r="F13"/>
      <c r="G13"/>
      <c r="H13"/>
      <c r="I13"/>
      <c r="J13"/>
      <c r="K13"/>
      <c r="L13"/>
    </row>
    <row r="14" spans="1:12" ht="15.75" customHeight="1">
      <c r="A14"/>
      <c r="B14"/>
      <c r="C14"/>
      <c r="D14"/>
      <c r="E14"/>
      <c r="F14"/>
      <c r="G14"/>
      <c r="H14"/>
      <c r="I14"/>
      <c r="J14"/>
      <c r="K14"/>
      <c r="L14"/>
    </row>
    <row r="15" spans="1:12" ht="15.75" customHeight="1">
      <c r="A15"/>
      <c r="B15"/>
      <c r="C15"/>
      <c r="D15"/>
      <c r="E15"/>
      <c r="F15"/>
      <c r="G15"/>
      <c r="H15"/>
      <c r="I15"/>
      <c r="J15"/>
      <c r="K15"/>
      <c r="L15"/>
    </row>
    <row r="16" spans="1:12" ht="15.75" customHeight="1">
      <c r="A16" s="140" t="s">
        <v>9</v>
      </c>
      <c r="B16" s="832" t="s">
        <v>1399</v>
      </c>
      <c r="C16" s="832"/>
      <c r="D16" s="832"/>
      <c r="E16" s="832"/>
      <c r="F16" s="832"/>
      <c r="G16" s="832"/>
      <c r="H16" s="832"/>
      <c r="I16" s="832"/>
      <c r="J16" s="832"/>
      <c r="K16" s="832"/>
      <c r="L16" s="832"/>
    </row>
    <row r="17" spans="1:12" ht="15.75" customHeight="1">
      <c r="A17" s="5"/>
      <c r="B17" s="5" t="s">
        <v>60</v>
      </c>
      <c r="C17" s="5"/>
      <c r="D17" s="3"/>
      <c r="E17" s="3"/>
      <c r="F17" s="3"/>
      <c r="G17" s="3"/>
      <c r="H17" s="2"/>
      <c r="I17" s="2"/>
      <c r="J17" s="4"/>
      <c r="K17" s="2"/>
      <c r="L17" s="4"/>
    </row>
    <row r="18" spans="1:12" ht="15.75" customHeight="1">
      <c r="A18"/>
      <c r="B18"/>
      <c r="C18"/>
      <c r="D18"/>
      <c r="E18"/>
      <c r="F18"/>
      <c r="G18"/>
      <c r="H18"/>
      <c r="I18"/>
      <c r="J18"/>
      <c r="K18"/>
      <c r="L18"/>
    </row>
    <row r="19" spans="1:12" ht="15.75" customHeight="1">
      <c r="A19"/>
      <c r="B19"/>
      <c r="C19"/>
      <c r="D19"/>
      <c r="E19"/>
      <c r="F19"/>
      <c r="G19"/>
      <c r="H19"/>
      <c r="I19"/>
      <c r="J19"/>
      <c r="K19"/>
      <c r="L19"/>
    </row>
    <row r="20" spans="1:12" ht="15.75" customHeight="1">
      <c r="A20"/>
      <c r="B20"/>
      <c r="C20"/>
      <c r="D20"/>
      <c r="E20"/>
      <c r="F20"/>
      <c r="G20"/>
      <c r="H20"/>
      <c r="I20"/>
      <c r="J20"/>
      <c r="K20"/>
      <c r="L20"/>
    </row>
    <row r="21" spans="1:12">
      <c r="A21" s="140" t="s">
        <v>7</v>
      </c>
      <c r="B21" s="832" t="s">
        <v>1398</v>
      </c>
      <c r="C21" s="832"/>
      <c r="D21" s="832"/>
      <c r="E21" s="832"/>
      <c r="F21" s="832"/>
      <c r="G21" s="832"/>
      <c r="H21" s="832"/>
      <c r="I21" s="832"/>
      <c r="J21" s="832"/>
      <c r="K21" s="832"/>
      <c r="L21" s="832"/>
    </row>
    <row r="22" spans="1:12" ht="16.2">
      <c r="A22" s="5"/>
      <c r="B22" s="5" t="s">
        <v>60</v>
      </c>
      <c r="C22" s="5"/>
      <c r="D22" s="3"/>
      <c r="E22" s="3"/>
      <c r="F22" s="3"/>
      <c r="G22" s="3"/>
      <c r="H22" s="2"/>
      <c r="I22" s="2"/>
      <c r="J22" s="4"/>
      <c r="K22" s="2"/>
      <c r="L22" s="4"/>
    </row>
    <row r="23" spans="1:12">
      <c r="A23"/>
      <c r="B23"/>
      <c r="C23"/>
      <c r="D23"/>
      <c r="E23"/>
      <c r="F23"/>
      <c r="G23"/>
      <c r="H23"/>
      <c r="I23"/>
      <c r="J23"/>
      <c r="K23"/>
      <c r="L23"/>
    </row>
    <row r="24" spans="1:12">
      <c r="A24"/>
      <c r="B24"/>
      <c r="C24"/>
      <c r="D24"/>
      <c r="E24"/>
      <c r="F24"/>
      <c r="G24"/>
      <c r="H24"/>
      <c r="I24"/>
      <c r="J24"/>
      <c r="K24"/>
      <c r="L24"/>
    </row>
    <row r="25" spans="1:12">
      <c r="A25"/>
      <c r="B25"/>
      <c r="C25"/>
      <c r="D25"/>
      <c r="E25"/>
      <c r="F25"/>
      <c r="G25"/>
      <c r="H25"/>
      <c r="I25"/>
      <c r="J25"/>
      <c r="K25"/>
      <c r="L25"/>
    </row>
    <row r="26" spans="1:12">
      <c r="A26" s="140" t="s">
        <v>4</v>
      </c>
      <c r="B26" s="2" t="s">
        <v>1397</v>
      </c>
      <c r="C26" s="2"/>
      <c r="D26" s="2"/>
      <c r="E26" s="2"/>
      <c r="F26" s="2"/>
      <c r="G26" s="2"/>
      <c r="H26" s="2"/>
      <c r="I26" s="2"/>
      <c r="J26" s="2"/>
      <c r="K26" s="2"/>
      <c r="L26" s="2"/>
    </row>
    <row r="27" spans="1:12" ht="15.75" customHeight="1">
      <c r="A27" s="5"/>
      <c r="B27" s="5" t="s">
        <v>60</v>
      </c>
      <c r="C27" s="5"/>
      <c r="D27" s="3"/>
      <c r="E27" s="3"/>
      <c r="F27" s="3"/>
      <c r="G27" s="3"/>
      <c r="H27" s="2"/>
      <c r="I27" s="2"/>
      <c r="J27" s="4"/>
      <c r="K27" s="2"/>
      <c r="L27" s="4"/>
    </row>
    <row r="28" spans="1:12" ht="15.75" customHeight="1"/>
    <row r="29" spans="1:12" ht="15.75" customHeight="1"/>
    <row r="30" spans="1:12" ht="15.75" customHeight="1"/>
    <row r="31" spans="1:12" ht="15.75" customHeight="1">
      <c r="A31" s="2" t="s">
        <v>1396</v>
      </c>
      <c r="B31" s="2"/>
      <c r="C31" s="2"/>
      <c r="D31" s="2"/>
      <c r="E31" s="2"/>
      <c r="F31" s="2"/>
      <c r="G31" s="2"/>
      <c r="H31" s="2"/>
      <c r="I31" s="2"/>
      <c r="J31" s="2"/>
      <c r="K31" s="2"/>
      <c r="L31" s="2"/>
    </row>
    <row r="32" spans="1:12" ht="15.75" customHeight="1">
      <c r="A32" s="2" t="s">
        <v>1395</v>
      </c>
      <c r="B32" s="2"/>
      <c r="C32" s="2"/>
      <c r="D32" s="2"/>
      <c r="E32" s="2"/>
      <c r="F32" s="2"/>
      <c r="G32" s="2"/>
      <c r="H32" s="2"/>
      <c r="I32" s="2"/>
      <c r="J32" s="2"/>
      <c r="K32" s="2"/>
      <c r="L32" s="2"/>
    </row>
    <row r="34" spans="1:2" ht="15.75" customHeight="1">
      <c r="A34" s="140" t="s">
        <v>46</v>
      </c>
      <c r="B34" s="2" t="s">
        <v>1394</v>
      </c>
    </row>
    <row r="35" spans="1:2" ht="15.75" customHeight="1">
      <c r="A35" s="140"/>
      <c r="B35" s="2" t="s">
        <v>1393</v>
      </c>
    </row>
    <row r="36" spans="1:2" ht="15.75" customHeight="1">
      <c r="A36" s="5"/>
      <c r="B36" s="5" t="s">
        <v>60</v>
      </c>
    </row>
    <row r="37" spans="1:2" ht="15.75" customHeight="1"/>
    <row r="38" spans="1:2" ht="15.75" customHeight="1"/>
    <row r="39" spans="1:2" ht="15.75" customHeight="1"/>
    <row r="40" spans="1:2" ht="15.75" customHeight="1">
      <c r="A40" s="2" t="s">
        <v>1392</v>
      </c>
      <c r="B40" s="2"/>
    </row>
    <row r="41" spans="1:2" ht="15.75" customHeight="1">
      <c r="A41" s="2"/>
      <c r="B41" s="2"/>
    </row>
    <row r="42" spans="1:2" ht="15.75" customHeight="1">
      <c r="A42" s="140" t="s">
        <v>108</v>
      </c>
      <c r="B42" s="2" t="s">
        <v>1391</v>
      </c>
    </row>
    <row r="43" spans="1:2" ht="15.75" customHeight="1">
      <c r="A43" s="5"/>
      <c r="B43" s="5" t="s">
        <v>60</v>
      </c>
    </row>
  </sheetData>
  <mergeCells count="3">
    <mergeCell ref="A3:L3"/>
    <mergeCell ref="B16:L16"/>
    <mergeCell ref="B21:L21"/>
  </mergeCells>
  <pageMargins left="0.7" right="0.7" top="0.75" bottom="0.75" header="0.3" footer="0.3"/>
  <pageSetup orientation="portrait" horizontalDpi="0"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9B2C7-292E-48FF-9DAE-FAFB8AD76135}">
  <dimension ref="A1:BW44"/>
  <sheetViews>
    <sheetView zoomScaleNormal="100" workbookViewId="0"/>
  </sheetViews>
  <sheetFormatPr defaultColWidth="9.109375" defaultRowHeight="15.75" customHeight="1"/>
  <cols>
    <col min="1" max="1" width="10.33203125" style="1" customWidth="1"/>
    <col min="2" max="7" width="12.6640625" style="1" customWidth="1"/>
    <col min="8" max="12" width="10.33203125" style="1" customWidth="1"/>
    <col min="13" max="13" width="9.109375" style="39" customWidth="1"/>
    <col min="14" max="23" width="9.109375" style="39"/>
    <col min="76" max="16384" width="9.109375" style="1"/>
  </cols>
  <sheetData>
    <row r="1" spans="1:12" ht="15.6" customHeight="1">
      <c r="A1" s="23" t="s">
        <v>970</v>
      </c>
      <c r="B1" s="22"/>
      <c r="C1" s="5" t="s">
        <v>36</v>
      </c>
      <c r="D1" s="19"/>
      <c r="E1" s="22"/>
      <c r="F1" s="22"/>
      <c r="G1" s="22"/>
      <c r="H1" s="22"/>
      <c r="I1" s="22"/>
      <c r="J1" s="22"/>
      <c r="K1" s="22"/>
      <c r="L1" s="4"/>
    </row>
    <row r="2" spans="1:12" ht="15.6" customHeight="1">
      <c r="A2" s="23"/>
      <c r="B2" s="22"/>
      <c r="C2" s="19"/>
      <c r="D2" s="19"/>
      <c r="E2" s="22"/>
      <c r="F2" s="22"/>
      <c r="G2" s="22"/>
      <c r="H2" s="22"/>
      <c r="I2" s="22"/>
      <c r="J2" s="22"/>
      <c r="K2" s="22"/>
      <c r="L2" s="4"/>
    </row>
    <row r="3" spans="1:12" ht="15.6" customHeight="1">
      <c r="A3" s="880" t="s">
        <v>1430</v>
      </c>
      <c r="B3" s="1025"/>
      <c r="C3" s="1025"/>
      <c r="D3" s="1025"/>
      <c r="E3" s="1025"/>
      <c r="F3" s="1025"/>
      <c r="G3" s="1025"/>
      <c r="H3" s="1025"/>
      <c r="I3" s="1025"/>
      <c r="J3" s="1025"/>
      <c r="K3" s="1025"/>
      <c r="L3" s="1025"/>
    </row>
    <row r="4" spans="1:12" ht="15.6" customHeight="1">
      <c r="A4" s="880" t="s">
        <v>1429</v>
      </c>
      <c r="B4" s="1025"/>
      <c r="C4" s="1025"/>
      <c r="D4" s="1025"/>
      <c r="E4" s="1025"/>
      <c r="F4" s="1025"/>
      <c r="G4" s="1025"/>
      <c r="H4" s="1025"/>
      <c r="I4" s="1025"/>
      <c r="J4" s="1025"/>
      <c r="K4" s="1025"/>
      <c r="L4" s="1025"/>
    </row>
    <row r="5" spans="1:12" ht="15.6" customHeight="1">
      <c r="A5" s="2"/>
      <c r="B5" s="2"/>
      <c r="C5" s="2"/>
      <c r="D5" s="2"/>
      <c r="E5" s="2"/>
      <c r="F5" s="2"/>
      <c r="G5" s="2"/>
      <c r="H5" s="2"/>
      <c r="I5" s="2"/>
      <c r="J5" s="112"/>
      <c r="K5" s="2"/>
      <c r="L5" s="2"/>
    </row>
    <row r="6" spans="1:12" ht="30.9" customHeight="1">
      <c r="A6" s="2"/>
      <c r="B6" s="75" t="s">
        <v>1428</v>
      </c>
      <c r="C6" s="101" t="s">
        <v>394</v>
      </c>
      <c r="D6" s="485"/>
      <c r="E6" s="2"/>
      <c r="F6" s="2"/>
      <c r="G6" s="2"/>
      <c r="H6" s="2"/>
      <c r="I6" s="2"/>
      <c r="J6" s="112"/>
      <c r="K6" s="2"/>
      <c r="L6" s="2"/>
    </row>
    <row r="7" spans="1:12" ht="15.6" customHeight="1">
      <c r="A7" s="2"/>
      <c r="B7" s="100" t="s">
        <v>700</v>
      </c>
      <c r="C7" s="460">
        <v>0.55000000000000004</v>
      </c>
      <c r="D7" s="485"/>
      <c r="E7" s="2"/>
      <c r="F7" s="2"/>
      <c r="G7" s="2"/>
      <c r="H7" s="2"/>
      <c r="I7" s="2"/>
      <c r="J7" s="112"/>
      <c r="K7" s="2"/>
      <c r="L7" s="2"/>
    </row>
    <row r="8" spans="1:12" ht="15.6" customHeight="1">
      <c r="A8" s="2"/>
      <c r="B8" s="100" t="s">
        <v>699</v>
      </c>
      <c r="C8" s="460">
        <v>0.65</v>
      </c>
      <c r="D8" s="723"/>
      <c r="E8" s="2"/>
      <c r="F8" s="2"/>
      <c r="G8" s="2"/>
      <c r="H8" s="2"/>
      <c r="I8" s="2"/>
      <c r="J8" s="112"/>
      <c r="K8" s="2"/>
      <c r="L8" s="2"/>
    </row>
    <row r="9" spans="1:12" ht="15.6" customHeight="1">
      <c r="A9" s="2"/>
      <c r="B9" s="724"/>
      <c r="C9" s="723"/>
      <c r="D9" s="723"/>
      <c r="E9" s="2"/>
      <c r="F9" s="2"/>
      <c r="G9" s="2"/>
      <c r="H9" s="2"/>
      <c r="I9" s="2"/>
      <c r="J9" s="2"/>
      <c r="K9" s="2"/>
      <c r="L9" s="2"/>
    </row>
    <row r="10" spans="1:12" ht="30.9" customHeight="1">
      <c r="A10" s="2"/>
      <c r="B10" s="75" t="s">
        <v>1428</v>
      </c>
      <c r="C10" s="75" t="s">
        <v>1427</v>
      </c>
      <c r="D10" s="75" t="s">
        <v>1426</v>
      </c>
      <c r="E10" s="2"/>
      <c r="F10" s="2"/>
      <c r="G10" s="2"/>
      <c r="H10" s="2"/>
      <c r="I10" s="2"/>
      <c r="J10" s="2"/>
      <c r="K10" s="2"/>
      <c r="L10" s="2"/>
    </row>
    <row r="11" spans="1:12" ht="15.6" customHeight="1">
      <c r="A11" s="2"/>
      <c r="B11" s="100" t="s">
        <v>700</v>
      </c>
      <c r="C11" s="100" t="s">
        <v>853</v>
      </c>
      <c r="D11" s="454">
        <v>200000</v>
      </c>
      <c r="E11" s="2"/>
      <c r="F11" s="2"/>
      <c r="G11" s="2"/>
      <c r="H11" s="2"/>
      <c r="I11" s="2"/>
      <c r="J11" s="2"/>
      <c r="K11" s="2"/>
      <c r="L11" s="2"/>
    </row>
    <row r="12" spans="1:12" ht="15.6" customHeight="1">
      <c r="A12" s="2"/>
      <c r="B12" s="100" t="s">
        <v>700</v>
      </c>
      <c r="C12" s="100" t="s">
        <v>1167</v>
      </c>
      <c r="D12" s="454">
        <v>180000</v>
      </c>
      <c r="E12" s="2"/>
      <c r="F12" s="2"/>
      <c r="G12" s="2"/>
      <c r="H12" s="2"/>
      <c r="I12" s="2"/>
      <c r="J12" s="2"/>
      <c r="K12" s="2"/>
      <c r="L12" s="2"/>
    </row>
    <row r="13" spans="1:12" ht="15.6" customHeight="1">
      <c r="A13" s="2"/>
      <c r="B13" s="100" t="s">
        <v>699</v>
      </c>
      <c r="C13" s="100" t="s">
        <v>853</v>
      </c>
      <c r="D13" s="454">
        <v>170000</v>
      </c>
      <c r="E13" s="2"/>
      <c r="F13" s="2"/>
      <c r="G13" s="2"/>
      <c r="H13" s="2"/>
      <c r="I13" s="2"/>
      <c r="J13" s="2"/>
      <c r="K13" s="2"/>
      <c r="L13" s="2"/>
    </row>
    <row r="14" spans="1:12" ht="15.6" customHeight="1">
      <c r="A14" s="2"/>
      <c r="B14" s="100" t="s">
        <v>699</v>
      </c>
      <c r="C14" s="100" t="s">
        <v>1167</v>
      </c>
      <c r="D14" s="454">
        <v>230000</v>
      </c>
      <c r="E14" s="2"/>
      <c r="F14" s="2"/>
      <c r="G14" s="2"/>
      <c r="H14" s="2"/>
      <c r="I14" s="2"/>
      <c r="J14" s="2"/>
      <c r="K14" s="2"/>
      <c r="L14" s="2"/>
    </row>
    <row r="15" spans="1:12" ht="15.6" customHeight="1">
      <c r="A15" s="2"/>
      <c r="B15" s="724"/>
      <c r="C15" s="723"/>
      <c r="D15" s="723"/>
      <c r="E15" s="2"/>
      <c r="F15" s="2"/>
      <c r="G15" s="2"/>
      <c r="H15" s="2"/>
      <c r="I15" s="2"/>
      <c r="J15" s="2"/>
      <c r="K15" s="2"/>
      <c r="L15" s="2"/>
    </row>
    <row r="16" spans="1:12" ht="21.9" customHeight="1">
      <c r="A16" s="21" t="s">
        <v>1425</v>
      </c>
      <c r="B16" s="724"/>
      <c r="C16" s="723"/>
      <c r="D16" s="723"/>
      <c r="E16" s="2"/>
      <c r="F16" s="2"/>
      <c r="G16" s="2"/>
      <c r="H16" s="2"/>
      <c r="I16" s="2"/>
      <c r="J16" s="2"/>
      <c r="K16" s="2"/>
      <c r="L16" s="2"/>
    </row>
    <row r="18" spans="1:4" ht="15.6" customHeight="1">
      <c r="A18" s="21"/>
      <c r="B18" s="833" t="s">
        <v>1424</v>
      </c>
      <c r="C18" s="833"/>
      <c r="D18" s="833"/>
    </row>
    <row r="19" spans="1:4" ht="30.9" customHeight="1">
      <c r="A19" s="21"/>
      <c r="B19" s="75" t="s">
        <v>1423</v>
      </c>
      <c r="C19" s="75" t="s">
        <v>1422</v>
      </c>
      <c r="D19" s="75" t="s">
        <v>1421</v>
      </c>
    </row>
    <row r="20" spans="1:4" ht="15.6" customHeight="1">
      <c r="A20" s="21"/>
      <c r="B20" s="156" t="s">
        <v>287</v>
      </c>
      <c r="C20" s="454">
        <v>8000</v>
      </c>
      <c r="D20" s="454">
        <v>1200</v>
      </c>
    </row>
    <row r="21" spans="1:4" ht="15.6" customHeight="1">
      <c r="A21" s="2"/>
      <c r="B21" s="156" t="s">
        <v>1420</v>
      </c>
      <c r="C21" s="722">
        <v>1</v>
      </c>
      <c r="D21" s="100">
        <v>0.75</v>
      </c>
    </row>
    <row r="22" spans="1:4" ht="15.75" customHeight="1">
      <c r="A22" s="2"/>
      <c r="B22" s="112"/>
      <c r="C22" s="712"/>
      <c r="D22" s="705"/>
    </row>
    <row r="23" spans="1:4" ht="15.75" customHeight="1">
      <c r="A23" s="2" t="s">
        <v>69</v>
      </c>
      <c r="B23" s="2" t="s">
        <v>1419</v>
      </c>
      <c r="C23" s="2"/>
      <c r="D23" s="2"/>
    </row>
    <row r="24" spans="1:4" ht="15.75" customHeight="1">
      <c r="A24" s="5"/>
      <c r="B24" s="5" t="s">
        <v>60</v>
      </c>
      <c r="C24" s="5"/>
      <c r="D24" s="3"/>
    </row>
    <row r="25" spans="1:4" s="39" customFormat="1" ht="15.75" customHeight="1"/>
    <row r="26" spans="1:4" s="39" customFormat="1" ht="15.75" customHeight="1"/>
    <row r="27" spans="1:4" s="39" customFormat="1" ht="15.75" customHeight="1"/>
    <row r="28" spans="1:4" ht="15.75" customHeight="1">
      <c r="A28" s="2" t="s">
        <v>1418</v>
      </c>
      <c r="B28" s="56"/>
      <c r="C28" s="56"/>
      <c r="D28" s="56"/>
    </row>
    <row r="29" spans="1:4" ht="15.75" customHeight="1">
      <c r="A29" s="56"/>
      <c r="B29" s="56"/>
      <c r="C29" s="56"/>
      <c r="D29" s="56"/>
    </row>
    <row r="30" spans="1:4" ht="15.75" customHeight="1">
      <c r="A30" s="2" t="s">
        <v>9</v>
      </c>
      <c r="B30" s="2" t="s">
        <v>1417</v>
      </c>
      <c r="C30" s="2"/>
      <c r="D30" s="2"/>
    </row>
    <row r="31" spans="1:4" ht="15.75" customHeight="1">
      <c r="A31" s="2"/>
      <c r="B31" s="49" t="s">
        <v>1416</v>
      </c>
      <c r="C31" s="2"/>
      <c r="D31" s="2"/>
    </row>
    <row r="32" spans="1:4" ht="15.75" customHeight="1">
      <c r="A32" s="2"/>
      <c r="B32" s="49" t="s">
        <v>1415</v>
      </c>
      <c r="C32" s="2"/>
      <c r="D32" s="2"/>
    </row>
    <row r="33" spans="1:2" ht="15.75" customHeight="1">
      <c r="A33" s="2"/>
      <c r="B33" s="49" t="s">
        <v>1414</v>
      </c>
    </row>
    <row r="34" spans="1:2" ht="15.75" customHeight="1">
      <c r="A34" s="5"/>
      <c r="B34" s="5" t="s">
        <v>60</v>
      </c>
    </row>
    <row r="35" spans="1:2" s="39" customFormat="1" ht="15.75" customHeight="1"/>
    <row r="36" spans="1:2" s="233" customFormat="1" ht="15.75" customHeight="1">
      <c r="A36" s="39"/>
      <c r="B36" s="39" t="s">
        <v>1413</v>
      </c>
    </row>
    <row r="37" spans="1:2" s="233" customFormat="1" ht="15.75" customHeight="1">
      <c r="A37" s="39"/>
      <c r="B37" s="39"/>
    </row>
    <row r="38" spans="1:2" s="233" customFormat="1" ht="15.75" customHeight="1">
      <c r="A38" s="39"/>
      <c r="B38" s="39" t="s">
        <v>1412</v>
      </c>
    </row>
    <row r="39" spans="1:2" s="233" customFormat="1" ht="15.75" customHeight="1">
      <c r="A39" s="39"/>
      <c r="B39" s="39"/>
    </row>
    <row r="40" spans="1:2" s="233" customFormat="1" ht="15.75" customHeight="1">
      <c r="A40" s="39"/>
      <c r="B40" s="39" t="s">
        <v>1411</v>
      </c>
    </row>
    <row r="41" spans="1:2" s="233" customFormat="1" ht="15.75" customHeight="1">
      <c r="A41" s="39"/>
      <c r="B41" s="39"/>
    </row>
    <row r="42" spans="1:2" s="233" customFormat="1" ht="15.75" customHeight="1">
      <c r="A42" s="39"/>
      <c r="B42" s="39"/>
    </row>
    <row r="43" spans="1:2" customFormat="1" ht="15.75" customHeight="1">
      <c r="A43" s="2" t="s">
        <v>7</v>
      </c>
      <c r="B43" s="2" t="s">
        <v>1410</v>
      </c>
    </row>
    <row r="44" spans="1:2" customFormat="1" ht="15.75" customHeight="1">
      <c r="A44" s="5"/>
      <c r="B44" s="5" t="s">
        <v>60</v>
      </c>
    </row>
  </sheetData>
  <mergeCells count="3">
    <mergeCell ref="A3:L3"/>
    <mergeCell ref="A4:L4"/>
    <mergeCell ref="B18:D18"/>
  </mergeCells>
  <pageMargins left="0.7" right="0.7" top="0.75" bottom="0.75" header="0.3" footer="0.3"/>
  <pageSetup orientation="portrait" horizontalDpi="0"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80419-5109-4976-85E2-9017B346920E}">
  <dimension ref="A1:BW45"/>
  <sheetViews>
    <sheetView zoomScaleNormal="100" workbookViewId="0"/>
  </sheetViews>
  <sheetFormatPr defaultColWidth="9.109375" defaultRowHeight="15.6"/>
  <cols>
    <col min="1" max="1" width="9.109375" style="1"/>
    <col min="2" max="2" width="11.33203125" style="1" customWidth="1"/>
    <col min="3" max="8" width="12.33203125" style="1" customWidth="1"/>
    <col min="9" max="12" width="9.109375" style="1" customWidth="1"/>
    <col min="13" max="13" width="9.109375" style="39" customWidth="1"/>
    <col min="14" max="33" width="9.109375" style="39"/>
    <col min="76" max="16384" width="9.109375" style="1"/>
  </cols>
  <sheetData>
    <row r="1" spans="1:12" ht="15.75" customHeight="1">
      <c r="A1" s="23" t="s">
        <v>471</v>
      </c>
      <c r="B1" s="22"/>
      <c r="C1" s="5" t="s">
        <v>36</v>
      </c>
      <c r="D1" s="22"/>
      <c r="E1" s="22"/>
      <c r="F1" s="22"/>
      <c r="G1" s="22"/>
      <c r="H1" s="22"/>
      <c r="I1" s="22"/>
      <c r="J1" s="22"/>
      <c r="K1" s="22"/>
      <c r="L1" s="4"/>
    </row>
    <row r="2" spans="1:12" ht="15.75" customHeight="1">
      <c r="A2" s="21"/>
      <c r="B2" s="21"/>
      <c r="C2" s="2"/>
      <c r="D2" s="2"/>
      <c r="E2" s="2"/>
      <c r="F2" s="2"/>
      <c r="G2" s="2"/>
      <c r="H2" s="2"/>
      <c r="I2" s="2"/>
      <c r="J2" s="2"/>
      <c r="K2" s="2"/>
      <c r="L2" s="4"/>
    </row>
    <row r="3" spans="1:12">
      <c r="A3" s="832" t="s">
        <v>1440</v>
      </c>
      <c r="B3" s="832"/>
      <c r="C3" s="832"/>
      <c r="D3" s="832"/>
      <c r="E3" s="832"/>
      <c r="F3" s="832"/>
      <c r="G3" s="832"/>
      <c r="H3" s="832"/>
      <c r="I3" s="832"/>
      <c r="J3" s="832"/>
      <c r="K3" s="832"/>
      <c r="L3" s="832"/>
    </row>
    <row r="4" spans="1:12">
      <c r="A4" s="102"/>
      <c r="B4" s="102"/>
      <c r="C4" s="102"/>
      <c r="D4" s="102"/>
      <c r="E4" s="102"/>
      <c r="F4" s="102"/>
      <c r="G4" s="102"/>
      <c r="H4" s="102"/>
      <c r="I4" s="102"/>
      <c r="J4" s="102"/>
      <c r="K4" s="102"/>
      <c r="L4" s="102"/>
    </row>
    <row r="5" spans="1:12">
      <c r="A5" s="2" t="s">
        <v>69</v>
      </c>
      <c r="B5" s="2" t="s">
        <v>1439</v>
      </c>
      <c r="C5" s="2"/>
      <c r="D5" s="2"/>
      <c r="E5" s="2"/>
      <c r="F5" s="2"/>
      <c r="G5" s="2"/>
      <c r="H5" s="2"/>
      <c r="I5" s="2"/>
      <c r="J5" s="2"/>
      <c r="K5" s="2"/>
      <c r="L5" s="4"/>
    </row>
    <row r="6" spans="1:12" ht="16.2">
      <c r="A6" s="5"/>
      <c r="B6" s="5" t="s">
        <v>60</v>
      </c>
      <c r="C6" s="5"/>
      <c r="D6" s="3"/>
      <c r="E6" s="3"/>
      <c r="F6" s="3"/>
      <c r="G6" s="3"/>
      <c r="H6" s="2"/>
      <c r="I6" s="2"/>
      <c r="J6" s="4"/>
      <c r="K6" s="2"/>
      <c r="L6" s="4"/>
    </row>
    <row r="7" spans="1:12" ht="16.2">
      <c r="A7" s="39"/>
      <c r="B7" s="80"/>
      <c r="C7" s="39"/>
      <c r="D7" s="39"/>
      <c r="E7" s="39"/>
      <c r="F7" s="127"/>
      <c r="G7" s="127"/>
      <c r="H7" s="127"/>
      <c r="I7" s="127"/>
      <c r="J7" s="127"/>
      <c r="K7" s="127"/>
      <c r="L7" s="39"/>
    </row>
    <row r="8" spans="1:12" ht="16.2">
      <c r="A8" s="39"/>
      <c r="B8" s="80"/>
      <c r="C8" s="39"/>
      <c r="D8" s="39"/>
      <c r="E8" s="39"/>
      <c r="F8" s="127"/>
      <c r="G8" s="127"/>
      <c r="H8" s="127"/>
      <c r="I8" s="127"/>
      <c r="J8" s="127"/>
      <c r="K8" s="127"/>
      <c r="L8" s="39"/>
    </row>
    <row r="9" spans="1:12" ht="15.75" customHeight="1">
      <c r="A9" s="39"/>
      <c r="B9" s="80"/>
      <c r="C9" s="39"/>
      <c r="D9" s="39"/>
      <c r="E9" s="39"/>
      <c r="F9" s="127"/>
      <c r="G9" s="127"/>
      <c r="H9" s="127"/>
      <c r="I9" s="127"/>
      <c r="J9" s="127"/>
      <c r="K9" s="127"/>
      <c r="L9" s="39"/>
    </row>
    <row r="10" spans="1:12" ht="15.75" customHeight="1">
      <c r="A10" s="21" t="s">
        <v>1438</v>
      </c>
      <c r="B10" s="51"/>
      <c r="C10" s="51"/>
      <c r="D10" s="51"/>
      <c r="E10" s="21"/>
      <c r="F10" s="21"/>
      <c r="G10" s="21"/>
      <c r="H10" s="21"/>
      <c r="I10" s="21"/>
      <c r="J10" s="21"/>
      <c r="K10" s="21"/>
      <c r="L10" s="21"/>
    </row>
    <row r="11" spans="1:12" ht="15.75" customHeight="1">
      <c r="A11" s="21" t="s">
        <v>1437</v>
      </c>
      <c r="B11" s="21"/>
      <c r="C11" s="21"/>
      <c r="D11" s="21"/>
      <c r="E11" s="21"/>
      <c r="F11" s="21"/>
      <c r="G11" s="21"/>
      <c r="H11" s="21"/>
      <c r="I11" s="21"/>
      <c r="J11" s="21"/>
      <c r="K11" s="727" t="s">
        <v>1436</v>
      </c>
      <c r="L11" s="351">
        <v>1.5</v>
      </c>
    </row>
    <row r="12" spans="1:12" ht="15.75" customHeight="1">
      <c r="A12" s="21" t="s">
        <v>1435</v>
      </c>
      <c r="B12" s="21"/>
      <c r="C12" s="21"/>
      <c r="D12" s="21"/>
      <c r="E12" s="21"/>
      <c r="F12" s="21"/>
      <c r="G12" s="21"/>
      <c r="H12" s="21"/>
      <c r="I12" s="21"/>
      <c r="J12" s="21"/>
      <c r="K12" s="21"/>
      <c r="L12" s="21"/>
    </row>
    <row r="13" spans="1:12" ht="15.75" customHeight="1">
      <c r="A13" s="21"/>
      <c r="B13" s="21"/>
      <c r="C13" s="21"/>
      <c r="D13" s="21"/>
      <c r="E13" s="21"/>
      <c r="F13" s="21"/>
      <c r="G13" s="21"/>
      <c r="H13" s="21"/>
      <c r="I13" s="21"/>
      <c r="J13" s="21"/>
      <c r="K13" s="21"/>
      <c r="L13" s="21"/>
    </row>
    <row r="14" spans="1:12" ht="15.75" customHeight="1">
      <c r="A14" s="21"/>
      <c r="B14" s="879" t="s">
        <v>1434</v>
      </c>
      <c r="C14" s="879"/>
      <c r="D14" s="347" t="s">
        <v>1286</v>
      </c>
      <c r="E14" s="21"/>
      <c r="F14" s="21"/>
      <c r="G14" s="21"/>
      <c r="H14" s="21"/>
      <c r="I14" s="21"/>
      <c r="J14" s="21"/>
      <c r="K14" s="21"/>
      <c r="L14" s="21"/>
    </row>
    <row r="15" spans="1:12" ht="15.75" customHeight="1">
      <c r="A15" s="21"/>
      <c r="B15" s="940">
        <v>1</v>
      </c>
      <c r="C15" s="940"/>
      <c r="D15" s="351">
        <v>0.6</v>
      </c>
      <c r="E15" s="21"/>
      <c r="F15" s="21"/>
      <c r="G15" s="21"/>
      <c r="H15" s="21"/>
      <c r="I15" s="21"/>
      <c r="J15" s="21"/>
      <c r="K15" s="21"/>
      <c r="L15" s="21"/>
    </row>
    <row r="16" spans="1:12" ht="15.75" customHeight="1">
      <c r="A16" s="21"/>
      <c r="B16" s="940">
        <v>2</v>
      </c>
      <c r="C16" s="940"/>
      <c r="D16" s="351">
        <v>0.3</v>
      </c>
      <c r="E16" s="21"/>
      <c r="F16" s="21"/>
      <c r="G16" s="21"/>
      <c r="H16" s="21"/>
      <c r="I16" s="21"/>
      <c r="J16" s="21"/>
      <c r="K16" s="21"/>
      <c r="L16" s="21"/>
    </row>
    <row r="17" spans="1:12" ht="15.75" customHeight="1">
      <c r="A17" s="21"/>
      <c r="B17" s="940">
        <v>3</v>
      </c>
      <c r="C17" s="940"/>
      <c r="D17" s="351">
        <v>0.1</v>
      </c>
      <c r="E17" s="21"/>
      <c r="F17" s="21"/>
      <c r="G17" s="21"/>
      <c r="H17" s="21"/>
      <c r="I17" s="21"/>
      <c r="J17" s="21"/>
      <c r="K17" s="21"/>
      <c r="L17" s="21"/>
    </row>
    <row r="18" spans="1:12" ht="15.75" customHeight="1">
      <c r="A18" s="21"/>
      <c r="B18" s="51"/>
      <c r="C18" s="51"/>
      <c r="D18" s="51"/>
      <c r="E18" s="21"/>
      <c r="F18" s="21"/>
      <c r="G18" s="21"/>
      <c r="H18" s="21"/>
      <c r="I18" s="21"/>
      <c r="J18" s="21"/>
      <c r="K18" s="21"/>
      <c r="L18" s="21"/>
    </row>
    <row r="19" spans="1:12" ht="15.75" customHeight="1">
      <c r="A19" s="21" t="s">
        <v>1288</v>
      </c>
      <c r="B19" s="51"/>
      <c r="C19" s="51"/>
      <c r="D19" s="51"/>
      <c r="E19" s="21"/>
      <c r="F19" s="21"/>
      <c r="G19" s="21"/>
      <c r="H19" s="21"/>
      <c r="I19" s="21"/>
      <c r="J19" s="21"/>
      <c r="K19" s="21"/>
      <c r="L19" s="21"/>
    </row>
    <row r="20" spans="1:12" ht="15.75" customHeight="1">
      <c r="A20" s="2"/>
      <c r="B20" s="51"/>
      <c r="C20" s="51"/>
      <c r="D20" s="721"/>
      <c r="E20" s="721"/>
      <c r="F20" s="721"/>
      <c r="G20" s="2"/>
      <c r="H20" s="2"/>
      <c r="I20" s="2"/>
      <c r="J20" s="2"/>
      <c r="K20" s="2"/>
      <c r="L20" s="2"/>
    </row>
    <row r="21" spans="1:12" ht="15.75" customHeight="1">
      <c r="A21" s="2" t="s">
        <v>9</v>
      </c>
      <c r="B21" s="2" t="s">
        <v>1433</v>
      </c>
      <c r="C21" s="2"/>
      <c r="D21" s="2"/>
      <c r="E21" s="2"/>
      <c r="F21" s="2"/>
      <c r="G21" s="2"/>
      <c r="H21" s="2"/>
      <c r="I21" s="2"/>
      <c r="J21" s="2"/>
      <c r="K21" s="2"/>
      <c r="L21" s="4"/>
    </row>
    <row r="22" spans="1:12" ht="15.75" customHeight="1">
      <c r="A22" s="5"/>
      <c r="B22" s="5" t="s">
        <v>60</v>
      </c>
      <c r="C22" s="5"/>
      <c r="D22" s="3"/>
      <c r="E22" s="3"/>
      <c r="F22" s="3"/>
      <c r="G22" s="3"/>
      <c r="H22" s="2"/>
      <c r="I22" s="2"/>
      <c r="J22" s="4"/>
      <c r="K22" s="2"/>
      <c r="L22" s="4"/>
    </row>
    <row r="23" spans="1:12" ht="15.75" customHeight="1">
      <c r="A23" s="39"/>
      <c r="B23" s="80"/>
      <c r="C23" s="39"/>
      <c r="D23" s="39"/>
      <c r="E23" s="39"/>
      <c r="F23" s="127"/>
      <c r="G23" s="127"/>
      <c r="H23" s="127"/>
      <c r="I23" s="127"/>
      <c r="J23" s="127"/>
      <c r="K23" s="127"/>
      <c r="L23" s="39"/>
    </row>
    <row r="24" spans="1:12" ht="15.75" customHeight="1">
      <c r="A24" s="39"/>
      <c r="B24" s="80"/>
      <c r="C24" s="39"/>
      <c r="D24" s="39"/>
      <c r="E24" s="39"/>
      <c r="F24" s="127"/>
      <c r="G24" s="127"/>
      <c r="H24" s="127"/>
      <c r="I24" s="127"/>
      <c r="J24" s="127"/>
      <c r="K24" s="127"/>
      <c r="L24" s="39"/>
    </row>
    <row r="25" spans="1:12" ht="15.75" customHeight="1">
      <c r="A25" s="39"/>
      <c r="B25" s="80"/>
      <c r="C25" s="39"/>
      <c r="D25" s="39"/>
      <c r="E25" s="39"/>
      <c r="F25" s="127"/>
      <c r="G25" s="127"/>
      <c r="H25" s="127"/>
      <c r="I25" s="127"/>
      <c r="J25" s="127"/>
      <c r="K25" s="127"/>
      <c r="L25" s="39"/>
    </row>
    <row r="26" spans="1:12" ht="15.75" customHeight="1">
      <c r="A26" s="140" t="s">
        <v>7</v>
      </c>
      <c r="B26" s="832" t="s">
        <v>1432</v>
      </c>
      <c r="C26" s="832"/>
      <c r="D26" s="832"/>
      <c r="E26" s="832"/>
      <c r="F26" s="832"/>
      <c r="G26" s="832"/>
      <c r="H26" s="832"/>
      <c r="I26" s="832"/>
      <c r="J26" s="832"/>
      <c r="K26" s="832"/>
      <c r="L26" s="832"/>
    </row>
    <row r="27" spans="1:12" ht="15.75" customHeight="1">
      <c r="A27" s="5"/>
      <c r="B27" s="136" t="s">
        <v>146</v>
      </c>
      <c r="C27" s="135"/>
      <c r="D27" s="135"/>
      <c r="E27" s="135"/>
      <c r="F27" s="135"/>
      <c r="G27" s="135"/>
      <c r="H27" s="134"/>
      <c r="I27" s="134"/>
      <c r="J27" s="133"/>
      <c r="K27" s="133"/>
      <c r="L27" s="133"/>
    </row>
    <row r="28" spans="1:12" ht="15.75" customHeight="1">
      <c r="A28" s="39"/>
      <c r="B28" s="39"/>
      <c r="C28" s="39"/>
      <c r="D28" s="39"/>
      <c r="E28" s="39"/>
      <c r="F28" s="39"/>
      <c r="G28" s="39"/>
      <c r="H28" s="39"/>
      <c r="I28" s="39"/>
      <c r="J28" s="39"/>
      <c r="K28" s="39"/>
      <c r="L28" s="39"/>
    </row>
    <row r="29" spans="1:12" ht="30.9" customHeight="1">
      <c r="A29" s="39"/>
      <c r="B29" s="1028" t="s">
        <v>1431</v>
      </c>
      <c r="C29" s="1028"/>
      <c r="D29" s="726" t="s">
        <v>1286</v>
      </c>
      <c r="E29" s="39"/>
      <c r="F29" s="39"/>
      <c r="G29" s="39"/>
      <c r="H29" s="39"/>
      <c r="I29" s="39"/>
      <c r="J29" s="39"/>
      <c r="K29" s="39"/>
      <c r="L29" s="39"/>
    </row>
    <row r="30" spans="1:12" ht="15.75" customHeight="1">
      <c r="A30" s="39"/>
      <c r="B30" s="1026">
        <v>0</v>
      </c>
      <c r="C30" s="1027"/>
      <c r="D30" s="725"/>
      <c r="E30" s="39"/>
      <c r="F30" s="39"/>
      <c r="G30" s="39"/>
      <c r="H30" s="39"/>
      <c r="I30" s="39"/>
      <c r="J30" s="39"/>
      <c r="K30" s="39"/>
      <c r="L30" s="39"/>
    </row>
    <row r="31" spans="1:12" ht="15.75" customHeight="1">
      <c r="A31" s="39"/>
      <c r="B31" s="1026">
        <v>1</v>
      </c>
      <c r="C31" s="1027"/>
      <c r="D31" s="725"/>
      <c r="E31" s="39"/>
      <c r="F31" s="39"/>
      <c r="G31" s="39"/>
      <c r="H31" s="39"/>
      <c r="I31" s="39"/>
      <c r="J31" s="39"/>
      <c r="K31" s="39"/>
      <c r="L31" s="39"/>
    </row>
    <row r="32" spans="1:12" ht="15.75" customHeight="1">
      <c r="A32" s="39"/>
      <c r="B32" s="1026">
        <v>2</v>
      </c>
      <c r="C32" s="1027"/>
      <c r="D32" s="725"/>
      <c r="E32" s="39"/>
      <c r="F32" s="39"/>
      <c r="G32" s="39"/>
      <c r="H32" s="39"/>
      <c r="I32" s="39"/>
      <c r="J32" s="39"/>
      <c r="K32" s="39"/>
      <c r="L32" s="39"/>
    </row>
    <row r="33" spans="2:4" ht="15.75" customHeight="1">
      <c r="B33" s="1026">
        <v>3</v>
      </c>
      <c r="C33" s="1027"/>
      <c r="D33" s="725"/>
    </row>
    <row r="34" spans="2:4" ht="15.75" customHeight="1">
      <c r="B34" s="1026">
        <v>4</v>
      </c>
      <c r="C34" s="1027"/>
      <c r="D34" s="725"/>
    </row>
    <row r="35" spans="2:4" ht="15.75" customHeight="1">
      <c r="B35" s="1026">
        <v>5</v>
      </c>
      <c r="C35" s="1027"/>
      <c r="D35" s="725"/>
    </row>
    <row r="36" spans="2:4" ht="15.75" customHeight="1">
      <c r="B36" s="1026">
        <v>6</v>
      </c>
      <c r="C36" s="1027"/>
      <c r="D36" s="725"/>
    </row>
    <row r="37" spans="2:4" ht="15.75" customHeight="1">
      <c r="B37" s="1026">
        <v>7</v>
      </c>
      <c r="C37" s="1027"/>
      <c r="D37" s="725"/>
    </row>
    <row r="38" spans="2:4" ht="15.75" customHeight="1">
      <c r="B38" s="1026">
        <v>8</v>
      </c>
      <c r="C38" s="1027"/>
      <c r="D38" s="725"/>
    </row>
    <row r="39" spans="2:4" ht="15.75" customHeight="1">
      <c r="B39" s="1026">
        <v>9</v>
      </c>
      <c r="C39" s="1027"/>
      <c r="D39" s="725"/>
    </row>
    <row r="40" spans="2:4" ht="15.75" customHeight="1">
      <c r="B40" s="1026">
        <v>10</v>
      </c>
      <c r="C40" s="1027"/>
      <c r="D40" s="725"/>
    </row>
    <row r="41" spans="2:4" ht="15.75" customHeight="1">
      <c r="B41" s="1026">
        <v>11</v>
      </c>
      <c r="C41" s="1027"/>
      <c r="D41" s="725"/>
    </row>
    <row r="42" spans="2:4" ht="15.75" customHeight="1">
      <c r="B42" s="1026">
        <v>12</v>
      </c>
      <c r="C42" s="1027"/>
      <c r="D42" s="725"/>
    </row>
    <row r="43" spans="2:4" ht="15.75" customHeight="1">
      <c r="B43" s="1026">
        <v>13</v>
      </c>
      <c r="C43" s="1027"/>
      <c r="D43" s="725"/>
    </row>
    <row r="44" spans="2:4" ht="15.75" customHeight="1">
      <c r="B44" s="1026">
        <v>14</v>
      </c>
      <c r="C44" s="1027"/>
      <c r="D44" s="725"/>
    </row>
    <row r="45" spans="2:4" ht="15.75" customHeight="1">
      <c r="B45" s="1026">
        <v>15</v>
      </c>
      <c r="C45" s="1027"/>
      <c r="D45" s="725"/>
    </row>
  </sheetData>
  <mergeCells count="23">
    <mergeCell ref="B44:C44"/>
    <mergeCell ref="B45:C45"/>
    <mergeCell ref="B40:C40"/>
    <mergeCell ref="B33:C33"/>
    <mergeCell ref="B34:C34"/>
    <mergeCell ref="B41:C41"/>
    <mergeCell ref="B42:C42"/>
    <mergeCell ref="B43:C43"/>
    <mergeCell ref="B26:L26"/>
    <mergeCell ref="B29:C29"/>
    <mergeCell ref="B30:C30"/>
    <mergeCell ref="B31:C31"/>
    <mergeCell ref="B32:C32"/>
    <mergeCell ref="B35:C35"/>
    <mergeCell ref="B36:C36"/>
    <mergeCell ref="B37:C37"/>
    <mergeCell ref="B38:C38"/>
    <mergeCell ref="B39:C39"/>
    <mergeCell ref="A3:L3"/>
    <mergeCell ref="B14:C14"/>
    <mergeCell ref="B15:C15"/>
    <mergeCell ref="B16:C16"/>
    <mergeCell ref="B17:C17"/>
  </mergeCells>
  <pageMargins left="0.7" right="0.7" top="0.75" bottom="0.75" header="0.3" footer="0.3"/>
  <pageSetup orientation="portrait" horizontalDpi="0"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D462-288D-4405-803B-0C41A5F40CCE}">
  <dimension ref="A1:O50"/>
  <sheetViews>
    <sheetView zoomScale="90" zoomScaleNormal="90" workbookViewId="0"/>
  </sheetViews>
  <sheetFormatPr defaultColWidth="8.88671875" defaultRowHeight="15.6"/>
  <cols>
    <col min="1" max="1" width="8.88671875" style="1"/>
    <col min="2" max="11" width="14.5546875" style="1" customWidth="1"/>
    <col min="12" max="12" width="10.44140625" style="1" customWidth="1"/>
    <col min="13" max="13" width="8.33203125" style="1" customWidth="1"/>
    <col min="14" max="14" width="8.88671875" style="1"/>
    <col min="16" max="16" width="18.33203125" style="1" bestFit="1" customWidth="1"/>
    <col min="17" max="17" width="10.33203125" style="1" customWidth="1"/>
    <col min="18" max="18" width="10.5546875" style="1" customWidth="1"/>
    <col min="19" max="16384" width="8.88671875" style="1"/>
  </cols>
  <sheetData>
    <row r="1" spans="1:12" ht="18">
      <c r="A1" s="23" t="s">
        <v>970</v>
      </c>
      <c r="B1" s="22"/>
      <c r="C1" s="5" t="s">
        <v>36</v>
      </c>
      <c r="D1" s="22"/>
      <c r="E1" s="22"/>
      <c r="F1" s="22"/>
      <c r="G1" s="22"/>
      <c r="H1" s="22"/>
      <c r="I1" s="22"/>
      <c r="J1" s="22"/>
      <c r="K1" s="4"/>
      <c r="L1" s="4"/>
    </row>
    <row r="2" spans="1:12" ht="16.2">
      <c r="A2" s="21"/>
      <c r="B2" s="2"/>
      <c r="C2" s="2"/>
      <c r="D2" s="2"/>
      <c r="E2" s="2"/>
      <c r="F2" s="2"/>
      <c r="G2" s="2"/>
      <c r="H2" s="19"/>
      <c r="I2" s="19"/>
      <c r="J2" s="3"/>
      <c r="K2" s="3"/>
      <c r="L2" s="3"/>
    </row>
    <row r="3" spans="1:12" ht="31.2" customHeight="1">
      <c r="A3" s="880" t="s">
        <v>1453</v>
      </c>
      <c r="B3" s="880"/>
      <c r="C3" s="880"/>
      <c r="D3" s="880"/>
      <c r="E3" s="880"/>
      <c r="F3" s="880"/>
      <c r="G3" s="880"/>
      <c r="H3" s="880"/>
      <c r="I3" s="880"/>
      <c r="J3" s="880"/>
      <c r="K3" s="880"/>
      <c r="L3" s="4"/>
    </row>
    <row r="4" spans="1:12" ht="16.2">
      <c r="A4" s="5"/>
      <c r="B4" s="2"/>
      <c r="C4" s="2"/>
      <c r="D4" s="2"/>
      <c r="E4" s="2"/>
      <c r="F4" s="2"/>
      <c r="G4" s="4"/>
      <c r="H4" s="4"/>
      <c r="I4" s="4"/>
      <c r="J4" s="4"/>
      <c r="K4" s="4"/>
      <c r="L4" s="4"/>
    </row>
    <row r="5" spans="1:12">
      <c r="A5" s="719"/>
      <c r="B5" s="881" t="s">
        <v>1297</v>
      </c>
      <c r="C5" s="881" t="s">
        <v>1296</v>
      </c>
      <c r="D5" s="881" t="s">
        <v>1451</v>
      </c>
      <c r="E5" s="719"/>
      <c r="F5" s="719"/>
      <c r="G5" s="4"/>
      <c r="H5" s="76" t="s">
        <v>1251</v>
      </c>
      <c r="I5" s="4"/>
      <c r="J5" s="4"/>
      <c r="K5" s="4"/>
      <c r="L5" s="4"/>
    </row>
    <row r="6" spans="1:12">
      <c r="A6" s="113"/>
      <c r="B6" s="882"/>
      <c r="C6" s="882"/>
      <c r="D6" s="882"/>
      <c r="E6" s="113"/>
      <c r="F6" s="66"/>
      <c r="G6" s="4"/>
      <c r="H6" s="162">
        <v>3000000</v>
      </c>
      <c r="I6" s="4"/>
      <c r="J6" s="4"/>
      <c r="K6" s="4"/>
      <c r="L6" s="4"/>
    </row>
    <row r="7" spans="1:12">
      <c r="A7" s="113"/>
      <c r="B7" s="729">
        <v>3000000</v>
      </c>
      <c r="C7" s="163">
        <v>0</v>
      </c>
      <c r="D7" s="162">
        <v>1000000</v>
      </c>
      <c r="E7" s="113"/>
      <c r="F7" s="66"/>
      <c r="G7" s="4"/>
      <c r="H7" s="11" t="s">
        <v>1452</v>
      </c>
      <c r="I7" s="4"/>
      <c r="J7" s="4"/>
      <c r="K7" s="4"/>
      <c r="L7" s="4"/>
    </row>
    <row r="8" spans="1:12">
      <c r="A8" s="113"/>
      <c r="B8" s="729">
        <v>4000000</v>
      </c>
      <c r="C8" s="163">
        <v>0</v>
      </c>
      <c r="D8" s="162">
        <v>2000000</v>
      </c>
      <c r="E8" s="113"/>
      <c r="F8" s="66"/>
      <c r="G8" s="4"/>
      <c r="H8" s="162">
        <v>1000000</v>
      </c>
      <c r="I8" s="4"/>
      <c r="J8" s="4"/>
      <c r="K8" s="4"/>
      <c r="L8" s="4"/>
    </row>
    <row r="9" spans="1:12">
      <c r="A9" s="113"/>
      <c r="B9" s="729">
        <v>5000000</v>
      </c>
      <c r="C9" s="162">
        <v>1000000</v>
      </c>
      <c r="D9" s="162">
        <v>3000000</v>
      </c>
      <c r="E9" s="113"/>
      <c r="F9" s="66"/>
      <c r="G9" s="4"/>
      <c r="H9" s="4"/>
      <c r="I9" s="4"/>
      <c r="J9" s="4"/>
      <c r="K9" s="4"/>
      <c r="L9" s="4"/>
    </row>
    <row r="10" spans="1:12">
      <c r="A10" s="113"/>
      <c r="B10" s="729">
        <v>2000000</v>
      </c>
      <c r="C10" s="162">
        <v>1000000</v>
      </c>
      <c r="D10" s="162">
        <v>2000000</v>
      </c>
      <c r="E10" s="113"/>
      <c r="F10" s="66"/>
      <c r="G10" s="4"/>
      <c r="H10" s="4"/>
      <c r="I10" s="4"/>
      <c r="J10" s="4"/>
      <c r="K10" s="4"/>
      <c r="L10" s="4"/>
    </row>
    <row r="11" spans="1:12">
      <c r="A11" s="113"/>
      <c r="B11" s="729">
        <v>6000000</v>
      </c>
      <c r="C11" s="163">
        <v>0</v>
      </c>
      <c r="D11" s="162">
        <v>5000000</v>
      </c>
      <c r="E11" s="113"/>
      <c r="F11" s="66"/>
      <c r="G11" s="4"/>
      <c r="H11" s="4"/>
      <c r="I11" s="4"/>
      <c r="J11" s="4"/>
      <c r="K11" s="4"/>
      <c r="L11" s="4"/>
    </row>
    <row r="12" spans="1:12">
      <c r="A12" s="4"/>
      <c r="B12" s="113"/>
      <c r="C12" s="482"/>
      <c r="D12" s="2"/>
      <c r="E12" s="2"/>
      <c r="F12" s="2"/>
      <c r="G12" s="2"/>
      <c r="H12" s="2"/>
      <c r="I12" s="4"/>
      <c r="J12" s="4"/>
      <c r="K12" s="4"/>
      <c r="L12" s="4"/>
    </row>
    <row r="13" spans="1:12">
      <c r="A13" s="4"/>
      <c r="B13" s="881" t="s">
        <v>1451</v>
      </c>
      <c r="C13" s="881" t="s">
        <v>1450</v>
      </c>
      <c r="D13" s="2"/>
      <c r="E13" s="2"/>
      <c r="F13" s="2"/>
      <c r="G13" s="2"/>
      <c r="H13" s="2"/>
      <c r="I13" s="4"/>
      <c r="J13" s="4"/>
      <c r="K13" s="4"/>
      <c r="L13" s="4"/>
    </row>
    <row r="14" spans="1:12">
      <c r="A14" s="4"/>
      <c r="B14" s="882"/>
      <c r="C14" s="882"/>
      <c r="D14" s="2"/>
      <c r="E14" s="2"/>
      <c r="F14" s="2"/>
      <c r="G14" s="2"/>
      <c r="H14" s="2"/>
      <c r="I14" s="4"/>
      <c r="J14" s="4"/>
      <c r="K14" s="4"/>
      <c r="L14" s="4"/>
    </row>
    <row r="15" spans="1:12">
      <c r="A15" s="4"/>
      <c r="B15" s="162">
        <v>1000000</v>
      </c>
      <c r="C15" s="728">
        <v>1</v>
      </c>
      <c r="D15" s="2"/>
      <c r="E15" s="2"/>
      <c r="F15" s="2"/>
      <c r="G15" s="2"/>
      <c r="H15" s="2"/>
      <c r="I15" s="4"/>
      <c r="J15" s="4"/>
      <c r="K15" s="4"/>
      <c r="L15" s="4"/>
    </row>
    <row r="16" spans="1:12">
      <c r="A16" s="4"/>
      <c r="B16" s="162">
        <v>2000000</v>
      </c>
      <c r="C16" s="728">
        <v>1.1599999999999999</v>
      </c>
      <c r="D16" s="2"/>
      <c r="E16" s="2"/>
      <c r="F16" s="2"/>
      <c r="G16" s="2"/>
      <c r="H16" s="2"/>
      <c r="I16" s="4"/>
      <c r="J16" s="4"/>
      <c r="K16" s="4"/>
      <c r="L16" s="4"/>
    </row>
    <row r="17" spans="1:3">
      <c r="A17" s="4"/>
      <c r="B17" s="162">
        <v>3000000</v>
      </c>
      <c r="C17" s="728">
        <v>1.28</v>
      </c>
    </row>
    <row r="18" spans="1:3">
      <c r="A18" s="4"/>
      <c r="B18" s="162">
        <v>4000000</v>
      </c>
      <c r="C18" s="728">
        <v>1.38</v>
      </c>
    </row>
    <row r="19" spans="1:3">
      <c r="A19" s="4"/>
      <c r="B19" s="162">
        <v>5000000</v>
      </c>
      <c r="C19" s="728">
        <v>1.46</v>
      </c>
    </row>
    <row r="20" spans="1:3">
      <c r="A20" s="4"/>
      <c r="B20" s="113"/>
      <c r="C20" s="482"/>
    </row>
    <row r="21" spans="1:3">
      <c r="A21" s="2" t="s">
        <v>1449</v>
      </c>
      <c r="B21" s="113"/>
      <c r="C21" s="482"/>
    </row>
    <row r="22" spans="1:3">
      <c r="A22" s="4"/>
      <c r="B22" s="113"/>
      <c r="C22" s="482"/>
    </row>
    <row r="23" spans="1:3">
      <c r="A23" s="2" t="s">
        <v>69</v>
      </c>
      <c r="B23" s="2" t="s">
        <v>1448</v>
      </c>
      <c r="C23" s="2"/>
    </row>
    <row r="24" spans="1:3" ht="16.2">
      <c r="A24" s="5"/>
      <c r="B24" s="5" t="s">
        <v>60</v>
      </c>
      <c r="C24" s="5"/>
    </row>
    <row r="25" spans="1:3">
      <c r="A25" s="14"/>
      <c r="B25"/>
      <c r="C25"/>
    </row>
    <row r="26" spans="1:3">
      <c r="A26" s="14"/>
      <c r="B26"/>
      <c r="C26"/>
    </row>
    <row r="27" spans="1:3">
      <c r="A27"/>
      <c r="B27"/>
      <c r="C27"/>
    </row>
    <row r="28" spans="1:3">
      <c r="A28" s="2" t="s">
        <v>1447</v>
      </c>
      <c r="B28" s="113"/>
      <c r="C28" s="482"/>
    </row>
    <row r="29" spans="1:3">
      <c r="A29" s="2"/>
      <c r="B29" s="113"/>
      <c r="C29" s="482"/>
    </row>
    <row r="30" spans="1:3">
      <c r="A30" s="2"/>
      <c r="B30" s="101" t="s">
        <v>1330</v>
      </c>
      <c r="C30" s="101" t="s">
        <v>1286</v>
      </c>
    </row>
    <row r="31" spans="1:3">
      <c r="A31" s="2"/>
      <c r="B31" s="460">
        <v>0.4</v>
      </c>
      <c r="C31" s="460">
        <v>0.15</v>
      </c>
    </row>
    <row r="32" spans="1:3">
      <c r="A32" s="2"/>
      <c r="B32" s="460">
        <v>0.5</v>
      </c>
      <c r="C32" s="460">
        <v>0.35</v>
      </c>
    </row>
    <row r="33" spans="1:3">
      <c r="A33" s="2"/>
      <c r="B33" s="460">
        <v>0.6</v>
      </c>
      <c r="C33" s="460">
        <v>0.25</v>
      </c>
    </row>
    <row r="34" spans="1:3">
      <c r="A34" s="2"/>
      <c r="B34" s="460">
        <v>0.7</v>
      </c>
      <c r="C34" s="460">
        <v>0.15</v>
      </c>
    </row>
    <row r="35" spans="1:3">
      <c r="A35" s="2"/>
      <c r="B35" s="460">
        <v>0.8</v>
      </c>
      <c r="C35" s="460">
        <v>0.08</v>
      </c>
    </row>
    <row r="36" spans="1:3">
      <c r="A36" s="2"/>
      <c r="B36" s="460">
        <v>0.9</v>
      </c>
      <c r="C36" s="460">
        <v>0.02</v>
      </c>
    </row>
    <row r="37" spans="1:3">
      <c r="A37" s="2"/>
      <c r="B37" s="113"/>
      <c r="C37" s="482"/>
    </row>
    <row r="38" spans="1:3">
      <c r="A38" s="2"/>
      <c r="B38" s="879" t="s">
        <v>1446</v>
      </c>
      <c r="C38" s="879"/>
    </row>
    <row r="39" spans="1:3">
      <c r="A39" s="2"/>
      <c r="B39" s="101" t="s">
        <v>1330</v>
      </c>
      <c r="C39" s="101" t="s">
        <v>1329</v>
      </c>
    </row>
    <row r="40" spans="1:3">
      <c r="A40" s="2"/>
      <c r="B40" s="100" t="s">
        <v>1445</v>
      </c>
      <c r="C40" s="460">
        <v>0.3</v>
      </c>
    </row>
    <row r="41" spans="1:3">
      <c r="A41" s="2"/>
      <c r="B41" s="100" t="s">
        <v>1444</v>
      </c>
      <c r="C41" s="100" t="s">
        <v>1326</v>
      </c>
    </row>
    <row r="42" spans="1:3">
      <c r="A42" s="2"/>
      <c r="B42" s="100" t="s">
        <v>1443</v>
      </c>
      <c r="C42" s="460">
        <v>0.1</v>
      </c>
    </row>
    <row r="43" spans="1:3">
      <c r="A43" s="2"/>
      <c r="B43" s="113"/>
      <c r="C43" s="482"/>
    </row>
    <row r="44" spans="1:3">
      <c r="A44" s="2" t="s">
        <v>9</v>
      </c>
      <c r="B44" s="2" t="s">
        <v>1442</v>
      </c>
      <c r="C44" s="2"/>
    </row>
    <row r="45" spans="1:3" ht="16.2">
      <c r="A45" s="5"/>
      <c r="B45" s="5" t="s">
        <v>60</v>
      </c>
      <c r="C45" s="5"/>
    </row>
    <row r="49" spans="1:2">
      <c r="A49" s="2" t="s">
        <v>7</v>
      </c>
      <c r="B49" s="2" t="s">
        <v>1441</v>
      </c>
    </row>
    <row r="50" spans="1:2" ht="16.2">
      <c r="A50" s="5"/>
      <c r="B50" s="5" t="s">
        <v>60</v>
      </c>
    </row>
  </sheetData>
  <mergeCells count="7">
    <mergeCell ref="B38:C38"/>
    <mergeCell ref="A3:K3"/>
    <mergeCell ref="B5:B6"/>
    <mergeCell ref="C5:C6"/>
    <mergeCell ref="D5:D6"/>
    <mergeCell ref="B13:B14"/>
    <mergeCell ref="C13:C14"/>
  </mergeCells>
  <pageMargins left="0.7" right="0.7" top="0.75" bottom="0.75" header="0.3" footer="0.3"/>
  <pageSetup orientation="portrait" horizontalDpi="0"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481E-BBE7-4E49-8E24-BCC2F2519F29}">
  <dimension ref="A1:Y46"/>
  <sheetViews>
    <sheetView zoomScale="90" zoomScaleNormal="90" workbookViewId="0"/>
  </sheetViews>
  <sheetFormatPr defaultColWidth="9.109375" defaultRowHeight="15.6"/>
  <cols>
    <col min="1" max="1" width="14.109375" style="1" customWidth="1"/>
    <col min="2" max="2" width="12.6640625" style="1" customWidth="1"/>
    <col min="3" max="11" width="14.109375" style="1" customWidth="1"/>
    <col min="12" max="12" width="8" style="1" customWidth="1"/>
    <col min="13" max="13" width="14.109375" style="1" customWidth="1"/>
    <col min="14" max="14" width="8.88671875" bestFit="1" customWidth="1"/>
    <col min="26" max="16384" width="9.109375" style="1"/>
  </cols>
  <sheetData>
    <row r="1" spans="1:13" ht="15.75" customHeight="1">
      <c r="A1" s="23" t="s">
        <v>574</v>
      </c>
      <c r="B1" s="22"/>
      <c r="C1" s="5" t="s">
        <v>36</v>
      </c>
      <c r="D1" s="22"/>
      <c r="E1" s="22"/>
      <c r="F1" s="22"/>
      <c r="G1" s="22"/>
      <c r="H1" s="22"/>
      <c r="I1" s="22"/>
      <c r="J1" s="22"/>
      <c r="K1" s="22"/>
      <c r="L1" s="22"/>
      <c r="M1" s="4"/>
    </row>
    <row r="2" spans="1:13" ht="15.75" customHeight="1">
      <c r="A2" s="23"/>
      <c r="B2" s="21"/>
      <c r="C2" s="110" t="s">
        <v>1107</v>
      </c>
      <c r="D2" s="104"/>
      <c r="E2" s="104"/>
      <c r="F2" s="104"/>
      <c r="G2" s="104"/>
      <c r="H2" s="104"/>
      <c r="I2" s="104"/>
      <c r="J2" s="104"/>
      <c r="K2" s="104"/>
      <c r="L2" s="104"/>
      <c r="M2" s="104"/>
    </row>
    <row r="3" spans="1:13" customFormat="1" ht="15.75" customHeight="1">
      <c r="A3" s="23"/>
      <c r="B3" s="21"/>
      <c r="C3" s="5"/>
      <c r="D3" s="21"/>
      <c r="E3" s="21"/>
      <c r="F3" s="21"/>
      <c r="G3" s="21"/>
      <c r="H3" s="21"/>
      <c r="I3" s="21"/>
      <c r="J3" s="21"/>
      <c r="K3" s="21"/>
      <c r="L3" s="21"/>
      <c r="M3" s="4"/>
    </row>
    <row r="4" spans="1:13">
      <c r="A4" s="981" t="s">
        <v>1477</v>
      </c>
      <c r="B4" s="981"/>
      <c r="C4" s="981"/>
      <c r="D4" s="981"/>
      <c r="E4" s="981"/>
      <c r="F4" s="981"/>
      <c r="G4" s="981"/>
      <c r="H4" s="981"/>
      <c r="I4" s="981"/>
      <c r="J4" s="981"/>
      <c r="K4" s="981"/>
      <c r="L4" s="981"/>
      <c r="M4" s="981"/>
    </row>
    <row r="5" spans="1:13">
      <c r="A5" s="739" t="s">
        <v>1476</v>
      </c>
      <c r="B5" s="103"/>
      <c r="C5" s="103"/>
      <c r="D5" s="103"/>
      <c r="E5" s="103"/>
      <c r="F5" s="103"/>
      <c r="G5" s="103"/>
      <c r="H5" s="103"/>
      <c r="I5" s="736"/>
      <c r="J5" s="735" t="s">
        <v>1475</v>
      </c>
      <c r="K5" s="741">
        <v>44927</v>
      </c>
      <c r="L5" s="103"/>
      <c r="M5" s="103"/>
    </row>
    <row r="6" spans="1:13">
      <c r="A6" s="739" t="s">
        <v>1474</v>
      </c>
      <c r="B6" s="103"/>
      <c r="C6" s="103"/>
      <c r="D6" s="103"/>
      <c r="E6" s="103"/>
      <c r="F6" s="103"/>
      <c r="G6" s="103"/>
      <c r="H6" s="103"/>
      <c r="I6" s="736"/>
      <c r="J6" s="735" t="s">
        <v>1473</v>
      </c>
      <c r="K6" s="100">
        <v>100</v>
      </c>
      <c r="L6" s="100" t="s">
        <v>1472</v>
      </c>
      <c r="M6" s="100">
        <v>150</v>
      </c>
    </row>
    <row r="7" spans="1:13">
      <c r="A7" s="739" t="s">
        <v>1471</v>
      </c>
      <c r="B7" s="103"/>
      <c r="C7" s="103"/>
      <c r="D7" s="103"/>
      <c r="E7" s="103"/>
      <c r="F7" s="103"/>
      <c r="G7" s="103"/>
      <c r="H7" s="103"/>
      <c r="I7" s="736"/>
      <c r="J7" s="735" t="s">
        <v>1470</v>
      </c>
      <c r="K7" s="100">
        <v>48</v>
      </c>
      <c r="L7" s="103"/>
      <c r="M7" s="103"/>
    </row>
    <row r="8" spans="1:13">
      <c r="A8" s="739" t="s">
        <v>1469</v>
      </c>
      <c r="B8" s="103"/>
      <c r="C8" s="103"/>
      <c r="D8" s="103"/>
      <c r="E8" s="103"/>
      <c r="F8" s="103"/>
      <c r="G8" s="103"/>
      <c r="H8" s="103"/>
      <c r="I8" s="736"/>
      <c r="J8" s="735" t="s">
        <v>1468</v>
      </c>
      <c r="K8" s="460">
        <v>0.65</v>
      </c>
      <c r="L8" s="103"/>
      <c r="M8" s="103"/>
    </row>
    <row r="9" spans="1:13">
      <c r="A9" s="739" t="s">
        <v>1467</v>
      </c>
      <c r="B9" s="103"/>
      <c r="C9" s="103"/>
      <c r="D9" s="103"/>
      <c r="E9" s="103"/>
      <c r="F9" s="103"/>
      <c r="G9" s="103"/>
      <c r="H9" s="103"/>
      <c r="I9" s="736"/>
      <c r="J9" s="735" t="s">
        <v>1466</v>
      </c>
      <c r="K9" s="741">
        <v>46204</v>
      </c>
      <c r="L9" s="103"/>
      <c r="M9" s="103"/>
    </row>
    <row r="10" spans="1:13">
      <c r="A10" s="21"/>
      <c r="B10" s="103"/>
      <c r="C10" s="103"/>
      <c r="D10" s="103"/>
      <c r="E10" s="103"/>
      <c r="F10" s="103"/>
      <c r="G10" s="103"/>
      <c r="H10" s="103"/>
      <c r="I10" s="103"/>
      <c r="J10" s="103"/>
      <c r="K10" s="103"/>
      <c r="L10" s="103"/>
      <c r="M10" s="103"/>
    </row>
    <row r="11" spans="1:13">
      <c r="A11" s="21" t="s">
        <v>1465</v>
      </c>
      <c r="B11" s="103"/>
      <c r="C11" s="103"/>
      <c r="D11" s="103"/>
      <c r="E11" s="103"/>
      <c r="F11" s="103"/>
      <c r="G11" s="103"/>
      <c r="H11" s="103"/>
      <c r="I11" s="103"/>
      <c r="J11" s="103"/>
      <c r="K11" s="103"/>
      <c r="L11" s="103"/>
      <c r="M11" s="103"/>
    </row>
    <row r="12" spans="1:13">
      <c r="A12" s="21"/>
      <c r="B12" s="21"/>
      <c r="C12" s="103"/>
      <c r="D12" s="103"/>
      <c r="E12" s="103"/>
      <c r="F12" s="103"/>
      <c r="G12" s="103"/>
      <c r="H12" s="103"/>
      <c r="I12" s="103"/>
      <c r="J12" s="103"/>
      <c r="K12" s="103"/>
      <c r="L12" s="103"/>
      <c r="M12" s="103"/>
    </row>
    <row r="13" spans="1:13" ht="31.2">
      <c r="A13" s="352" t="s">
        <v>1464</v>
      </c>
      <c r="B13" s="352" t="s">
        <v>1463</v>
      </c>
      <c r="C13" s="103"/>
      <c r="D13" s="103"/>
      <c r="E13" s="103"/>
      <c r="F13" s="103"/>
      <c r="G13" s="103"/>
      <c r="H13" s="103"/>
      <c r="I13" s="103"/>
      <c r="J13" s="103"/>
      <c r="K13" s="103"/>
      <c r="L13" s="103"/>
      <c r="M13" s="103"/>
    </row>
    <row r="14" spans="1:13">
      <c r="A14" s="453">
        <v>0.55000000000000004</v>
      </c>
      <c r="B14" s="740">
        <v>65.5</v>
      </c>
      <c r="C14" s="103"/>
      <c r="D14" s="103"/>
      <c r="E14" s="103"/>
      <c r="F14" s="103"/>
      <c r="G14" s="103"/>
      <c r="H14" s="103"/>
      <c r="I14" s="103"/>
      <c r="J14" s="103"/>
      <c r="K14" s="103"/>
      <c r="L14" s="103"/>
      <c r="M14" s="103"/>
    </row>
    <row r="15" spans="1:13">
      <c r="A15" s="453">
        <v>0.12</v>
      </c>
      <c r="B15" s="740">
        <v>87.6</v>
      </c>
      <c r="C15" s="103"/>
      <c r="D15" s="103"/>
      <c r="E15" s="103"/>
      <c r="F15" s="103"/>
      <c r="G15" s="103"/>
      <c r="H15" s="103"/>
      <c r="I15" s="103"/>
      <c r="J15" s="103"/>
      <c r="K15" s="103"/>
      <c r="L15" s="103"/>
      <c r="M15" s="103"/>
    </row>
    <row r="16" spans="1:13">
      <c r="A16" s="453">
        <v>7.4999999999999997E-2</v>
      </c>
      <c r="B16" s="740">
        <v>108</v>
      </c>
      <c r="C16" s="103"/>
      <c r="D16" s="103"/>
      <c r="E16" s="103"/>
      <c r="F16" s="103"/>
      <c r="G16" s="103"/>
      <c r="H16" s="103"/>
      <c r="I16" s="103"/>
      <c r="J16" s="103"/>
      <c r="K16" s="103"/>
      <c r="L16" s="103"/>
      <c r="M16" s="103"/>
    </row>
    <row r="17" spans="1:13">
      <c r="A17" s="453">
        <v>5.5E-2</v>
      </c>
      <c r="B17" s="740">
        <v>123.6</v>
      </c>
      <c r="C17" s="103"/>
      <c r="D17" s="103"/>
      <c r="E17" s="103"/>
      <c r="F17" s="103"/>
      <c r="G17" s="103"/>
      <c r="H17" s="103"/>
      <c r="I17" s="103"/>
      <c r="J17" s="103"/>
      <c r="K17" s="103"/>
      <c r="L17" s="103"/>
      <c r="M17" s="103"/>
    </row>
    <row r="18" spans="1:13">
      <c r="A18" s="453">
        <v>0.05</v>
      </c>
      <c r="B18" s="740">
        <v>139.30000000000001</v>
      </c>
      <c r="C18" s="103"/>
      <c r="D18" s="103"/>
      <c r="E18" s="103"/>
      <c r="F18" s="103"/>
      <c r="G18" s="103"/>
      <c r="H18" s="103"/>
      <c r="I18" s="103"/>
      <c r="J18" s="103"/>
      <c r="K18" s="103"/>
      <c r="L18" s="103"/>
      <c r="M18" s="103"/>
    </row>
    <row r="19" spans="1:13">
      <c r="A19" s="453">
        <v>2.5000000000000001E-2</v>
      </c>
      <c r="B19" s="740">
        <v>150</v>
      </c>
      <c r="C19" s="103"/>
      <c r="D19" s="103"/>
      <c r="E19" s="103"/>
      <c r="F19" s="103"/>
      <c r="G19" s="103"/>
      <c r="H19" s="103"/>
      <c r="I19" s="103"/>
      <c r="J19" s="103"/>
      <c r="K19" s="103"/>
      <c r="L19" s="103"/>
      <c r="M19" s="103"/>
    </row>
    <row r="20" spans="1:13">
      <c r="A20" s="453">
        <v>2.5000000000000001E-2</v>
      </c>
      <c r="B20" s="740">
        <v>165.6</v>
      </c>
      <c r="C20" s="103"/>
      <c r="D20" s="103"/>
      <c r="E20" s="103"/>
      <c r="F20" s="103"/>
      <c r="G20" s="103"/>
      <c r="H20" s="103"/>
      <c r="I20" s="103"/>
      <c r="J20" s="103"/>
      <c r="K20" s="103"/>
      <c r="L20" s="103"/>
      <c r="M20" s="103"/>
    </row>
    <row r="21" spans="1:13">
      <c r="A21" s="453">
        <v>0.02</v>
      </c>
      <c r="B21" s="740">
        <v>175.8</v>
      </c>
      <c r="C21" s="103"/>
      <c r="D21" s="103"/>
      <c r="E21" s="103"/>
      <c r="F21" s="103"/>
      <c r="G21" s="103"/>
      <c r="H21" s="103"/>
      <c r="I21" s="103"/>
      <c r="J21" s="103"/>
      <c r="K21" s="103"/>
      <c r="L21" s="103"/>
      <c r="M21" s="103"/>
    </row>
    <row r="22" spans="1:13">
      <c r="A22" s="453">
        <v>0.02</v>
      </c>
      <c r="B22" s="740">
        <v>202.6</v>
      </c>
      <c r="C22" s="103"/>
      <c r="D22" s="103"/>
      <c r="E22" s="103"/>
      <c r="F22" s="103"/>
      <c r="G22" s="103"/>
      <c r="H22" s="103"/>
      <c r="I22" s="103"/>
      <c r="J22" s="103"/>
      <c r="K22" s="103"/>
      <c r="L22" s="103"/>
      <c r="M22" s="103"/>
    </row>
    <row r="23" spans="1:13">
      <c r="A23" s="453">
        <v>1.4999999999999999E-2</v>
      </c>
      <c r="B23" s="740">
        <v>225.4</v>
      </c>
      <c r="C23" s="103"/>
      <c r="D23" s="103"/>
      <c r="E23" s="103"/>
      <c r="F23" s="103"/>
      <c r="G23" s="103"/>
      <c r="H23" s="103"/>
      <c r="I23" s="103"/>
      <c r="J23" s="103"/>
      <c r="K23" s="103"/>
      <c r="L23" s="103"/>
      <c r="M23" s="103"/>
    </row>
    <row r="24" spans="1:13">
      <c r="A24" s="453">
        <v>1.4999999999999999E-2</v>
      </c>
      <c r="B24" s="740">
        <v>253.7</v>
      </c>
      <c r="C24" s="103"/>
      <c r="D24" s="103"/>
      <c r="E24" s="103"/>
      <c r="F24" s="103"/>
      <c r="G24" s="103"/>
      <c r="H24" s="103"/>
      <c r="I24" s="103"/>
      <c r="J24" s="103"/>
      <c r="K24" s="103"/>
      <c r="L24" s="103"/>
      <c r="M24" s="103"/>
    </row>
    <row r="25" spans="1:13">
      <c r="A25" s="453">
        <v>0.01</v>
      </c>
      <c r="B25" s="740">
        <v>270.10000000000002</v>
      </c>
      <c r="C25" s="103"/>
      <c r="D25" s="103"/>
      <c r="E25" s="103"/>
      <c r="F25" s="103"/>
      <c r="G25" s="103"/>
      <c r="H25" s="103"/>
      <c r="I25" s="103"/>
      <c r="J25" s="103"/>
      <c r="K25" s="103"/>
      <c r="L25" s="103"/>
      <c r="M25" s="103"/>
    </row>
    <row r="26" spans="1:13">
      <c r="A26" s="453">
        <v>0.01</v>
      </c>
      <c r="B26" s="740">
        <v>286.5</v>
      </c>
      <c r="C26" s="103"/>
      <c r="D26" s="103"/>
      <c r="E26" s="103"/>
      <c r="F26" s="103"/>
      <c r="G26" s="103"/>
      <c r="H26" s="103"/>
      <c r="I26" s="103"/>
      <c r="J26" s="103"/>
      <c r="K26" s="103"/>
      <c r="L26" s="103"/>
      <c r="M26" s="103"/>
    </row>
    <row r="27" spans="1:13">
      <c r="A27" s="453">
        <v>5.0000000000000001E-3</v>
      </c>
      <c r="B27" s="740">
        <v>304.5</v>
      </c>
      <c r="C27" s="103"/>
      <c r="D27" s="103"/>
      <c r="E27" s="103"/>
      <c r="F27" s="103"/>
      <c r="G27" s="103"/>
      <c r="H27" s="103"/>
      <c r="I27" s="103"/>
      <c r="J27" s="103"/>
      <c r="K27" s="103"/>
      <c r="L27" s="103"/>
      <c r="M27" s="103"/>
    </row>
    <row r="28" spans="1:13">
      <c r="A28" s="453">
        <v>5.0000000000000001E-3</v>
      </c>
      <c r="B28" s="740">
        <v>345.5</v>
      </c>
      <c r="C28" s="103"/>
      <c r="D28" s="103"/>
      <c r="E28" s="103"/>
      <c r="F28" s="103"/>
      <c r="G28" s="103"/>
      <c r="H28" s="103"/>
      <c r="I28" s="103"/>
      <c r="J28" s="103"/>
      <c r="K28" s="103"/>
      <c r="L28" s="103"/>
      <c r="M28" s="103"/>
    </row>
    <row r="29" spans="1:13">
      <c r="A29" s="21"/>
      <c r="B29" s="738"/>
      <c r="C29" s="737"/>
      <c r="D29" s="103"/>
      <c r="E29" s="103"/>
      <c r="F29" s="103"/>
      <c r="G29" s="103"/>
      <c r="H29" s="103"/>
      <c r="I29" s="103"/>
      <c r="J29" s="103"/>
      <c r="K29" s="103"/>
      <c r="L29" s="103"/>
      <c r="M29" s="103"/>
    </row>
    <row r="30" spans="1:13">
      <c r="A30" s="739" t="s">
        <v>1462</v>
      </c>
      <c r="B30" s="738"/>
      <c r="C30" s="737"/>
      <c r="D30" s="103"/>
      <c r="E30" s="103"/>
      <c r="F30" s="103"/>
      <c r="G30" s="103"/>
      <c r="H30" s="103"/>
      <c r="I30" s="103"/>
      <c r="J30" s="103"/>
      <c r="K30" s="103"/>
      <c r="L30" s="103"/>
      <c r="M30" s="103"/>
    </row>
    <row r="31" spans="1:13">
      <c r="A31" s="739" t="s">
        <v>1461</v>
      </c>
      <c r="B31" s="738"/>
      <c r="C31" s="737"/>
      <c r="D31" s="103"/>
      <c r="E31" s="103"/>
      <c r="F31" s="103"/>
      <c r="G31" s="103"/>
      <c r="H31" s="103"/>
      <c r="I31" s="103"/>
      <c r="J31" s="103"/>
      <c r="K31" s="736"/>
      <c r="L31" s="735" t="s">
        <v>1460</v>
      </c>
      <c r="M31" s="453">
        <v>0.04</v>
      </c>
    </row>
    <row r="33" spans="1:13">
      <c r="A33" s="140" t="s">
        <v>69</v>
      </c>
      <c r="B33" s="817" t="s">
        <v>1459</v>
      </c>
      <c r="C33" s="817"/>
      <c r="D33" s="817"/>
      <c r="E33" s="817"/>
      <c r="F33" s="817"/>
      <c r="G33" s="817"/>
      <c r="H33" s="817"/>
      <c r="I33" s="817"/>
      <c r="J33" s="817"/>
      <c r="K33" s="817"/>
      <c r="L33" s="817"/>
      <c r="M33" s="817"/>
    </row>
    <row r="34" spans="1:13" ht="16.2">
      <c r="A34" s="21"/>
      <c r="B34" s="110" t="s">
        <v>128</v>
      </c>
      <c r="C34" s="109"/>
      <c r="D34" s="109"/>
      <c r="E34" s="109"/>
      <c r="F34" s="109"/>
      <c r="G34" s="109"/>
      <c r="H34" s="109"/>
      <c r="I34" s="109"/>
      <c r="J34" s="109"/>
      <c r="K34" s="109"/>
      <c r="L34" s="109"/>
      <c r="M34" s="102"/>
    </row>
    <row r="35" spans="1:13" s="39" customFormat="1" ht="15.6" customHeight="1">
      <c r="A35" s="734"/>
      <c r="B35" s="734"/>
      <c r="C35" s="734"/>
      <c r="D35" s="734"/>
      <c r="E35" s="734"/>
      <c r="F35" s="734"/>
      <c r="G35" s="734"/>
      <c r="H35" s="734"/>
      <c r="I35" s="734"/>
      <c r="J35" s="733"/>
      <c r="K35" s="311"/>
      <c r="L35" s="311"/>
      <c r="M35" s="311"/>
    </row>
    <row r="36" spans="1:13" ht="31.2" customHeight="1">
      <c r="A36" s="140" t="s">
        <v>9</v>
      </c>
      <c r="B36" s="817" t="s">
        <v>1458</v>
      </c>
      <c r="C36" s="817"/>
      <c r="D36" s="817"/>
      <c r="E36" s="817"/>
      <c r="F36" s="817"/>
      <c r="G36" s="817"/>
      <c r="H36" s="817"/>
      <c r="I36" s="817"/>
      <c r="J36" s="817"/>
      <c r="K36" s="817"/>
      <c r="L36" s="47"/>
      <c r="M36" s="47"/>
    </row>
    <row r="37" spans="1:13" ht="16.2">
      <c r="A37" s="21"/>
      <c r="B37" s="5" t="s">
        <v>60</v>
      </c>
      <c r="C37" s="5"/>
      <c r="D37" s="3"/>
      <c r="E37" s="3"/>
      <c r="F37" s="3"/>
      <c r="G37" s="3"/>
      <c r="H37" s="3"/>
      <c r="I37" s="2"/>
      <c r="J37" s="2"/>
      <c r="K37" s="732"/>
      <c r="L37" s="731" t="s">
        <v>1457</v>
      </c>
      <c r="M37" s="453">
        <v>0.01</v>
      </c>
    </row>
    <row r="38" spans="1:13" s="39" customFormat="1">
      <c r="A38" s="365"/>
      <c r="B38" s="365"/>
      <c r="C38" s="365"/>
      <c r="D38" s="365"/>
      <c r="E38" s="365"/>
      <c r="F38" s="365"/>
      <c r="G38" s="365"/>
      <c r="H38" s="365"/>
      <c r="I38" s="365"/>
      <c r="J38" s="365"/>
      <c r="K38" s="365"/>
      <c r="L38" s="365"/>
      <c r="M38" s="365"/>
    </row>
    <row r="39" spans="1:13" customFormat="1">
      <c r="A39" s="365"/>
      <c r="B39" s="365"/>
      <c r="C39" s="365"/>
      <c r="D39" s="365"/>
      <c r="E39" s="365"/>
      <c r="F39" s="365"/>
      <c r="G39" s="365"/>
      <c r="H39" s="365"/>
      <c r="I39" s="365"/>
      <c r="J39" s="365"/>
      <c r="K39" s="365"/>
      <c r="L39" s="365"/>
      <c r="M39" s="365"/>
    </row>
    <row r="40" spans="1:13" customFormat="1">
      <c r="A40" s="365"/>
      <c r="B40" s="365"/>
      <c r="C40" s="365"/>
      <c r="D40" s="365"/>
      <c r="E40" s="365"/>
      <c r="F40" s="365"/>
      <c r="G40" s="365"/>
      <c r="H40" s="365"/>
      <c r="I40" s="365"/>
      <c r="J40" s="365"/>
      <c r="K40" s="365"/>
      <c r="L40" s="365"/>
      <c r="M40" s="365"/>
    </row>
    <row r="41" spans="1:13">
      <c r="A41" s="21"/>
      <c r="B41" s="615"/>
      <c r="C41" s="615"/>
      <c r="D41" s="615"/>
      <c r="E41" s="614"/>
      <c r="F41" s="614"/>
      <c r="G41" s="21"/>
      <c r="H41" s="21"/>
      <c r="I41" s="21"/>
      <c r="J41" s="21"/>
      <c r="K41" s="21"/>
      <c r="L41" s="21"/>
      <c r="M41" s="4"/>
    </row>
    <row r="42" spans="1:13">
      <c r="A42" s="21" t="s">
        <v>1456</v>
      </c>
      <c r="B42" s="615"/>
      <c r="C42" s="615"/>
      <c r="D42" s="615"/>
      <c r="E42" s="614"/>
      <c r="F42" s="614"/>
      <c r="G42" s="21"/>
      <c r="H42" s="21"/>
      <c r="I42" s="21"/>
      <c r="J42" s="21"/>
      <c r="K42" s="21"/>
      <c r="L42" s="21"/>
      <c r="M42" s="4"/>
    </row>
    <row r="43" spans="1:13">
      <c r="A43" s="21" t="s">
        <v>1455</v>
      </c>
      <c r="B43" s="615"/>
      <c r="C43" s="615"/>
      <c r="D43" s="615"/>
      <c r="E43" s="614"/>
      <c r="F43" s="614"/>
      <c r="G43" s="21"/>
      <c r="H43" s="21"/>
      <c r="I43" s="21"/>
      <c r="J43" s="21"/>
      <c r="K43" s="21"/>
      <c r="L43" s="21"/>
      <c r="M43" s="4"/>
    </row>
    <row r="44" spans="1:13">
      <c r="A44" s="21"/>
      <c r="B44" s="615"/>
      <c r="C44" s="615"/>
      <c r="D44" s="615"/>
      <c r="E44" s="614"/>
      <c r="F44" s="614"/>
      <c r="G44" s="21"/>
      <c r="H44" s="21"/>
      <c r="I44" s="21"/>
      <c r="J44" s="21"/>
      <c r="K44" s="21"/>
      <c r="L44" s="21"/>
      <c r="M44" s="4"/>
    </row>
    <row r="45" spans="1:13">
      <c r="A45" s="140" t="s">
        <v>7</v>
      </c>
      <c r="B45" s="817" t="s">
        <v>1454</v>
      </c>
      <c r="C45" s="817"/>
      <c r="D45" s="817"/>
      <c r="E45" s="817"/>
      <c r="F45" s="817"/>
      <c r="G45" s="817"/>
      <c r="H45" s="817"/>
      <c r="I45" s="817"/>
      <c r="J45" s="817"/>
      <c r="K45" s="817"/>
      <c r="L45" s="817"/>
      <c r="M45" s="817"/>
    </row>
    <row r="46" spans="1:13" ht="16.2">
      <c r="A46" s="21"/>
      <c r="B46" s="5" t="s">
        <v>60</v>
      </c>
      <c r="C46" s="5"/>
      <c r="D46" s="3"/>
      <c r="E46" s="3"/>
      <c r="F46" s="3"/>
      <c r="G46" s="3"/>
      <c r="H46" s="3"/>
      <c r="I46" s="2"/>
      <c r="J46" s="2"/>
      <c r="K46" s="4"/>
      <c r="L46" s="2"/>
      <c r="M46" s="4"/>
    </row>
  </sheetData>
  <mergeCells count="4">
    <mergeCell ref="A4:M4"/>
    <mergeCell ref="B33:M33"/>
    <mergeCell ref="B36:K36"/>
    <mergeCell ref="B45:M45"/>
  </mergeCell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EA11-DE1C-4671-90F5-744219455D30}">
  <dimension ref="A1:K49"/>
  <sheetViews>
    <sheetView topLeftCell="A30" zoomScale="110" zoomScaleNormal="110" zoomScaleSheetLayoutView="70" workbookViewId="0"/>
  </sheetViews>
  <sheetFormatPr defaultColWidth="8.88671875" defaultRowHeight="15.6"/>
  <cols>
    <col min="1" max="1" width="10.33203125" style="1" customWidth="1"/>
    <col min="2" max="4" width="15.33203125" style="1" customWidth="1"/>
    <col min="5" max="5" width="14.33203125" style="1" customWidth="1"/>
    <col min="6" max="12" width="14.5546875" style="1" customWidth="1"/>
    <col min="13" max="13" width="10.44140625" style="1" customWidth="1"/>
    <col min="14" max="14" width="8.33203125" style="1" customWidth="1"/>
    <col min="15" max="15" width="8.88671875" style="1"/>
    <col min="16" max="16" width="18.33203125" style="1" bestFit="1" customWidth="1"/>
    <col min="17" max="17" width="10.33203125" style="1" customWidth="1"/>
    <col min="18" max="18" width="10.5546875" style="1" customWidth="1"/>
    <col min="19" max="16384" width="8.88671875" style="1"/>
  </cols>
  <sheetData>
    <row r="1" spans="1:11" ht="18">
      <c r="A1" s="23" t="s">
        <v>907</v>
      </c>
      <c r="B1" s="22"/>
      <c r="C1" s="5" t="s">
        <v>36</v>
      </c>
      <c r="D1" s="22"/>
      <c r="E1" s="22"/>
      <c r="F1" s="22"/>
      <c r="G1" s="22"/>
      <c r="H1" s="22"/>
      <c r="I1" s="22"/>
      <c r="J1" s="22"/>
      <c r="K1" s="4"/>
    </row>
    <row r="2" spans="1:11" ht="16.2">
      <c r="A2" s="21"/>
      <c r="B2" s="2"/>
      <c r="C2" s="2"/>
      <c r="D2" s="2"/>
      <c r="E2" s="2"/>
      <c r="F2" s="2"/>
      <c r="G2" s="2"/>
      <c r="H2" s="19"/>
      <c r="I2" s="19"/>
      <c r="J2" s="3"/>
      <c r="K2" s="3"/>
    </row>
    <row r="3" spans="1:11" ht="31.2" customHeight="1">
      <c r="A3" s="880" t="s">
        <v>1503</v>
      </c>
      <c r="B3" s="880"/>
      <c r="C3" s="880"/>
      <c r="D3" s="880"/>
      <c r="E3" s="880"/>
      <c r="F3" s="880"/>
      <c r="G3" s="880"/>
      <c r="H3" s="880"/>
      <c r="I3" s="880"/>
      <c r="J3" s="880"/>
      <c r="K3" s="880"/>
    </row>
    <row r="4" spans="1:11" ht="16.2">
      <c r="A4" s="5"/>
      <c r="B4" s="908" t="s">
        <v>1502</v>
      </c>
      <c r="C4" s="908"/>
      <c r="D4" s="908" t="s">
        <v>1501</v>
      </c>
      <c r="E4" s="908"/>
      <c r="F4" s="2"/>
      <c r="G4" s="4"/>
      <c r="H4" s="4"/>
      <c r="I4" s="4"/>
      <c r="J4" s="4"/>
      <c r="K4" s="4"/>
    </row>
    <row r="5" spans="1:11" ht="16.2">
      <c r="A5" s="5"/>
      <c r="B5" s="909" t="s">
        <v>1500</v>
      </c>
      <c r="C5" s="909"/>
      <c r="D5" s="909" t="s">
        <v>1499</v>
      </c>
      <c r="E5" s="909"/>
      <c r="F5" s="2"/>
      <c r="G5" s="4"/>
      <c r="H5" s="4"/>
      <c r="I5" s="4"/>
      <c r="J5" s="4"/>
      <c r="K5" s="4"/>
    </row>
    <row r="6" spans="1:11" ht="16.2">
      <c r="A6" s="5"/>
      <c r="B6" s="909" t="s">
        <v>1498</v>
      </c>
      <c r="C6" s="909"/>
      <c r="D6" s="909" t="s">
        <v>1497</v>
      </c>
      <c r="E6" s="909"/>
      <c r="F6" s="2"/>
      <c r="G6" s="4"/>
      <c r="H6" s="4"/>
      <c r="I6" s="4"/>
      <c r="J6" s="4"/>
      <c r="K6" s="4"/>
    </row>
    <row r="7" spans="1:11" ht="16.2">
      <c r="A7" s="5"/>
      <c r="B7" s="909" t="s">
        <v>1496</v>
      </c>
      <c r="C7" s="909"/>
      <c r="D7" s="909" t="s">
        <v>1495</v>
      </c>
      <c r="E7" s="909"/>
      <c r="F7" s="2"/>
      <c r="G7" s="4"/>
      <c r="H7" s="4"/>
      <c r="I7" s="4"/>
      <c r="J7" s="4"/>
      <c r="K7" s="4"/>
    </row>
    <row r="8" spans="1:11">
      <c r="A8" s="4"/>
      <c r="B8" s="113"/>
      <c r="C8" s="482"/>
      <c r="D8" s="2"/>
      <c r="E8" s="2"/>
      <c r="F8" s="2"/>
      <c r="G8" s="2"/>
      <c r="H8" s="2"/>
      <c r="I8" s="4"/>
      <c r="J8" s="4"/>
      <c r="K8" s="4"/>
    </row>
    <row r="9" spans="1:11">
      <c r="A9" s="2" t="s">
        <v>1494</v>
      </c>
      <c r="B9" s="113"/>
      <c r="C9" s="482"/>
      <c r="D9" s="2"/>
      <c r="E9" s="2"/>
      <c r="F9" s="2"/>
      <c r="G9" s="2"/>
      <c r="H9" s="2"/>
      <c r="I9" s="4"/>
      <c r="J9" s="4"/>
      <c r="K9" s="4"/>
    </row>
    <row r="10" spans="1:11">
      <c r="A10" s="2"/>
      <c r="B10" s="113"/>
      <c r="C10" s="482"/>
      <c r="D10" s="2"/>
      <c r="E10" s="2"/>
      <c r="F10" s="2"/>
      <c r="G10" s="2"/>
      <c r="H10" s="2"/>
      <c r="I10" s="4"/>
      <c r="J10" s="4"/>
      <c r="K10" s="4"/>
    </row>
    <row r="11" spans="1:11" ht="31.2" customHeight="1">
      <c r="A11" s="2"/>
      <c r="B11" s="75" t="s">
        <v>462</v>
      </c>
      <c r="C11" s="75" t="s">
        <v>1493</v>
      </c>
      <c r="D11" s="75" t="s">
        <v>1333</v>
      </c>
      <c r="E11" s="2"/>
      <c r="F11" s="2"/>
      <c r="G11" s="2"/>
      <c r="H11" s="2"/>
      <c r="I11" s="4"/>
      <c r="J11" s="4"/>
      <c r="K11" s="4"/>
    </row>
    <row r="12" spans="1:11">
      <c r="A12" s="2"/>
      <c r="B12" s="100" t="s">
        <v>855</v>
      </c>
      <c r="C12" s="633">
        <v>2500</v>
      </c>
      <c r="D12" s="633">
        <v>1200</v>
      </c>
      <c r="E12" s="2"/>
      <c r="F12" s="2"/>
      <c r="G12" s="2"/>
      <c r="H12" s="2"/>
      <c r="I12" s="4"/>
      <c r="J12" s="4"/>
      <c r="K12" s="4"/>
    </row>
    <row r="13" spans="1:11">
      <c r="A13" s="2"/>
      <c r="B13" s="100" t="s">
        <v>854</v>
      </c>
      <c r="C13" s="633">
        <v>10000</v>
      </c>
      <c r="D13" s="633">
        <v>8000</v>
      </c>
      <c r="E13" s="2"/>
      <c r="F13" s="2"/>
      <c r="G13" s="2"/>
      <c r="H13" s="2"/>
      <c r="I13" s="4"/>
      <c r="J13" s="4"/>
      <c r="K13" s="4"/>
    </row>
    <row r="14" spans="1:11">
      <c r="A14" s="2"/>
      <c r="B14" s="100" t="s">
        <v>853</v>
      </c>
      <c r="C14" s="633">
        <v>1000</v>
      </c>
      <c r="D14" s="636">
        <v>400</v>
      </c>
      <c r="E14" s="2"/>
      <c r="F14" s="2"/>
      <c r="G14" s="2"/>
      <c r="H14" s="2"/>
      <c r="I14" s="4"/>
      <c r="J14" s="4"/>
      <c r="K14" s="4"/>
    </row>
    <row r="15" spans="1:11">
      <c r="A15" s="2"/>
      <c r="B15" s="100" t="s">
        <v>1167</v>
      </c>
      <c r="C15" s="633">
        <v>4000</v>
      </c>
      <c r="D15" s="633">
        <v>1600</v>
      </c>
      <c r="E15" s="2"/>
      <c r="F15" s="2"/>
      <c r="G15" s="2"/>
      <c r="H15" s="2"/>
      <c r="I15" s="4"/>
      <c r="J15" s="4"/>
      <c r="K15" s="4"/>
    </row>
    <row r="16" spans="1:11">
      <c r="A16" s="4"/>
      <c r="B16" s="100" t="s">
        <v>1492</v>
      </c>
      <c r="C16" s="633">
        <v>8000</v>
      </c>
      <c r="D16" s="633">
        <v>3000</v>
      </c>
      <c r="E16" s="2"/>
      <c r="F16" s="2"/>
      <c r="G16" s="2"/>
      <c r="H16" s="2"/>
      <c r="I16" s="4"/>
      <c r="J16" s="4"/>
      <c r="K16" s="4"/>
    </row>
    <row r="18" spans="1:5">
      <c r="A18" s="2" t="s">
        <v>69</v>
      </c>
      <c r="B18" s="2" t="s">
        <v>1491</v>
      </c>
      <c r="C18" s="2"/>
      <c r="D18" s="2"/>
      <c r="E18" s="2"/>
    </row>
    <row r="19" spans="1:5" ht="16.2">
      <c r="A19" s="5"/>
      <c r="B19" s="5" t="s">
        <v>60</v>
      </c>
      <c r="C19" s="5"/>
      <c r="D19" s="3"/>
      <c r="E19" s="3"/>
    </row>
    <row r="20" spans="1:5">
      <c r="A20" s="14"/>
    </row>
    <row r="21" spans="1:5">
      <c r="A21" s="14"/>
    </row>
    <row r="23" spans="1:5">
      <c r="A23" s="2" t="s">
        <v>1490</v>
      </c>
      <c r="B23" s="113"/>
      <c r="C23" s="482"/>
      <c r="D23" s="2"/>
      <c r="E23" s="2"/>
    </row>
    <row r="24" spans="1:5">
      <c r="A24" s="2"/>
      <c r="B24" s="113"/>
      <c r="C24" s="482"/>
      <c r="D24" s="2"/>
      <c r="E24" s="2"/>
    </row>
    <row r="25" spans="1:5">
      <c r="A25" s="356" t="s">
        <v>1489</v>
      </c>
      <c r="B25" s="113"/>
      <c r="C25" s="13">
        <v>600</v>
      </c>
      <c r="D25" s="2" t="s">
        <v>1091</v>
      </c>
      <c r="E25" s="2"/>
    </row>
    <row r="26" spans="1:5">
      <c r="A26" s="356" t="s">
        <v>1488</v>
      </c>
      <c r="B26" s="113"/>
      <c r="C26" s="482"/>
      <c r="D26" s="446">
        <v>1.25</v>
      </c>
      <c r="E26" s="2" t="s">
        <v>1487</v>
      </c>
    </row>
    <row r="27" spans="1:5">
      <c r="A27" s="2"/>
      <c r="B27" s="113"/>
      <c r="C27" s="482"/>
      <c r="D27" s="2"/>
      <c r="E27" s="2"/>
    </row>
    <row r="28" spans="1:5">
      <c r="A28" s="2" t="s">
        <v>9</v>
      </c>
      <c r="B28" s="2" t="s">
        <v>1486</v>
      </c>
      <c r="C28" s="2"/>
      <c r="D28" s="2"/>
      <c r="E28" s="2"/>
    </row>
    <row r="29" spans="1:5" ht="16.2">
      <c r="A29" s="5"/>
      <c r="B29" s="5" t="s">
        <v>60</v>
      </c>
      <c r="C29" s="5"/>
      <c r="D29" s="3"/>
      <c r="E29" s="3"/>
    </row>
    <row r="33" spans="1:5">
      <c r="A33" s="2" t="s">
        <v>1485</v>
      </c>
      <c r="B33" s="4"/>
      <c r="C33" s="4"/>
      <c r="D33" s="4"/>
      <c r="E33" s="4"/>
    </row>
    <row r="34" spans="1:5">
      <c r="A34" s="4"/>
      <c r="B34" s="4"/>
      <c r="C34" s="4"/>
      <c r="D34" s="4"/>
      <c r="E34" s="4"/>
    </row>
    <row r="35" spans="1:5">
      <c r="A35" s="4"/>
      <c r="B35" s="909" t="s">
        <v>1484</v>
      </c>
      <c r="C35" s="909"/>
      <c r="D35" s="909"/>
      <c r="E35" s="10">
        <v>6000</v>
      </c>
    </row>
    <row r="36" spans="1:5">
      <c r="A36" s="4"/>
      <c r="B36" s="909" t="s">
        <v>1483</v>
      </c>
      <c r="C36" s="909"/>
      <c r="D36" s="909"/>
      <c r="E36" s="10">
        <v>2000</v>
      </c>
    </row>
    <row r="37" spans="1:5">
      <c r="A37" s="4"/>
      <c r="B37" s="909" t="s">
        <v>1482</v>
      </c>
      <c r="C37" s="909"/>
      <c r="D37" s="909"/>
      <c r="E37" s="10">
        <v>10000</v>
      </c>
    </row>
    <row r="38" spans="1:5">
      <c r="A38" s="4"/>
      <c r="B38" s="4"/>
      <c r="C38" s="4"/>
      <c r="D38" s="4"/>
      <c r="E38" s="4"/>
    </row>
    <row r="39" spans="1:5">
      <c r="A39" s="2" t="s">
        <v>1481</v>
      </c>
      <c r="B39" s="4"/>
      <c r="C39" s="4"/>
      <c r="D39" s="4"/>
      <c r="E39" s="4"/>
    </row>
    <row r="40" spans="1:5">
      <c r="A40" s="2"/>
      <c r="B40" s="4"/>
      <c r="C40" s="4"/>
      <c r="D40" s="4"/>
      <c r="E40" s="4"/>
    </row>
    <row r="41" spans="1:5" ht="31.2" customHeight="1">
      <c r="A41" s="2"/>
      <c r="B41" s="101" t="s">
        <v>1480</v>
      </c>
      <c r="C41" s="101" t="s">
        <v>1479</v>
      </c>
      <c r="D41" s="4"/>
      <c r="E41" s="4"/>
    </row>
    <row r="42" spans="1:5">
      <c r="A42" s="2"/>
      <c r="B42" s="100">
        <v>1</v>
      </c>
      <c r="C42" s="99">
        <v>10200</v>
      </c>
      <c r="D42" s="4"/>
      <c r="E42" s="4"/>
    </row>
    <row r="43" spans="1:5">
      <c r="A43" s="2"/>
      <c r="B43" s="100">
        <v>2</v>
      </c>
      <c r="C43" s="98">
        <v>800</v>
      </c>
      <c r="D43" s="4"/>
      <c r="E43" s="4"/>
    </row>
    <row r="44" spans="1:5">
      <c r="A44" s="2"/>
      <c r="B44" s="100">
        <v>3</v>
      </c>
      <c r="C44" s="99">
        <v>4900</v>
      </c>
      <c r="D44" s="4"/>
      <c r="E44" s="4"/>
    </row>
    <row r="45" spans="1:5">
      <c r="A45" s="2"/>
      <c r="B45" s="100">
        <v>4</v>
      </c>
      <c r="C45" s="99">
        <v>7000</v>
      </c>
      <c r="D45" s="4"/>
      <c r="E45" s="4"/>
    </row>
    <row r="46" spans="1:5">
      <c r="A46" s="4"/>
      <c r="B46" s="100">
        <v>5</v>
      </c>
      <c r="C46" s="99">
        <v>6500</v>
      </c>
      <c r="D46" s="4"/>
      <c r="E46" s="4"/>
    </row>
    <row r="47" spans="1:5">
      <c r="A47" s="4"/>
      <c r="B47" s="4"/>
      <c r="C47" s="4"/>
      <c r="D47" s="4"/>
      <c r="E47" s="4"/>
    </row>
    <row r="48" spans="1:5">
      <c r="A48" s="2" t="s">
        <v>7</v>
      </c>
      <c r="B48" s="2" t="s">
        <v>1478</v>
      </c>
      <c r="C48" s="2"/>
      <c r="D48" s="2"/>
      <c r="E48" s="2"/>
    </row>
    <row r="49" spans="1:2" ht="16.2">
      <c r="A49" s="5"/>
      <c r="B49" s="5" t="s">
        <v>60</v>
      </c>
    </row>
  </sheetData>
  <mergeCells count="12">
    <mergeCell ref="B6:C6"/>
    <mergeCell ref="D6:E6"/>
    <mergeCell ref="A3:K3"/>
    <mergeCell ref="B4:C4"/>
    <mergeCell ref="D4:E4"/>
    <mergeCell ref="B5:C5"/>
    <mergeCell ref="D5:E5"/>
    <mergeCell ref="B7:C7"/>
    <mergeCell ref="D7:E7"/>
    <mergeCell ref="B35:D35"/>
    <mergeCell ref="B36:D36"/>
    <mergeCell ref="B37:D3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8C76-FE80-469A-AA85-E1A15FFA1DE9}">
  <dimension ref="A1:F51"/>
  <sheetViews>
    <sheetView workbookViewId="0">
      <selection activeCell="A32" sqref="A32:L49"/>
    </sheetView>
  </sheetViews>
  <sheetFormatPr defaultColWidth="9.109375" defaultRowHeight="15.6"/>
  <cols>
    <col min="1" max="1" width="10.33203125" style="1" customWidth="1"/>
    <col min="2" max="6" width="12.33203125" style="1" customWidth="1"/>
    <col min="7" max="12" width="9.109375" style="1" customWidth="1"/>
    <col min="13" max="18" width="8.88671875" style="1" customWidth="1"/>
    <col min="19" max="19" width="10.5546875" style="1" customWidth="1"/>
    <col min="20" max="20" width="10.6640625" style="1" customWidth="1"/>
    <col min="21" max="24" width="8.88671875" style="1" customWidth="1"/>
    <col min="25" max="16384" width="9.109375" style="1"/>
  </cols>
  <sheetData>
    <row r="1" spans="1:6" ht="15.75" customHeight="1">
      <c r="A1" s="23" t="s">
        <v>40</v>
      </c>
      <c r="B1" s="22"/>
      <c r="C1" s="5" t="s">
        <v>36</v>
      </c>
      <c r="D1" s="22"/>
      <c r="E1" s="22"/>
      <c r="F1" s="22"/>
    </row>
    <row r="2" spans="1:6" ht="15.75" customHeight="1">
      <c r="A2" s="23"/>
      <c r="B2" s="22"/>
      <c r="C2" s="110" t="s">
        <v>136</v>
      </c>
      <c r="D2" s="116"/>
      <c r="E2" s="116"/>
      <c r="F2" s="116"/>
    </row>
    <row r="3" spans="1:6" ht="15.75" customHeight="1">
      <c r="A3" s="21"/>
      <c r="B3" s="2"/>
      <c r="C3" s="2"/>
      <c r="D3" s="2"/>
      <c r="E3" s="2"/>
      <c r="F3" s="2"/>
    </row>
    <row r="4" spans="1:6" ht="16.2">
      <c r="A4" s="21" t="s">
        <v>135</v>
      </c>
      <c r="B4" s="2"/>
      <c r="C4" s="2"/>
      <c r="D4" s="2"/>
      <c r="E4" s="2"/>
      <c r="F4" s="2"/>
    </row>
    <row r="5" spans="1:6">
      <c r="A5" s="2" t="s">
        <v>134</v>
      </c>
      <c r="B5" s="2"/>
      <c r="C5" s="2"/>
      <c r="D5" s="2"/>
      <c r="E5" s="2"/>
      <c r="F5" s="2"/>
    </row>
    <row r="6" spans="1:6" ht="16.2">
      <c r="A6" s="5"/>
      <c r="B6" s="2"/>
      <c r="C6" s="2"/>
      <c r="D6" s="2"/>
      <c r="E6" s="2"/>
      <c r="F6" s="2"/>
    </row>
    <row r="7" spans="1:6" ht="37.5" customHeight="1">
      <c r="A7" s="75" t="s">
        <v>29</v>
      </c>
      <c r="B7" s="75" t="s">
        <v>27</v>
      </c>
      <c r="C7" s="75" t="s">
        <v>99</v>
      </c>
      <c r="D7" s="76" t="s">
        <v>25</v>
      </c>
      <c r="E7" s="75" t="s">
        <v>24</v>
      </c>
      <c r="F7" s="75" t="s">
        <v>23</v>
      </c>
    </row>
    <row r="8" spans="1:6">
      <c r="A8" s="11">
        <v>2018</v>
      </c>
      <c r="B8" s="11">
        <v>0</v>
      </c>
      <c r="C8" s="11">
        <v>12</v>
      </c>
      <c r="D8" s="12">
        <v>2500</v>
      </c>
      <c r="E8" s="11">
        <v>45</v>
      </c>
      <c r="F8" s="10">
        <v>5000</v>
      </c>
    </row>
    <row r="9" spans="1:6" ht="15.75" customHeight="1">
      <c r="A9" s="11">
        <v>2018</v>
      </c>
      <c r="B9" s="11">
        <v>12</v>
      </c>
      <c r="C9" s="11">
        <v>24</v>
      </c>
      <c r="D9" s="12">
        <v>1800</v>
      </c>
      <c r="E9" s="11">
        <v>45</v>
      </c>
      <c r="F9" s="10">
        <v>5000</v>
      </c>
    </row>
    <row r="10" spans="1:6">
      <c r="A10" s="11">
        <v>2018</v>
      </c>
      <c r="B10" s="11">
        <v>24</v>
      </c>
      <c r="C10" s="11">
        <v>36</v>
      </c>
      <c r="D10" s="12">
        <v>500</v>
      </c>
      <c r="E10" s="11">
        <v>45</v>
      </c>
      <c r="F10" s="10">
        <v>5000</v>
      </c>
    </row>
    <row r="11" spans="1:6">
      <c r="A11" s="11">
        <v>2018</v>
      </c>
      <c r="B11" s="11">
        <v>36</v>
      </c>
      <c r="C11" s="11">
        <v>45</v>
      </c>
      <c r="D11" s="12">
        <v>200</v>
      </c>
      <c r="E11" s="11">
        <v>45</v>
      </c>
      <c r="F11" s="10">
        <v>5000</v>
      </c>
    </row>
    <row r="12" spans="1:6">
      <c r="A12" s="11">
        <v>2019</v>
      </c>
      <c r="B12" s="11">
        <v>0</v>
      </c>
      <c r="C12" s="11">
        <v>12</v>
      </c>
      <c r="D12" s="12">
        <v>4100</v>
      </c>
      <c r="E12" s="11">
        <v>33</v>
      </c>
      <c r="F12" s="10">
        <v>7000</v>
      </c>
    </row>
    <row r="13" spans="1:6" ht="15.75" customHeight="1">
      <c r="A13" s="11">
        <v>2019</v>
      </c>
      <c r="B13" s="11">
        <v>12</v>
      </c>
      <c r="C13" s="11">
        <v>24</v>
      </c>
      <c r="D13" s="12">
        <v>2000</v>
      </c>
      <c r="E13" s="11">
        <v>33</v>
      </c>
      <c r="F13" s="10">
        <v>7000</v>
      </c>
    </row>
    <row r="14" spans="1:6">
      <c r="A14" s="11">
        <v>2019</v>
      </c>
      <c r="B14" s="11">
        <v>24</v>
      </c>
      <c r="C14" s="11">
        <v>33</v>
      </c>
      <c r="D14" s="12">
        <v>900</v>
      </c>
      <c r="E14" s="11">
        <v>33</v>
      </c>
      <c r="F14" s="10">
        <v>7000</v>
      </c>
    </row>
    <row r="15" spans="1:6">
      <c r="A15" s="11">
        <v>2020</v>
      </c>
      <c r="B15" s="11">
        <v>0</v>
      </c>
      <c r="C15" s="11">
        <v>12</v>
      </c>
      <c r="D15" s="12">
        <v>4600</v>
      </c>
      <c r="E15" s="11">
        <v>21</v>
      </c>
      <c r="F15" s="10">
        <v>6800</v>
      </c>
    </row>
    <row r="16" spans="1:6">
      <c r="A16" s="11">
        <v>2020</v>
      </c>
      <c r="B16" s="11">
        <v>12</v>
      </c>
      <c r="C16" s="11">
        <v>21</v>
      </c>
      <c r="D16" s="12">
        <v>2200</v>
      </c>
      <c r="E16" s="11">
        <v>21</v>
      </c>
      <c r="F16" s="10">
        <v>6800</v>
      </c>
    </row>
    <row r="17" spans="1:6">
      <c r="A17" s="11">
        <v>2021</v>
      </c>
      <c r="B17" s="11">
        <v>0</v>
      </c>
      <c r="C17" s="11">
        <v>9</v>
      </c>
      <c r="D17" s="12">
        <v>5300</v>
      </c>
      <c r="E17" s="11">
        <v>9</v>
      </c>
      <c r="F17" s="10">
        <v>5300</v>
      </c>
    </row>
    <row r="18" spans="1:6">
      <c r="A18" s="2"/>
      <c r="B18" s="2"/>
      <c r="C18" s="2"/>
      <c r="D18" s="2"/>
      <c r="E18" s="2"/>
      <c r="F18" s="2"/>
    </row>
    <row r="19" spans="1:6">
      <c r="A19" s="2" t="s">
        <v>133</v>
      </c>
      <c r="B19" s="2"/>
      <c r="C19" s="2"/>
      <c r="D19" s="2"/>
      <c r="E19" s="2"/>
      <c r="F19" s="2"/>
    </row>
    <row r="20" spans="1:6" ht="31.2">
      <c r="A20" s="4"/>
      <c r="B20" s="100" t="s">
        <v>29</v>
      </c>
      <c r="C20" s="100" t="s">
        <v>28</v>
      </c>
      <c r="D20" s="2"/>
      <c r="E20" s="2"/>
      <c r="F20" s="2"/>
    </row>
    <row r="21" spans="1:6">
      <c r="A21" s="4"/>
      <c r="B21" s="11">
        <v>2018</v>
      </c>
      <c r="C21" s="10">
        <v>10000</v>
      </c>
      <c r="D21" s="2"/>
      <c r="E21" s="2"/>
      <c r="F21" s="2"/>
    </row>
    <row r="22" spans="1:6">
      <c r="A22" s="4"/>
      <c r="B22" s="11">
        <v>2019</v>
      </c>
      <c r="C22" s="10">
        <v>12000</v>
      </c>
      <c r="D22" s="2"/>
      <c r="E22" s="2"/>
      <c r="F22" s="2"/>
    </row>
    <row r="23" spans="1:6">
      <c r="A23" s="4"/>
      <c r="B23" s="114">
        <v>2020</v>
      </c>
      <c r="C23" s="10">
        <v>15000</v>
      </c>
      <c r="D23" s="2"/>
      <c r="E23" s="4"/>
      <c r="F23" s="4"/>
    </row>
    <row r="24" spans="1:6">
      <c r="A24" s="4"/>
      <c r="B24" s="11">
        <v>2021</v>
      </c>
      <c r="C24" s="10">
        <v>18000</v>
      </c>
      <c r="D24" s="4"/>
      <c r="E24" s="4"/>
      <c r="F24" s="4"/>
    </row>
    <row r="25" spans="1:6">
      <c r="A25" s="113"/>
      <c r="B25" s="66"/>
      <c r="C25" s="4"/>
      <c r="D25" s="4"/>
      <c r="E25" s="4"/>
      <c r="F25" s="4"/>
    </row>
    <row r="26" spans="1:6">
      <c r="A26" s="112" t="s">
        <v>132</v>
      </c>
      <c r="B26" s="66"/>
      <c r="C26" s="4"/>
      <c r="D26" s="4"/>
      <c r="E26" s="4"/>
      <c r="F26" s="4"/>
    </row>
    <row r="27" spans="1:6" ht="17.399999999999999">
      <c r="A27" s="112" t="s">
        <v>131</v>
      </c>
      <c r="B27" s="66"/>
      <c r="C27" s="4"/>
      <c r="D27" s="4"/>
      <c r="E27" s="4"/>
      <c r="F27" s="4"/>
    </row>
    <row r="28" spans="1:6">
      <c r="A28" s="2"/>
      <c r="B28" s="111"/>
      <c r="C28" s="4"/>
      <c r="D28" s="4"/>
      <c r="E28" s="4"/>
      <c r="F28" s="4"/>
    </row>
    <row r="29" spans="1:6">
      <c r="A29" s="2" t="s">
        <v>69</v>
      </c>
      <c r="B29" s="2" t="s">
        <v>130</v>
      </c>
      <c r="C29" s="2"/>
      <c r="D29" s="2"/>
      <c r="E29" s="2"/>
      <c r="F29" s="2"/>
    </row>
    <row r="30" spans="1:6" ht="16.2">
      <c r="A30" s="2"/>
      <c r="B30" s="110" t="s">
        <v>128</v>
      </c>
      <c r="C30" s="109"/>
      <c r="D30" s="109"/>
      <c r="E30" s="109"/>
      <c r="F30" s="108"/>
    </row>
    <row r="31" spans="1:6">
      <c r="A31" s="46"/>
      <c r="B31" s="46"/>
      <c r="C31" s="46"/>
      <c r="D31" s="46"/>
      <c r="E31" s="46"/>
      <c r="F31" s="46"/>
    </row>
    <row r="32" spans="1:6">
      <c r="A32" s="2" t="s">
        <v>9</v>
      </c>
      <c r="B32" s="2" t="s">
        <v>129</v>
      </c>
      <c r="C32" s="2"/>
      <c r="D32" s="2"/>
      <c r="E32" s="2"/>
      <c r="F32" s="2"/>
    </row>
    <row r="33" spans="1:3" ht="16.2">
      <c r="A33" s="2"/>
      <c r="B33" s="110" t="s">
        <v>128</v>
      </c>
      <c r="C33" s="109"/>
    </row>
    <row r="34" spans="1:3" ht="16.2">
      <c r="A34" s="2"/>
      <c r="B34" s="5"/>
      <c r="C34" s="2"/>
    </row>
    <row r="35" spans="1:3" ht="18">
      <c r="A35" s="2" t="s">
        <v>127</v>
      </c>
      <c r="B35" s="5"/>
      <c r="C35" s="2"/>
    </row>
    <row r="36" spans="1:3" ht="16.2">
      <c r="A36" s="2" t="s">
        <v>126</v>
      </c>
      <c r="B36" s="5"/>
      <c r="C36" s="2"/>
    </row>
    <row r="37" spans="1:3" ht="16.2">
      <c r="A37" s="2"/>
      <c r="B37" s="107" t="s">
        <v>125</v>
      </c>
      <c r="C37" s="6">
        <v>0.71030000000000004</v>
      </c>
    </row>
    <row r="38" spans="1:3" ht="16.2">
      <c r="A38" s="2"/>
      <c r="B38" s="107" t="s">
        <v>12</v>
      </c>
      <c r="C38" s="6">
        <v>9.8230000000000004</v>
      </c>
    </row>
    <row r="39" spans="1:3">
      <c r="A39" s="2"/>
      <c r="B39" s="2"/>
      <c r="C39" s="4"/>
    </row>
    <row r="40" spans="1:3" ht="16.2">
      <c r="A40" s="2" t="s">
        <v>7</v>
      </c>
      <c r="B40" s="2" t="s">
        <v>124</v>
      </c>
      <c r="C40" s="5"/>
    </row>
    <row r="41" spans="1:3" ht="16.2">
      <c r="A41" s="5"/>
      <c r="B41" s="5" t="s">
        <v>60</v>
      </c>
      <c r="C41" s="3"/>
    </row>
    <row r="42" spans="1:3" ht="19.95" customHeight="1"/>
    <row r="43" spans="1:3" ht="19.95" customHeight="1"/>
    <row r="45" spans="1:3" ht="16.2">
      <c r="A45" s="2" t="s">
        <v>4</v>
      </c>
      <c r="B45" s="2" t="s">
        <v>123</v>
      </c>
      <c r="C45" s="5"/>
    </row>
    <row r="46" spans="1:3" ht="16.2">
      <c r="A46" s="5"/>
      <c r="B46" s="5" t="s">
        <v>60</v>
      </c>
      <c r="C46" s="5"/>
    </row>
    <row r="50" spans="1:2">
      <c r="A50" s="2" t="s">
        <v>46</v>
      </c>
      <c r="B50" s="2" t="s">
        <v>122</v>
      </c>
    </row>
    <row r="51" spans="1:2" ht="16.2">
      <c r="A51" s="5"/>
      <c r="B51" s="5" t="s">
        <v>60</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BC808-708B-423C-837B-DE07203E6915}">
  <dimension ref="A1:O54"/>
  <sheetViews>
    <sheetView zoomScaleNormal="100" workbookViewId="0"/>
  </sheetViews>
  <sheetFormatPr defaultColWidth="8.88671875" defaultRowHeight="15.6"/>
  <cols>
    <col min="1" max="1" width="8.88671875" style="1"/>
    <col min="2" max="11" width="14.5546875" style="1" customWidth="1"/>
    <col min="12" max="12" width="10.44140625" style="1" customWidth="1"/>
    <col min="13" max="13" width="13.33203125" style="1" bestFit="1" customWidth="1"/>
    <col min="14" max="14" width="8.88671875" style="1"/>
    <col min="16" max="16" width="18.33203125" style="1" bestFit="1" customWidth="1"/>
    <col min="17" max="17" width="10.33203125" style="1" customWidth="1"/>
    <col min="18" max="18" width="10.5546875" style="1" customWidth="1"/>
    <col min="19" max="16384" width="8.88671875" style="1"/>
  </cols>
  <sheetData>
    <row r="1" spans="1:12" ht="18">
      <c r="A1" s="23" t="s">
        <v>970</v>
      </c>
      <c r="B1" s="22"/>
      <c r="C1" s="5" t="s">
        <v>36</v>
      </c>
      <c r="D1" s="22"/>
      <c r="E1" s="22"/>
      <c r="F1" s="22"/>
      <c r="G1" s="22"/>
      <c r="H1" s="22"/>
      <c r="I1" s="22"/>
      <c r="J1" s="22"/>
      <c r="K1" s="4"/>
      <c r="L1" s="4"/>
    </row>
    <row r="2" spans="1:12" ht="16.2">
      <c r="A2" s="21"/>
      <c r="B2" s="2"/>
      <c r="C2" s="2"/>
      <c r="D2" s="2"/>
      <c r="E2" s="2"/>
      <c r="F2" s="2"/>
      <c r="G2" s="2"/>
      <c r="H2" s="19"/>
      <c r="I2" s="19"/>
      <c r="J2" s="3"/>
      <c r="K2" s="3"/>
      <c r="L2" s="3"/>
    </row>
    <row r="3" spans="1:12" ht="31.2" customHeight="1">
      <c r="A3" s="880" t="s">
        <v>1518</v>
      </c>
      <c r="B3" s="880"/>
      <c r="C3" s="880"/>
      <c r="D3" s="880"/>
      <c r="E3" s="880"/>
      <c r="F3" s="880"/>
      <c r="G3" s="880"/>
      <c r="H3" s="880"/>
      <c r="I3" s="880"/>
      <c r="J3" s="880"/>
      <c r="K3" s="880"/>
      <c r="L3" s="4"/>
    </row>
    <row r="4" spans="1:12">
      <c r="A4" s="2" t="s">
        <v>866</v>
      </c>
      <c r="B4" s="2"/>
      <c r="C4" s="2"/>
      <c r="D4" s="2"/>
      <c r="E4" s="2"/>
      <c r="F4" s="2"/>
      <c r="G4" s="4"/>
      <c r="H4" s="4"/>
      <c r="I4" s="4"/>
      <c r="J4" s="4"/>
      <c r="K4" s="4"/>
      <c r="L4" s="4"/>
    </row>
    <row r="5" spans="1:12">
      <c r="A5" s="2"/>
      <c r="B5" s="2"/>
      <c r="C5" s="2"/>
      <c r="D5" s="2"/>
      <c r="E5" s="2"/>
      <c r="F5" s="2"/>
      <c r="G5" s="4"/>
      <c r="H5" s="4"/>
      <c r="I5" s="4"/>
      <c r="J5" s="4"/>
      <c r="K5" s="4"/>
      <c r="L5" s="4"/>
    </row>
    <row r="6" spans="1:12" ht="15.6" customHeight="1">
      <c r="A6" s="719"/>
      <c r="B6" s="839" t="s">
        <v>1517</v>
      </c>
      <c r="C6" s="839" t="s">
        <v>29</v>
      </c>
      <c r="D6" s="839" t="s">
        <v>1516</v>
      </c>
      <c r="E6" s="839"/>
      <c r="F6" s="719"/>
      <c r="G6" s="4"/>
      <c r="H6" s="4"/>
      <c r="I6" s="4"/>
      <c r="J6" s="4"/>
      <c r="K6" s="4"/>
      <c r="L6" s="4"/>
    </row>
    <row r="7" spans="1:12">
      <c r="A7" s="113"/>
      <c r="B7" s="839"/>
      <c r="C7" s="839"/>
      <c r="D7" s="839"/>
      <c r="E7" s="839"/>
      <c r="F7" s="66"/>
      <c r="G7" s="4"/>
      <c r="H7" s="4"/>
      <c r="I7" s="4"/>
      <c r="J7" s="4"/>
      <c r="K7" s="4"/>
      <c r="L7" s="4"/>
    </row>
    <row r="8" spans="1:12">
      <c r="A8" s="113"/>
      <c r="B8" s="351">
        <v>1</v>
      </c>
      <c r="C8" s="351">
        <v>2019</v>
      </c>
      <c r="D8" s="1029">
        <v>900000</v>
      </c>
      <c r="E8" s="1029"/>
      <c r="F8" s="66"/>
      <c r="G8" s="4"/>
      <c r="H8" s="4"/>
      <c r="I8" s="4"/>
      <c r="J8" s="4"/>
      <c r="K8" s="4"/>
      <c r="L8" s="4"/>
    </row>
    <row r="9" spans="1:12">
      <c r="A9" s="113"/>
      <c r="B9" s="351">
        <v>2</v>
      </c>
      <c r="C9" s="351">
        <v>2019</v>
      </c>
      <c r="D9" s="1029">
        <v>2900000</v>
      </c>
      <c r="E9" s="1029"/>
      <c r="F9" s="66"/>
      <c r="G9" s="4"/>
      <c r="H9" s="4"/>
      <c r="I9" s="4"/>
      <c r="J9" s="4"/>
      <c r="K9" s="4"/>
      <c r="L9" s="4"/>
    </row>
    <row r="10" spans="1:12">
      <c r="A10" s="113"/>
      <c r="B10" s="351">
        <v>3</v>
      </c>
      <c r="C10" s="351">
        <v>2020</v>
      </c>
      <c r="D10" s="1029">
        <v>1600000</v>
      </c>
      <c r="E10" s="1029"/>
      <c r="F10" s="66"/>
      <c r="G10" s="4"/>
      <c r="H10" s="4"/>
      <c r="I10" s="4"/>
      <c r="J10" s="4"/>
      <c r="K10" s="4"/>
      <c r="L10" s="4"/>
    </row>
    <row r="11" spans="1:12">
      <c r="A11" s="113"/>
      <c r="B11" s="351">
        <v>4</v>
      </c>
      <c r="C11" s="351">
        <v>2020</v>
      </c>
      <c r="D11" s="1029">
        <v>800000</v>
      </c>
      <c r="E11" s="1029"/>
      <c r="F11" s="66"/>
      <c r="G11" s="4"/>
      <c r="H11" s="4"/>
      <c r="I11" s="4"/>
      <c r="J11" s="4"/>
      <c r="K11" s="4"/>
      <c r="L11" s="4"/>
    </row>
    <row r="12" spans="1:12">
      <c r="A12" s="113"/>
      <c r="B12" s="351">
        <v>5</v>
      </c>
      <c r="C12" s="351">
        <v>2021</v>
      </c>
      <c r="D12" s="1029">
        <v>700000</v>
      </c>
      <c r="E12" s="1029"/>
      <c r="F12" s="66"/>
      <c r="G12" s="4"/>
      <c r="H12" s="4"/>
      <c r="I12" s="4"/>
      <c r="J12" s="4"/>
      <c r="K12" s="4"/>
      <c r="L12" s="4"/>
    </row>
    <row r="13" spans="1:12">
      <c r="A13" s="113"/>
      <c r="B13" s="351">
        <v>6</v>
      </c>
      <c r="C13" s="351">
        <v>2021</v>
      </c>
      <c r="D13" s="1029">
        <v>2000000</v>
      </c>
      <c r="E13" s="1029"/>
      <c r="F13" s="66"/>
      <c r="G13" s="4"/>
      <c r="H13" s="4"/>
      <c r="I13" s="4"/>
      <c r="J13" s="4"/>
      <c r="K13" s="4"/>
      <c r="L13" s="4"/>
    </row>
    <row r="14" spans="1:12">
      <c r="A14" s="113"/>
      <c r="B14" s="351">
        <v>7</v>
      </c>
      <c r="C14" s="351">
        <v>2022</v>
      </c>
      <c r="D14" s="1029">
        <v>1800000</v>
      </c>
      <c r="E14" s="1029"/>
      <c r="F14" s="66"/>
      <c r="G14" s="4"/>
      <c r="H14" s="4"/>
      <c r="I14" s="4"/>
      <c r="J14" s="4"/>
      <c r="K14" s="4"/>
      <c r="L14" s="4"/>
    </row>
    <row r="15" spans="1:12">
      <c r="A15" s="113"/>
      <c r="B15" s="351">
        <v>8</v>
      </c>
      <c r="C15" s="351">
        <v>2022</v>
      </c>
      <c r="D15" s="1029">
        <v>1400000</v>
      </c>
      <c r="E15" s="1029"/>
      <c r="F15" s="66"/>
      <c r="G15" s="4"/>
      <c r="H15" s="4"/>
      <c r="I15" s="4"/>
      <c r="J15" s="4"/>
      <c r="K15" s="4"/>
      <c r="L15" s="4"/>
    </row>
    <row r="16" spans="1:12">
      <c r="A16" s="4"/>
      <c r="B16" s="113"/>
      <c r="C16" s="482"/>
      <c r="D16" s="2"/>
      <c r="E16" s="2"/>
      <c r="F16" s="2"/>
      <c r="G16" s="2"/>
      <c r="H16" s="2"/>
      <c r="I16" s="4"/>
      <c r="J16" s="4"/>
      <c r="K16" s="4"/>
      <c r="L16" s="4"/>
    </row>
    <row r="17" spans="1:13" ht="15.6" customHeight="1">
      <c r="A17" s="4"/>
      <c r="B17" s="2"/>
      <c r="C17" s="833" t="s">
        <v>400</v>
      </c>
      <c r="D17" s="833" t="s">
        <v>1515</v>
      </c>
      <c r="E17" s="833"/>
      <c r="F17" s="2"/>
      <c r="G17" s="2"/>
      <c r="H17" s="2"/>
      <c r="I17" s="4"/>
      <c r="J17" s="4"/>
      <c r="K17" s="4"/>
      <c r="L17" s="4"/>
      <c r="M17" s="4"/>
    </row>
    <row r="18" spans="1:13">
      <c r="A18" s="4"/>
      <c r="B18" s="2"/>
      <c r="C18" s="833"/>
      <c r="D18" s="833"/>
      <c r="E18" s="833"/>
      <c r="F18" s="2"/>
      <c r="G18" s="2"/>
      <c r="H18" s="2"/>
      <c r="I18" s="4"/>
      <c r="J18" s="4"/>
      <c r="K18" s="4"/>
      <c r="L18" s="4"/>
      <c r="M18" s="4"/>
    </row>
    <row r="19" spans="1:13">
      <c r="A19" s="4"/>
      <c r="B19" s="2"/>
      <c r="C19" s="351">
        <v>2019</v>
      </c>
      <c r="D19" s="1029">
        <v>15000000</v>
      </c>
      <c r="E19" s="1029"/>
      <c r="F19" s="2"/>
      <c r="G19" s="2"/>
      <c r="H19" s="2"/>
      <c r="I19" s="4"/>
      <c r="J19" s="4"/>
      <c r="K19" s="4"/>
      <c r="L19" s="4"/>
      <c r="M19" s="4"/>
    </row>
    <row r="20" spans="1:13">
      <c r="A20" s="4"/>
      <c r="B20" s="2"/>
      <c r="C20" s="351">
        <v>2020</v>
      </c>
      <c r="D20" s="1029">
        <v>6000000</v>
      </c>
      <c r="E20" s="1029"/>
      <c r="F20" s="2"/>
      <c r="G20" s="2"/>
      <c r="H20" s="2"/>
      <c r="I20" s="4"/>
      <c r="J20" s="4"/>
      <c r="K20" s="4"/>
      <c r="L20" s="4"/>
      <c r="M20" s="4"/>
    </row>
    <row r="21" spans="1:13">
      <c r="A21" s="4"/>
      <c r="B21" s="2"/>
      <c r="C21" s="351">
        <v>2021</v>
      </c>
      <c r="D21" s="1029">
        <v>6500000</v>
      </c>
      <c r="E21" s="1029"/>
      <c r="F21" s="2"/>
      <c r="G21" s="2"/>
      <c r="H21" s="2"/>
      <c r="I21" s="4"/>
      <c r="J21" s="4"/>
      <c r="K21" s="4"/>
      <c r="L21" s="4"/>
      <c r="M21" s="4"/>
    </row>
    <row r="22" spans="1:13">
      <c r="A22" s="4"/>
      <c r="B22" s="2"/>
      <c r="C22" s="351">
        <v>2022</v>
      </c>
      <c r="D22" s="1029">
        <v>7500000</v>
      </c>
      <c r="E22" s="1029"/>
      <c r="F22" s="2"/>
      <c r="G22" s="2"/>
      <c r="H22" s="2"/>
      <c r="I22" s="4"/>
      <c r="J22" s="4"/>
      <c r="K22" s="4"/>
      <c r="L22" s="4"/>
      <c r="M22" s="4"/>
    </row>
    <row r="23" spans="1:13">
      <c r="A23" s="4"/>
      <c r="B23" s="2"/>
      <c r="C23" s="2"/>
      <c r="D23" s="2"/>
      <c r="E23" s="2"/>
      <c r="F23" s="2"/>
      <c r="G23" s="2"/>
      <c r="H23" s="2"/>
      <c r="I23" s="4"/>
      <c r="J23" s="4"/>
      <c r="K23" s="4"/>
      <c r="L23" s="4"/>
      <c r="M23" s="4"/>
    </row>
    <row r="24" spans="1:13">
      <c r="A24" s="742" t="s">
        <v>1514</v>
      </c>
      <c r="B24" s="113"/>
      <c r="C24" s="482"/>
      <c r="D24" s="2"/>
      <c r="E24" s="2"/>
      <c r="F24" s="2"/>
      <c r="G24" s="2"/>
      <c r="H24" s="2"/>
      <c r="I24" s="4"/>
      <c r="J24" s="4"/>
      <c r="K24" s="4"/>
      <c r="L24" s="4"/>
      <c r="M24" s="4"/>
    </row>
    <row r="25" spans="1:13">
      <c r="A25" s="742" t="s">
        <v>1513</v>
      </c>
      <c r="B25" s="113"/>
      <c r="C25" s="482"/>
      <c r="D25" s="2"/>
      <c r="E25" s="2"/>
      <c r="F25" s="2"/>
      <c r="G25" s="2"/>
      <c r="H25" s="2"/>
      <c r="I25" s="4"/>
      <c r="J25" s="506" t="s">
        <v>1512</v>
      </c>
      <c r="K25" s="507">
        <v>7.0000000000000007E-2</v>
      </c>
      <c r="L25" s="21"/>
      <c r="M25" s="4"/>
    </row>
    <row r="26" spans="1:13">
      <c r="A26" s="742" t="s">
        <v>1511</v>
      </c>
      <c r="B26" s="113"/>
      <c r="C26" s="482"/>
      <c r="D26" s="2"/>
      <c r="E26" s="2"/>
      <c r="F26" s="2"/>
      <c r="G26" s="2"/>
      <c r="H26" s="2"/>
      <c r="I26" s="4"/>
      <c r="J26" s="506" t="s">
        <v>1251</v>
      </c>
      <c r="K26" s="359">
        <v>3000000</v>
      </c>
      <c r="L26" s="351" t="s">
        <v>1510</v>
      </c>
      <c r="M26" s="359">
        <v>1000000</v>
      </c>
    </row>
    <row r="27" spans="1:13">
      <c r="A27" s="742"/>
      <c r="B27" s="113"/>
      <c r="C27" s="482"/>
      <c r="D27" s="2"/>
      <c r="E27" s="2"/>
      <c r="F27" s="2"/>
      <c r="G27" s="2"/>
      <c r="H27" s="2"/>
      <c r="I27" s="4"/>
      <c r="J27" s="4"/>
      <c r="K27" s="4"/>
      <c r="L27" s="4"/>
      <c r="M27" s="4"/>
    </row>
    <row r="28" spans="1:13">
      <c r="A28" s="742"/>
      <c r="B28" s="351" t="s">
        <v>1250</v>
      </c>
      <c r="C28" s="713">
        <v>2</v>
      </c>
      <c r="D28" s="2"/>
      <c r="E28" s="2"/>
      <c r="F28" s="2"/>
      <c r="G28" s="2"/>
      <c r="H28" s="2"/>
      <c r="I28" s="4"/>
      <c r="J28" s="4"/>
      <c r="K28" s="4"/>
      <c r="L28" s="4"/>
      <c r="M28" s="4"/>
    </row>
    <row r="29" spans="1:13">
      <c r="A29" s="742"/>
      <c r="B29" s="351" t="s">
        <v>1249</v>
      </c>
      <c r="C29" s="713">
        <v>1.5</v>
      </c>
      <c r="D29" s="2"/>
      <c r="E29" s="2"/>
      <c r="F29" s="2"/>
      <c r="G29" s="2"/>
      <c r="H29" s="2"/>
      <c r="I29" s="4"/>
      <c r="J29" s="4"/>
      <c r="K29" s="4"/>
      <c r="L29" s="4"/>
      <c r="M29" s="4"/>
    </row>
    <row r="30" spans="1:13">
      <c r="A30" s="742"/>
      <c r="B30" s="351" t="s">
        <v>1248</v>
      </c>
      <c r="C30" s="713">
        <v>1.25</v>
      </c>
      <c r="D30" s="2"/>
      <c r="E30" s="2"/>
      <c r="F30" s="2"/>
      <c r="G30" s="2"/>
      <c r="H30" s="2"/>
      <c r="I30" s="4"/>
      <c r="J30" s="4"/>
      <c r="K30" s="4"/>
      <c r="L30" s="4"/>
      <c r="M30" s="4"/>
    </row>
    <row r="31" spans="1:13">
      <c r="A31" s="742"/>
      <c r="B31" s="351" t="s">
        <v>1509</v>
      </c>
      <c r="C31" s="713">
        <v>1</v>
      </c>
      <c r="D31" s="2"/>
      <c r="E31" s="2"/>
      <c r="F31" s="2"/>
      <c r="G31" s="2"/>
      <c r="H31" s="2"/>
      <c r="I31" s="4"/>
      <c r="J31" s="4"/>
      <c r="K31" s="4"/>
      <c r="L31" s="4"/>
      <c r="M31" s="4"/>
    </row>
    <row r="32" spans="1:13">
      <c r="A32" s="4"/>
      <c r="B32" s="113"/>
      <c r="C32" s="482"/>
      <c r="D32" s="2"/>
      <c r="E32" s="2"/>
      <c r="F32" s="2"/>
      <c r="G32" s="2"/>
      <c r="H32" s="2"/>
      <c r="I32" s="4"/>
      <c r="J32" s="4"/>
      <c r="K32" s="4"/>
      <c r="L32" s="4"/>
      <c r="M32" s="4"/>
    </row>
    <row r="33" spans="1:13">
      <c r="A33" s="2" t="s">
        <v>69</v>
      </c>
      <c r="B33" s="2" t="s">
        <v>1508</v>
      </c>
      <c r="C33" s="2"/>
      <c r="D33" s="2"/>
      <c r="E33" s="2"/>
      <c r="F33" s="2"/>
      <c r="G33" s="2"/>
      <c r="H33" s="2"/>
      <c r="I33" s="4"/>
      <c r="J33" s="4"/>
      <c r="K33" s="4"/>
      <c r="L33" s="4"/>
      <c r="M33" s="4"/>
    </row>
    <row r="34" spans="1:13" ht="16.2">
      <c r="A34" s="5"/>
      <c r="B34" s="5" t="s">
        <v>60</v>
      </c>
      <c r="C34" s="5"/>
      <c r="D34" s="3"/>
      <c r="E34" s="3"/>
      <c r="F34" s="2"/>
      <c r="G34" s="2"/>
      <c r="H34" s="4"/>
      <c r="I34" s="46"/>
      <c r="J34" s="4"/>
      <c r="K34" s="4"/>
      <c r="L34" s="4"/>
      <c r="M34" s="4"/>
    </row>
    <row r="35" spans="1:13">
      <c r="A35" s="14"/>
    </row>
    <row r="36" spans="1:13" customFormat="1">
      <c r="A36" s="1"/>
      <c r="B36" s="1"/>
      <c r="C36" s="1"/>
      <c r="D36" s="1"/>
      <c r="E36" s="1"/>
      <c r="F36" s="1"/>
      <c r="G36" s="1"/>
      <c r="H36" s="1"/>
      <c r="I36" s="1"/>
      <c r="J36" s="1"/>
      <c r="K36" s="1"/>
      <c r="L36" s="1"/>
      <c r="M36" s="1"/>
    </row>
    <row r="37" spans="1:13" customFormat="1">
      <c r="A37" s="1"/>
      <c r="B37" s="1"/>
      <c r="C37" s="1"/>
      <c r="D37" s="1"/>
      <c r="E37" s="1"/>
      <c r="F37" s="1"/>
      <c r="G37" s="1"/>
      <c r="H37" s="1"/>
      <c r="I37" s="1"/>
      <c r="J37" s="1"/>
      <c r="K37" s="1"/>
      <c r="L37" s="1"/>
      <c r="M37" s="1"/>
    </row>
    <row r="38" spans="1:13">
      <c r="A38" s="832" t="s">
        <v>1507</v>
      </c>
      <c r="B38" s="832"/>
      <c r="C38" s="832"/>
      <c r="D38" s="832"/>
      <c r="E38" s="832"/>
      <c r="F38" s="832"/>
      <c r="G38" s="832"/>
      <c r="H38" s="832"/>
      <c r="I38" s="832"/>
      <c r="J38" s="832"/>
      <c r="K38" s="832"/>
      <c r="L38" s="832"/>
      <c r="M38" s="832"/>
    </row>
    <row r="39" spans="1:13">
      <c r="A39" s="2"/>
      <c r="B39" s="113"/>
      <c r="C39" s="482"/>
      <c r="D39" s="2"/>
      <c r="E39" s="2"/>
      <c r="F39" s="2"/>
      <c r="G39" s="2"/>
      <c r="H39" s="2"/>
      <c r="I39" s="4"/>
      <c r="J39" s="4"/>
      <c r="K39" s="4"/>
      <c r="L39" s="4"/>
      <c r="M39" s="4"/>
    </row>
    <row r="40" spans="1:13" ht="31.2">
      <c r="A40" s="2"/>
      <c r="B40" s="75" t="s">
        <v>1506</v>
      </c>
      <c r="C40" s="75" t="s">
        <v>1286</v>
      </c>
      <c r="D40" s="2"/>
      <c r="E40" s="2"/>
      <c r="F40" s="2"/>
      <c r="G40" s="2"/>
      <c r="H40" s="2"/>
      <c r="I40" s="4"/>
      <c r="J40" s="4"/>
      <c r="K40" s="4"/>
      <c r="L40" s="4"/>
      <c r="M40" s="4"/>
    </row>
    <row r="41" spans="1:13">
      <c r="A41" s="2"/>
      <c r="B41" s="460">
        <v>0</v>
      </c>
      <c r="C41" s="460">
        <v>0.5</v>
      </c>
      <c r="D41" s="2"/>
      <c r="E41" s="2"/>
      <c r="F41" s="2"/>
      <c r="G41" s="2"/>
      <c r="H41" s="2"/>
      <c r="I41" s="4"/>
      <c r="J41" s="4"/>
      <c r="K41" s="4"/>
      <c r="L41" s="4"/>
      <c r="M41" s="4"/>
    </row>
    <row r="42" spans="1:13">
      <c r="A42" s="2"/>
      <c r="B42" s="460">
        <v>0.1</v>
      </c>
      <c r="C42" s="460">
        <v>0.3</v>
      </c>
      <c r="D42" s="2"/>
      <c r="E42" s="2"/>
      <c r="F42" s="2"/>
      <c r="G42" s="2"/>
      <c r="H42" s="2"/>
      <c r="I42" s="4"/>
      <c r="J42" s="4"/>
      <c r="K42" s="4"/>
      <c r="L42" s="4"/>
      <c r="M42" s="4"/>
    </row>
    <row r="43" spans="1:13">
      <c r="A43" s="2"/>
      <c r="B43" s="460">
        <v>0.2</v>
      </c>
      <c r="C43" s="460">
        <v>0.2</v>
      </c>
      <c r="D43" s="2"/>
      <c r="E43" s="2"/>
      <c r="F43" s="2"/>
      <c r="G43" s="2"/>
      <c r="H43" s="2"/>
      <c r="I43" s="4"/>
      <c r="J43" s="4"/>
      <c r="K43" s="4"/>
      <c r="L43" s="4"/>
      <c r="M43" s="4"/>
    </row>
    <row r="44" spans="1:13">
      <c r="A44" s="2"/>
      <c r="B44" s="113"/>
      <c r="C44" s="482"/>
      <c r="D44" s="2"/>
      <c r="E44" s="2"/>
      <c r="F44" s="2"/>
      <c r="G44" s="2"/>
      <c r="H44" s="2"/>
      <c r="I44" s="4"/>
      <c r="J44" s="4"/>
      <c r="K44" s="4"/>
      <c r="L44" s="4"/>
      <c r="M44" s="4"/>
    </row>
    <row r="45" spans="1:13">
      <c r="A45" s="2" t="s">
        <v>9</v>
      </c>
      <c r="B45" s="2" t="s">
        <v>1505</v>
      </c>
      <c r="C45" s="2"/>
      <c r="D45" s="2"/>
      <c r="E45" s="2"/>
      <c r="F45" s="2"/>
      <c r="G45" s="2"/>
      <c r="H45" s="2"/>
      <c r="I45" s="4"/>
      <c r="J45" s="4"/>
      <c r="K45" s="4"/>
      <c r="L45" s="4"/>
      <c r="M45" s="4"/>
    </row>
    <row r="46" spans="1:13" ht="16.2">
      <c r="A46" s="5"/>
      <c r="B46" s="5" t="s">
        <v>60</v>
      </c>
      <c r="C46" s="5"/>
      <c r="D46" s="3"/>
      <c r="E46" s="3"/>
      <c r="F46" s="2"/>
      <c r="G46" s="2"/>
      <c r="H46" s="4"/>
      <c r="I46" s="46"/>
      <c r="J46" s="4"/>
      <c r="K46" s="4"/>
      <c r="L46" s="4"/>
      <c r="M46" s="4"/>
    </row>
    <row r="50" spans="1:12">
      <c r="A50" s="2" t="s">
        <v>7</v>
      </c>
      <c r="B50" s="2" t="s">
        <v>1504</v>
      </c>
      <c r="C50" s="2"/>
      <c r="D50" s="2"/>
      <c r="E50" s="2"/>
      <c r="F50" s="2"/>
      <c r="G50" s="2"/>
      <c r="H50" s="2"/>
      <c r="I50" s="4"/>
      <c r="J50" s="4"/>
      <c r="K50" s="4"/>
      <c r="L50" s="4"/>
    </row>
    <row r="51" spans="1:12" ht="16.2">
      <c r="A51" s="5"/>
      <c r="B51" s="5" t="s">
        <v>60</v>
      </c>
      <c r="C51" s="5"/>
      <c r="D51" s="3"/>
      <c r="E51" s="3"/>
      <c r="F51" s="2"/>
      <c r="G51" s="2"/>
      <c r="H51" s="4"/>
      <c r="I51" s="46"/>
      <c r="J51" s="4"/>
      <c r="K51" s="4"/>
      <c r="L51" s="4"/>
    </row>
    <row r="52" spans="1:12">
      <c r="A52"/>
      <c r="B52" s="848"/>
      <c r="C52" s="848"/>
      <c r="D52" s="848"/>
      <c r="E52" s="848"/>
      <c r="F52" s="848"/>
      <c r="G52" s="848"/>
      <c r="H52" s="848"/>
      <c r="I52" s="848"/>
      <c r="J52" s="848"/>
      <c r="K52" s="848"/>
      <c r="L52" s="848"/>
    </row>
    <row r="53" spans="1:12">
      <c r="A53"/>
      <c r="B53" s="848"/>
      <c r="C53" s="848"/>
      <c r="D53" s="848"/>
      <c r="E53" s="848"/>
      <c r="F53" s="848"/>
      <c r="G53" s="848"/>
      <c r="H53" s="848"/>
      <c r="I53" s="848"/>
      <c r="J53" s="848"/>
      <c r="K53" s="848"/>
      <c r="L53" s="848"/>
    </row>
    <row r="54" spans="1:12">
      <c r="B54" s="848"/>
      <c r="C54" s="848"/>
      <c r="D54" s="848"/>
      <c r="E54" s="848"/>
      <c r="F54" s="848"/>
      <c r="G54" s="848"/>
      <c r="H54" s="848"/>
      <c r="I54" s="848"/>
      <c r="J54" s="848"/>
      <c r="K54" s="848"/>
      <c r="L54" s="848"/>
    </row>
  </sheetData>
  <mergeCells count="20">
    <mergeCell ref="D9:E9"/>
    <mergeCell ref="D10:E10"/>
    <mergeCell ref="D11:E11"/>
    <mergeCell ref="D12:E12"/>
    <mergeCell ref="A3:K3"/>
    <mergeCell ref="B6:B7"/>
    <mergeCell ref="C6:C7"/>
    <mergeCell ref="D6:E7"/>
    <mergeCell ref="D8:E8"/>
    <mergeCell ref="D13:E13"/>
    <mergeCell ref="D14:E14"/>
    <mergeCell ref="A38:M38"/>
    <mergeCell ref="B52:L54"/>
    <mergeCell ref="C17:C18"/>
    <mergeCell ref="D17:E18"/>
    <mergeCell ref="D19:E19"/>
    <mergeCell ref="D20:E20"/>
    <mergeCell ref="D21:E21"/>
    <mergeCell ref="D22:E22"/>
    <mergeCell ref="D15:E15"/>
  </mergeCells>
  <pageMargins left="0.7" right="0.7" top="0.75" bottom="0.75" header="0.3" footer="0.3"/>
  <pageSetup orientation="portrait" horizontalDpi="0"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AB535-8053-4CE9-878C-102FC271F4BA}">
  <dimension ref="A1:Y46"/>
  <sheetViews>
    <sheetView zoomScaleNormal="100" workbookViewId="0"/>
  </sheetViews>
  <sheetFormatPr defaultColWidth="9.109375" defaultRowHeight="15.6"/>
  <cols>
    <col min="1" max="1" width="12.6640625" style="1" customWidth="1"/>
    <col min="2" max="2" width="10.6640625" style="1" customWidth="1"/>
    <col min="3" max="3" width="12.6640625" style="1" customWidth="1"/>
    <col min="4" max="9" width="14.109375" style="1" customWidth="1"/>
    <col min="10" max="10" width="19.109375" style="1" customWidth="1"/>
    <col min="11" max="13" width="14.109375" style="1" customWidth="1"/>
    <col min="14" max="14" width="8.88671875" bestFit="1" customWidth="1"/>
    <col min="26" max="16384" width="9.109375" style="1"/>
  </cols>
  <sheetData>
    <row r="1" spans="1:13" ht="15.75" customHeight="1">
      <c r="A1" s="23" t="s">
        <v>574</v>
      </c>
      <c r="B1" s="22"/>
      <c r="C1" s="5" t="s">
        <v>36</v>
      </c>
      <c r="D1" s="22"/>
      <c r="E1" s="22"/>
      <c r="F1" s="22"/>
      <c r="G1" s="22"/>
      <c r="H1" s="22"/>
      <c r="I1" s="22"/>
      <c r="J1" s="22"/>
      <c r="K1" s="22"/>
      <c r="L1" s="22"/>
      <c r="M1" s="4"/>
    </row>
    <row r="2" spans="1:13" customFormat="1" ht="15.75" customHeight="1">
      <c r="A2" s="23"/>
      <c r="B2" s="21"/>
      <c r="C2" s="5"/>
      <c r="D2" s="21"/>
      <c r="E2" s="21"/>
      <c r="F2" s="21"/>
      <c r="G2" s="21"/>
      <c r="H2" s="21"/>
      <c r="I2" s="21"/>
      <c r="J2" s="21"/>
      <c r="K2" s="21"/>
      <c r="L2" s="21"/>
      <c r="M2" s="4"/>
    </row>
    <row r="3" spans="1:13">
      <c r="A3" s="981" t="s">
        <v>1181</v>
      </c>
      <c r="B3" s="981"/>
      <c r="C3" s="981"/>
      <c r="D3" s="981"/>
      <c r="E3" s="981"/>
      <c r="F3" s="981"/>
      <c r="G3" s="981"/>
      <c r="H3" s="981"/>
      <c r="I3" s="981"/>
      <c r="J3" s="981"/>
      <c r="K3" s="981"/>
      <c r="L3" s="981"/>
      <c r="M3" s="981"/>
    </row>
    <row r="4" spans="1:13">
      <c r="A4" s="21"/>
      <c r="B4" s="49"/>
      <c r="C4" s="21"/>
      <c r="D4" s="21"/>
      <c r="E4" s="21"/>
      <c r="F4" s="21"/>
      <c r="G4" s="21"/>
      <c r="H4" s="21"/>
      <c r="I4" s="21"/>
      <c r="J4" s="21"/>
      <c r="K4" s="21"/>
      <c r="L4" s="21"/>
      <c r="M4" s="4"/>
    </row>
    <row r="5" spans="1:13">
      <c r="A5" s="140" t="s">
        <v>69</v>
      </c>
      <c r="B5" s="817" t="s">
        <v>1534</v>
      </c>
      <c r="C5" s="817"/>
      <c r="D5" s="817"/>
      <c r="E5" s="817"/>
      <c r="F5" s="817"/>
      <c r="G5" s="817"/>
      <c r="H5" s="817"/>
      <c r="I5" s="817"/>
      <c r="J5" s="817"/>
      <c r="K5" s="817"/>
      <c r="L5" s="817"/>
      <c r="M5" s="817"/>
    </row>
    <row r="6" spans="1:13" ht="16.2">
      <c r="A6" s="5"/>
      <c r="B6" s="5" t="s">
        <v>60</v>
      </c>
      <c r="C6" s="5"/>
      <c r="D6" s="3"/>
      <c r="E6" s="3"/>
      <c r="F6" s="2"/>
      <c r="G6" s="2"/>
      <c r="H6" s="2"/>
      <c r="I6" s="4"/>
      <c r="J6" s="4"/>
      <c r="K6" s="4"/>
      <c r="L6" s="4"/>
      <c r="M6" s="4"/>
    </row>
    <row r="7" spans="1:13">
      <c r="B7" s="848"/>
      <c r="C7" s="848"/>
      <c r="D7" s="848"/>
      <c r="E7" s="848"/>
      <c r="F7" s="848"/>
      <c r="G7" s="848"/>
      <c r="H7" s="848"/>
      <c r="I7" s="848"/>
      <c r="J7" s="848"/>
      <c r="K7" s="848"/>
      <c r="L7" s="848"/>
      <c r="M7" s="848"/>
    </row>
    <row r="8" spans="1:13">
      <c r="B8" s="848"/>
      <c r="C8" s="848"/>
      <c r="D8" s="848"/>
      <c r="E8" s="848"/>
      <c r="F8" s="848"/>
      <c r="G8" s="848"/>
      <c r="H8" s="848"/>
      <c r="I8" s="848"/>
      <c r="J8" s="848"/>
      <c r="K8" s="848"/>
      <c r="L8" s="848"/>
      <c r="M8" s="848"/>
    </row>
    <row r="9" spans="1:13" s="39" customFormat="1" ht="15.6" customHeight="1">
      <c r="A9" s="1"/>
      <c r="B9" s="848"/>
      <c r="C9" s="848"/>
      <c r="D9" s="848"/>
      <c r="E9" s="848"/>
      <c r="F9" s="848"/>
      <c r="G9" s="848"/>
      <c r="H9" s="848"/>
      <c r="I9" s="848"/>
      <c r="J9" s="848"/>
      <c r="K9" s="848"/>
      <c r="L9" s="848"/>
      <c r="M9" s="848"/>
    </row>
    <row r="10" spans="1:13">
      <c r="A10" s="140" t="s">
        <v>9</v>
      </c>
      <c r="B10" s="817" t="s">
        <v>1533</v>
      </c>
      <c r="C10" s="817"/>
      <c r="D10" s="817"/>
      <c r="E10" s="817"/>
      <c r="F10" s="817"/>
      <c r="G10" s="817"/>
      <c r="H10" s="817"/>
      <c r="I10" s="817"/>
      <c r="J10" s="817"/>
      <c r="K10" s="817"/>
      <c r="L10" s="47"/>
      <c r="M10" s="47"/>
    </row>
    <row r="11" spans="1:13" ht="16.2">
      <c r="A11" s="5"/>
      <c r="B11" s="5" t="s">
        <v>60</v>
      </c>
      <c r="C11" s="5"/>
      <c r="D11" s="3"/>
      <c r="E11" s="3"/>
      <c r="F11" s="2"/>
      <c r="G11" s="2"/>
      <c r="H11" s="2"/>
      <c r="I11" s="4"/>
      <c r="J11" s="4"/>
      <c r="K11" s="4"/>
      <c r="L11" s="4"/>
      <c r="M11" s="4"/>
    </row>
    <row r="12" spans="1:13" s="39" customFormat="1">
      <c r="A12" s="1"/>
      <c r="B12" s="848"/>
      <c r="C12" s="848"/>
      <c r="D12" s="848"/>
      <c r="E12" s="848"/>
      <c r="F12" s="848"/>
      <c r="G12" s="848"/>
      <c r="H12" s="848"/>
      <c r="I12" s="848"/>
      <c r="J12" s="848"/>
      <c r="K12" s="848"/>
      <c r="L12" s="848"/>
      <c r="M12" s="848"/>
    </row>
    <row r="13" spans="1:13" s="39" customFormat="1">
      <c r="A13" s="1"/>
      <c r="B13" s="848"/>
      <c r="C13" s="848"/>
      <c r="D13" s="848"/>
      <c r="E13" s="848"/>
      <c r="F13" s="848"/>
      <c r="G13" s="848"/>
      <c r="H13" s="848"/>
      <c r="I13" s="848"/>
      <c r="J13" s="848"/>
      <c r="K13" s="848"/>
      <c r="L13" s="848"/>
      <c r="M13" s="848"/>
    </row>
    <row r="14" spans="1:13" customFormat="1">
      <c r="A14" s="1"/>
      <c r="B14" s="848"/>
      <c r="C14" s="848"/>
      <c r="D14" s="848"/>
      <c r="E14" s="848"/>
      <c r="F14" s="848"/>
      <c r="G14" s="848"/>
      <c r="H14" s="848"/>
      <c r="I14" s="848"/>
      <c r="J14" s="848"/>
      <c r="K14" s="848"/>
      <c r="L14" s="848"/>
      <c r="M14" s="848"/>
    </row>
    <row r="15" spans="1:13">
      <c r="A15" s="21" t="s">
        <v>1532</v>
      </c>
      <c r="B15" s="615"/>
      <c r="C15" s="615"/>
      <c r="D15" s="615"/>
      <c r="E15" s="614"/>
      <c r="F15" s="614"/>
      <c r="G15" s="21"/>
      <c r="H15" s="21"/>
      <c r="I15" s="21"/>
      <c r="J15" s="21"/>
      <c r="K15" s="21"/>
      <c r="L15" s="21"/>
      <c r="M15" s="4"/>
    </row>
    <row r="17" spans="1:13">
      <c r="A17" s="356" t="s">
        <v>1531</v>
      </c>
      <c r="B17" s="615"/>
      <c r="C17" s="615"/>
      <c r="D17" s="615"/>
      <c r="E17" s="614"/>
      <c r="F17" s="614"/>
      <c r="G17" s="21"/>
      <c r="H17" s="21"/>
      <c r="I17" s="21"/>
      <c r="J17" s="506" t="s">
        <v>1251</v>
      </c>
      <c r="K17" s="351">
        <v>800</v>
      </c>
      <c r="L17" s="351" t="s">
        <v>1510</v>
      </c>
      <c r="M17" s="351">
        <v>200</v>
      </c>
    </row>
    <row r="18" spans="1:13">
      <c r="A18" s="356" t="s">
        <v>1530</v>
      </c>
      <c r="B18" s="615"/>
      <c r="C18" s="615"/>
      <c r="D18" s="615"/>
      <c r="E18" s="614"/>
      <c r="F18" s="614"/>
      <c r="G18" s="21"/>
      <c r="H18" s="21"/>
      <c r="I18" s="21"/>
      <c r="J18" s="506" t="s">
        <v>1529</v>
      </c>
      <c r="K18" s="507">
        <v>3.5000000000000003E-2</v>
      </c>
      <c r="L18" s="21"/>
      <c r="M18" s="4"/>
    </row>
    <row r="19" spans="1:13">
      <c r="A19" s="356" t="s">
        <v>1528</v>
      </c>
      <c r="B19" s="615"/>
      <c r="C19" s="615"/>
      <c r="D19" s="615"/>
      <c r="E19" s="614"/>
      <c r="F19" s="614"/>
      <c r="G19" s="21"/>
      <c r="H19" s="21"/>
      <c r="I19" s="21"/>
      <c r="J19" s="743" t="s">
        <v>1527</v>
      </c>
      <c r="K19" s="745">
        <v>0.15</v>
      </c>
      <c r="L19" s="21"/>
      <c r="M19" s="4"/>
    </row>
    <row r="20" spans="1:13">
      <c r="A20" s="744" t="s">
        <v>1526</v>
      </c>
      <c r="B20" s="615"/>
      <c r="C20" s="615"/>
      <c r="D20" s="615"/>
      <c r="E20" s="614"/>
      <c r="F20" s="614"/>
      <c r="G20" s="21"/>
      <c r="H20" s="21"/>
      <c r="I20" s="21"/>
      <c r="J20" s="1031" t="s">
        <v>1525</v>
      </c>
      <c r="K20" s="1033">
        <v>2</v>
      </c>
      <c r="L20" s="1035" t="s">
        <v>1524</v>
      </c>
      <c r="M20" s="1036"/>
    </row>
    <row r="21" spans="1:13">
      <c r="A21" s="21"/>
      <c r="B21" s="615"/>
      <c r="C21" s="615"/>
      <c r="D21" s="615"/>
      <c r="E21" s="614"/>
      <c r="F21" s="614"/>
      <c r="G21" s="21"/>
      <c r="H21" s="21"/>
      <c r="I21" s="21"/>
      <c r="J21" s="1032"/>
      <c r="K21" s="1034"/>
      <c r="L21" s="1037"/>
      <c r="M21" s="1038"/>
    </row>
    <row r="22" spans="1:13" ht="15.6" customHeight="1">
      <c r="A22" s="21"/>
      <c r="B22" s="936" t="s">
        <v>1523</v>
      </c>
      <c r="C22" s="937"/>
      <c r="D22" s="879" t="s">
        <v>1286</v>
      </c>
      <c r="E22" s="614"/>
      <c r="F22" s="614"/>
      <c r="G22" s="21"/>
      <c r="H22" s="21"/>
      <c r="I22" s="21"/>
      <c r="J22" s="21"/>
      <c r="K22" s="21"/>
      <c r="L22" s="21"/>
      <c r="M22" s="4"/>
    </row>
    <row r="23" spans="1:13">
      <c r="A23" s="21"/>
      <c r="B23" s="938"/>
      <c r="C23" s="939"/>
      <c r="D23" s="879"/>
      <c r="E23" s="614"/>
      <c r="F23" s="614"/>
      <c r="G23" s="21"/>
      <c r="H23" s="21"/>
      <c r="I23" s="21"/>
      <c r="J23" s="21"/>
      <c r="K23" s="21"/>
      <c r="L23" s="21"/>
      <c r="M23" s="4"/>
    </row>
    <row r="24" spans="1:13">
      <c r="A24" s="21"/>
      <c r="B24" s="1018">
        <v>100</v>
      </c>
      <c r="C24" s="1030"/>
      <c r="D24" s="469">
        <v>0.91349999999999998</v>
      </c>
      <c r="E24" s="614"/>
      <c r="F24" s="614"/>
      <c r="G24" s="21"/>
      <c r="H24" s="21"/>
      <c r="I24" s="21"/>
      <c r="J24" s="21"/>
      <c r="K24" s="21"/>
      <c r="L24" s="21"/>
      <c r="M24" s="4"/>
    </row>
    <row r="25" spans="1:13">
      <c r="A25" s="21"/>
      <c r="B25" s="1018">
        <v>225</v>
      </c>
      <c r="C25" s="1030"/>
      <c r="D25" s="469">
        <v>1.8499999999999999E-2</v>
      </c>
      <c r="E25" s="614"/>
      <c r="F25" s="614"/>
      <c r="G25" s="21"/>
      <c r="H25" s="21"/>
      <c r="I25" s="21"/>
      <c r="J25" s="21"/>
      <c r="K25" s="21"/>
      <c r="L25" s="21"/>
      <c r="M25" s="4"/>
    </row>
    <row r="26" spans="1:13">
      <c r="A26" s="21"/>
      <c r="B26" s="1018">
        <v>275</v>
      </c>
      <c r="C26" s="1030"/>
      <c r="D26" s="469">
        <v>1.6E-2</v>
      </c>
      <c r="E26" s="614"/>
      <c r="F26" s="614"/>
      <c r="G26" s="21"/>
      <c r="H26" s="21"/>
      <c r="I26" s="21"/>
      <c r="J26" s="21"/>
      <c r="K26" s="21"/>
      <c r="L26" s="21"/>
      <c r="M26" s="4"/>
    </row>
    <row r="27" spans="1:13">
      <c r="A27" s="21"/>
      <c r="B27" s="1018">
        <v>350</v>
      </c>
      <c r="C27" s="1030"/>
      <c r="D27" s="469">
        <v>1.35E-2</v>
      </c>
      <c r="E27" s="614"/>
      <c r="F27" s="614"/>
      <c r="G27" s="21"/>
      <c r="H27" s="21"/>
      <c r="I27" s="21"/>
      <c r="J27" s="21"/>
      <c r="K27" s="21"/>
      <c r="L27" s="21"/>
      <c r="M27" s="4"/>
    </row>
    <row r="28" spans="1:13">
      <c r="A28" s="21"/>
      <c r="B28" s="1018">
        <v>450</v>
      </c>
      <c r="C28" s="1030"/>
      <c r="D28" s="469">
        <v>1.2500000000000001E-2</v>
      </c>
      <c r="E28" s="614"/>
      <c r="F28" s="614"/>
      <c r="G28" s="21"/>
      <c r="H28" s="21"/>
      <c r="I28" s="21"/>
      <c r="J28" s="21"/>
      <c r="K28" s="21"/>
      <c r="L28" s="21"/>
      <c r="M28" s="4"/>
    </row>
    <row r="29" spans="1:13">
      <c r="A29" s="21"/>
      <c r="B29" s="1018">
        <v>550</v>
      </c>
      <c r="C29" s="1030"/>
      <c r="D29" s="469">
        <v>7.0000000000000001E-3</v>
      </c>
      <c r="E29" s="614"/>
      <c r="F29" s="614"/>
      <c r="G29" s="21"/>
      <c r="H29" s="21"/>
      <c r="I29" s="21"/>
      <c r="J29" s="21"/>
      <c r="K29" s="21"/>
      <c r="L29" s="21"/>
      <c r="M29" s="4"/>
    </row>
    <row r="30" spans="1:13">
      <c r="A30" s="21"/>
      <c r="B30" s="1018">
        <v>650</v>
      </c>
      <c r="C30" s="1030"/>
      <c r="D30" s="469">
        <v>5.4999999999999997E-3</v>
      </c>
      <c r="E30" s="614"/>
      <c r="F30" s="614"/>
      <c r="G30" s="21"/>
      <c r="H30" s="21"/>
      <c r="I30" s="21"/>
      <c r="J30" s="21"/>
      <c r="K30" s="21"/>
      <c r="L30" s="21"/>
      <c r="M30" s="4"/>
    </row>
    <row r="31" spans="1:13">
      <c r="A31" s="21"/>
      <c r="B31" s="1018">
        <v>750</v>
      </c>
      <c r="C31" s="1030"/>
      <c r="D31" s="469">
        <v>4.0000000000000001E-3</v>
      </c>
      <c r="E31" s="614"/>
      <c r="F31" s="614"/>
      <c r="G31" s="21"/>
      <c r="H31" s="21"/>
      <c r="I31" s="21"/>
      <c r="J31" s="21"/>
      <c r="K31" s="21"/>
      <c r="L31" s="21"/>
      <c r="M31" s="4"/>
    </row>
    <row r="32" spans="1:13">
      <c r="A32" s="21"/>
      <c r="B32" s="1018">
        <v>850</v>
      </c>
      <c r="C32" s="1030"/>
      <c r="D32" s="469">
        <v>3.5000000000000001E-3</v>
      </c>
      <c r="E32" s="614"/>
      <c r="F32" s="614"/>
      <c r="G32" s="21"/>
      <c r="H32" s="21"/>
      <c r="I32" s="21"/>
      <c r="J32" s="21"/>
      <c r="K32" s="21"/>
      <c r="L32" s="21"/>
      <c r="M32" s="4"/>
    </row>
    <row r="33" spans="1:13">
      <c r="A33" s="21"/>
      <c r="B33" s="1018">
        <v>950</v>
      </c>
      <c r="C33" s="1030"/>
      <c r="D33" s="469">
        <v>6.0000000000000001E-3</v>
      </c>
      <c r="E33" s="614"/>
      <c r="F33" s="614"/>
      <c r="G33" s="21"/>
      <c r="H33" s="21"/>
      <c r="I33" s="21"/>
      <c r="J33" s="21"/>
      <c r="K33" s="21"/>
      <c r="L33" s="21"/>
      <c r="M33" s="4"/>
    </row>
    <row r="34" spans="1:13">
      <c r="A34" s="21"/>
      <c r="B34" s="615"/>
      <c r="C34" s="615"/>
      <c r="D34" s="615"/>
      <c r="E34" s="614"/>
      <c r="F34" s="614"/>
      <c r="G34" s="21"/>
      <c r="H34" s="21"/>
      <c r="I34" s="21"/>
      <c r="J34" s="21"/>
      <c r="K34" s="21"/>
      <c r="L34" s="21"/>
      <c r="M34" s="4"/>
    </row>
    <row r="35" spans="1:13">
      <c r="A35" s="21" t="s">
        <v>1522</v>
      </c>
      <c r="B35" s="615"/>
      <c r="C35" s="615"/>
      <c r="D35" s="615"/>
      <c r="E35" s="614"/>
      <c r="F35" s="614"/>
      <c r="G35" s="21"/>
      <c r="H35" s="21"/>
      <c r="I35" s="21"/>
      <c r="J35" s="506" t="s">
        <v>1521</v>
      </c>
      <c r="K35" s="642">
        <v>0.05</v>
      </c>
      <c r="L35" s="21"/>
      <c r="M35" s="4"/>
    </row>
    <row r="36" spans="1:13">
      <c r="A36" s="21"/>
      <c r="B36" s="615"/>
      <c r="C36" s="615"/>
      <c r="D36" s="615"/>
      <c r="E36" s="614"/>
      <c r="F36" s="614"/>
      <c r="G36" s="21"/>
      <c r="H36" s="21"/>
      <c r="I36" s="21"/>
      <c r="J36" s="21"/>
      <c r="K36" s="21"/>
      <c r="L36" s="21"/>
      <c r="M36" s="4"/>
    </row>
    <row r="37" spans="1:13">
      <c r="A37" s="140" t="s">
        <v>7</v>
      </c>
      <c r="B37" s="817" t="s">
        <v>1520</v>
      </c>
      <c r="C37" s="817"/>
      <c r="D37" s="817"/>
      <c r="E37" s="817"/>
      <c r="F37" s="817"/>
      <c r="G37" s="817"/>
      <c r="H37" s="817"/>
      <c r="I37" s="817"/>
      <c r="J37" s="817"/>
      <c r="K37" s="817"/>
      <c r="L37" s="817"/>
      <c r="M37" s="817"/>
    </row>
    <row r="38" spans="1:13" s="599" customFormat="1" ht="16.2">
      <c r="A38" s="5"/>
      <c r="B38" s="5" t="s">
        <v>60</v>
      </c>
      <c r="C38" s="5"/>
      <c r="D38" s="3"/>
      <c r="E38" s="3"/>
      <c r="F38" s="2"/>
      <c r="G38" s="2"/>
      <c r="H38" s="2"/>
      <c r="I38" s="4"/>
      <c r="J38" s="4"/>
      <c r="K38" s="4"/>
      <c r="L38" s="4"/>
      <c r="M38" s="4"/>
    </row>
    <row r="39" spans="1:13" s="599" customFormat="1">
      <c r="A39" s="1"/>
      <c r="B39" s="1"/>
      <c r="C39" s="1"/>
      <c r="D39" s="1"/>
      <c r="E39" s="1"/>
      <c r="F39" s="1"/>
      <c r="G39" s="1"/>
      <c r="H39" s="1"/>
      <c r="I39" s="1"/>
      <c r="J39" s="1"/>
      <c r="K39" s="1"/>
      <c r="L39" s="1"/>
      <c r="M39" s="1"/>
    </row>
    <row r="40" spans="1:13" s="730" customFormat="1" ht="15.75" customHeight="1">
      <c r="A40" s="1"/>
      <c r="B40" s="1"/>
      <c r="C40" s="1"/>
      <c r="D40" s="1"/>
      <c r="E40" s="1"/>
      <c r="F40" s="1"/>
      <c r="G40" s="1"/>
      <c r="H40" s="1"/>
      <c r="I40" s="1"/>
      <c r="J40" s="1"/>
      <c r="K40" s="1"/>
      <c r="L40" s="1"/>
      <c r="M40" s="1"/>
    </row>
    <row r="41" spans="1:13" s="730" customFormat="1" ht="15.75" customHeight="1">
      <c r="A41" s="1"/>
      <c r="B41" s="1"/>
      <c r="C41" s="1"/>
      <c r="D41" s="1"/>
      <c r="E41" s="1"/>
      <c r="F41" s="1"/>
      <c r="G41" s="1"/>
      <c r="H41" s="1"/>
      <c r="I41" s="1"/>
      <c r="J41" s="1"/>
      <c r="K41" s="1"/>
      <c r="L41" s="1"/>
      <c r="M41" s="1"/>
    </row>
    <row r="42" spans="1:13" s="730" customFormat="1" ht="15.75" customHeight="1">
      <c r="A42" s="140" t="s">
        <v>4</v>
      </c>
      <c r="B42" s="817" t="s">
        <v>1519</v>
      </c>
      <c r="C42" s="817"/>
      <c r="D42" s="817"/>
      <c r="E42" s="817"/>
      <c r="F42" s="817"/>
      <c r="G42" s="817"/>
      <c r="H42" s="817"/>
      <c r="I42" s="817"/>
      <c r="J42" s="817"/>
      <c r="K42" s="817"/>
      <c r="L42" s="817"/>
      <c r="M42" s="817"/>
    </row>
    <row r="43" spans="1:13" s="730" customFormat="1" ht="15.75" customHeight="1">
      <c r="A43" s="5"/>
      <c r="B43" s="5" t="s">
        <v>60</v>
      </c>
      <c r="C43" s="5"/>
      <c r="D43" s="3"/>
      <c r="E43" s="3"/>
      <c r="F43" s="2"/>
      <c r="G43" s="2"/>
      <c r="H43" s="2"/>
      <c r="I43" s="4"/>
      <c r="J43" s="4"/>
      <c r="K43" s="4"/>
      <c r="L43" s="4"/>
      <c r="M43" s="4"/>
    </row>
    <row r="44" spans="1:13" s="730" customFormat="1" ht="15.75" customHeight="1">
      <c r="A44" s="1"/>
      <c r="B44" s="848"/>
      <c r="C44" s="848"/>
      <c r="D44" s="848"/>
      <c r="E44" s="848"/>
      <c r="F44" s="848"/>
      <c r="G44" s="848"/>
      <c r="H44" s="848"/>
      <c r="I44" s="848"/>
      <c r="J44" s="848"/>
      <c r="K44" s="848"/>
      <c r="L44" s="848"/>
      <c r="M44" s="848"/>
    </row>
    <row r="45" spans="1:13" s="730" customFormat="1" ht="15.75" customHeight="1">
      <c r="A45" s="1"/>
      <c r="B45" s="848"/>
      <c r="C45" s="848"/>
      <c r="D45" s="848"/>
      <c r="E45" s="848"/>
      <c r="F45" s="848"/>
      <c r="G45" s="848"/>
      <c r="H45" s="848"/>
      <c r="I45" s="848"/>
      <c r="J45" s="848"/>
      <c r="K45" s="848"/>
      <c r="L45" s="848"/>
      <c r="M45" s="848"/>
    </row>
    <row r="46" spans="1:13" s="730" customFormat="1" ht="15.75" customHeight="1">
      <c r="A46" s="1"/>
      <c r="B46" s="848"/>
      <c r="C46" s="848"/>
      <c r="D46" s="848"/>
      <c r="E46" s="848"/>
      <c r="F46" s="848"/>
      <c r="G46" s="848"/>
      <c r="H46" s="848"/>
      <c r="I46" s="848"/>
      <c r="J46" s="848"/>
      <c r="K46" s="848"/>
      <c r="L46" s="848"/>
      <c r="M46" s="848"/>
    </row>
  </sheetData>
  <mergeCells count="23">
    <mergeCell ref="J20:J21"/>
    <mergeCell ref="K20:K21"/>
    <mergeCell ref="L20:M21"/>
    <mergeCell ref="B22:C23"/>
    <mergeCell ref="A3:M3"/>
    <mergeCell ref="B5:M5"/>
    <mergeCell ref="B7:M9"/>
    <mergeCell ref="B10:K10"/>
    <mergeCell ref="B12:M14"/>
    <mergeCell ref="D22:D23"/>
    <mergeCell ref="B24:C24"/>
    <mergeCell ref="B25:C25"/>
    <mergeCell ref="B26:C26"/>
    <mergeCell ref="B37:M37"/>
    <mergeCell ref="B27:C27"/>
    <mergeCell ref="B44:M46"/>
    <mergeCell ref="B28:C28"/>
    <mergeCell ref="B29:C29"/>
    <mergeCell ref="B30:C30"/>
    <mergeCell ref="B31:C31"/>
    <mergeCell ref="B32:C32"/>
    <mergeCell ref="B33:C33"/>
    <mergeCell ref="B42:M42"/>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E691D-A6D4-4303-B9F9-63B0DAEB395D}">
  <dimension ref="A1:M37"/>
  <sheetViews>
    <sheetView topLeftCell="A19" zoomScaleNormal="100" workbookViewId="0"/>
  </sheetViews>
  <sheetFormatPr defaultColWidth="8.88671875" defaultRowHeight="15.6"/>
  <cols>
    <col min="1" max="1" width="10.33203125" style="1" customWidth="1"/>
    <col min="2" max="4" width="15.33203125" style="1" customWidth="1"/>
    <col min="5" max="5" width="14.33203125" style="1" customWidth="1"/>
    <col min="6" max="6" width="14.5546875" style="1" customWidth="1"/>
    <col min="7" max="7" width="19" style="1" customWidth="1"/>
    <col min="8" max="12" width="14.5546875" style="1" customWidth="1"/>
    <col min="13" max="13" width="10.44140625" style="1" customWidth="1"/>
    <col min="14" max="14" width="8.33203125" style="1" customWidth="1"/>
    <col min="15" max="15" width="8.88671875" style="1"/>
    <col min="16" max="16" width="18.33203125" style="1" bestFit="1" customWidth="1"/>
    <col min="17" max="17" width="10.33203125" style="1" customWidth="1"/>
    <col min="18" max="18" width="10.5546875" style="1" customWidth="1"/>
    <col min="19" max="16384" width="8.88671875" style="1"/>
  </cols>
  <sheetData>
    <row r="1" spans="1:11" ht="18">
      <c r="A1" s="23" t="s">
        <v>907</v>
      </c>
      <c r="B1" s="22"/>
      <c r="C1" s="5" t="s">
        <v>36</v>
      </c>
      <c r="D1" s="22"/>
      <c r="E1" s="22"/>
      <c r="F1" s="22"/>
      <c r="G1" s="22"/>
      <c r="H1" s="22"/>
      <c r="I1" s="22"/>
      <c r="J1" s="22"/>
      <c r="K1" s="4"/>
    </row>
    <row r="2" spans="1:11" ht="16.2">
      <c r="A2" s="21"/>
      <c r="B2" s="2"/>
      <c r="C2" s="2"/>
      <c r="D2" s="2"/>
      <c r="E2" s="2"/>
      <c r="F2" s="2"/>
      <c r="G2" s="2"/>
      <c r="H2" s="19"/>
      <c r="I2" s="19"/>
      <c r="J2" s="3"/>
      <c r="K2" s="3"/>
    </row>
    <row r="3" spans="1:11" ht="31.2" customHeight="1">
      <c r="A3" s="880" t="s">
        <v>1539</v>
      </c>
      <c r="B3" s="880"/>
      <c r="C3" s="880"/>
      <c r="D3" s="880"/>
      <c r="E3" s="880"/>
      <c r="F3" s="880"/>
      <c r="G3" s="880"/>
      <c r="H3" s="880"/>
      <c r="I3" s="880"/>
      <c r="J3" s="880"/>
      <c r="K3" s="880"/>
    </row>
    <row r="4" spans="1:11">
      <c r="A4" s="4"/>
      <c r="B4" s="113"/>
      <c r="C4" s="482"/>
      <c r="D4" s="2"/>
      <c r="E4" s="2"/>
      <c r="F4" s="2"/>
      <c r="G4" s="2"/>
      <c r="H4" s="2"/>
      <c r="I4" s="4"/>
      <c r="J4" s="4"/>
      <c r="K4" s="4"/>
    </row>
    <row r="5" spans="1:11" ht="31.2">
      <c r="A5" s="4"/>
      <c r="B5" s="101" t="s">
        <v>1434</v>
      </c>
      <c r="C5" s="101" t="s">
        <v>1286</v>
      </c>
      <c r="D5" s="2"/>
      <c r="E5" s="2"/>
      <c r="F5" s="2"/>
      <c r="G5" s="2"/>
      <c r="H5" s="2"/>
      <c r="I5" s="4"/>
      <c r="J5" s="4"/>
      <c r="K5" s="4"/>
    </row>
    <row r="6" spans="1:11">
      <c r="A6" s="4"/>
      <c r="B6" s="100">
        <v>1</v>
      </c>
      <c r="C6" s="100">
        <v>0.4</v>
      </c>
      <c r="D6" s="2"/>
      <c r="E6" s="2"/>
      <c r="F6" s="2"/>
      <c r="G6" s="2"/>
      <c r="H6" s="2"/>
      <c r="I6" s="4"/>
      <c r="J6" s="4"/>
      <c r="K6" s="4"/>
    </row>
    <row r="7" spans="1:11">
      <c r="A7" s="4"/>
      <c r="B7" s="100">
        <v>2</v>
      </c>
      <c r="C7" s="100">
        <v>0.3</v>
      </c>
      <c r="D7" s="2"/>
      <c r="E7" s="2"/>
      <c r="F7" s="2"/>
      <c r="G7" s="2"/>
      <c r="H7" s="2"/>
      <c r="I7" s="4"/>
      <c r="J7" s="4"/>
      <c r="K7" s="4"/>
    </row>
    <row r="8" spans="1:11">
      <c r="A8" s="4"/>
      <c r="B8" s="100">
        <v>3</v>
      </c>
      <c r="C8" s="100">
        <v>0.2</v>
      </c>
      <c r="D8" s="2"/>
      <c r="E8" s="2"/>
      <c r="F8" s="2"/>
      <c r="G8" s="2"/>
      <c r="H8" s="2"/>
      <c r="I8" s="4"/>
      <c r="J8" s="4"/>
      <c r="K8" s="4"/>
    </row>
    <row r="9" spans="1:11">
      <c r="A9" s="4"/>
      <c r="B9" s="100">
        <v>4</v>
      </c>
      <c r="C9" s="100">
        <v>0.1</v>
      </c>
      <c r="D9" s="2"/>
      <c r="E9" s="2"/>
      <c r="F9" s="2"/>
      <c r="G9" s="2"/>
      <c r="H9" s="2"/>
      <c r="I9" s="4"/>
      <c r="J9" s="4"/>
      <c r="K9" s="4"/>
    </row>
    <row r="10" spans="1:11">
      <c r="A10" s="4"/>
      <c r="B10" s="113"/>
      <c r="C10" s="482"/>
      <c r="D10" s="2"/>
      <c r="E10" s="2"/>
      <c r="F10" s="2"/>
      <c r="G10" s="2"/>
      <c r="H10" s="2"/>
      <c r="I10" s="4"/>
      <c r="J10" s="4"/>
      <c r="K10" s="4"/>
    </row>
    <row r="11" spans="1:11">
      <c r="A11" s="2" t="s">
        <v>1288</v>
      </c>
      <c r="B11" s="113"/>
      <c r="C11" s="482"/>
      <c r="D11" s="2"/>
      <c r="E11" s="2"/>
      <c r="F11" s="2"/>
      <c r="G11" s="2"/>
      <c r="H11" s="2"/>
      <c r="I11" s="4"/>
      <c r="J11" s="4"/>
      <c r="K11" s="4"/>
    </row>
    <row r="12" spans="1:11">
      <c r="A12" s="2"/>
      <c r="B12" s="113"/>
      <c r="C12" s="482"/>
      <c r="D12" s="2"/>
      <c r="E12" s="2"/>
      <c r="F12" s="2"/>
      <c r="G12" s="2"/>
      <c r="H12" s="2"/>
      <c r="I12" s="4"/>
      <c r="J12" s="4"/>
      <c r="K12" s="4"/>
    </row>
    <row r="13" spans="1:11">
      <c r="A13" s="2" t="s">
        <v>69</v>
      </c>
      <c r="B13" s="2" t="s">
        <v>1538</v>
      </c>
      <c r="C13" s="2"/>
      <c r="D13" s="2"/>
      <c r="E13" s="2"/>
      <c r="F13" s="2"/>
      <c r="G13" s="2"/>
      <c r="H13" s="2"/>
      <c r="I13" s="4"/>
      <c r="J13" s="4"/>
      <c r="K13" s="4"/>
    </row>
    <row r="14" spans="1:11" ht="16.2">
      <c r="A14" s="2"/>
      <c r="B14" s="5" t="s">
        <v>60</v>
      </c>
      <c r="C14" s="46"/>
      <c r="D14" s="46"/>
      <c r="E14" s="46"/>
      <c r="F14" s="46"/>
      <c r="G14" s="46"/>
      <c r="H14" s="46"/>
      <c r="I14" s="46"/>
      <c r="J14" s="46"/>
      <c r="K14" s="46"/>
    </row>
    <row r="18" spans="1:3">
      <c r="A18" s="2" t="s">
        <v>9</v>
      </c>
      <c r="B18" s="2" t="s">
        <v>1432</v>
      </c>
      <c r="C18" s="2"/>
    </row>
    <row r="19" spans="1:3" ht="16.2">
      <c r="A19" s="5"/>
      <c r="B19" s="136" t="s">
        <v>726</v>
      </c>
      <c r="C19" s="136"/>
    </row>
    <row r="20" spans="1:3">
      <c r="A20" s="14"/>
    </row>
    <row r="21" spans="1:3" ht="46.8">
      <c r="B21" s="747" t="s">
        <v>1537</v>
      </c>
      <c r="C21" s="747" t="s">
        <v>1286</v>
      </c>
    </row>
    <row r="22" spans="1:3">
      <c r="B22" s="746">
        <v>0</v>
      </c>
      <c r="C22" s="508"/>
    </row>
    <row r="23" spans="1:3">
      <c r="B23" s="746">
        <v>1</v>
      </c>
      <c r="C23" s="508"/>
    </row>
    <row r="24" spans="1:3">
      <c r="B24" s="746">
        <v>2</v>
      </c>
      <c r="C24" s="508"/>
    </row>
    <row r="25" spans="1:3">
      <c r="B25" s="746">
        <v>3</v>
      </c>
      <c r="C25" s="508"/>
    </row>
    <row r="26" spans="1:3">
      <c r="B26" s="746">
        <v>4</v>
      </c>
      <c r="C26" s="508"/>
    </row>
    <row r="27" spans="1:3">
      <c r="B27" s="746">
        <v>5</v>
      </c>
      <c r="C27" s="508"/>
    </row>
    <row r="28" spans="1:3">
      <c r="B28" s="746">
        <v>6</v>
      </c>
      <c r="C28" s="508"/>
    </row>
    <row r="29" spans="1:3">
      <c r="B29" s="746">
        <v>7</v>
      </c>
      <c r="C29" s="508"/>
    </row>
    <row r="30" spans="1:3">
      <c r="B30" s="746">
        <v>8</v>
      </c>
      <c r="C30" s="508"/>
    </row>
    <row r="31" spans="1:3">
      <c r="B31" s="746">
        <v>9</v>
      </c>
      <c r="C31" s="508"/>
    </row>
    <row r="32" spans="1:3">
      <c r="B32" s="746">
        <v>10</v>
      </c>
      <c r="C32" s="508"/>
    </row>
    <row r="34" spans="1:13">
      <c r="A34" s="2" t="s">
        <v>1536</v>
      </c>
      <c r="B34" s="2"/>
      <c r="C34" s="2"/>
      <c r="D34" s="2"/>
      <c r="E34" s="2"/>
      <c r="F34" s="2"/>
      <c r="G34" s="2"/>
      <c r="H34" s="2"/>
      <c r="I34" s="2"/>
      <c r="J34" s="4"/>
      <c r="K34" s="2"/>
      <c r="L34" s="4"/>
      <c r="M34" s="169"/>
    </row>
    <row r="35" spans="1:13">
      <c r="A35" s="2"/>
      <c r="B35" s="2"/>
      <c r="C35" s="2"/>
      <c r="D35" s="2"/>
      <c r="E35" s="2"/>
      <c r="F35" s="2"/>
      <c r="G35" s="2"/>
      <c r="H35" s="2"/>
      <c r="I35" s="2"/>
      <c r="J35" s="4"/>
      <c r="K35" s="2"/>
      <c r="L35" s="4"/>
      <c r="M35" s="169"/>
    </row>
    <row r="36" spans="1:13" ht="18" customHeight="1">
      <c r="A36" s="21" t="s">
        <v>7</v>
      </c>
      <c r="B36" s="880" t="s">
        <v>1535</v>
      </c>
      <c r="C36" s="880"/>
      <c r="D36" s="880"/>
      <c r="E36" s="880"/>
      <c r="F36" s="880"/>
      <c r="G36" s="880"/>
      <c r="H36" s="880"/>
      <c r="I36" s="880"/>
      <c r="J36" s="880"/>
      <c r="K36" s="880"/>
      <c r="L36" s="880"/>
      <c r="M36" s="880"/>
    </row>
    <row r="37" spans="1:13" ht="16.2">
      <c r="A37" s="5"/>
      <c r="B37" s="5" t="s">
        <v>60</v>
      </c>
      <c r="C37" s="5"/>
      <c r="D37" s="3"/>
      <c r="E37" s="3"/>
      <c r="F37" s="3"/>
      <c r="G37" s="3"/>
      <c r="H37" s="2"/>
      <c r="I37" s="2"/>
      <c r="J37" s="4"/>
      <c r="K37" s="4"/>
      <c r="L37" s="2"/>
      <c r="M37" s="4"/>
    </row>
  </sheetData>
  <mergeCells count="2">
    <mergeCell ref="A3:K3"/>
    <mergeCell ref="B36:M36"/>
  </mergeCells>
  <pageMargins left="0.7" right="0.7" top="0.75" bottom="0.75" header="0.3" footer="0.3"/>
  <pageSetup orientation="portrait" horizontalDpi="0"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C311-D92A-4197-8789-333D6C730D2F}">
  <dimension ref="A1:M63"/>
  <sheetViews>
    <sheetView zoomScaleNormal="100" workbookViewId="0"/>
  </sheetViews>
  <sheetFormatPr defaultColWidth="8.88671875" defaultRowHeight="13.8"/>
  <cols>
    <col min="1" max="1" width="8.88671875" style="161"/>
    <col min="2" max="3" width="12.6640625" style="161" customWidth="1"/>
    <col min="4" max="11" width="11.6640625" style="161" customWidth="1"/>
    <col min="12" max="12" width="9.6640625" style="161" customWidth="1"/>
    <col min="13" max="13" width="11.6640625" style="161" customWidth="1"/>
    <col min="14" max="16384" width="8.88671875" style="161"/>
  </cols>
  <sheetData>
    <row r="1" spans="1:13" ht="18">
      <c r="A1" s="23" t="s">
        <v>970</v>
      </c>
      <c r="B1" s="22"/>
      <c r="C1" s="256" t="s">
        <v>36</v>
      </c>
      <c r="D1" s="22"/>
      <c r="E1" s="22"/>
      <c r="F1" s="22"/>
      <c r="G1" s="22"/>
      <c r="H1" s="22"/>
      <c r="I1" s="22"/>
      <c r="J1" s="22"/>
      <c r="K1" s="22"/>
      <c r="L1" s="22"/>
      <c r="M1" s="22"/>
    </row>
    <row r="2" spans="1:13" ht="16.2">
      <c r="A2" s="274"/>
      <c r="B2" s="22"/>
      <c r="C2" s="22"/>
      <c r="D2" s="22"/>
      <c r="E2" s="22"/>
      <c r="F2" s="22"/>
      <c r="G2" s="22"/>
      <c r="H2" s="256"/>
      <c r="I2" s="256"/>
      <c r="J2" s="255"/>
      <c r="K2" s="255"/>
      <c r="L2" s="255"/>
      <c r="M2" s="22"/>
    </row>
    <row r="3" spans="1:13" ht="15.6" customHeight="1">
      <c r="A3" s="851" t="s">
        <v>1567</v>
      </c>
      <c r="B3" s="851"/>
      <c r="C3" s="851"/>
      <c r="D3" s="851"/>
      <c r="E3" s="851"/>
      <c r="F3" s="851"/>
      <c r="G3" s="851"/>
      <c r="H3" s="851"/>
      <c r="I3" s="851"/>
      <c r="J3" s="851"/>
      <c r="K3" s="851"/>
      <c r="L3" s="851"/>
      <c r="M3" s="851"/>
    </row>
    <row r="4" spans="1:13" ht="16.2">
      <c r="A4" s="274"/>
      <c r="B4" s="22"/>
      <c r="C4" s="22"/>
      <c r="D4" s="22"/>
      <c r="E4" s="22"/>
      <c r="F4" s="22"/>
      <c r="G4" s="22"/>
      <c r="H4" s="256"/>
      <c r="I4" s="256"/>
      <c r="J4" s="255"/>
      <c r="K4" s="255"/>
      <c r="L4" s="255"/>
      <c r="M4" s="22"/>
    </row>
    <row r="5" spans="1:13" ht="16.2">
      <c r="A5" s="274" t="s">
        <v>1269</v>
      </c>
      <c r="B5" s="22"/>
      <c r="C5" s="22"/>
      <c r="D5" s="22"/>
      <c r="E5" s="22"/>
      <c r="F5" s="22"/>
      <c r="G5" s="22"/>
      <c r="H5" s="256"/>
      <c r="I5" s="256"/>
      <c r="J5" s="255"/>
      <c r="K5" s="255"/>
      <c r="L5" s="255"/>
      <c r="M5" s="22"/>
    </row>
    <row r="6" spans="1:13" ht="16.2">
      <c r="A6" s="274"/>
      <c r="B6" s="22"/>
      <c r="C6" s="22"/>
      <c r="D6" s="22"/>
      <c r="E6" s="22"/>
      <c r="F6" s="22"/>
      <c r="G6" s="22"/>
      <c r="H6" s="256"/>
      <c r="I6" s="256"/>
      <c r="J6" s="255"/>
      <c r="K6" s="255"/>
      <c r="L6" s="255"/>
      <c r="M6" s="22"/>
    </row>
    <row r="7" spans="1:13" ht="16.2">
      <c r="A7" s="751" t="s">
        <v>1566</v>
      </c>
      <c r="B7" s="22"/>
      <c r="C7" s="22"/>
      <c r="D7" s="22"/>
      <c r="E7" s="22"/>
      <c r="F7" s="22"/>
      <c r="G7" s="22"/>
      <c r="H7" s="256"/>
      <c r="I7" s="256"/>
      <c r="J7" s="255"/>
      <c r="K7" s="255"/>
      <c r="L7" s="255"/>
      <c r="M7" s="22"/>
    </row>
    <row r="8" spans="1:13" ht="16.2">
      <c r="A8" s="274"/>
      <c r="B8" s="22"/>
      <c r="C8" s="22"/>
      <c r="D8" s="22"/>
      <c r="E8" s="22"/>
      <c r="F8" s="22"/>
      <c r="G8" s="22"/>
      <c r="H8" s="256"/>
      <c r="I8" s="256"/>
      <c r="J8" s="255"/>
      <c r="K8" s="255"/>
      <c r="L8" s="255"/>
      <c r="M8" s="22"/>
    </row>
    <row r="9" spans="1:13" ht="31.2">
      <c r="A9" s="274"/>
      <c r="B9" s="249" t="s">
        <v>1565</v>
      </c>
      <c r="C9" s="249" t="s">
        <v>1564</v>
      </c>
      <c r="D9" s="22"/>
      <c r="E9" s="22"/>
      <c r="F9" s="22"/>
      <c r="G9" s="22"/>
      <c r="H9" s="256"/>
      <c r="I9" s="256"/>
      <c r="J9" s="255"/>
      <c r="K9" s="255"/>
      <c r="L9" s="255"/>
      <c r="M9" s="22"/>
    </row>
    <row r="10" spans="1:13" ht="16.2">
      <c r="A10" s="274"/>
      <c r="B10" s="383">
        <v>1</v>
      </c>
      <c r="C10" s="383">
        <v>5.2600000000000001E-2</v>
      </c>
      <c r="D10" s="22"/>
      <c r="E10" s="22"/>
      <c r="F10" s="22"/>
      <c r="G10" s="22"/>
      <c r="H10" s="256"/>
      <c r="I10" s="256"/>
      <c r="J10" s="255"/>
      <c r="K10" s="255"/>
      <c r="L10" s="255"/>
      <c r="M10" s="22"/>
    </row>
    <row r="11" spans="1:13" ht="16.2">
      <c r="A11" s="274"/>
      <c r="B11" s="383">
        <v>2</v>
      </c>
      <c r="C11" s="383">
        <v>0.21190000000000001</v>
      </c>
      <c r="D11" s="22"/>
      <c r="E11" s="22"/>
      <c r="F11" s="22"/>
      <c r="G11" s="22"/>
      <c r="H11" s="256"/>
      <c r="I11" s="256"/>
      <c r="J11" s="255"/>
      <c r="K11" s="255"/>
      <c r="L11" s="255"/>
      <c r="M11" s="22"/>
    </row>
    <row r="12" spans="1:13" ht="16.2">
      <c r="A12" s="274"/>
      <c r="B12" s="383">
        <v>3</v>
      </c>
      <c r="C12" s="383">
        <v>0.40579999999999999</v>
      </c>
      <c r="D12" s="22"/>
      <c r="E12" s="22"/>
      <c r="F12" s="22"/>
      <c r="G12" s="22"/>
      <c r="H12" s="256"/>
      <c r="I12" s="256"/>
      <c r="J12" s="255"/>
      <c r="K12" s="255"/>
      <c r="L12" s="255"/>
      <c r="M12" s="22"/>
    </row>
    <row r="13" spans="1:13" ht="16.2">
      <c r="A13" s="274"/>
      <c r="B13" s="383">
        <v>4</v>
      </c>
      <c r="C13" s="383">
        <v>0.58150000000000002</v>
      </c>
      <c r="D13" s="22"/>
      <c r="E13" s="22"/>
      <c r="F13" s="22"/>
      <c r="G13" s="22"/>
      <c r="H13" s="256"/>
      <c r="I13" s="256"/>
      <c r="J13" s="255"/>
      <c r="K13" s="255"/>
      <c r="L13" s="255"/>
      <c r="M13" s="22"/>
    </row>
    <row r="14" spans="1:13" ht="16.2">
      <c r="A14" s="274"/>
      <c r="B14" s="383">
        <v>5</v>
      </c>
      <c r="C14" s="383">
        <v>0.71909999999999996</v>
      </c>
      <c r="D14" s="22"/>
      <c r="E14" s="22"/>
      <c r="F14" s="22"/>
      <c r="G14" s="22"/>
      <c r="H14" s="256"/>
      <c r="I14" s="256"/>
      <c r="J14" s="255"/>
      <c r="K14" s="255"/>
      <c r="L14" s="255"/>
      <c r="M14" s="22"/>
    </row>
    <row r="15" spans="1:13" ht="15.6">
      <c r="A15" s="600"/>
      <c r="B15" s="383">
        <v>6</v>
      </c>
      <c r="C15" s="383">
        <v>0.81820000000000004</v>
      </c>
      <c r="D15" s="600"/>
      <c r="E15" s="600"/>
      <c r="F15" s="600"/>
      <c r="G15" s="600"/>
      <c r="H15" s="600"/>
      <c r="I15" s="600"/>
      <c r="J15" s="600"/>
      <c r="K15" s="600"/>
      <c r="L15" s="600"/>
      <c r="M15" s="600"/>
    </row>
    <row r="16" spans="1:13" ht="15.6">
      <c r="A16" s="600"/>
      <c r="B16" s="383">
        <v>7</v>
      </c>
      <c r="C16" s="383">
        <v>0.88549999999999995</v>
      </c>
      <c r="D16" s="600"/>
      <c r="E16" s="600"/>
      <c r="F16" s="600"/>
      <c r="G16" s="600"/>
      <c r="H16" s="600"/>
      <c r="I16" s="600"/>
      <c r="J16" s="600"/>
      <c r="K16" s="600"/>
      <c r="L16" s="600"/>
      <c r="M16" s="600"/>
    </row>
    <row r="17" spans="1:11" ht="15.6">
      <c r="A17" s="600"/>
      <c r="B17" s="383">
        <v>8</v>
      </c>
      <c r="C17" s="383">
        <v>0.92949999999999999</v>
      </c>
      <c r="D17" s="600"/>
      <c r="E17" s="600"/>
      <c r="F17" s="600"/>
      <c r="G17" s="600"/>
      <c r="H17" s="600"/>
      <c r="I17" s="600"/>
      <c r="J17" s="600"/>
      <c r="K17" s="600"/>
    </row>
    <row r="18" spans="1:11" ht="15.6">
      <c r="A18" s="600"/>
      <c r="B18" s="383">
        <v>9</v>
      </c>
      <c r="C18" s="383">
        <v>0.95730000000000004</v>
      </c>
      <c r="D18" s="600"/>
      <c r="E18" s="600"/>
      <c r="F18" s="600"/>
      <c r="G18" s="600"/>
      <c r="H18" s="600"/>
      <c r="I18" s="600"/>
      <c r="J18" s="600"/>
      <c r="K18" s="600"/>
    </row>
    <row r="19" spans="1:11" ht="15.6">
      <c r="A19" s="600"/>
      <c r="B19" s="383">
        <v>10</v>
      </c>
      <c r="C19" s="383">
        <v>0.97460000000000002</v>
      </c>
      <c r="D19" s="600"/>
      <c r="E19" s="600"/>
      <c r="F19" s="600"/>
      <c r="G19" s="600"/>
      <c r="H19" s="600"/>
      <c r="I19" s="600"/>
      <c r="J19" s="600"/>
      <c r="K19" s="600"/>
    </row>
    <row r="20" spans="1:11" ht="15.6">
      <c r="A20" s="600"/>
      <c r="B20" s="383">
        <v>11</v>
      </c>
      <c r="C20" s="383">
        <v>0.98499999999999999</v>
      </c>
      <c r="D20" s="600"/>
      <c r="E20" s="600"/>
      <c r="F20" s="600"/>
      <c r="G20" s="600"/>
      <c r="H20" s="600"/>
      <c r="I20" s="600"/>
      <c r="J20" s="600"/>
      <c r="K20" s="600"/>
    </row>
    <row r="21" spans="1:11" ht="15.6">
      <c r="A21" s="600"/>
      <c r="B21" s="383">
        <v>12</v>
      </c>
      <c r="C21" s="383">
        <v>0.99129999999999996</v>
      </c>
      <c r="D21" s="600"/>
      <c r="E21" s="600"/>
      <c r="F21" s="600"/>
      <c r="G21" s="600"/>
      <c r="H21" s="600"/>
      <c r="I21" s="600"/>
      <c r="J21" s="600"/>
      <c r="K21" s="600"/>
    </row>
    <row r="22" spans="1:11" ht="15.6">
      <c r="A22" s="600"/>
      <c r="B22" s="383">
        <v>13</v>
      </c>
      <c r="C22" s="383">
        <v>0.99490000000000001</v>
      </c>
      <c r="D22" s="600"/>
      <c r="E22" s="600"/>
      <c r="F22" s="600"/>
      <c r="G22" s="600"/>
      <c r="H22" s="600"/>
      <c r="I22" s="600"/>
      <c r="J22" s="600"/>
      <c r="K22" s="600"/>
    </row>
    <row r="23" spans="1:11" ht="15.6">
      <c r="A23" s="600"/>
      <c r="B23" s="383">
        <v>14</v>
      </c>
      <c r="C23" s="383">
        <v>0.99709999999999999</v>
      </c>
      <c r="D23" s="600"/>
      <c r="E23" s="600"/>
      <c r="F23" s="600"/>
      <c r="G23" s="600"/>
      <c r="H23" s="600"/>
      <c r="I23" s="600"/>
      <c r="J23" s="600"/>
      <c r="K23" s="600"/>
    </row>
    <row r="24" spans="1:11" ht="15.6">
      <c r="A24" s="600"/>
      <c r="B24" s="383">
        <v>15</v>
      </c>
      <c r="C24" s="383">
        <v>0.99839999999999995</v>
      </c>
      <c r="D24" s="600"/>
      <c r="E24" s="600"/>
      <c r="F24" s="600"/>
      <c r="G24" s="600"/>
      <c r="H24" s="600"/>
      <c r="I24" s="600"/>
      <c r="J24" s="600"/>
      <c r="K24" s="600"/>
    </row>
    <row r="25" spans="1:11" ht="15.6">
      <c r="A25" s="600"/>
      <c r="B25" s="383">
        <v>16</v>
      </c>
      <c r="C25" s="383">
        <v>0.99909999999999999</v>
      </c>
      <c r="D25" s="600"/>
      <c r="E25" s="600"/>
      <c r="F25" s="600"/>
      <c r="G25" s="600"/>
      <c r="H25" s="600"/>
      <c r="I25" s="600"/>
      <c r="J25" s="600"/>
      <c r="K25" s="600"/>
    </row>
    <row r="26" spans="1:11" ht="15.6">
      <c r="A26" s="600"/>
      <c r="B26" s="383">
        <v>17</v>
      </c>
      <c r="C26" s="383">
        <v>0.99950000000000006</v>
      </c>
      <c r="D26" s="600"/>
      <c r="E26" s="600"/>
      <c r="F26" s="600"/>
      <c r="G26" s="600"/>
      <c r="H26" s="600"/>
      <c r="I26" s="600"/>
      <c r="J26" s="600"/>
      <c r="K26" s="600"/>
    </row>
    <row r="27" spans="1:11" ht="15.6">
      <c r="A27" s="600"/>
      <c r="B27" s="383">
        <v>18</v>
      </c>
      <c r="C27" s="383">
        <v>0.99970000000000003</v>
      </c>
      <c r="D27" s="600"/>
      <c r="E27" s="600"/>
      <c r="F27" s="600"/>
      <c r="G27" s="600"/>
      <c r="H27" s="600"/>
      <c r="I27" s="600"/>
      <c r="J27" s="600"/>
      <c r="K27" s="600"/>
    </row>
    <row r="28" spans="1:11" ht="15.6">
      <c r="A28" s="600"/>
      <c r="B28" s="383">
        <v>19</v>
      </c>
      <c r="C28" s="383">
        <v>0.99980000000000002</v>
      </c>
      <c r="D28" s="600"/>
      <c r="E28" s="600"/>
      <c r="F28" s="600"/>
      <c r="G28" s="600"/>
      <c r="H28" s="600"/>
      <c r="I28" s="600"/>
      <c r="J28" s="600"/>
      <c r="K28" s="600"/>
    </row>
    <row r="29" spans="1:11" ht="15.6">
      <c r="A29" s="600"/>
      <c r="B29" s="383">
        <v>20</v>
      </c>
      <c r="C29" s="383">
        <v>0.99990000000000001</v>
      </c>
      <c r="D29" s="600"/>
      <c r="E29" s="600"/>
      <c r="F29" s="600"/>
      <c r="G29" s="600"/>
      <c r="H29" s="600"/>
      <c r="I29" s="600"/>
      <c r="J29" s="600"/>
      <c r="K29" s="600"/>
    </row>
    <row r="30" spans="1:11">
      <c r="A30" s="600"/>
      <c r="B30" s="600"/>
      <c r="C30" s="600"/>
      <c r="D30" s="600"/>
      <c r="E30" s="600"/>
      <c r="F30" s="600"/>
      <c r="G30" s="600"/>
      <c r="H30" s="600"/>
      <c r="I30" s="600"/>
      <c r="J30" s="600"/>
      <c r="K30" s="600"/>
    </row>
    <row r="31" spans="1:11" s="1" customFormat="1" ht="15.6">
      <c r="A31" s="751" t="s">
        <v>1563</v>
      </c>
      <c r="B31" s="22"/>
      <c r="C31" s="22"/>
      <c r="D31" s="22"/>
      <c r="E31" s="22"/>
      <c r="F31" s="22"/>
      <c r="G31" s="22"/>
      <c r="H31" s="22"/>
      <c r="I31" s="362"/>
      <c r="J31" s="364" t="s">
        <v>1562</v>
      </c>
      <c r="K31" s="748">
        <v>0.3</v>
      </c>
    </row>
    <row r="32" spans="1:11" s="1" customFormat="1" ht="15.6">
      <c r="A32" s="751" t="s">
        <v>1561</v>
      </c>
      <c r="B32" s="22"/>
      <c r="C32" s="22"/>
      <c r="D32" s="22"/>
      <c r="E32" s="22"/>
      <c r="F32" s="22"/>
      <c r="G32" s="22"/>
      <c r="H32" s="22"/>
      <c r="I32" s="362"/>
      <c r="J32" s="364" t="s">
        <v>1560</v>
      </c>
      <c r="K32" s="748">
        <v>0.05</v>
      </c>
    </row>
    <row r="33" spans="1:13" ht="15.6">
      <c r="A33" s="751" t="s">
        <v>1559</v>
      </c>
      <c r="B33" s="600"/>
      <c r="C33" s="600"/>
      <c r="D33" s="600"/>
      <c r="E33" s="600"/>
      <c r="F33" s="600"/>
      <c r="G33" s="600"/>
      <c r="H33" s="600"/>
      <c r="I33" s="753"/>
      <c r="J33" s="755" t="s">
        <v>1558</v>
      </c>
      <c r="K33" s="756">
        <v>0.02</v>
      </c>
      <c r="L33" s="600"/>
      <c r="M33" s="600"/>
    </row>
    <row r="34" spans="1:13" ht="15.6">
      <c r="A34" s="751" t="s">
        <v>1557</v>
      </c>
      <c r="B34" s="600"/>
      <c r="C34" s="600"/>
      <c r="D34" s="600"/>
      <c r="E34" s="600"/>
      <c r="F34" s="600"/>
      <c r="G34" s="600"/>
      <c r="H34" s="600"/>
      <c r="I34" s="753"/>
      <c r="J34" s="755" t="s">
        <v>1556</v>
      </c>
      <c r="K34" s="754">
        <v>8000000</v>
      </c>
      <c r="L34" s="600"/>
      <c r="M34" s="600"/>
    </row>
    <row r="35" spans="1:13">
      <c r="A35" s="600"/>
      <c r="B35" s="600"/>
      <c r="C35" s="600"/>
      <c r="D35" s="600"/>
      <c r="E35" s="600"/>
      <c r="F35" s="600"/>
      <c r="G35" s="600"/>
      <c r="H35" s="600"/>
      <c r="I35" s="600"/>
      <c r="J35" s="600"/>
      <c r="K35" s="600"/>
      <c r="L35" s="600"/>
      <c r="M35" s="600"/>
    </row>
    <row r="36" spans="1:13" ht="15.6">
      <c r="A36" s="22" t="s">
        <v>69</v>
      </c>
      <c r="B36" s="22" t="s">
        <v>1555</v>
      </c>
      <c r="C36" s="22"/>
      <c r="D36" s="22"/>
      <c r="E36" s="22"/>
      <c r="F36" s="22"/>
      <c r="G36" s="22"/>
      <c r="H36" s="22"/>
      <c r="I36" s="22"/>
      <c r="J36" s="22"/>
      <c r="K36" s="22"/>
      <c r="L36" s="22"/>
      <c r="M36" s="22"/>
    </row>
    <row r="37" spans="1:13" ht="16.2">
      <c r="A37" s="256"/>
      <c r="B37" s="256" t="s">
        <v>60</v>
      </c>
      <c r="C37" s="256"/>
      <c r="D37" s="255"/>
      <c r="E37" s="255"/>
      <c r="F37" s="22"/>
      <c r="G37" s="22"/>
      <c r="H37" s="22"/>
      <c r="I37" s="185"/>
      <c r="J37" s="22"/>
      <c r="K37" s="22"/>
      <c r="L37" s="22"/>
      <c r="M37" s="22"/>
    </row>
    <row r="38" spans="1:13" ht="15.6">
      <c r="A38" s="14"/>
      <c r="B38" s="1"/>
      <c r="C38" s="1"/>
      <c r="D38" s="1"/>
      <c r="E38" s="1"/>
      <c r="F38" s="1"/>
      <c r="G38" s="1"/>
      <c r="H38" s="1"/>
      <c r="I38" s="1"/>
      <c r="J38" s="1"/>
      <c r="K38" s="1"/>
      <c r="L38" s="1"/>
      <c r="M38" s="1"/>
    </row>
    <row r="39" spans="1:13" ht="15.6">
      <c r="A39" s="1"/>
      <c r="B39" s="1"/>
      <c r="C39" s="1"/>
      <c r="D39" s="1"/>
      <c r="E39" s="1"/>
      <c r="F39" s="1"/>
      <c r="G39" s="1"/>
      <c r="H39" s="1"/>
      <c r="I39" s="1"/>
      <c r="J39" s="1"/>
      <c r="K39" s="1"/>
      <c r="L39" s="1"/>
      <c r="M39" s="1"/>
    </row>
    <row r="40" spans="1:13" ht="15.6">
      <c r="A40" s="1"/>
      <c r="B40" s="1"/>
      <c r="C40" s="1"/>
      <c r="D40" s="1"/>
      <c r="E40" s="1"/>
      <c r="F40" s="1"/>
      <c r="G40" s="1"/>
      <c r="H40" s="1"/>
      <c r="I40" s="1"/>
      <c r="J40" s="1"/>
      <c r="K40" s="1"/>
      <c r="L40" s="1"/>
      <c r="M40" s="1"/>
    </row>
    <row r="41" spans="1:13" ht="16.2">
      <c r="A41" s="274" t="s">
        <v>1554</v>
      </c>
      <c r="B41" s="22"/>
      <c r="C41" s="22"/>
      <c r="D41" s="22"/>
      <c r="E41" s="22"/>
      <c r="F41" s="22"/>
      <c r="G41" s="22"/>
      <c r="H41" s="256"/>
      <c r="I41" s="256"/>
      <c r="J41" s="255"/>
      <c r="K41" s="255"/>
      <c r="L41" s="255"/>
      <c r="M41" s="22"/>
    </row>
    <row r="42" spans="1:13" ht="16.2" customHeight="1">
      <c r="A42" s="1039" t="s">
        <v>1553</v>
      </c>
      <c r="B42" s="1040"/>
      <c r="C42" s="1040"/>
      <c r="D42" s="1040"/>
      <c r="E42" s="1040"/>
      <c r="F42" s="1040"/>
      <c r="G42" s="1040"/>
      <c r="H42" s="1040"/>
      <c r="I42" s="1040"/>
      <c r="J42" s="1040"/>
      <c r="K42" s="1040"/>
      <c r="L42" s="1040"/>
      <c r="M42" s="1040"/>
    </row>
    <row r="43" spans="1:13" ht="16.2">
      <c r="A43" s="751"/>
      <c r="B43" s="22"/>
      <c r="C43" s="22"/>
      <c r="D43" s="22"/>
      <c r="E43" s="22"/>
      <c r="F43" s="22"/>
      <c r="G43" s="22"/>
      <c r="H43" s="256"/>
      <c r="I43" s="256"/>
      <c r="J43" s="255"/>
      <c r="K43" s="255"/>
      <c r="L43" s="255"/>
      <c r="M43" s="22"/>
    </row>
    <row r="44" spans="1:13" ht="15.6">
      <c r="A44" s="22" t="s">
        <v>9</v>
      </c>
      <c r="B44" s="22" t="s">
        <v>1552</v>
      </c>
      <c r="C44" s="22"/>
      <c r="D44" s="22"/>
      <c r="E44" s="22"/>
      <c r="F44" s="22"/>
      <c r="G44" s="22"/>
      <c r="H44" s="22"/>
      <c r="I44" s="22"/>
      <c r="J44" s="22"/>
      <c r="K44" s="22"/>
      <c r="L44" s="22"/>
      <c r="M44" s="22"/>
    </row>
    <row r="45" spans="1:13" ht="16.2">
      <c r="A45" s="256"/>
      <c r="B45" s="256" t="s">
        <v>60</v>
      </c>
      <c r="C45" s="256"/>
      <c r="D45" s="255"/>
      <c r="E45" s="255"/>
      <c r="F45" s="22"/>
      <c r="G45" s="22"/>
      <c r="H45" s="22"/>
      <c r="I45" s="185"/>
      <c r="J45" s="22"/>
      <c r="K45" s="22"/>
      <c r="L45" s="22"/>
      <c r="M45" s="22"/>
    </row>
    <row r="49" spans="1:13">
      <c r="A49" s="864" t="s">
        <v>1551</v>
      </c>
      <c r="B49" s="864"/>
      <c r="C49" s="864"/>
      <c r="D49" s="864"/>
      <c r="E49" s="864"/>
      <c r="F49" s="864"/>
      <c r="G49" s="864"/>
      <c r="H49" s="864"/>
      <c r="I49" s="864"/>
      <c r="J49" s="864"/>
      <c r="K49" s="864"/>
      <c r="L49" s="864"/>
      <c r="M49" s="864"/>
    </row>
    <row r="50" spans="1:13" ht="17.399999999999999" customHeight="1">
      <c r="A50" s="864"/>
      <c r="B50" s="864"/>
      <c r="C50" s="864"/>
      <c r="D50" s="864"/>
      <c r="E50" s="864"/>
      <c r="F50" s="864"/>
      <c r="G50" s="864"/>
      <c r="H50" s="864"/>
      <c r="I50" s="864"/>
      <c r="J50" s="864"/>
      <c r="K50" s="864"/>
      <c r="L50" s="864"/>
      <c r="M50" s="864"/>
    </row>
    <row r="51" spans="1:13" ht="15.6">
      <c r="A51" s="600"/>
      <c r="B51" s="600"/>
      <c r="C51" s="600"/>
      <c r="D51" s="600"/>
      <c r="E51" s="600"/>
      <c r="F51" s="600"/>
      <c r="G51" s="600"/>
      <c r="H51" s="600"/>
      <c r="I51" s="753"/>
      <c r="J51" s="753"/>
      <c r="K51" s="749" t="s">
        <v>1329</v>
      </c>
      <c r="L51" s="600"/>
      <c r="M51" s="600"/>
    </row>
    <row r="52" spans="1:13" s="1" customFormat="1" ht="15.6">
      <c r="A52" s="751" t="s">
        <v>1550</v>
      </c>
      <c r="B52" s="240"/>
      <c r="C52" s="752"/>
      <c r="D52" s="240"/>
      <c r="E52" s="22"/>
      <c r="F52" s="22"/>
      <c r="G52" s="22"/>
      <c r="H52" s="22"/>
      <c r="I52" s="362"/>
      <c r="J52" s="364" t="s">
        <v>1549</v>
      </c>
      <c r="K52" s="748">
        <v>0.3</v>
      </c>
      <c r="L52" s="22"/>
      <c r="M52" s="749" t="s">
        <v>1330</v>
      </c>
    </row>
    <row r="53" spans="1:13" s="1" customFormat="1" ht="15.6">
      <c r="A53" s="751" t="s">
        <v>1548</v>
      </c>
      <c r="B53" s="240"/>
      <c r="C53" s="750"/>
      <c r="D53" s="240"/>
      <c r="E53" s="22"/>
      <c r="F53" s="22"/>
      <c r="G53" s="22"/>
      <c r="H53" s="22"/>
      <c r="I53" s="362"/>
      <c r="J53" s="364" t="s">
        <v>1547</v>
      </c>
      <c r="K53" s="748">
        <v>0.15</v>
      </c>
      <c r="L53" s="749" t="s">
        <v>1542</v>
      </c>
      <c r="M53" s="748">
        <v>0.7</v>
      </c>
    </row>
    <row r="54" spans="1:13" s="1" customFormat="1" ht="15.6">
      <c r="A54" s="751" t="s">
        <v>1546</v>
      </c>
      <c r="B54" s="240"/>
      <c r="C54" s="240"/>
      <c r="D54" s="750"/>
      <c r="E54" s="22"/>
      <c r="F54" s="22"/>
      <c r="G54" s="22"/>
      <c r="H54" s="22"/>
      <c r="I54" s="362"/>
      <c r="J54" s="364" t="s">
        <v>1545</v>
      </c>
      <c r="K54" s="748">
        <v>0.25</v>
      </c>
      <c r="L54" s="749" t="s">
        <v>1542</v>
      </c>
      <c r="M54" s="748">
        <v>0.6</v>
      </c>
    </row>
    <row r="55" spans="1:13" s="1" customFormat="1" ht="15.6">
      <c r="A55" s="751" t="s">
        <v>1544</v>
      </c>
      <c r="B55" s="750"/>
      <c r="C55" s="240"/>
      <c r="D55" s="240"/>
      <c r="E55" s="22"/>
      <c r="F55" s="22"/>
      <c r="G55" s="22"/>
      <c r="H55" s="22"/>
      <c r="I55" s="362"/>
      <c r="J55" s="364" t="s">
        <v>1543</v>
      </c>
      <c r="K55" s="748">
        <v>0.35</v>
      </c>
      <c r="L55" s="749" t="s">
        <v>1542</v>
      </c>
      <c r="M55" s="748">
        <v>0.4</v>
      </c>
    </row>
    <row r="56" spans="1:13">
      <c r="A56" s="600"/>
      <c r="B56" s="600"/>
      <c r="C56" s="600"/>
      <c r="D56" s="600"/>
      <c r="E56" s="600"/>
      <c r="F56" s="600"/>
      <c r="G56" s="600"/>
      <c r="H56" s="600"/>
      <c r="I56" s="600"/>
      <c r="J56" s="600"/>
      <c r="K56" s="600"/>
      <c r="L56" s="600"/>
      <c r="M56" s="600"/>
    </row>
    <row r="57" spans="1:13" ht="15.6">
      <c r="A57" s="22" t="s">
        <v>7</v>
      </c>
      <c r="B57" s="22" t="s">
        <v>1541</v>
      </c>
      <c r="C57" s="22"/>
      <c r="D57" s="22"/>
      <c r="E57" s="22"/>
      <c r="F57" s="22"/>
      <c r="G57" s="22"/>
      <c r="H57" s="22"/>
      <c r="I57" s="22"/>
      <c r="J57" s="22"/>
      <c r="K57" s="22"/>
      <c r="L57" s="22"/>
      <c r="M57" s="22"/>
    </row>
    <row r="58" spans="1:13" ht="16.2">
      <c r="A58" s="256"/>
      <c r="B58" s="256" t="s">
        <v>60</v>
      </c>
      <c r="C58" s="256"/>
      <c r="D58" s="255"/>
      <c r="E58" s="255"/>
      <c r="F58" s="22"/>
      <c r="G58" s="22"/>
      <c r="H58" s="22"/>
      <c r="I58" s="185"/>
      <c r="J58" s="22"/>
      <c r="K58" s="22"/>
      <c r="L58" s="22"/>
      <c r="M58" s="22"/>
    </row>
    <row r="62" spans="1:13" ht="15.6">
      <c r="A62" s="22" t="s">
        <v>4</v>
      </c>
      <c r="B62" s="22" t="s">
        <v>1540</v>
      </c>
      <c r="C62" s="22"/>
      <c r="D62" s="22"/>
      <c r="E62" s="22"/>
      <c r="F62" s="22"/>
      <c r="G62" s="22"/>
      <c r="H62" s="22"/>
      <c r="I62" s="22"/>
      <c r="J62" s="22"/>
      <c r="K62" s="22"/>
      <c r="L62" s="22"/>
      <c r="M62" s="22"/>
    </row>
    <row r="63" spans="1:13" ht="16.2">
      <c r="A63" s="256"/>
      <c r="B63" s="256" t="s">
        <v>60</v>
      </c>
      <c r="C63" s="256"/>
      <c r="D63" s="255"/>
      <c r="E63" s="255"/>
      <c r="F63" s="22"/>
      <c r="G63" s="22"/>
      <c r="H63" s="22"/>
      <c r="I63" s="185"/>
      <c r="J63" s="22"/>
      <c r="K63" s="22"/>
      <c r="L63" s="22"/>
      <c r="M63" s="22"/>
    </row>
  </sheetData>
  <mergeCells count="3">
    <mergeCell ref="A3:M3"/>
    <mergeCell ref="A42:M42"/>
    <mergeCell ref="A49:M50"/>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B7FC5-FDC9-4496-9723-ABA0D47116D0}">
  <dimension ref="A1:M31"/>
  <sheetViews>
    <sheetView zoomScaleNormal="100" workbookViewId="0"/>
  </sheetViews>
  <sheetFormatPr defaultColWidth="8.88671875" defaultRowHeight="14.4"/>
  <cols>
    <col min="1" max="1" width="8.88671875" style="757"/>
    <col min="2" max="2" width="16.109375" style="757" customWidth="1"/>
    <col min="3" max="11" width="15.6640625" style="757" customWidth="1"/>
    <col min="12" max="16384" width="8.88671875" style="757"/>
  </cols>
  <sheetData>
    <row r="1" spans="1:13" ht="18">
      <c r="A1" s="23" t="s">
        <v>574</v>
      </c>
      <c r="B1" s="186"/>
      <c r="C1" s="256" t="s">
        <v>36</v>
      </c>
      <c r="D1" s="22"/>
      <c r="E1" s="22"/>
      <c r="F1" s="22"/>
      <c r="G1" s="22"/>
      <c r="H1" s="22"/>
      <c r="I1" s="22"/>
      <c r="J1" s="22"/>
      <c r="K1" s="22"/>
      <c r="L1" s="22"/>
      <c r="M1" s="22"/>
    </row>
    <row r="2" spans="1:13" s="758" customFormat="1" ht="16.2">
      <c r="A2" s="186"/>
      <c r="B2" s="186"/>
      <c r="C2" s="256"/>
      <c r="D2" s="22"/>
      <c r="E2" s="22"/>
      <c r="F2" s="22"/>
      <c r="G2" s="22"/>
      <c r="H2" s="22"/>
      <c r="I2" s="22"/>
      <c r="J2" s="22"/>
      <c r="K2" s="22"/>
      <c r="L2" s="22"/>
      <c r="M2" s="22"/>
    </row>
    <row r="3" spans="1:13" s="758" customFormat="1" ht="16.2">
      <c r="A3" s="22" t="s">
        <v>524</v>
      </c>
      <c r="B3" s="186"/>
      <c r="C3" s="256"/>
      <c r="D3" s="22"/>
      <c r="E3" s="22"/>
      <c r="F3" s="22"/>
      <c r="G3" s="22"/>
      <c r="H3" s="22"/>
      <c r="I3" s="22"/>
      <c r="J3" s="22"/>
      <c r="K3" s="22"/>
      <c r="L3" s="22"/>
      <c r="M3" s="22"/>
    </row>
    <row r="4" spans="1:13" s="758" customFormat="1" ht="15.6">
      <c r="A4" s="8"/>
      <c r="B4" s="8"/>
      <c r="C4" s="8"/>
      <c r="D4" s="8"/>
      <c r="E4" s="8"/>
      <c r="F4" s="8"/>
      <c r="G4" s="8"/>
      <c r="H4" s="8"/>
      <c r="I4" s="8"/>
      <c r="J4" s="8"/>
      <c r="K4" s="8"/>
      <c r="L4" s="8"/>
      <c r="M4" s="8"/>
    </row>
    <row r="5" spans="1:13" s="758" customFormat="1" ht="15.6" customHeight="1">
      <c r="A5" s="514" t="s">
        <v>69</v>
      </c>
      <c r="B5" s="884" t="s">
        <v>1581</v>
      </c>
      <c r="C5" s="884"/>
      <c r="D5" s="884"/>
      <c r="E5" s="884"/>
      <c r="F5" s="884"/>
      <c r="G5" s="884"/>
      <c r="H5" s="884"/>
      <c r="I5" s="884"/>
      <c r="J5" s="884"/>
      <c r="K5" s="884"/>
      <c r="L5" s="884"/>
      <c r="M5" s="884"/>
    </row>
    <row r="6" spans="1:13" s="758" customFormat="1" ht="16.2">
      <c r="A6" s="514"/>
      <c r="B6" s="951" t="s">
        <v>60</v>
      </c>
      <c r="C6" s="951"/>
      <c r="D6" s="951"/>
      <c r="E6" s="951"/>
      <c r="F6" s="951"/>
      <c r="G6" s="951"/>
      <c r="H6" s="951"/>
      <c r="I6" s="951"/>
      <c r="J6" s="951"/>
      <c r="K6" s="951"/>
      <c r="L6" s="951"/>
      <c r="M6" s="951"/>
    </row>
    <row r="7" spans="1:13" s="758" customFormat="1" ht="15.6">
      <c r="A7" s="883"/>
      <c r="B7" s="883"/>
      <c r="C7" s="883"/>
      <c r="D7" s="883"/>
      <c r="E7" s="883"/>
      <c r="F7" s="883"/>
      <c r="G7" s="883"/>
      <c r="H7" s="883"/>
      <c r="I7" s="883"/>
      <c r="J7" s="883"/>
      <c r="K7" s="883"/>
      <c r="L7" s="883"/>
      <c r="M7" s="883"/>
    </row>
    <row r="8" spans="1:13" s="758" customFormat="1" ht="15.6">
      <c r="A8" s="883"/>
      <c r="B8" s="883"/>
      <c r="C8" s="883"/>
      <c r="D8" s="883"/>
      <c r="E8" s="883"/>
      <c r="F8" s="883"/>
      <c r="G8" s="883"/>
      <c r="H8" s="883"/>
      <c r="I8" s="883"/>
      <c r="J8" s="883"/>
      <c r="K8" s="883"/>
      <c r="L8" s="883"/>
      <c r="M8" s="883"/>
    </row>
    <row r="9" spans="1:13" s="758" customFormat="1" ht="15.6">
      <c r="A9" s="883"/>
      <c r="B9" s="883"/>
      <c r="C9" s="883"/>
      <c r="D9" s="883"/>
      <c r="E9" s="883"/>
      <c r="F9" s="883"/>
      <c r="G9" s="883"/>
      <c r="H9" s="883"/>
      <c r="I9" s="883"/>
      <c r="J9" s="883"/>
      <c r="K9" s="883"/>
      <c r="L9" s="883"/>
      <c r="M9" s="883"/>
    </row>
    <row r="10" spans="1:13" s="758" customFormat="1" ht="15.6" customHeight="1">
      <c r="A10" s="884" t="s">
        <v>1580</v>
      </c>
      <c r="B10" s="884"/>
      <c r="C10" s="884"/>
      <c r="D10" s="884"/>
      <c r="E10" s="884"/>
      <c r="F10" s="884"/>
      <c r="G10" s="884"/>
      <c r="H10" s="884"/>
      <c r="I10" s="884"/>
      <c r="J10" s="884"/>
      <c r="K10" s="884"/>
      <c r="L10" s="884"/>
      <c r="M10" s="884"/>
    </row>
    <row r="11" spans="1:13" s="758" customFormat="1" ht="15.6" customHeight="1">
      <c r="A11" s="374"/>
      <c r="B11" s="374"/>
      <c r="C11" s="374"/>
      <c r="D11" s="374"/>
      <c r="E11" s="374"/>
      <c r="F11" s="374"/>
      <c r="G11" s="374"/>
      <c r="H11" s="374"/>
      <c r="I11" s="374"/>
      <c r="J11" s="374"/>
      <c r="K11" s="374"/>
      <c r="L11" s="374"/>
      <c r="M11" s="374"/>
    </row>
    <row r="12" spans="1:13" s="758" customFormat="1" ht="15.6">
      <c r="A12" s="514" t="s">
        <v>9</v>
      </c>
      <c r="B12" s="884" t="s">
        <v>1579</v>
      </c>
      <c r="C12" s="884"/>
      <c r="D12" s="884"/>
      <c r="E12" s="884"/>
      <c r="F12" s="884"/>
      <c r="G12" s="884"/>
      <c r="H12" s="884"/>
      <c r="I12" s="884"/>
      <c r="J12" s="884"/>
      <c r="K12" s="884"/>
      <c r="L12" s="884"/>
      <c r="M12" s="884"/>
    </row>
    <row r="13" spans="1:13" s="758" customFormat="1" ht="16.2">
      <c r="A13" s="514"/>
      <c r="B13" s="951" t="s">
        <v>60</v>
      </c>
      <c r="C13" s="951"/>
      <c r="D13" s="951"/>
      <c r="E13" s="951"/>
      <c r="F13" s="951"/>
      <c r="G13" s="951"/>
      <c r="H13" s="951"/>
      <c r="I13" s="951"/>
      <c r="J13" s="951"/>
      <c r="K13" s="951"/>
      <c r="L13" s="951"/>
      <c r="M13" s="951"/>
    </row>
    <row r="14" spans="1:13" s="758" customFormat="1" ht="15.6">
      <c r="A14" s="883"/>
      <c r="B14" s="883"/>
      <c r="C14" s="883"/>
      <c r="D14" s="883"/>
      <c r="E14" s="883"/>
      <c r="F14" s="883"/>
      <c r="G14" s="883"/>
      <c r="H14" s="883"/>
      <c r="I14" s="883"/>
      <c r="J14" s="883"/>
      <c r="K14" s="883"/>
      <c r="L14" s="883"/>
      <c r="M14" s="883"/>
    </row>
    <row r="15" spans="1:13" s="758" customFormat="1" ht="15.6">
      <c r="A15" s="883"/>
      <c r="B15" s="883"/>
      <c r="C15" s="883"/>
      <c r="D15" s="883"/>
      <c r="E15" s="883"/>
      <c r="F15" s="883"/>
      <c r="G15" s="883"/>
      <c r="H15" s="883"/>
      <c r="I15" s="883"/>
      <c r="J15" s="883"/>
      <c r="K15" s="883"/>
      <c r="L15" s="883"/>
      <c r="M15" s="883"/>
    </row>
    <row r="16" spans="1:13" s="758" customFormat="1" ht="15.6">
      <c r="A16" s="883"/>
      <c r="B16" s="883"/>
      <c r="C16" s="883"/>
      <c r="D16" s="883"/>
      <c r="E16" s="883"/>
      <c r="F16" s="883"/>
      <c r="G16" s="883"/>
      <c r="H16" s="883"/>
      <c r="I16" s="883"/>
      <c r="J16" s="883"/>
      <c r="K16" s="883"/>
      <c r="L16" s="883"/>
      <c r="M16" s="883"/>
    </row>
    <row r="17" spans="1:13" s="758" customFormat="1" ht="15.6" customHeight="1">
      <c r="A17" s="884" t="s">
        <v>1578</v>
      </c>
      <c r="B17" s="884"/>
      <c r="C17" s="884"/>
      <c r="D17" s="884"/>
      <c r="E17" s="884"/>
      <c r="F17" s="884"/>
      <c r="G17" s="884"/>
      <c r="H17" s="884"/>
      <c r="I17" s="884"/>
      <c r="J17" s="884"/>
      <c r="K17" s="884"/>
      <c r="L17" s="884"/>
      <c r="M17" s="884"/>
    </row>
    <row r="18" spans="1:13" s="758" customFormat="1" ht="15.6" customHeight="1">
      <c r="A18" s="884"/>
      <c r="B18" s="884"/>
      <c r="C18" s="884"/>
      <c r="D18" s="884"/>
      <c r="E18" s="884"/>
      <c r="F18" s="884"/>
      <c r="G18" s="884"/>
      <c r="H18" s="884"/>
      <c r="I18" s="884"/>
      <c r="J18" s="884"/>
      <c r="K18" s="884"/>
      <c r="L18" s="884"/>
      <c r="M18" s="884"/>
    </row>
    <row r="19" spans="1:13" s="758" customFormat="1" ht="15.6">
      <c r="A19" s="274" t="s">
        <v>1577</v>
      </c>
      <c r="B19" s="274"/>
      <c r="C19" s="274"/>
      <c r="D19" s="274"/>
      <c r="E19" s="274"/>
      <c r="F19" s="274"/>
      <c r="G19" s="274"/>
      <c r="H19" s="274"/>
      <c r="I19" s="274"/>
      <c r="J19" s="274"/>
      <c r="K19" s="764"/>
      <c r="L19" s="765" t="s">
        <v>1576</v>
      </c>
      <c r="M19" s="764"/>
    </row>
    <row r="20" spans="1:13" s="758" customFormat="1" ht="15.6">
      <c r="A20" s="373" t="s">
        <v>1575</v>
      </c>
      <c r="B20" s="274"/>
      <c r="C20" s="274"/>
      <c r="D20" s="274"/>
      <c r="E20" s="274"/>
      <c r="F20" s="274"/>
      <c r="G20" s="274"/>
      <c r="H20" s="274"/>
      <c r="I20" s="764"/>
      <c r="J20" s="763" t="s">
        <v>1574</v>
      </c>
      <c r="K20" s="759">
        <v>300</v>
      </c>
      <c r="L20" s="759" t="s">
        <v>1472</v>
      </c>
      <c r="M20" s="759">
        <v>400</v>
      </c>
    </row>
    <row r="21" spans="1:13" s="758" customFormat="1" ht="15.6">
      <c r="A21" s="373" t="s">
        <v>1573</v>
      </c>
      <c r="B21" s="274"/>
      <c r="C21" s="274"/>
      <c r="D21" s="274"/>
      <c r="E21" s="274"/>
      <c r="F21" s="274"/>
      <c r="G21" s="274"/>
      <c r="H21" s="274"/>
      <c r="I21" s="274"/>
      <c r="J21" s="764"/>
      <c r="K21" s="763" t="s">
        <v>1572</v>
      </c>
      <c r="L21" s="762" t="s">
        <v>1571</v>
      </c>
      <c r="M21" s="762">
        <v>48</v>
      </c>
    </row>
    <row r="22" spans="1:13" s="758" customFormat="1" ht="15.6">
      <c r="A22" s="274"/>
      <c r="B22" s="274"/>
      <c r="C22" s="274"/>
      <c r="D22" s="274"/>
      <c r="E22" s="274"/>
      <c r="F22" s="274"/>
      <c r="G22" s="274"/>
      <c r="H22" s="274"/>
      <c r="I22" s="274"/>
      <c r="J22" s="274"/>
      <c r="K22" s="274"/>
      <c r="L22" s="274"/>
      <c r="M22" s="274"/>
    </row>
    <row r="23" spans="1:13" s="758" customFormat="1" ht="46.8">
      <c r="A23" s="274"/>
      <c r="B23" s="249" t="s">
        <v>1570</v>
      </c>
      <c r="C23" s="249" t="s">
        <v>1286</v>
      </c>
      <c r="D23" s="274"/>
      <c r="E23" s="274"/>
      <c r="F23" s="274"/>
      <c r="G23" s="274"/>
      <c r="H23" s="274"/>
      <c r="I23" s="274"/>
      <c r="J23" s="274"/>
      <c r="K23" s="274"/>
      <c r="L23" s="274"/>
      <c r="M23" s="274"/>
    </row>
    <row r="24" spans="1:13" s="758" customFormat="1" ht="15.6">
      <c r="A24" s="274"/>
      <c r="B24" s="430">
        <v>0</v>
      </c>
      <c r="C24" s="761">
        <f>100%-SUM(C25:C28)</f>
        <v>0.94</v>
      </c>
      <c r="D24" s="274"/>
      <c r="E24" s="274"/>
      <c r="F24" s="274"/>
      <c r="G24" s="274"/>
      <c r="H24" s="274"/>
      <c r="I24" s="274"/>
      <c r="J24" s="274"/>
      <c r="K24" s="274"/>
      <c r="L24" s="274"/>
      <c r="M24" s="274"/>
    </row>
    <row r="25" spans="1:13" s="758" customFormat="1" ht="15.6">
      <c r="A25" s="274"/>
      <c r="B25" s="430">
        <v>50</v>
      </c>
      <c r="C25" s="761">
        <v>3.3000000000000002E-2</v>
      </c>
      <c r="D25" s="274"/>
      <c r="E25" s="274"/>
      <c r="F25" s="274"/>
      <c r="G25" s="274"/>
      <c r="H25" s="274"/>
      <c r="I25" s="274"/>
      <c r="J25" s="274"/>
      <c r="K25" s="274"/>
      <c r="L25" s="274"/>
      <c r="M25" s="274"/>
    </row>
    <row r="26" spans="1:13" s="758" customFormat="1" ht="15.6">
      <c r="A26" s="274"/>
      <c r="B26" s="430">
        <v>100</v>
      </c>
      <c r="C26" s="761">
        <v>1.6E-2</v>
      </c>
      <c r="D26" s="274"/>
      <c r="E26" s="274"/>
      <c r="F26" s="274"/>
      <c r="G26" s="274"/>
      <c r="H26" s="274"/>
      <c r="I26" s="274"/>
      <c r="J26" s="274"/>
      <c r="K26" s="274"/>
      <c r="L26" s="274"/>
      <c r="M26" s="274"/>
    </row>
    <row r="27" spans="1:13" s="758" customFormat="1" ht="15.6">
      <c r="A27" s="274"/>
      <c r="B27" s="430">
        <v>200</v>
      </c>
      <c r="C27" s="761">
        <v>8.0000000000000002E-3</v>
      </c>
      <c r="D27" s="274"/>
      <c r="E27" s="274"/>
      <c r="F27" s="274"/>
      <c r="G27" s="274"/>
      <c r="H27" s="274"/>
      <c r="I27" s="274"/>
      <c r="J27" s="274"/>
      <c r="K27" s="274"/>
      <c r="L27" s="274"/>
      <c r="M27" s="274"/>
    </row>
    <row r="28" spans="1:13" s="758" customFormat="1" ht="15.6">
      <c r="A28" s="274"/>
      <c r="B28" s="430">
        <v>300</v>
      </c>
      <c r="C28" s="761">
        <v>3.0000000000000001E-3</v>
      </c>
      <c r="D28" s="274"/>
      <c r="E28" s="274"/>
      <c r="F28" s="274"/>
      <c r="G28" s="274"/>
      <c r="H28" s="274"/>
      <c r="I28" s="274"/>
      <c r="J28" s="274"/>
      <c r="K28" s="274"/>
      <c r="L28" s="274"/>
      <c r="M28" s="274"/>
    </row>
    <row r="29" spans="1:13" s="758" customFormat="1" ht="15.6">
      <c r="A29" s="274"/>
      <c r="B29" s="274"/>
      <c r="C29" s="274"/>
      <c r="D29" s="274"/>
      <c r="E29" s="274"/>
      <c r="F29" s="274"/>
      <c r="G29" s="274"/>
      <c r="H29" s="274"/>
      <c r="I29" s="274"/>
      <c r="J29" s="274"/>
      <c r="K29" s="274"/>
      <c r="L29" s="274"/>
      <c r="M29" s="274"/>
    </row>
    <row r="30" spans="1:13" s="758" customFormat="1" ht="15.6">
      <c r="A30" s="514" t="s">
        <v>7</v>
      </c>
      <c r="B30" s="884" t="s">
        <v>1569</v>
      </c>
      <c r="C30" s="884"/>
      <c r="D30" s="884"/>
      <c r="E30" s="884"/>
      <c r="F30" s="884"/>
      <c r="G30" s="884"/>
      <c r="H30" s="884"/>
      <c r="I30" s="884"/>
      <c r="J30" s="884"/>
      <c r="K30" s="884"/>
      <c r="L30" s="884"/>
      <c r="M30" s="884"/>
    </row>
    <row r="31" spans="1:13" s="758" customFormat="1" ht="16.2" customHeight="1">
      <c r="A31" s="514"/>
      <c r="B31" s="951" t="s">
        <v>60</v>
      </c>
      <c r="C31" s="951"/>
      <c r="D31" s="951"/>
      <c r="E31" s="951"/>
      <c r="F31" s="951"/>
      <c r="G31" s="951"/>
      <c r="H31" s="951"/>
      <c r="I31" s="513"/>
      <c r="J31" s="513"/>
      <c r="K31" s="513"/>
      <c r="L31" s="760" t="s">
        <v>1568</v>
      </c>
      <c r="M31" s="759">
        <v>4</v>
      </c>
    </row>
  </sheetData>
  <mergeCells count="10">
    <mergeCell ref="A14:M16"/>
    <mergeCell ref="A17:M18"/>
    <mergeCell ref="B30:M30"/>
    <mergeCell ref="B31:H31"/>
    <mergeCell ref="B5:M5"/>
    <mergeCell ref="B6:M6"/>
    <mergeCell ref="A7:M9"/>
    <mergeCell ref="A10:M10"/>
    <mergeCell ref="B12:M12"/>
    <mergeCell ref="B13:M13"/>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682A4-0A79-450E-AE2C-CC96B2194792}">
  <dimension ref="A1:M35"/>
  <sheetViews>
    <sheetView zoomScaleNormal="100" workbookViewId="0"/>
  </sheetViews>
  <sheetFormatPr defaultRowHeight="14.4"/>
  <cols>
    <col min="2" max="7" width="11.6640625" customWidth="1"/>
    <col min="10" max="10" width="12.6640625" customWidth="1"/>
    <col min="11" max="11" width="6.5546875" customWidth="1"/>
    <col min="13" max="13" width="23.33203125" customWidth="1"/>
  </cols>
  <sheetData>
    <row r="1" spans="1:13" ht="18">
      <c r="A1" s="23" t="s">
        <v>907</v>
      </c>
      <c r="B1" s="22"/>
      <c r="C1" s="256" t="s">
        <v>36</v>
      </c>
      <c r="D1" s="22"/>
      <c r="E1" s="22"/>
      <c r="F1" s="22"/>
      <c r="G1" s="22"/>
      <c r="H1" s="22"/>
      <c r="I1" s="22"/>
      <c r="J1" s="22"/>
      <c r="K1" s="22"/>
      <c r="L1" s="22"/>
      <c r="M1" s="22"/>
    </row>
    <row r="2" spans="1:13" s="199" customFormat="1" ht="16.2">
      <c r="A2" s="274"/>
      <c r="B2" s="22"/>
      <c r="C2" s="22"/>
      <c r="D2" s="22"/>
      <c r="E2" s="22"/>
      <c r="F2" s="22"/>
      <c r="G2" s="22"/>
      <c r="H2" s="256"/>
      <c r="I2" s="255"/>
      <c r="J2" s="255"/>
      <c r="K2" s="255"/>
      <c r="L2" s="255"/>
      <c r="M2" s="22"/>
    </row>
    <row r="3" spans="1:13" s="199" customFormat="1" ht="31.95" customHeight="1">
      <c r="A3" s="864" t="s">
        <v>1600</v>
      </c>
      <c r="B3" s="864"/>
      <c r="C3" s="864"/>
      <c r="D3" s="864"/>
      <c r="E3" s="864"/>
      <c r="F3" s="864"/>
      <c r="G3" s="864"/>
      <c r="H3" s="864"/>
      <c r="I3" s="864"/>
      <c r="J3" s="864"/>
      <c r="K3" s="864"/>
      <c r="L3" s="864"/>
      <c r="M3" s="864"/>
    </row>
    <row r="4" spans="1:13" s="199" customFormat="1" ht="16.2">
      <c r="A4" s="274"/>
      <c r="B4" s="22"/>
      <c r="C4" s="22"/>
      <c r="D4" s="22"/>
      <c r="E4" s="22"/>
      <c r="F4" s="22"/>
      <c r="G4" s="22"/>
      <c r="H4" s="256"/>
      <c r="I4" s="255"/>
      <c r="J4" s="255"/>
      <c r="K4" s="255"/>
      <c r="L4" s="255"/>
      <c r="M4" s="22"/>
    </row>
    <row r="5" spans="1:13" s="199" customFormat="1" ht="16.2">
      <c r="A5" s="751" t="s">
        <v>1599</v>
      </c>
      <c r="B5" s="22"/>
      <c r="C5" s="22"/>
      <c r="D5" s="22"/>
      <c r="E5" s="22"/>
      <c r="F5" s="22"/>
      <c r="G5" s="22"/>
      <c r="H5" s="315"/>
      <c r="I5" s="364" t="s">
        <v>1598</v>
      </c>
      <c r="J5" s="767">
        <v>20000000</v>
      </c>
      <c r="K5" s="242"/>
      <c r="L5" s="242"/>
      <c r="M5" s="242"/>
    </row>
    <row r="6" spans="1:13" s="199" customFormat="1" ht="16.2">
      <c r="A6" s="751" t="s">
        <v>1597</v>
      </c>
      <c r="B6" s="22"/>
      <c r="C6" s="22"/>
      <c r="D6" s="22"/>
      <c r="E6" s="22"/>
      <c r="F6" s="22"/>
      <c r="G6" s="22"/>
      <c r="H6" s="315"/>
      <c r="I6" s="364" t="s">
        <v>1596</v>
      </c>
      <c r="J6" s="767">
        <v>150000000</v>
      </c>
      <c r="K6" s="242"/>
      <c r="L6" s="242"/>
      <c r="M6" s="242"/>
    </row>
    <row r="7" spans="1:13" s="199" customFormat="1" ht="16.2">
      <c r="A7" s="751" t="s">
        <v>1595</v>
      </c>
      <c r="B7" s="22"/>
      <c r="C7" s="22"/>
      <c r="D7" s="22"/>
      <c r="E7" s="22"/>
      <c r="F7" s="22"/>
      <c r="G7" s="22"/>
      <c r="H7" s="315"/>
      <c r="I7" s="364" t="s">
        <v>1594</v>
      </c>
      <c r="J7" s="748">
        <v>0.8</v>
      </c>
      <c r="K7" s="749" t="s">
        <v>1593</v>
      </c>
      <c r="L7" s="748">
        <v>0.1</v>
      </c>
      <c r="M7" s="766" t="s">
        <v>1592</v>
      </c>
    </row>
    <row r="8" spans="1:13" s="199" customFormat="1" ht="16.2">
      <c r="A8" s="751" t="s">
        <v>1591</v>
      </c>
      <c r="B8" s="22"/>
      <c r="C8" s="22"/>
      <c r="D8" s="22"/>
      <c r="E8" s="22"/>
      <c r="F8" s="22"/>
      <c r="G8" s="22"/>
      <c r="H8" s="315"/>
      <c r="I8" s="364" t="s">
        <v>1590</v>
      </c>
      <c r="J8" s="748">
        <v>0.5</v>
      </c>
      <c r="K8" s="766" t="s">
        <v>1589</v>
      </c>
      <c r="L8" s="364"/>
      <c r="M8" s="364"/>
    </row>
    <row r="9" spans="1:13" s="199" customFormat="1" ht="16.2">
      <c r="A9" s="751"/>
      <c r="B9" s="22"/>
      <c r="C9" s="22"/>
      <c r="D9" s="22"/>
      <c r="E9" s="22"/>
      <c r="F9" s="22"/>
      <c r="G9" s="22"/>
      <c r="H9" s="256"/>
      <c r="I9" s="255"/>
      <c r="J9" s="255"/>
      <c r="K9" s="255"/>
      <c r="L9" s="255"/>
      <c r="M9" s="22"/>
    </row>
    <row r="10" spans="1:13" s="199" customFormat="1" ht="16.2">
      <c r="A10" s="305" t="s">
        <v>1588</v>
      </c>
      <c r="B10" s="22"/>
      <c r="C10" s="22"/>
      <c r="D10" s="22"/>
      <c r="E10" s="22"/>
      <c r="F10" s="22"/>
      <c r="G10" s="22"/>
      <c r="H10" s="256"/>
      <c r="I10" s="255"/>
      <c r="J10" s="255"/>
      <c r="K10" s="255"/>
      <c r="L10" s="255"/>
      <c r="M10" s="22"/>
    </row>
    <row r="11" spans="1:13" s="199" customFormat="1" ht="16.2">
      <c r="A11" s="256"/>
      <c r="B11" s="235" t="s">
        <v>60</v>
      </c>
      <c r="C11" s="256"/>
      <c r="D11" s="255"/>
      <c r="E11" s="255"/>
      <c r="F11" s="22"/>
      <c r="G11" s="22"/>
      <c r="H11" s="22"/>
      <c r="I11" s="22"/>
      <c r="J11" s="255"/>
      <c r="K11" s="255"/>
      <c r="L11" s="255"/>
      <c r="M11" s="22"/>
    </row>
    <row r="12" spans="1:13" s="199" customFormat="1" ht="16.2">
      <c r="A12" s="673"/>
      <c r="B12" s="39"/>
      <c r="C12" s="39"/>
      <c r="D12" s="39"/>
      <c r="E12" s="39"/>
      <c r="F12" s="39"/>
      <c r="G12" s="39"/>
      <c r="H12" s="80"/>
      <c r="I12" s="128"/>
      <c r="J12" s="128"/>
      <c r="K12" s="128"/>
      <c r="L12" s="128"/>
      <c r="M12" s="39"/>
    </row>
    <row r="13" spans="1:13" s="199" customFormat="1" ht="16.2">
      <c r="A13" s="673"/>
      <c r="B13" s="39"/>
      <c r="C13" s="39"/>
      <c r="D13" s="39"/>
      <c r="E13" s="39"/>
      <c r="F13" s="39"/>
      <c r="G13" s="39"/>
      <c r="H13" s="80"/>
      <c r="I13" s="128"/>
      <c r="J13" s="128"/>
      <c r="K13" s="128"/>
      <c r="L13" s="128"/>
      <c r="M13" s="39"/>
    </row>
    <row r="14" spans="1:13" s="199" customFormat="1" ht="15.6">
      <c r="A14" s="39"/>
      <c r="B14" s="39"/>
      <c r="C14" s="39"/>
      <c r="D14" s="39"/>
      <c r="E14" s="39"/>
      <c r="F14" s="39"/>
      <c r="G14" s="39"/>
      <c r="H14" s="39"/>
      <c r="I14" s="39"/>
      <c r="J14" s="39"/>
      <c r="K14" s="39"/>
      <c r="L14" s="39"/>
      <c r="M14" s="39"/>
    </row>
    <row r="15" spans="1:13" s="199" customFormat="1" ht="16.2">
      <c r="A15" s="305" t="s">
        <v>1587</v>
      </c>
      <c r="B15" s="22"/>
      <c r="C15" s="22"/>
      <c r="D15" s="22"/>
      <c r="E15" s="22"/>
      <c r="F15" s="22"/>
      <c r="G15" s="22"/>
      <c r="H15" s="256"/>
      <c r="I15" s="255"/>
      <c r="J15" s="255"/>
      <c r="K15" s="255"/>
      <c r="L15" s="255"/>
      <c r="M15" s="22"/>
    </row>
    <row r="16" spans="1:13" s="199" customFormat="1" ht="16.2">
      <c r="A16" s="256"/>
      <c r="B16" s="235" t="s">
        <v>60</v>
      </c>
      <c r="C16" s="256"/>
      <c r="D16" s="255"/>
      <c r="E16" s="255"/>
      <c r="F16" s="22"/>
      <c r="G16" s="22"/>
      <c r="H16" s="22"/>
      <c r="I16" s="22"/>
      <c r="J16" s="255"/>
      <c r="K16" s="255"/>
      <c r="L16" s="255"/>
      <c r="M16" s="22"/>
    </row>
    <row r="20" spans="1:13" s="199" customFormat="1" ht="16.2">
      <c r="A20" s="305" t="s">
        <v>1586</v>
      </c>
      <c r="B20" s="22"/>
      <c r="C20" s="22"/>
      <c r="D20" s="22"/>
      <c r="E20" s="22"/>
      <c r="F20" s="22"/>
      <c r="G20" s="22"/>
      <c r="H20" s="256"/>
      <c r="I20" s="255"/>
      <c r="J20" s="255"/>
      <c r="K20" s="255"/>
      <c r="L20" s="255"/>
      <c r="M20" s="22"/>
    </row>
    <row r="21" spans="1:13" s="199" customFormat="1" ht="16.2">
      <c r="A21" s="256"/>
      <c r="B21" s="235" t="s">
        <v>60</v>
      </c>
      <c r="C21" s="256"/>
      <c r="D21" s="255"/>
      <c r="E21" s="255"/>
      <c r="F21" s="22"/>
      <c r="G21" s="22"/>
      <c r="H21" s="22"/>
      <c r="I21" s="22"/>
      <c r="J21" s="255"/>
      <c r="K21" s="255"/>
      <c r="L21" s="255"/>
      <c r="M21" s="22"/>
    </row>
    <row r="22" spans="1:13" s="199" customFormat="1" ht="16.2">
      <c r="A22" s="673"/>
      <c r="B22" s="39"/>
      <c r="C22" s="39"/>
      <c r="D22" s="39"/>
      <c r="E22" s="39"/>
      <c r="F22" s="39"/>
      <c r="G22" s="39"/>
      <c r="H22" s="80"/>
      <c r="I22" s="128"/>
      <c r="J22" s="128"/>
      <c r="K22" s="128"/>
      <c r="L22" s="128"/>
      <c r="M22" s="39"/>
    </row>
    <row r="23" spans="1:13" s="199" customFormat="1" ht="16.2">
      <c r="A23" s="673"/>
      <c r="B23" s="39"/>
      <c r="C23" s="39"/>
      <c r="D23" s="39"/>
      <c r="E23" s="39"/>
      <c r="F23" s="39"/>
      <c r="G23" s="39"/>
      <c r="H23" s="80"/>
      <c r="I23" s="128"/>
      <c r="J23" s="128"/>
      <c r="K23" s="128"/>
      <c r="L23" s="128"/>
      <c r="M23" s="39"/>
    </row>
    <row r="24" spans="1:13" s="199" customFormat="1" ht="15.6">
      <c r="A24" s="39"/>
      <c r="B24" s="39"/>
      <c r="C24" s="39"/>
      <c r="D24" s="39"/>
      <c r="E24" s="39"/>
      <c r="F24" s="39"/>
      <c r="G24" s="39"/>
      <c r="H24" s="39"/>
      <c r="I24" s="39"/>
      <c r="J24" s="39"/>
      <c r="K24" s="39"/>
      <c r="L24" s="39"/>
      <c r="M24" s="39"/>
    </row>
    <row r="25" spans="1:13" s="199" customFormat="1" ht="16.2">
      <c r="A25" s="305" t="s">
        <v>1585</v>
      </c>
      <c r="B25" s="22"/>
      <c r="C25" s="22"/>
      <c r="D25" s="22"/>
      <c r="E25" s="22"/>
      <c r="F25" s="22"/>
      <c r="G25" s="22"/>
      <c r="H25" s="256"/>
      <c r="I25" s="255"/>
      <c r="J25" s="255"/>
      <c r="K25" s="255"/>
      <c r="L25" s="255"/>
      <c r="M25" s="22"/>
    </row>
    <row r="26" spans="1:13" s="199" customFormat="1" ht="16.2">
      <c r="A26" s="256"/>
      <c r="B26" s="235" t="s">
        <v>60</v>
      </c>
      <c r="C26" s="256"/>
      <c r="D26" s="255"/>
      <c r="E26" s="255"/>
      <c r="F26" s="22"/>
      <c r="G26" s="22"/>
      <c r="H26" s="22"/>
      <c r="I26" s="22"/>
      <c r="J26" s="255"/>
      <c r="K26" s="255"/>
      <c r="L26" s="255"/>
      <c r="M26" s="22"/>
    </row>
    <row r="27" spans="1:13" s="199" customFormat="1" ht="16.2">
      <c r="A27" s="673"/>
      <c r="B27" s="39"/>
      <c r="C27" s="39"/>
      <c r="D27" s="39"/>
      <c r="E27" s="39"/>
      <c r="F27" s="39"/>
      <c r="G27" s="39"/>
      <c r="H27" s="80"/>
      <c r="I27" s="128"/>
      <c r="J27" s="128"/>
      <c r="K27" s="128"/>
      <c r="L27" s="128"/>
      <c r="M27" s="39"/>
    </row>
    <row r="28" spans="1:13" s="199" customFormat="1" ht="16.2">
      <c r="A28" s="673"/>
      <c r="B28" s="39"/>
      <c r="C28" s="39"/>
      <c r="D28" s="39"/>
      <c r="E28" s="39"/>
      <c r="F28" s="39"/>
      <c r="G28" s="39"/>
      <c r="H28" s="80"/>
      <c r="I28" s="128"/>
      <c r="J28" s="128"/>
      <c r="K28" s="128"/>
      <c r="L28" s="128"/>
      <c r="M28" s="39"/>
    </row>
    <row r="29" spans="1:13" s="199" customFormat="1" ht="15.6">
      <c r="A29" s="39"/>
      <c r="B29" s="39"/>
      <c r="C29" s="39"/>
      <c r="D29" s="39"/>
      <c r="E29" s="39"/>
      <c r="F29" s="39"/>
      <c r="G29" s="39"/>
      <c r="H29" s="39"/>
      <c r="I29" s="39"/>
      <c r="J29" s="39"/>
      <c r="K29" s="39"/>
      <c r="L29" s="39"/>
      <c r="M29" s="39"/>
    </row>
    <row r="30" spans="1:13" s="199" customFormat="1" ht="15.6">
      <c r="A30" s="864" t="s">
        <v>1584</v>
      </c>
      <c r="B30" s="864"/>
      <c r="C30" s="864"/>
      <c r="D30" s="864"/>
      <c r="E30" s="864"/>
      <c r="F30" s="864"/>
      <c r="G30" s="864"/>
      <c r="H30" s="864"/>
      <c r="I30" s="864"/>
      <c r="J30" s="864"/>
      <c r="K30" s="864"/>
      <c r="L30" s="864"/>
      <c r="M30" s="864"/>
    </row>
    <row r="31" spans="1:13" s="199" customFormat="1" ht="16.2">
      <c r="A31" s="274"/>
      <c r="B31" s="22"/>
      <c r="C31" s="22"/>
      <c r="D31" s="22"/>
      <c r="E31" s="22"/>
      <c r="F31" s="22"/>
      <c r="G31" s="22"/>
      <c r="H31" s="256"/>
      <c r="I31" s="255"/>
      <c r="J31" s="255"/>
      <c r="K31" s="255"/>
      <c r="L31" s="255"/>
      <c r="M31" s="22"/>
    </row>
    <row r="32" spans="1:13" s="199" customFormat="1" ht="16.2">
      <c r="A32" s="274" t="s">
        <v>1583</v>
      </c>
      <c r="B32" s="22"/>
      <c r="C32" s="22"/>
      <c r="D32" s="22"/>
      <c r="E32" s="22"/>
      <c r="F32" s="22"/>
      <c r="G32" s="22"/>
      <c r="H32" s="256"/>
      <c r="I32" s="255"/>
      <c r="J32" s="255"/>
      <c r="K32" s="255"/>
      <c r="L32" s="255"/>
      <c r="M32" s="22"/>
    </row>
    <row r="34" spans="1:2" s="199" customFormat="1" ht="16.2">
      <c r="A34" s="305" t="s">
        <v>1582</v>
      </c>
      <c r="B34" s="22"/>
    </row>
    <row r="35" spans="1:2" s="199" customFormat="1" ht="16.2">
      <c r="A35" s="256"/>
      <c r="B35" s="235" t="s">
        <v>60</v>
      </c>
    </row>
  </sheetData>
  <mergeCells count="2">
    <mergeCell ref="A3:M3"/>
    <mergeCell ref="A30:M30"/>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467A-DEB5-4CE9-8848-122AF5B5E604}">
  <dimension ref="A1:M38"/>
  <sheetViews>
    <sheetView zoomScaleNormal="100" workbookViewId="0"/>
  </sheetViews>
  <sheetFormatPr defaultColWidth="8.88671875" defaultRowHeight="15.6"/>
  <cols>
    <col min="1" max="1" width="8.88671875" style="1"/>
    <col min="2" max="3" width="12.6640625" style="1" customWidth="1"/>
    <col min="4" max="11" width="11.6640625" style="1" customWidth="1"/>
    <col min="12" max="12" width="9.6640625" style="1" customWidth="1"/>
    <col min="13" max="13" width="11.6640625" style="1" customWidth="1"/>
    <col min="14" max="16384" width="8.88671875" style="1"/>
  </cols>
  <sheetData>
    <row r="1" spans="1:13" ht="18" customHeight="1">
      <c r="A1" s="23" t="s">
        <v>970</v>
      </c>
      <c r="B1" s="22"/>
      <c r="C1" s="256" t="s">
        <v>36</v>
      </c>
      <c r="D1" s="22"/>
      <c r="E1" s="22"/>
      <c r="F1" s="22"/>
      <c r="G1" s="22"/>
      <c r="H1" s="22"/>
      <c r="I1" s="22"/>
      <c r="J1" s="22"/>
      <c r="K1" s="22"/>
      <c r="L1" s="22"/>
      <c r="M1" s="22"/>
    </row>
    <row r="2" spans="1:13" ht="16.2">
      <c r="A2" s="274"/>
      <c r="B2" s="22"/>
      <c r="C2" s="22"/>
      <c r="D2" s="22"/>
      <c r="E2" s="22"/>
      <c r="F2" s="22"/>
      <c r="G2" s="22"/>
      <c r="H2" s="256"/>
      <c r="I2" s="256"/>
      <c r="J2" s="255"/>
      <c r="K2" s="255"/>
      <c r="L2" s="255"/>
      <c r="M2" s="22"/>
    </row>
    <row r="3" spans="1:13">
      <c r="A3" s="864" t="s">
        <v>1612</v>
      </c>
      <c r="B3" s="864"/>
      <c r="C3" s="864"/>
      <c r="D3" s="864"/>
      <c r="E3" s="864"/>
      <c r="F3" s="864"/>
      <c r="G3" s="864"/>
      <c r="H3" s="864"/>
      <c r="I3" s="864"/>
      <c r="J3" s="864"/>
      <c r="K3" s="864"/>
      <c r="L3" s="864"/>
      <c r="M3" s="864"/>
    </row>
    <row r="4" spans="1:13">
      <c r="A4" s="287"/>
      <c r="B4" s="287"/>
      <c r="C4" s="287"/>
      <c r="D4" s="287"/>
      <c r="E4" s="287"/>
      <c r="F4" s="287"/>
      <c r="G4" s="287"/>
      <c r="H4" s="287"/>
      <c r="I4" s="287"/>
      <c r="J4" s="287"/>
      <c r="K4" s="287"/>
      <c r="L4" s="287"/>
      <c r="M4" s="287"/>
    </row>
    <row r="5" spans="1:13">
      <c r="A5" s="770" t="s">
        <v>1207</v>
      </c>
      <c r="B5" s="769"/>
      <c r="C5" s="8"/>
      <c r="D5" s="287"/>
      <c r="E5" s="287"/>
      <c r="F5" s="287"/>
      <c r="G5" s="287"/>
      <c r="H5" s="287"/>
      <c r="I5" s="287"/>
      <c r="J5" s="287"/>
      <c r="K5" s="287"/>
      <c r="L5" s="287"/>
      <c r="M5" s="287"/>
    </row>
    <row r="6" spans="1:13">
      <c r="A6" s="770"/>
      <c r="B6" s="769"/>
      <c r="C6" s="8"/>
      <c r="D6" s="287"/>
      <c r="E6" s="287"/>
      <c r="F6" s="287"/>
      <c r="G6" s="287"/>
      <c r="H6" s="287"/>
      <c r="I6" s="287"/>
      <c r="J6" s="287"/>
      <c r="K6" s="287"/>
      <c r="L6" s="287"/>
      <c r="M6" s="287"/>
    </row>
    <row r="7" spans="1:13">
      <c r="A7" s="780" t="s">
        <v>1611</v>
      </c>
      <c r="B7" s="769"/>
      <c r="C7" s="8"/>
      <c r="D7" s="287"/>
      <c r="E7" s="287"/>
      <c r="F7" s="287"/>
      <c r="G7" s="287"/>
      <c r="H7" s="287"/>
      <c r="I7" s="287"/>
      <c r="J7" s="287"/>
      <c r="K7" s="287"/>
      <c r="L7" s="287"/>
      <c r="M7" s="287"/>
    </row>
    <row r="8" spans="1:13">
      <c r="A8" s="771"/>
      <c r="B8" s="770"/>
      <c r="C8" s="769"/>
      <c r="D8" s="287"/>
      <c r="E8" s="287"/>
      <c r="F8" s="287"/>
      <c r="G8" s="287"/>
      <c r="H8" s="287"/>
      <c r="I8" s="287"/>
      <c r="J8" s="287"/>
      <c r="K8" s="287"/>
      <c r="L8" s="287"/>
      <c r="M8" s="287"/>
    </row>
    <row r="9" spans="1:13" ht="31.2">
      <c r="A9" s="771"/>
      <c r="B9" s="286" t="s">
        <v>1428</v>
      </c>
      <c r="C9" s="286" t="s">
        <v>394</v>
      </c>
      <c r="D9" s="287"/>
      <c r="E9" s="287"/>
      <c r="F9" s="287"/>
      <c r="G9" s="287"/>
      <c r="H9" s="287"/>
      <c r="I9" s="287"/>
      <c r="J9" s="287"/>
      <c r="K9" s="287"/>
      <c r="L9" s="287"/>
      <c r="M9" s="287"/>
    </row>
    <row r="10" spans="1:13">
      <c r="A10" s="771"/>
      <c r="B10" s="772" t="s">
        <v>700</v>
      </c>
      <c r="C10" s="779">
        <v>0.5</v>
      </c>
      <c r="D10" s="287"/>
      <c r="E10" s="287"/>
      <c r="F10" s="287"/>
      <c r="G10" s="287"/>
      <c r="H10" s="287"/>
      <c r="I10" s="287"/>
      <c r="J10" s="287"/>
      <c r="K10" s="287"/>
      <c r="L10" s="287"/>
      <c r="M10" s="287"/>
    </row>
    <row r="11" spans="1:13">
      <c r="A11" s="771"/>
      <c r="B11" s="772" t="s">
        <v>699</v>
      </c>
      <c r="C11" s="779">
        <v>0.7</v>
      </c>
      <c r="D11" s="287"/>
      <c r="E11" s="287"/>
      <c r="F11" s="287"/>
      <c r="G11" s="287"/>
      <c r="H11" s="287"/>
      <c r="I11" s="287"/>
      <c r="J11" s="287"/>
      <c r="K11" s="287"/>
      <c r="L11" s="287"/>
      <c r="M11" s="287"/>
    </row>
    <row r="12" spans="1:13">
      <c r="A12" s="771"/>
      <c r="B12" s="777"/>
      <c r="C12" s="46"/>
      <c r="D12" s="46"/>
      <c r="E12" s="287"/>
      <c r="F12" s="287"/>
      <c r="G12" s="287"/>
      <c r="H12" s="287"/>
      <c r="I12" s="287"/>
      <c r="J12" s="287"/>
      <c r="K12" s="287"/>
      <c r="L12" s="287"/>
      <c r="M12" s="287"/>
    </row>
    <row r="13" spans="1:13" ht="31.2">
      <c r="A13" s="771"/>
      <c r="B13" s="286" t="s">
        <v>1428</v>
      </c>
      <c r="C13" s="286" t="s">
        <v>1427</v>
      </c>
      <c r="D13" s="286" t="s">
        <v>1426</v>
      </c>
      <c r="E13" s="287"/>
      <c r="F13" s="287"/>
      <c r="G13" s="287"/>
      <c r="H13" s="287"/>
      <c r="I13" s="287"/>
      <c r="J13" s="287"/>
      <c r="K13" s="287"/>
      <c r="L13" s="287"/>
      <c r="M13" s="287"/>
    </row>
    <row r="14" spans="1:13">
      <c r="A14" s="771"/>
      <c r="B14" s="772" t="s">
        <v>700</v>
      </c>
      <c r="C14" s="772" t="s">
        <v>1610</v>
      </c>
      <c r="D14" s="778">
        <v>70000</v>
      </c>
      <c r="E14" s="287"/>
      <c r="F14" s="287"/>
      <c r="G14" s="287"/>
      <c r="H14" s="287"/>
      <c r="I14" s="287"/>
      <c r="J14" s="287"/>
      <c r="K14" s="287"/>
      <c r="L14" s="287"/>
      <c r="M14" s="287"/>
    </row>
    <row r="15" spans="1:13">
      <c r="A15" s="771"/>
      <c r="B15" s="772" t="s">
        <v>700</v>
      </c>
      <c r="C15" s="772" t="s">
        <v>1609</v>
      </c>
      <c r="D15" s="778">
        <v>120000</v>
      </c>
      <c r="E15" s="287"/>
      <c r="F15" s="287"/>
      <c r="G15" s="287"/>
      <c r="H15" s="287"/>
      <c r="I15" s="287"/>
      <c r="J15" s="287"/>
      <c r="K15" s="287"/>
      <c r="L15" s="287"/>
      <c r="M15" s="287"/>
    </row>
    <row r="16" spans="1:13">
      <c r="A16" s="771"/>
      <c r="B16" s="772" t="s">
        <v>699</v>
      </c>
      <c r="C16" s="772" t="s">
        <v>1610</v>
      </c>
      <c r="D16" s="778">
        <v>110000</v>
      </c>
      <c r="E16" s="287"/>
      <c r="F16" s="287"/>
      <c r="G16" s="287"/>
      <c r="H16" s="287"/>
      <c r="I16" s="287"/>
      <c r="J16" s="287"/>
      <c r="K16" s="287"/>
      <c r="L16" s="287"/>
      <c r="M16" s="287"/>
    </row>
    <row r="17" spans="1:4">
      <c r="A17" s="771"/>
      <c r="B17" s="772" t="s">
        <v>699</v>
      </c>
      <c r="C17" s="772" t="s">
        <v>1609</v>
      </c>
      <c r="D17" s="778">
        <v>100000</v>
      </c>
    </row>
    <row r="18" spans="1:4">
      <c r="A18" s="771"/>
      <c r="B18" s="777"/>
      <c r="C18" s="46"/>
      <c r="D18" s="46"/>
    </row>
    <row r="19" spans="1:4">
      <c r="A19" s="770" t="s">
        <v>1608</v>
      </c>
      <c r="B19" s="770"/>
      <c r="C19" s="769"/>
      <c r="D19" s="287"/>
    </row>
    <row r="20" spans="1:4">
      <c r="A20" s="770"/>
      <c r="B20" s="770"/>
      <c r="C20" s="769"/>
      <c r="D20" s="287"/>
    </row>
    <row r="21" spans="1:4" ht="31.2">
      <c r="A21" s="771"/>
      <c r="B21" s="776" t="s">
        <v>1607</v>
      </c>
      <c r="C21" s="776" t="s">
        <v>1606</v>
      </c>
      <c r="D21" s="776" t="s">
        <v>1605</v>
      </c>
    </row>
    <row r="22" spans="1:4">
      <c r="A22" s="771"/>
      <c r="B22" s="775">
        <v>200000</v>
      </c>
      <c r="C22" s="773">
        <v>0.03</v>
      </c>
      <c r="D22" s="772">
        <v>6.9000000000000006E-2</v>
      </c>
    </row>
    <row r="23" spans="1:4">
      <c r="A23" s="771"/>
      <c r="B23" s="774">
        <v>1000000</v>
      </c>
      <c r="C23" s="773">
        <v>6.0000000000000001E-3</v>
      </c>
      <c r="D23" s="772">
        <v>1.9E-2</v>
      </c>
    </row>
    <row r="24" spans="1:4">
      <c r="A24" s="771"/>
      <c r="B24" s="770"/>
      <c r="C24" s="769"/>
      <c r="D24" s="287"/>
    </row>
    <row r="25" spans="1:4" ht="18.600000000000001">
      <c r="A25" s="770" t="s">
        <v>1604</v>
      </c>
      <c r="B25" s="770"/>
      <c r="C25" s="769"/>
      <c r="D25" s="287"/>
    </row>
    <row r="26" spans="1:4" ht="16.2">
      <c r="A26" s="274"/>
      <c r="B26" s="22"/>
      <c r="C26" s="22"/>
      <c r="D26" s="22"/>
    </row>
    <row r="27" spans="1:4">
      <c r="A27" s="22" t="s">
        <v>69</v>
      </c>
      <c r="B27" s="768" t="s">
        <v>1603</v>
      </c>
      <c r="C27" s="22"/>
      <c r="D27" s="22"/>
    </row>
    <row r="28" spans="1:4" ht="16.2">
      <c r="A28" s="256"/>
      <c r="B28" s="256" t="s">
        <v>60</v>
      </c>
      <c r="C28" s="256"/>
      <c r="D28" s="255"/>
    </row>
    <row r="29" spans="1:4">
      <c r="A29" s="14"/>
    </row>
    <row r="32" spans="1:4">
      <c r="A32" s="22" t="s">
        <v>9</v>
      </c>
      <c r="B32" s="8" t="s">
        <v>1602</v>
      </c>
      <c r="C32" s="22"/>
      <c r="D32" s="22"/>
    </row>
    <row r="33" spans="1:2" ht="16.2">
      <c r="A33" s="256"/>
      <c r="B33" s="256" t="s">
        <v>60</v>
      </c>
    </row>
    <row r="37" spans="1:2">
      <c r="A37" s="22" t="s">
        <v>7</v>
      </c>
      <c r="B37" s="768" t="s">
        <v>1601</v>
      </c>
    </row>
    <row r="38" spans="1:2" ht="16.2">
      <c r="A38" s="8"/>
      <c r="B38" s="256" t="s">
        <v>60</v>
      </c>
    </row>
  </sheetData>
  <mergeCells count="1">
    <mergeCell ref="A3:M3"/>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6969-A1D8-4EF0-A81C-5EB30B596420}">
  <dimension ref="A1:M27"/>
  <sheetViews>
    <sheetView topLeftCell="A4" zoomScaleNormal="100" workbookViewId="0"/>
  </sheetViews>
  <sheetFormatPr defaultColWidth="9.33203125" defaultRowHeight="15.6"/>
  <cols>
    <col min="1" max="1" width="15.109375" style="1" customWidth="1"/>
    <col min="2" max="4" width="17.44140625" style="1" customWidth="1"/>
    <col min="5" max="6" width="12.33203125" style="1" bestFit="1" customWidth="1"/>
    <col min="7" max="8" width="11.6640625" style="1" bestFit="1" customWidth="1"/>
    <col min="9" max="10" width="12" style="1" customWidth="1"/>
    <col min="11" max="11" width="16.88671875" style="1" bestFit="1" customWidth="1"/>
    <col min="12" max="13" width="12.33203125" style="1" bestFit="1" customWidth="1"/>
    <col min="14" max="16384" width="9.33203125" style="1"/>
  </cols>
  <sheetData>
    <row r="1" spans="1:13" ht="18" customHeight="1">
      <c r="A1" s="23" t="s">
        <v>907</v>
      </c>
      <c r="B1" s="22"/>
      <c r="C1" s="22"/>
      <c r="D1" s="22"/>
      <c r="E1" s="22"/>
      <c r="F1" s="22"/>
      <c r="G1" s="22"/>
      <c r="H1" s="22"/>
      <c r="I1" s="2"/>
      <c r="J1" s="2"/>
      <c r="K1" s="2"/>
      <c r="L1" s="4"/>
      <c r="M1" s="4"/>
    </row>
    <row r="2" spans="1:13">
      <c r="A2" s="968" t="s">
        <v>1623</v>
      </c>
      <c r="B2" s="968"/>
      <c r="C2" s="968"/>
      <c r="D2" s="968"/>
      <c r="E2" s="968"/>
      <c r="F2" s="968"/>
      <c r="G2" s="968"/>
      <c r="H2" s="968"/>
      <c r="I2" s="968"/>
      <c r="J2" s="968"/>
      <c r="K2" s="968"/>
      <c r="L2" s="4"/>
      <c r="M2" s="4"/>
    </row>
    <row r="3" spans="1:13">
      <c r="A3" s="22"/>
      <c r="B3" s="22"/>
      <c r="C3" s="22"/>
      <c r="D3" s="22"/>
      <c r="E3" s="22"/>
      <c r="F3" s="22"/>
      <c r="G3" s="22"/>
      <c r="H3" s="22"/>
      <c r="I3" s="22"/>
      <c r="J3" s="22"/>
      <c r="K3" s="22"/>
      <c r="L3" s="22"/>
      <c r="M3" s="22"/>
    </row>
    <row r="4" spans="1:13">
      <c r="A4" s="274" t="s">
        <v>1269</v>
      </c>
      <c r="B4" s="22"/>
      <c r="C4" s="22"/>
      <c r="D4" s="22"/>
      <c r="E4" s="22"/>
      <c r="F4" s="22"/>
      <c r="G4" s="22"/>
      <c r="H4" s="22"/>
      <c r="I4" s="22"/>
      <c r="J4" s="22"/>
      <c r="K4" s="22"/>
      <c r="L4" s="22"/>
      <c r="M4" s="22"/>
    </row>
    <row r="5" spans="1:13">
      <c r="A5" s="22"/>
      <c r="B5" s="22"/>
      <c r="C5" s="22"/>
      <c r="D5" s="22"/>
      <c r="E5" s="22"/>
      <c r="F5" s="22"/>
      <c r="G5" s="22"/>
      <c r="H5" s="22"/>
      <c r="I5" s="22"/>
      <c r="J5" s="22"/>
      <c r="K5" s="22"/>
      <c r="L5" s="22"/>
      <c r="M5" s="22"/>
    </row>
    <row r="6" spans="1:13">
      <c r="A6" s="22"/>
      <c r="B6" s="861" t="s">
        <v>1622</v>
      </c>
      <c r="C6" s="863"/>
      <c r="D6" s="862"/>
      <c r="E6" s="22"/>
      <c r="F6" s="22"/>
      <c r="G6" s="22"/>
      <c r="H6" s="22"/>
      <c r="I6" s="22"/>
      <c r="J6" s="22"/>
      <c r="K6" s="22"/>
      <c r="L6" s="22"/>
      <c r="M6" s="22"/>
    </row>
    <row r="7" spans="1:13" ht="31.2">
      <c r="A7" s="22"/>
      <c r="B7" s="247" t="s">
        <v>1267</v>
      </c>
      <c r="C7" s="247" t="s">
        <v>1266</v>
      </c>
      <c r="D7" s="247" t="s">
        <v>1265</v>
      </c>
      <c r="E7" s="22"/>
      <c r="F7" s="22"/>
      <c r="G7" s="22"/>
      <c r="H7" s="22"/>
      <c r="I7" s="22"/>
      <c r="J7" s="22"/>
      <c r="K7" s="22"/>
      <c r="L7" s="22"/>
      <c r="M7" s="22"/>
    </row>
    <row r="8" spans="1:13">
      <c r="A8" s="22"/>
      <c r="B8" s="786">
        <v>44378</v>
      </c>
      <c r="C8" s="785">
        <v>120000</v>
      </c>
      <c r="D8" s="785">
        <v>90000</v>
      </c>
      <c r="E8" s="22"/>
      <c r="F8" s="22"/>
      <c r="G8" s="22"/>
      <c r="H8" s="22"/>
      <c r="I8" s="22"/>
      <c r="J8" s="22"/>
      <c r="K8" s="22"/>
      <c r="L8" s="22"/>
      <c r="M8" s="22"/>
    </row>
    <row r="9" spans="1:13">
      <c r="A9" s="22"/>
      <c r="B9" s="786">
        <v>44378</v>
      </c>
      <c r="C9" s="785">
        <v>0</v>
      </c>
      <c r="D9" s="785">
        <v>130000</v>
      </c>
      <c r="E9" s="22"/>
      <c r="F9" s="22"/>
      <c r="G9" s="22"/>
      <c r="H9" s="22"/>
      <c r="I9" s="22"/>
      <c r="J9" s="22"/>
      <c r="K9" s="22"/>
      <c r="L9" s="22"/>
      <c r="M9" s="22"/>
    </row>
    <row r="10" spans="1:13">
      <c r="A10" s="22"/>
      <c r="B10" s="786">
        <v>44743</v>
      </c>
      <c r="C10" s="785">
        <v>600000</v>
      </c>
      <c r="D10" s="785">
        <v>250000</v>
      </c>
      <c r="E10" s="22"/>
      <c r="F10" s="22"/>
      <c r="G10" s="22"/>
      <c r="H10" s="22"/>
      <c r="I10" s="22"/>
      <c r="J10" s="22"/>
      <c r="K10" s="22"/>
      <c r="L10" s="22"/>
      <c r="M10" s="22"/>
    </row>
    <row r="11" spans="1:13">
      <c r="A11" s="22"/>
      <c r="B11" s="786">
        <v>44743</v>
      </c>
      <c r="C11" s="785">
        <v>125000</v>
      </c>
      <c r="D11" s="785">
        <v>0</v>
      </c>
      <c r="E11" s="22"/>
      <c r="F11" s="22"/>
      <c r="G11" s="22"/>
      <c r="H11" s="22"/>
      <c r="I11" s="22"/>
      <c r="J11" s="22"/>
      <c r="K11" s="22"/>
      <c r="L11" s="22"/>
      <c r="M11" s="22"/>
    </row>
    <row r="12" spans="1:13">
      <c r="A12" s="22"/>
      <c r="B12" s="786">
        <v>45108</v>
      </c>
      <c r="C12" s="785">
        <v>140000</v>
      </c>
      <c r="D12" s="785">
        <v>50000</v>
      </c>
      <c r="E12" s="22"/>
      <c r="F12" s="22"/>
      <c r="G12" s="22"/>
      <c r="H12" s="22"/>
      <c r="I12" s="22"/>
      <c r="J12" s="22"/>
      <c r="K12" s="22"/>
      <c r="L12" s="22"/>
      <c r="M12" s="22"/>
    </row>
    <row r="13" spans="1:13">
      <c r="A13" s="22"/>
      <c r="B13" s="786">
        <v>45108</v>
      </c>
      <c r="C13" s="785">
        <v>300000</v>
      </c>
      <c r="D13" s="785">
        <v>225000</v>
      </c>
      <c r="E13" s="22"/>
      <c r="F13" s="22"/>
      <c r="G13" s="22"/>
      <c r="H13" s="22"/>
      <c r="I13" s="22"/>
      <c r="J13" s="22"/>
      <c r="K13" s="22"/>
      <c r="L13" s="22"/>
      <c r="M13" s="22"/>
    </row>
    <row r="14" spans="1:13">
      <c r="A14" s="22"/>
      <c r="B14" s="22"/>
      <c r="C14" s="22"/>
      <c r="D14" s="22"/>
      <c r="E14" s="22"/>
      <c r="F14" s="22"/>
      <c r="G14" s="22"/>
      <c r="H14" s="22"/>
      <c r="I14" s="22"/>
      <c r="J14" s="22"/>
      <c r="K14" s="22"/>
      <c r="L14" s="22"/>
      <c r="M14" s="22"/>
    </row>
    <row r="15" spans="1:13">
      <c r="A15" s="22" t="s">
        <v>1621</v>
      </c>
      <c r="B15" s="22"/>
      <c r="C15" s="22"/>
      <c r="D15" s="22"/>
      <c r="E15" s="22"/>
      <c r="F15" s="22"/>
      <c r="G15" s="22"/>
      <c r="H15" s="22"/>
      <c r="I15" s="22"/>
      <c r="J15" s="22"/>
      <c r="K15" s="22"/>
      <c r="L15" s="22"/>
      <c r="M15" s="22"/>
    </row>
    <row r="16" spans="1:13">
      <c r="A16" s="22" t="s">
        <v>1620</v>
      </c>
      <c r="B16" s="22"/>
      <c r="C16" s="22"/>
      <c r="D16" s="22"/>
      <c r="E16" s="22"/>
      <c r="F16" s="22"/>
      <c r="G16" s="22"/>
      <c r="H16" s="22"/>
      <c r="I16" s="22"/>
      <c r="J16" s="22"/>
      <c r="K16" s="265" t="s">
        <v>1261</v>
      </c>
      <c r="L16" s="246">
        <v>1000000</v>
      </c>
      <c r="M16" s="265"/>
    </row>
    <row r="17" spans="1:13">
      <c r="A17" s="22" t="s">
        <v>1619</v>
      </c>
      <c r="B17" s="22"/>
      <c r="C17" s="784"/>
      <c r="D17" s="22"/>
      <c r="E17" s="22"/>
      <c r="F17" s="22"/>
      <c r="G17" s="22"/>
      <c r="H17" s="22"/>
      <c r="I17" s="22"/>
      <c r="J17" s="22"/>
      <c r="K17" s="265" t="s">
        <v>1618</v>
      </c>
      <c r="L17" s="246">
        <v>10000000</v>
      </c>
      <c r="M17" s="265" t="s">
        <v>1255</v>
      </c>
    </row>
    <row r="18" spans="1:13">
      <c r="A18" s="22" t="s">
        <v>1617</v>
      </c>
      <c r="B18" s="22"/>
      <c r="C18" s="22"/>
      <c r="D18" s="22"/>
      <c r="E18" s="22"/>
      <c r="F18" s="22"/>
      <c r="G18" s="22"/>
      <c r="H18" s="22"/>
      <c r="I18" s="22"/>
      <c r="J18" s="22"/>
      <c r="K18" s="265"/>
      <c r="L18" s="783"/>
      <c r="M18" s="265"/>
    </row>
    <row r="19" spans="1:13">
      <c r="A19" s="22" t="s">
        <v>1616</v>
      </c>
      <c r="B19" s="22"/>
      <c r="C19" s="421"/>
      <c r="D19" s="22"/>
      <c r="E19" s="22"/>
      <c r="F19" s="22"/>
      <c r="G19" s="22"/>
      <c r="H19" s="22"/>
      <c r="I19" s="22"/>
      <c r="J19" s="22"/>
      <c r="K19" s="265" t="s">
        <v>1512</v>
      </c>
      <c r="L19" s="783">
        <v>0.05</v>
      </c>
      <c r="M19" s="265" t="s">
        <v>1255</v>
      </c>
    </row>
    <row r="20" spans="1:13">
      <c r="A20" s="22" t="s">
        <v>1615</v>
      </c>
      <c r="B20" s="22"/>
      <c r="C20" s="421"/>
      <c r="D20" s="22"/>
      <c r="E20" s="22"/>
      <c r="F20" s="22"/>
      <c r="G20" s="22"/>
      <c r="H20" s="22"/>
      <c r="I20" s="22"/>
      <c r="J20" s="22"/>
      <c r="K20" s="265" t="s">
        <v>1614</v>
      </c>
      <c r="L20" s="783">
        <v>0.1</v>
      </c>
      <c r="M20" s="265" t="s">
        <v>1255</v>
      </c>
    </row>
    <row r="21" spans="1:13">
      <c r="A21" s="22" t="s">
        <v>1613</v>
      </c>
      <c r="B21" s="22"/>
      <c r="C21" s="22"/>
      <c r="D21" s="22"/>
      <c r="E21" s="22"/>
      <c r="F21" s="22"/>
      <c r="G21" s="22"/>
      <c r="H21" s="22"/>
      <c r="I21" s="22"/>
      <c r="J21" s="22"/>
      <c r="K21" s="265"/>
      <c r="L21" s="782" t="s">
        <v>1253</v>
      </c>
      <c r="M21" s="782" t="s">
        <v>1252</v>
      </c>
    </row>
    <row r="22" spans="1:13">
      <c r="A22" s="22"/>
      <c r="B22" s="22"/>
      <c r="C22" s="22"/>
      <c r="D22" s="22"/>
      <c r="E22" s="22"/>
      <c r="F22" s="22"/>
      <c r="G22" s="22"/>
      <c r="H22" s="22"/>
      <c r="I22" s="22"/>
      <c r="J22" s="22"/>
      <c r="K22" s="265" t="s">
        <v>1251</v>
      </c>
      <c r="L22" s="246">
        <v>800000</v>
      </c>
      <c r="M22" s="246">
        <v>200000</v>
      </c>
    </row>
    <row r="23" spans="1:13">
      <c r="A23" s="22"/>
      <c r="B23" s="383" t="s">
        <v>1250</v>
      </c>
      <c r="C23" s="781">
        <v>2</v>
      </c>
      <c r="D23" s="22"/>
      <c r="E23" s="22"/>
      <c r="F23" s="22"/>
      <c r="G23" s="22"/>
      <c r="H23" s="22"/>
      <c r="I23" s="22"/>
      <c r="J23" s="22"/>
      <c r="K23" s="22"/>
      <c r="L23" s="22"/>
      <c r="M23" s="22"/>
    </row>
    <row r="24" spans="1:13">
      <c r="A24" s="22"/>
      <c r="B24" s="383" t="s">
        <v>1249</v>
      </c>
      <c r="C24" s="781">
        <v>1.4</v>
      </c>
      <c r="D24" s="22"/>
      <c r="E24" s="22"/>
      <c r="F24" s="22"/>
      <c r="G24" s="22"/>
      <c r="H24" s="22"/>
      <c r="I24" s="22"/>
      <c r="J24" s="22"/>
      <c r="K24" s="22"/>
      <c r="L24" s="22"/>
      <c r="M24" s="22"/>
    </row>
    <row r="25" spans="1:13">
      <c r="A25" s="22"/>
      <c r="B25" s="383" t="s">
        <v>1248</v>
      </c>
      <c r="C25" s="781">
        <v>1.1000000000000001</v>
      </c>
      <c r="D25" s="22"/>
      <c r="E25" s="22"/>
      <c r="F25" s="22"/>
      <c r="G25" s="22"/>
      <c r="H25" s="22"/>
      <c r="I25" s="22"/>
      <c r="J25" s="22"/>
      <c r="K25" s="22"/>
      <c r="L25" s="22"/>
      <c r="M25" s="22"/>
    </row>
    <row r="26" spans="1:13">
      <c r="A26" s="22"/>
      <c r="B26" s="22"/>
      <c r="C26" s="22"/>
      <c r="D26" s="22"/>
      <c r="E26" s="22"/>
      <c r="F26" s="22"/>
      <c r="G26" s="22"/>
      <c r="H26" s="22"/>
      <c r="I26" s="22"/>
      <c r="J26" s="22"/>
      <c r="K26" s="22"/>
      <c r="L26" s="22"/>
      <c r="M26" s="22"/>
    </row>
    <row r="27" spans="1:13">
      <c r="A27" s="22" t="s">
        <v>1247</v>
      </c>
      <c r="B27" s="22"/>
      <c r="C27" s="22"/>
      <c r="D27" s="22"/>
      <c r="E27" s="22"/>
      <c r="F27" s="22"/>
      <c r="G27" s="22"/>
      <c r="H27" s="22"/>
      <c r="I27" s="22"/>
      <c r="J27" s="22"/>
      <c r="K27" s="22"/>
      <c r="L27" s="22"/>
      <c r="M27" s="22"/>
    </row>
  </sheetData>
  <mergeCells count="2">
    <mergeCell ref="A2:K2"/>
    <mergeCell ref="B6:D6"/>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98DD6-AAC6-44F8-AF4C-7F0ADAE57657}">
  <sheetPr>
    <tabColor theme="1"/>
  </sheetPr>
  <dimension ref="A1"/>
  <sheetViews>
    <sheetView workbookViewId="0">
      <selection activeCell="H37" sqref="H37"/>
    </sheetView>
  </sheetViews>
  <sheetFormatPr defaultRowHeight="14.4"/>
  <sheetData>
    <row r="1" spans="1:1">
      <c r="A1" t="s">
        <v>0</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F8E4C-4942-4974-B4A4-DB92EF648230}">
  <dimension ref="A1:L41"/>
  <sheetViews>
    <sheetView zoomScaleNormal="100" workbookViewId="0"/>
  </sheetViews>
  <sheetFormatPr defaultColWidth="8.88671875" defaultRowHeight="15.6"/>
  <cols>
    <col min="1" max="1" width="8.88671875" style="1" customWidth="1"/>
    <col min="2" max="3" width="12.77734375" style="1" customWidth="1"/>
    <col min="4" max="7" width="10.77734375" style="1" customWidth="1"/>
    <col min="8" max="8" width="8.88671875" style="1" customWidth="1"/>
    <col min="9" max="16384" width="8.88671875" style="1"/>
  </cols>
  <sheetData>
    <row r="1" spans="1:12" ht="17.399999999999999">
      <c r="A1" s="23" t="s">
        <v>1125</v>
      </c>
      <c r="B1" s="22"/>
      <c r="C1" s="22" t="s">
        <v>524</v>
      </c>
      <c r="D1" s="22"/>
      <c r="E1" s="22"/>
      <c r="F1" s="22"/>
      <c r="G1" s="22"/>
      <c r="H1" s="22"/>
      <c r="I1" s="22"/>
      <c r="J1" s="22"/>
      <c r="K1" s="22"/>
      <c r="L1" s="4"/>
    </row>
    <row r="2" spans="1:12">
      <c r="A2" s="22"/>
      <c r="B2" s="22"/>
      <c r="C2" s="22"/>
      <c r="D2" s="22"/>
      <c r="E2" s="22"/>
      <c r="F2" s="22"/>
      <c r="G2" s="22"/>
      <c r="H2" s="22"/>
      <c r="I2" s="22"/>
      <c r="J2" s="22"/>
      <c r="K2" s="22"/>
      <c r="L2" s="4"/>
    </row>
    <row r="3" spans="1:12">
      <c r="A3" s="4"/>
      <c r="B3" s="4"/>
      <c r="C3" s="4"/>
      <c r="D3" s="4"/>
      <c r="E3" s="4"/>
      <c r="F3" s="4"/>
      <c r="G3" s="4"/>
      <c r="H3" s="4"/>
      <c r="I3" s="4"/>
      <c r="J3" s="4"/>
      <c r="K3" s="4"/>
      <c r="L3" s="4"/>
    </row>
    <row r="4" spans="1:12">
      <c r="A4" s="255" t="s">
        <v>469</v>
      </c>
      <c r="B4" s="4"/>
      <c r="C4" s="4"/>
      <c r="D4" s="4"/>
      <c r="E4" s="4"/>
      <c r="F4" s="4"/>
      <c r="G4" s="4"/>
      <c r="H4" s="4"/>
      <c r="I4" s="4"/>
      <c r="J4" s="4"/>
      <c r="K4" s="4"/>
      <c r="L4" s="4"/>
    </row>
    <row r="5" spans="1:12">
      <c r="A5" s="311"/>
      <c r="B5" s="311"/>
      <c r="C5" s="311"/>
      <c r="D5" s="311"/>
      <c r="E5" s="311"/>
      <c r="F5" s="311"/>
      <c r="G5" s="311"/>
      <c r="H5" s="311"/>
      <c r="I5" s="311"/>
      <c r="J5" s="311"/>
      <c r="K5" s="311"/>
      <c r="L5" s="311"/>
    </row>
    <row r="6" spans="1:12">
      <c r="A6" s="869" t="s">
        <v>1633</v>
      </c>
      <c r="B6" s="897"/>
      <c r="C6" s="897"/>
      <c r="D6" s="897"/>
      <c r="E6" s="897"/>
      <c r="F6" s="897"/>
      <c r="G6" s="897"/>
      <c r="H6" s="897"/>
      <c r="I6" s="897"/>
      <c r="J6" s="897"/>
      <c r="K6" s="897"/>
      <c r="L6" s="897"/>
    </row>
    <row r="7" spans="1:12">
      <c r="A7" s="897"/>
      <c r="B7" s="897"/>
      <c r="C7" s="897"/>
      <c r="D7" s="897"/>
      <c r="E7" s="897"/>
      <c r="F7" s="897"/>
      <c r="G7" s="897"/>
      <c r="H7" s="897"/>
      <c r="I7" s="897"/>
      <c r="J7" s="897"/>
      <c r="K7" s="897"/>
      <c r="L7" s="897"/>
    </row>
    <row r="8" spans="1:12">
      <c r="A8" s="22"/>
      <c r="B8" s="22"/>
      <c r="C8" s="22"/>
      <c r="D8" s="22"/>
      <c r="E8" s="22"/>
      <c r="F8" s="22"/>
      <c r="G8" s="22"/>
      <c r="H8" s="22"/>
      <c r="I8" s="22"/>
      <c r="J8" s="22"/>
      <c r="K8" s="22"/>
      <c r="L8" s="22"/>
    </row>
    <row r="9" spans="1:12">
      <c r="A9" s="22" t="s">
        <v>866</v>
      </c>
      <c r="B9" s="22"/>
      <c r="C9" s="22"/>
      <c r="D9" s="22"/>
      <c r="E9" s="22"/>
      <c r="F9" s="22"/>
      <c r="G9" s="22"/>
      <c r="H9" s="22"/>
      <c r="I9" s="22"/>
      <c r="J9" s="22"/>
      <c r="K9" s="22"/>
      <c r="L9" s="22"/>
    </row>
    <row r="10" spans="1:12">
      <c r="A10" s="22"/>
      <c r="B10" s="22"/>
      <c r="C10" s="22"/>
      <c r="D10" s="22"/>
      <c r="E10" s="22"/>
      <c r="F10" s="22"/>
      <c r="G10" s="22"/>
      <c r="H10" s="22"/>
      <c r="I10" s="22"/>
      <c r="J10" s="22"/>
      <c r="K10" s="22"/>
      <c r="L10" s="22"/>
    </row>
    <row r="11" spans="1:12" ht="32.4" customHeight="1">
      <c r="A11" s="22"/>
      <c r="B11" s="893"/>
      <c r="C11" s="893"/>
      <c r="D11" s="890" t="s">
        <v>1632</v>
      </c>
      <c r="E11" s="890"/>
      <c r="F11" s="890" t="s">
        <v>1631</v>
      </c>
      <c r="G11" s="890"/>
      <c r="H11" s="22"/>
      <c r="I11" s="22"/>
      <c r="J11" s="22"/>
      <c r="K11" s="22"/>
      <c r="L11" s="22"/>
    </row>
    <row r="12" spans="1:12">
      <c r="A12" s="22"/>
      <c r="B12" s="1041" t="s">
        <v>1630</v>
      </c>
      <c r="C12" s="1042"/>
      <c r="D12" s="899">
        <v>50000</v>
      </c>
      <c r="E12" s="899"/>
      <c r="F12" s="899">
        <v>750000</v>
      </c>
      <c r="G12" s="899"/>
      <c r="H12" s="22"/>
      <c r="I12" s="22"/>
      <c r="J12" s="22"/>
      <c r="K12" s="22"/>
      <c r="L12" s="22"/>
    </row>
    <row r="13" spans="1:12">
      <c r="A13" s="22"/>
      <c r="B13" s="1041" t="s">
        <v>1629</v>
      </c>
      <c r="C13" s="1042"/>
      <c r="D13" s="893" t="s">
        <v>1628</v>
      </c>
      <c r="E13" s="893"/>
      <c r="F13" s="899">
        <v>850000</v>
      </c>
      <c r="G13" s="899"/>
      <c r="H13" s="22"/>
      <c r="I13" s="22"/>
      <c r="J13" s="22"/>
      <c r="K13" s="22"/>
      <c r="L13" s="22"/>
    </row>
    <row r="14" spans="1:12">
      <c r="A14" s="22"/>
      <c r="B14" s="1041" t="s">
        <v>1627</v>
      </c>
      <c r="C14" s="1042"/>
      <c r="D14" s="893" t="s">
        <v>1626</v>
      </c>
      <c r="E14" s="893"/>
      <c r="F14" s="899">
        <v>770000</v>
      </c>
      <c r="G14" s="899"/>
      <c r="H14" s="22"/>
      <c r="I14" s="22"/>
      <c r="J14" s="22"/>
      <c r="K14" s="22"/>
      <c r="L14" s="22"/>
    </row>
    <row r="15" spans="1:12">
      <c r="A15" s="22"/>
      <c r="B15" s="22"/>
      <c r="C15" s="22"/>
      <c r="D15" s="22"/>
      <c r="E15" s="22"/>
      <c r="F15" s="22"/>
      <c r="G15" s="22"/>
      <c r="H15" s="22"/>
      <c r="I15" s="22"/>
      <c r="J15" s="22"/>
      <c r="K15" s="22"/>
      <c r="L15" s="22"/>
    </row>
    <row r="16" spans="1:12">
      <c r="A16" s="4"/>
      <c r="B16" s="4"/>
      <c r="C16" s="4"/>
      <c r="D16" s="4"/>
      <c r="E16" s="4"/>
      <c r="F16" s="4"/>
      <c r="G16" s="4"/>
      <c r="H16" s="4"/>
      <c r="I16" s="4"/>
      <c r="J16" s="4"/>
      <c r="K16" s="4"/>
      <c r="L16" s="4"/>
    </row>
    <row r="17" spans="1:12">
      <c r="A17" s="255" t="s">
        <v>468</v>
      </c>
      <c r="B17" s="4"/>
      <c r="C17" s="4"/>
      <c r="D17" s="4"/>
      <c r="E17" s="4"/>
      <c r="F17" s="4"/>
      <c r="G17" s="4"/>
      <c r="H17" s="4"/>
      <c r="I17" s="4"/>
      <c r="J17" s="4"/>
      <c r="K17" s="4"/>
      <c r="L17" s="4"/>
    </row>
    <row r="18" spans="1:12">
      <c r="A18" s="311"/>
      <c r="B18" s="311"/>
      <c r="C18" s="311"/>
      <c r="D18" s="311"/>
      <c r="E18" s="311"/>
      <c r="F18" s="311"/>
      <c r="G18" s="311"/>
      <c r="H18" s="311"/>
      <c r="I18" s="311"/>
      <c r="J18" s="311"/>
      <c r="K18" s="311"/>
      <c r="L18" s="311"/>
    </row>
    <row r="19" spans="1:12">
      <c r="A19" s="869" t="s">
        <v>1625</v>
      </c>
      <c r="B19" s="897"/>
      <c r="C19" s="897"/>
      <c r="D19" s="897"/>
      <c r="E19" s="897"/>
      <c r="F19" s="897"/>
      <c r="G19" s="897"/>
      <c r="H19" s="897"/>
      <c r="I19" s="897"/>
      <c r="J19" s="897"/>
      <c r="K19" s="897"/>
      <c r="L19" s="897"/>
    </row>
    <row r="20" spans="1:12">
      <c r="A20" s="897"/>
      <c r="B20" s="897"/>
      <c r="C20" s="897"/>
      <c r="D20" s="897"/>
      <c r="E20" s="897"/>
      <c r="F20" s="897"/>
      <c r="G20" s="897"/>
      <c r="H20" s="897"/>
      <c r="I20" s="897"/>
      <c r="J20" s="897"/>
      <c r="K20" s="897"/>
      <c r="L20" s="897"/>
    </row>
    <row r="21" spans="1:12">
      <c r="A21" s="22"/>
      <c r="B21" s="22"/>
      <c r="C21" s="22"/>
      <c r="D21" s="22"/>
      <c r="E21" s="22"/>
      <c r="F21" s="22"/>
      <c r="G21" s="22"/>
      <c r="H21" s="22"/>
      <c r="I21" s="22"/>
      <c r="J21" s="22"/>
      <c r="K21" s="22"/>
      <c r="L21" s="22"/>
    </row>
    <row r="22" spans="1:12">
      <c r="A22" s="311"/>
      <c r="B22" s="311"/>
      <c r="C22" s="311"/>
      <c r="D22" s="311"/>
      <c r="E22" s="311"/>
      <c r="F22" s="311"/>
      <c r="G22" s="311"/>
      <c r="H22" s="311"/>
      <c r="I22" s="311"/>
      <c r="J22" s="311"/>
      <c r="K22" s="311"/>
      <c r="L22" s="311"/>
    </row>
    <row r="23" spans="1:12">
      <c r="A23" s="405" t="s">
        <v>7</v>
      </c>
      <c r="B23" s="22" t="s">
        <v>1624</v>
      </c>
      <c r="C23" s="22"/>
      <c r="D23" s="22"/>
      <c r="E23" s="22"/>
      <c r="F23" s="22"/>
      <c r="G23" s="22"/>
      <c r="H23" s="22"/>
      <c r="I23" s="22"/>
      <c r="J23" s="22"/>
      <c r="K23" s="22"/>
      <c r="L23" s="22"/>
    </row>
    <row r="24" spans="1:12">
      <c r="A24" s="4"/>
      <c r="B24" s="4"/>
      <c r="C24" s="4"/>
      <c r="D24" s="4"/>
      <c r="E24" s="4"/>
      <c r="F24" s="4"/>
      <c r="G24" s="22"/>
      <c r="H24" s="22"/>
      <c r="I24" s="22"/>
      <c r="J24" s="22"/>
      <c r="K24" s="22"/>
      <c r="L24" s="22"/>
    </row>
    <row r="25" spans="1:12">
      <c r="A25" s="39"/>
      <c r="B25" s="39"/>
      <c r="C25" s="39"/>
      <c r="D25" s="39"/>
      <c r="E25" s="39"/>
      <c r="F25" s="39"/>
      <c r="G25" s="39"/>
      <c r="H25" s="39"/>
      <c r="I25" s="39"/>
      <c r="J25" s="39"/>
      <c r="K25" s="39"/>
      <c r="L25" s="39"/>
    </row>
    <row r="26" spans="1:12">
      <c r="A26" s="39" t="s">
        <v>451</v>
      </c>
      <c r="B26" s="39"/>
      <c r="C26" s="39"/>
      <c r="D26" s="39"/>
      <c r="E26" s="39"/>
      <c r="F26" s="39"/>
      <c r="G26" s="39"/>
      <c r="H26" s="39"/>
      <c r="I26" s="39"/>
      <c r="J26" s="39"/>
      <c r="K26" s="39"/>
      <c r="L26" s="39"/>
    </row>
    <row r="27" spans="1:12">
      <c r="A27" s="39"/>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39" spans="1:12">
      <c r="A39" s="255" t="s">
        <v>868</v>
      </c>
      <c r="B39" s="4"/>
      <c r="C39" s="4"/>
      <c r="D39" s="4"/>
      <c r="E39" s="4"/>
      <c r="F39" s="4"/>
      <c r="G39" s="4"/>
      <c r="H39" s="4"/>
      <c r="I39" s="4"/>
      <c r="J39" s="4"/>
      <c r="K39" s="4"/>
      <c r="L39" s="4"/>
    </row>
    <row r="40" spans="1:12">
      <c r="A40" s="311"/>
      <c r="B40" s="311"/>
      <c r="C40" s="311"/>
      <c r="D40" s="311"/>
      <c r="E40" s="311"/>
      <c r="F40" s="311"/>
      <c r="G40" s="311"/>
      <c r="H40" s="311"/>
      <c r="I40" s="311"/>
      <c r="J40" s="311"/>
      <c r="K40" s="311"/>
      <c r="L40" s="311"/>
    </row>
    <row r="41" spans="1:12">
      <c r="A41" s="255" t="s">
        <v>845</v>
      </c>
      <c r="B41" s="4"/>
      <c r="C41" s="4"/>
      <c r="D41" s="4"/>
      <c r="E41" s="4"/>
      <c r="F41" s="4"/>
      <c r="G41" s="4"/>
      <c r="H41" s="4"/>
      <c r="I41" s="4"/>
      <c r="J41" s="4"/>
      <c r="K41" s="4"/>
      <c r="L41" s="4"/>
    </row>
  </sheetData>
  <mergeCells count="14">
    <mergeCell ref="A6:L7"/>
    <mergeCell ref="B11:C11"/>
    <mergeCell ref="D11:E11"/>
    <mergeCell ref="F11:G11"/>
    <mergeCell ref="B12:C12"/>
    <mergeCell ref="D12:E12"/>
    <mergeCell ref="F12:G12"/>
    <mergeCell ref="A19:L20"/>
    <mergeCell ref="B13:C13"/>
    <mergeCell ref="D13:E13"/>
    <mergeCell ref="F13:G13"/>
    <mergeCell ref="B14:C14"/>
    <mergeCell ref="D14:E14"/>
    <mergeCell ref="F14:G14"/>
  </mergeCells>
  <pageMargins left="0.39370078740157483" right="0.39370078740157483" top="0.39370078740157483" bottom="0.39370078740157483" header="0.31496062992125984" footer="0.31496062992125984"/>
  <pageSetup scale="80" orientation="portrait" verticalDpi="1200" r:id="rId1"/>
  <headerFooter>
    <oddFooter>&amp;L&amp;F [&amp;A]&amp;R&amp;P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6CEB2-F708-43E7-897B-60C8B2377E2E}">
  <dimension ref="A1:Z62"/>
  <sheetViews>
    <sheetView workbookViewId="0">
      <selection activeCell="A32" sqref="A32:L49"/>
    </sheetView>
  </sheetViews>
  <sheetFormatPr defaultColWidth="9.109375" defaultRowHeight="15.6"/>
  <cols>
    <col min="1" max="1" width="10.33203125" style="1" customWidth="1"/>
    <col min="2" max="12" width="12.33203125" style="1" customWidth="1"/>
    <col min="13" max="18" width="8.88671875" style="39" customWidth="1"/>
    <col min="19" max="19" width="10.5546875" style="39" customWidth="1"/>
    <col min="20" max="20" width="10.6640625" style="39" customWidth="1"/>
    <col min="21" max="24" width="8.88671875" style="39" customWidth="1"/>
    <col min="25" max="26" width="9.109375" style="39"/>
    <col min="27" max="16384" width="9.109375" style="1"/>
  </cols>
  <sheetData>
    <row r="1" spans="1:6" ht="15.75" customHeight="1">
      <c r="A1" s="23" t="s">
        <v>40</v>
      </c>
      <c r="B1" s="22"/>
      <c r="C1" s="5" t="s">
        <v>36</v>
      </c>
      <c r="D1" s="22"/>
      <c r="E1" s="22"/>
      <c r="F1" s="22"/>
    </row>
    <row r="2" spans="1:6" ht="15.75" customHeight="1">
      <c r="A2" s="21"/>
      <c r="B2" s="2"/>
      <c r="C2" s="2"/>
      <c r="D2" s="2"/>
      <c r="E2" s="2"/>
      <c r="F2" s="2"/>
    </row>
    <row r="3" spans="1:6" ht="16.2">
      <c r="A3" s="21" t="s">
        <v>39</v>
      </c>
      <c r="B3" s="2"/>
      <c r="C3" s="2"/>
      <c r="D3" s="2"/>
      <c r="E3" s="2"/>
      <c r="F3" s="2"/>
    </row>
    <row r="4" spans="1:6" ht="16.2">
      <c r="A4" s="5"/>
      <c r="B4" s="2"/>
      <c r="C4" s="2"/>
      <c r="D4" s="2"/>
      <c r="E4" s="2"/>
      <c r="F4" s="2"/>
    </row>
    <row r="5" spans="1:6" ht="37.5" customHeight="1">
      <c r="A5" s="75" t="s">
        <v>29</v>
      </c>
      <c r="B5" s="75" t="s">
        <v>27</v>
      </c>
      <c r="C5" s="75" t="s">
        <v>99</v>
      </c>
      <c r="D5" s="76" t="s">
        <v>25</v>
      </c>
      <c r="E5" s="75" t="s">
        <v>24</v>
      </c>
      <c r="F5" s="75" t="s">
        <v>23</v>
      </c>
    </row>
    <row r="6" spans="1:6">
      <c r="A6" s="11">
        <v>2018</v>
      </c>
      <c r="B6" s="11">
        <v>0</v>
      </c>
      <c r="C6" s="11">
        <v>12</v>
      </c>
      <c r="D6" s="139">
        <v>2500</v>
      </c>
      <c r="E6" s="11">
        <v>48</v>
      </c>
      <c r="F6" s="138">
        <v>5000</v>
      </c>
    </row>
    <row r="7" spans="1:6" ht="15.75" customHeight="1">
      <c r="A7" s="11">
        <v>2018</v>
      </c>
      <c r="B7" s="11">
        <v>12</v>
      </c>
      <c r="C7" s="11">
        <v>24</v>
      </c>
      <c r="D7" s="139">
        <v>1800</v>
      </c>
      <c r="E7" s="11">
        <v>48</v>
      </c>
      <c r="F7" s="138">
        <v>5000</v>
      </c>
    </row>
    <row r="8" spans="1:6">
      <c r="A8" s="11">
        <v>2018</v>
      </c>
      <c r="B8" s="11">
        <v>24</v>
      </c>
      <c r="C8" s="11">
        <v>36</v>
      </c>
      <c r="D8" s="139">
        <v>500</v>
      </c>
      <c r="E8" s="11">
        <v>48</v>
      </c>
      <c r="F8" s="138">
        <v>5000</v>
      </c>
    </row>
    <row r="9" spans="1:6">
      <c r="A9" s="11">
        <v>2018</v>
      </c>
      <c r="B9" s="11">
        <v>36</v>
      </c>
      <c r="C9" s="11">
        <v>48</v>
      </c>
      <c r="D9" s="139">
        <v>200</v>
      </c>
      <c r="E9" s="11">
        <v>48</v>
      </c>
      <c r="F9" s="138">
        <v>5000</v>
      </c>
    </row>
    <row r="10" spans="1:6">
      <c r="A10" s="11">
        <v>2019</v>
      </c>
      <c r="B10" s="11">
        <v>0</v>
      </c>
      <c r="C10" s="11">
        <v>12</v>
      </c>
      <c r="D10" s="139">
        <v>4100</v>
      </c>
      <c r="E10" s="11">
        <v>36</v>
      </c>
      <c r="F10" s="138">
        <v>7000</v>
      </c>
    </row>
    <row r="11" spans="1:6" ht="15.75" customHeight="1">
      <c r="A11" s="11">
        <v>2019</v>
      </c>
      <c r="B11" s="11">
        <v>12</v>
      </c>
      <c r="C11" s="11">
        <v>24</v>
      </c>
      <c r="D11" s="139">
        <v>2000</v>
      </c>
      <c r="E11" s="11">
        <v>36</v>
      </c>
      <c r="F11" s="138">
        <v>7000</v>
      </c>
    </row>
    <row r="12" spans="1:6">
      <c r="A12" s="11">
        <v>2019</v>
      </c>
      <c r="B12" s="11">
        <v>24</v>
      </c>
      <c r="C12" s="11">
        <v>36</v>
      </c>
      <c r="D12" s="139">
        <v>900</v>
      </c>
      <c r="E12" s="11">
        <v>36</v>
      </c>
      <c r="F12" s="138">
        <v>7000</v>
      </c>
    </row>
    <row r="13" spans="1:6">
      <c r="A13" s="11">
        <v>2020</v>
      </c>
      <c r="B13" s="11">
        <v>0</v>
      </c>
      <c r="C13" s="11">
        <v>12</v>
      </c>
      <c r="D13" s="139">
        <v>4600</v>
      </c>
      <c r="E13" s="11">
        <v>24</v>
      </c>
      <c r="F13" s="138">
        <v>6800</v>
      </c>
    </row>
    <row r="14" spans="1:6">
      <c r="A14" s="11">
        <v>2020</v>
      </c>
      <c r="B14" s="11">
        <v>12</v>
      </c>
      <c r="C14" s="11">
        <v>24</v>
      </c>
      <c r="D14" s="139">
        <v>2200</v>
      </c>
      <c r="E14" s="11">
        <v>24</v>
      </c>
      <c r="F14" s="138">
        <v>6800</v>
      </c>
    </row>
    <row r="15" spans="1:6">
      <c r="A15" s="11">
        <v>2021</v>
      </c>
      <c r="B15" s="11">
        <v>0</v>
      </c>
      <c r="C15" s="11">
        <v>12</v>
      </c>
      <c r="D15" s="139">
        <v>5300</v>
      </c>
      <c r="E15" s="11">
        <v>12</v>
      </c>
      <c r="F15" s="138">
        <v>5300</v>
      </c>
    </row>
    <row r="17" spans="1:5">
      <c r="A17" s="112" t="s">
        <v>150</v>
      </c>
      <c r="B17" s="66"/>
      <c r="C17" s="4"/>
      <c r="D17" s="4"/>
      <c r="E17" s="4"/>
    </row>
    <row r="18" spans="1:5" ht="18.600000000000001">
      <c r="A18" s="112" t="s">
        <v>149</v>
      </c>
      <c r="B18" s="66"/>
      <c r="C18" s="4"/>
      <c r="D18" s="4"/>
      <c r="E18" s="4"/>
    </row>
    <row r="19" spans="1:5">
      <c r="A19" s="112"/>
      <c r="B19" s="66"/>
      <c r="C19" s="4"/>
      <c r="D19" s="4"/>
      <c r="E19" s="4"/>
    </row>
    <row r="20" spans="1:5">
      <c r="A20" s="112" t="s">
        <v>148</v>
      </c>
      <c r="B20" s="112"/>
      <c r="C20" s="112"/>
      <c r="D20" s="137"/>
      <c r="E20" s="11">
        <v>8.1547000000000001</v>
      </c>
    </row>
    <row r="21" spans="1:5">
      <c r="A21" s="2"/>
      <c r="B21" s="111"/>
      <c r="C21" s="4"/>
      <c r="D21" s="4"/>
      <c r="E21" s="4"/>
    </row>
    <row r="22" spans="1:5">
      <c r="A22" s="2" t="s">
        <v>69</v>
      </c>
      <c r="B22" s="2" t="s">
        <v>147</v>
      </c>
      <c r="C22" s="2"/>
      <c r="D22" s="2"/>
      <c r="E22" s="2"/>
    </row>
    <row r="23" spans="1:5" ht="16.2">
      <c r="A23" s="2"/>
      <c r="B23" s="136" t="s">
        <v>146</v>
      </c>
      <c r="C23" s="135"/>
      <c r="D23" s="135"/>
      <c r="E23" s="135"/>
    </row>
    <row r="24" spans="1:5" s="39" customFormat="1" ht="16.2">
      <c r="B24" s="80"/>
      <c r="C24" s="128"/>
      <c r="D24" s="128"/>
      <c r="E24" s="128"/>
    </row>
    <row r="25" spans="1:5" s="39" customFormat="1" ht="16.2">
      <c r="A25" s="132" t="s">
        <v>45</v>
      </c>
      <c r="B25" s="131" t="s">
        <v>101</v>
      </c>
      <c r="C25" s="128"/>
      <c r="D25" s="128"/>
      <c r="E25" s="128"/>
    </row>
    <row r="26" spans="1:5" s="39" customFormat="1" ht="16.2">
      <c r="A26" s="130">
        <v>2018</v>
      </c>
      <c r="B26" s="129"/>
      <c r="C26" s="128"/>
      <c r="D26" s="128"/>
      <c r="E26" s="128"/>
    </row>
    <row r="27" spans="1:5" s="39" customFormat="1" ht="16.2">
      <c r="A27" s="130">
        <v>2019</v>
      </c>
      <c r="B27" s="129"/>
      <c r="C27" s="128"/>
      <c r="D27" s="128"/>
      <c r="E27" s="128"/>
    </row>
    <row r="28" spans="1:5" s="39" customFormat="1" ht="16.2">
      <c r="A28" s="130">
        <v>2020</v>
      </c>
      <c r="B28" s="129"/>
      <c r="C28" s="128"/>
      <c r="D28" s="128"/>
      <c r="E28" s="128"/>
    </row>
    <row r="29" spans="1:5" s="39" customFormat="1" ht="16.2">
      <c r="A29" s="130">
        <v>2021</v>
      </c>
      <c r="B29" s="129"/>
      <c r="C29" s="128"/>
      <c r="D29" s="128"/>
      <c r="E29" s="128"/>
    </row>
    <row r="30" spans="1:5" s="39" customFormat="1"/>
    <row r="31" spans="1:5">
      <c r="A31" s="2" t="s">
        <v>9</v>
      </c>
      <c r="B31" s="2" t="s">
        <v>145</v>
      </c>
      <c r="C31" s="2"/>
      <c r="D31" s="2"/>
      <c r="E31" s="2"/>
    </row>
    <row r="32" spans="1:5" ht="16.2">
      <c r="A32" s="2"/>
      <c r="B32" s="5" t="s">
        <v>60</v>
      </c>
      <c r="C32" s="3"/>
      <c r="D32" s="3"/>
      <c r="E32" s="3"/>
    </row>
    <row r="36" spans="1:2" ht="19.2">
      <c r="A36" s="2" t="s">
        <v>7</v>
      </c>
      <c r="B36" s="2" t="s">
        <v>144</v>
      </c>
    </row>
    <row r="37" spans="1:2" ht="16.2">
      <c r="A37" s="5"/>
      <c r="B37" s="5" t="s">
        <v>60</v>
      </c>
    </row>
    <row r="38" spans="1:2" s="39" customFormat="1" ht="19.95" customHeight="1"/>
    <row r="39" spans="1:2" s="39" customFormat="1" ht="19.95" customHeight="1"/>
    <row r="40" spans="1:2" s="39" customFormat="1" ht="19.95" customHeight="1"/>
    <row r="41" spans="1:2" ht="19.95" customHeight="1">
      <c r="A41" s="112" t="s">
        <v>143</v>
      </c>
      <c r="B41" s="4"/>
    </row>
    <row r="42" spans="1:2">
      <c r="A42" s="4"/>
      <c r="B42" s="4"/>
    </row>
    <row r="43" spans="1:2" ht="16.2">
      <c r="A43" s="2" t="s">
        <v>4</v>
      </c>
      <c r="B43" s="2" t="s">
        <v>142</v>
      </c>
    </row>
    <row r="44" spans="1:2" ht="16.2">
      <c r="A44" s="5"/>
      <c r="B44" s="5" t="s">
        <v>60</v>
      </c>
    </row>
    <row r="45" spans="1:2" s="39" customFormat="1"/>
    <row r="46" spans="1:2" s="39" customFormat="1"/>
    <row r="47" spans="1:2" s="39" customFormat="1"/>
    <row r="48" spans="1:2" ht="16.2">
      <c r="A48" s="2" t="s">
        <v>46</v>
      </c>
      <c r="B48" s="2" t="s">
        <v>141</v>
      </c>
    </row>
    <row r="49" spans="1:12" ht="16.2">
      <c r="A49" s="5"/>
      <c r="B49" s="5" t="s">
        <v>60</v>
      </c>
      <c r="C49" s="5"/>
      <c r="D49" s="3"/>
      <c r="E49" s="3"/>
      <c r="F49" s="2"/>
      <c r="G49" s="2"/>
      <c r="H49" s="4"/>
      <c r="I49" s="46"/>
      <c r="J49" s="4"/>
      <c r="K49" s="4"/>
      <c r="L49" s="4"/>
    </row>
    <row r="50" spans="1:12" s="39" customFormat="1"/>
    <row r="51" spans="1:12" s="39" customFormat="1"/>
    <row r="52" spans="1:12" s="39" customFormat="1"/>
    <row r="53" spans="1:12" ht="16.2">
      <c r="A53" s="2" t="s">
        <v>108</v>
      </c>
      <c r="B53" s="2" t="s">
        <v>140</v>
      </c>
      <c r="C53" s="5"/>
      <c r="D53" s="2"/>
      <c r="E53" s="2"/>
      <c r="F53" s="2"/>
      <c r="G53" s="2"/>
      <c r="H53" s="4"/>
      <c r="I53" s="46"/>
      <c r="J53" s="4"/>
      <c r="K53" s="4"/>
      <c r="L53" s="4"/>
    </row>
    <row r="54" spans="1:12" ht="16.2">
      <c r="A54" s="5"/>
      <c r="B54" s="5" t="s">
        <v>60</v>
      </c>
      <c r="C54" s="5"/>
      <c r="D54" s="3"/>
      <c r="E54" s="126" t="s">
        <v>139</v>
      </c>
      <c r="F54" s="125"/>
      <c r="G54" s="125"/>
      <c r="H54" s="123"/>
      <c r="I54" s="124"/>
      <c r="J54" s="123"/>
      <c r="K54" s="123"/>
      <c r="L54" s="123"/>
    </row>
    <row r="55" spans="1:12" s="39" customFormat="1"/>
    <row r="56" spans="1:12" s="39" customFormat="1">
      <c r="G56" s="122" t="s">
        <v>138</v>
      </c>
      <c r="H56" s="121"/>
      <c r="I56" s="121"/>
      <c r="J56" s="121"/>
      <c r="K56" s="121"/>
      <c r="L56" s="120"/>
    </row>
    <row r="57" spans="1:12" s="39" customFormat="1" ht="16.2">
      <c r="G57" s="119"/>
      <c r="H57" s="118" t="s">
        <v>90</v>
      </c>
      <c r="I57" s="118" t="s">
        <v>89</v>
      </c>
      <c r="J57" s="118" t="s">
        <v>88</v>
      </c>
      <c r="K57" s="118" t="s">
        <v>137</v>
      </c>
      <c r="L57" s="118" t="s">
        <v>12</v>
      </c>
    </row>
    <row r="58" spans="1:12" s="39" customFormat="1" ht="16.2">
      <c r="G58" s="118" t="s">
        <v>90</v>
      </c>
      <c r="H58" s="117">
        <v>702184</v>
      </c>
      <c r="I58" s="117">
        <v>1562.8789999999999</v>
      </c>
      <c r="J58" s="117">
        <v>4759.59</v>
      </c>
      <c r="K58" s="117">
        <v>15726.511</v>
      </c>
      <c r="L58" s="117">
        <v>18.621410000000001</v>
      </c>
    </row>
    <row r="59" spans="1:12" s="39" customFormat="1" ht="16.2">
      <c r="G59" s="118" t="s">
        <v>89</v>
      </c>
      <c r="H59" s="117">
        <v>1562.8789999999999</v>
      </c>
      <c r="I59" s="117">
        <v>1029271</v>
      </c>
      <c r="J59" s="117">
        <v>21568.3</v>
      </c>
      <c r="K59" s="117">
        <v>71265.41</v>
      </c>
      <c r="L59" s="117">
        <v>84.383750000000006</v>
      </c>
    </row>
    <row r="60" spans="1:12" s="39" customFormat="1" ht="16.2">
      <c r="G60" s="118" t="s">
        <v>88</v>
      </c>
      <c r="H60" s="117">
        <v>4759.59</v>
      </c>
      <c r="I60" s="117">
        <v>21568.3</v>
      </c>
      <c r="J60" s="117">
        <v>1256770</v>
      </c>
      <c r="K60" s="117">
        <v>217031.6</v>
      </c>
      <c r="L60" s="117">
        <v>256.98221000000001</v>
      </c>
    </row>
    <row r="61" spans="1:12" s="39" customFormat="1" ht="16.2">
      <c r="G61" s="118" t="s">
        <v>137</v>
      </c>
      <c r="H61" s="117">
        <v>15726.511</v>
      </c>
      <c r="I61" s="117">
        <v>71265.41</v>
      </c>
      <c r="J61" s="117">
        <v>217031.6</v>
      </c>
      <c r="K61" s="117">
        <v>3427590</v>
      </c>
      <c r="L61" s="117">
        <v>849.11377000000005</v>
      </c>
    </row>
    <row r="62" spans="1:12" s="39" customFormat="1" ht="16.2">
      <c r="G62" s="118" t="s">
        <v>12</v>
      </c>
      <c r="H62" s="117">
        <v>18.621410000000001</v>
      </c>
      <c r="I62" s="117">
        <v>84.383750000000006</v>
      </c>
      <c r="J62" s="117">
        <v>256.98221000000001</v>
      </c>
      <c r="K62" s="117">
        <v>849.11377000000005</v>
      </c>
      <c r="L62" s="117">
        <v>1.0054164000000001</v>
      </c>
    </row>
  </sheetData>
  <pageMargins left="0.7" right="0.7" top="0.75" bottom="0.75" header="0.3" footer="0.3"/>
  <pageSetup orientation="portrait" horizontalDpi="0"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9AA8-1349-4769-9FEF-70EBDBF74B1C}">
  <dimension ref="A1:D30"/>
  <sheetViews>
    <sheetView zoomScaleNormal="100" workbookViewId="0"/>
  </sheetViews>
  <sheetFormatPr defaultColWidth="8.88671875" defaultRowHeight="15.6"/>
  <cols>
    <col min="1" max="1" width="8.88671875" style="1" customWidth="1"/>
    <col min="2" max="2" width="14.44140625" style="1" customWidth="1"/>
    <col min="3" max="3" width="21.88671875" style="1" customWidth="1"/>
    <col min="4" max="4" width="22.33203125" style="1" customWidth="1"/>
    <col min="5" max="6" width="8.88671875" style="1" customWidth="1"/>
    <col min="7" max="7" width="8.88671875" style="1"/>
    <col min="8" max="8" width="8.88671875" style="1" customWidth="1"/>
    <col min="9" max="16384" width="8.88671875" style="1"/>
  </cols>
  <sheetData>
    <row r="1" spans="1:4" ht="17.399999999999999">
      <c r="A1" s="23" t="s">
        <v>471</v>
      </c>
      <c r="B1" s="22"/>
      <c r="C1" s="22" t="s">
        <v>470</v>
      </c>
      <c r="D1" s="22"/>
    </row>
    <row r="2" spans="1:4">
      <c r="A2" s="22"/>
      <c r="B2" s="22"/>
      <c r="C2" s="22"/>
      <c r="D2" s="22"/>
    </row>
    <row r="3" spans="1:4">
      <c r="A3" s="4"/>
      <c r="B3" s="4"/>
      <c r="C3" s="4"/>
      <c r="D3" s="4"/>
    </row>
    <row r="4" spans="1:4">
      <c r="A4" s="255" t="s">
        <v>469</v>
      </c>
      <c r="B4" s="4"/>
      <c r="C4" s="4"/>
      <c r="D4" s="4"/>
    </row>
    <row r="5" spans="1:4">
      <c r="A5" s="311"/>
      <c r="B5" s="311"/>
      <c r="C5" s="311"/>
      <c r="D5" s="311"/>
    </row>
    <row r="6" spans="1:4">
      <c r="A6" s="255" t="s">
        <v>468</v>
      </c>
      <c r="B6" s="4"/>
      <c r="C6" s="4"/>
      <c r="D6" s="4"/>
    </row>
    <row r="7" spans="1:4">
      <c r="A7" s="311"/>
      <c r="B7" s="311"/>
      <c r="C7" s="311"/>
      <c r="D7" s="311"/>
    </row>
    <row r="8" spans="1:4">
      <c r="A8" s="22"/>
      <c r="B8" s="22"/>
      <c r="C8" s="22"/>
      <c r="D8" s="22"/>
    </row>
    <row r="9" spans="1:4">
      <c r="A9" s="22" t="s">
        <v>866</v>
      </c>
      <c r="B9" s="22"/>
      <c r="C9" s="22"/>
      <c r="D9" s="22"/>
    </row>
    <row r="10" spans="1:4">
      <c r="A10" s="22"/>
      <c r="B10" s="22"/>
      <c r="C10" s="22"/>
      <c r="D10" s="22"/>
    </row>
    <row r="11" spans="1:4" ht="51" customHeight="1">
      <c r="A11" s="22"/>
      <c r="B11" s="519" t="s">
        <v>1649</v>
      </c>
      <c r="C11" s="247" t="s">
        <v>1648</v>
      </c>
      <c r="D11" s="247" t="s">
        <v>1647</v>
      </c>
    </row>
    <row r="12" spans="1:4">
      <c r="A12" s="22"/>
      <c r="B12" s="427" t="s">
        <v>1646</v>
      </c>
      <c r="C12" s="579">
        <v>13.82</v>
      </c>
      <c r="D12" s="579">
        <v>27.65</v>
      </c>
    </row>
    <row r="13" spans="1:4">
      <c r="A13" s="22"/>
      <c r="B13" s="427" t="s">
        <v>1645</v>
      </c>
      <c r="C13" s="579">
        <v>5.54</v>
      </c>
      <c r="D13" s="579">
        <v>11.08</v>
      </c>
    </row>
    <row r="14" spans="1:4">
      <c r="A14" s="22"/>
      <c r="B14" s="427" t="s">
        <v>1644</v>
      </c>
      <c r="C14" s="579">
        <v>5.26</v>
      </c>
      <c r="D14" s="579">
        <v>10.51</v>
      </c>
    </row>
    <row r="15" spans="1:4">
      <c r="A15" s="22"/>
      <c r="B15" s="427" t="s">
        <v>1643</v>
      </c>
      <c r="C15" s="579">
        <v>7.6</v>
      </c>
      <c r="D15" s="579">
        <v>15.21</v>
      </c>
    </row>
    <row r="16" spans="1:4">
      <c r="A16" s="22"/>
      <c r="B16" s="427" t="s">
        <v>1642</v>
      </c>
      <c r="C16" s="579">
        <v>0.75</v>
      </c>
      <c r="D16" s="579">
        <v>1.51</v>
      </c>
    </row>
    <row r="17" spans="1:4">
      <c r="A17" s="22"/>
      <c r="B17" s="427" t="s">
        <v>1641</v>
      </c>
      <c r="C17" s="579">
        <v>0.36</v>
      </c>
      <c r="D17" s="579">
        <v>0.72</v>
      </c>
    </row>
    <row r="18" spans="1:4">
      <c r="A18" s="22"/>
      <c r="B18" s="427" t="s">
        <v>1640</v>
      </c>
      <c r="C18" s="579">
        <v>1.91</v>
      </c>
      <c r="D18" s="579">
        <v>3.81</v>
      </c>
    </row>
    <row r="19" spans="1:4">
      <c r="A19" s="22"/>
      <c r="B19" s="427" t="s">
        <v>1639</v>
      </c>
      <c r="C19" s="579">
        <v>0.25</v>
      </c>
      <c r="D19" s="579">
        <v>0.49</v>
      </c>
    </row>
    <row r="20" spans="1:4">
      <c r="A20" s="22"/>
      <c r="B20" s="427" t="s">
        <v>1638</v>
      </c>
      <c r="C20" s="579">
        <v>1.74</v>
      </c>
      <c r="D20" s="579">
        <v>3.48</v>
      </c>
    </row>
    <row r="21" spans="1:4">
      <c r="A21" s="22"/>
      <c r="B21" s="22"/>
      <c r="C21" s="22"/>
      <c r="D21" s="22"/>
    </row>
    <row r="22" spans="1:4">
      <c r="A22" s="22"/>
      <c r="B22" s="409" t="s">
        <v>1637</v>
      </c>
      <c r="C22" s="22"/>
      <c r="D22" s="22"/>
    </row>
    <row r="23" spans="1:4">
      <c r="A23" s="22"/>
      <c r="B23" s="409" t="s">
        <v>1636</v>
      </c>
      <c r="C23" s="22"/>
      <c r="D23" s="22"/>
    </row>
    <row r="24" spans="1:4">
      <c r="A24" s="22"/>
      <c r="B24" s="409" t="s">
        <v>1635</v>
      </c>
      <c r="C24" s="22"/>
      <c r="D24" s="22"/>
    </row>
    <row r="25" spans="1:4">
      <c r="A25" s="22"/>
      <c r="B25" s="22"/>
      <c r="C25" s="22"/>
      <c r="D25" s="22"/>
    </row>
    <row r="26" spans="1:4">
      <c r="A26" s="311"/>
      <c r="B26" s="311"/>
      <c r="C26" s="311"/>
      <c r="D26" s="311"/>
    </row>
    <row r="27" spans="1:4">
      <c r="A27" s="405" t="s">
        <v>7</v>
      </c>
      <c r="B27" s="22" t="s">
        <v>1634</v>
      </c>
      <c r="C27" s="22"/>
      <c r="D27" s="22"/>
    </row>
    <row r="28" spans="1:4">
      <c r="A28" s="4"/>
      <c r="B28" s="4"/>
      <c r="C28" s="4"/>
      <c r="D28" s="4"/>
    </row>
    <row r="29" spans="1:4">
      <c r="A29" s="39"/>
      <c r="B29" s="39"/>
      <c r="C29" s="39"/>
      <c r="D29" s="39"/>
    </row>
    <row r="30" spans="1:4">
      <c r="A30" s="39" t="s">
        <v>451</v>
      </c>
      <c r="B30" s="39"/>
      <c r="C30" s="39"/>
      <c r="D30" s="39"/>
    </row>
  </sheetData>
  <pageMargins left="0.7" right="0.7" top="0.75" bottom="0.75" header="0.3" footer="0.3"/>
  <pageSetup scale="95" orientation="portrait"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437F-8857-435C-8C33-DB6E162F89D1}">
  <dimension ref="A1:L95"/>
  <sheetViews>
    <sheetView zoomScaleNormal="100" workbookViewId="0"/>
  </sheetViews>
  <sheetFormatPr defaultColWidth="8.88671875" defaultRowHeight="15.6"/>
  <cols>
    <col min="1" max="1" width="8.88671875" style="1" customWidth="1"/>
    <col min="2" max="3" width="12.6640625" style="1" customWidth="1"/>
    <col min="4" max="6" width="14.6640625" style="1" customWidth="1"/>
    <col min="7" max="7" width="8.88671875" style="1"/>
    <col min="8" max="8" width="8.88671875" style="1" customWidth="1"/>
    <col min="9" max="16384" width="8.88671875" style="1"/>
  </cols>
  <sheetData>
    <row r="1" spans="1:12" ht="17.399999999999999">
      <c r="A1" s="23" t="s">
        <v>1678</v>
      </c>
      <c r="B1" s="22"/>
      <c r="C1" s="22" t="s">
        <v>470</v>
      </c>
      <c r="D1" s="22"/>
      <c r="E1" s="22"/>
      <c r="F1" s="22"/>
      <c r="G1" s="22"/>
      <c r="H1" s="22"/>
      <c r="I1" s="22"/>
      <c r="J1" s="22"/>
      <c r="K1" s="22"/>
      <c r="L1" s="4"/>
    </row>
    <row r="2" spans="1:12">
      <c r="A2" s="22"/>
      <c r="B2" s="22"/>
      <c r="C2" s="22"/>
      <c r="D2" s="22"/>
      <c r="E2" s="22"/>
      <c r="F2" s="22"/>
      <c r="G2" s="22"/>
      <c r="H2" s="22"/>
      <c r="I2" s="22"/>
      <c r="J2" s="22"/>
      <c r="K2" s="22"/>
      <c r="L2" s="4"/>
    </row>
    <row r="3" spans="1:12">
      <c r="A3" s="869" t="s">
        <v>1677</v>
      </c>
      <c r="B3" s="869"/>
      <c r="C3" s="869"/>
      <c r="D3" s="869"/>
      <c r="E3" s="869"/>
      <c r="F3" s="869"/>
      <c r="G3" s="869"/>
      <c r="H3" s="869"/>
      <c r="I3" s="869"/>
      <c r="J3" s="869"/>
      <c r="K3" s="869"/>
      <c r="L3" s="4"/>
    </row>
    <row r="4" spans="1:12">
      <c r="A4" s="869"/>
      <c r="B4" s="869"/>
      <c r="C4" s="869"/>
      <c r="D4" s="869"/>
      <c r="E4" s="869"/>
      <c r="F4" s="869"/>
      <c r="G4" s="869"/>
      <c r="H4" s="869"/>
      <c r="I4" s="869"/>
      <c r="J4" s="869"/>
      <c r="K4" s="869"/>
      <c r="L4" s="22"/>
    </row>
    <row r="5" spans="1:12">
      <c r="A5" s="409"/>
      <c r="B5" s="22"/>
      <c r="C5" s="22"/>
      <c r="D5" s="22"/>
      <c r="E5" s="22"/>
      <c r="F5" s="22"/>
      <c r="G5" s="22"/>
      <c r="H5" s="22"/>
      <c r="I5" s="22"/>
      <c r="J5" s="22"/>
      <c r="K5" s="22"/>
      <c r="L5" s="22"/>
    </row>
    <row r="6" spans="1:12">
      <c r="A6" s="409" t="s">
        <v>1676</v>
      </c>
      <c r="B6" s="22"/>
      <c r="C6" s="22"/>
      <c r="D6" s="22"/>
      <c r="E6" s="22"/>
      <c r="F6" s="22"/>
      <c r="G6" s="22"/>
      <c r="H6" s="22"/>
      <c r="I6" s="22"/>
      <c r="J6" s="22"/>
      <c r="K6" s="22"/>
      <c r="L6" s="22"/>
    </row>
    <row r="7" spans="1:12">
      <c r="A7" s="409"/>
      <c r="B7" s="22"/>
      <c r="C7" s="22"/>
      <c r="D7" s="22"/>
      <c r="E7" s="22"/>
      <c r="F7" s="22"/>
      <c r="G7" s="22"/>
      <c r="H7" s="22"/>
      <c r="I7" s="22"/>
      <c r="J7" s="22"/>
      <c r="K7" s="22"/>
      <c r="L7" s="22"/>
    </row>
    <row r="8" spans="1:12">
      <c r="A8" s="409" t="s">
        <v>1675</v>
      </c>
      <c r="B8" s="22"/>
      <c r="C8" s="22"/>
      <c r="D8" s="22"/>
      <c r="E8" s="22"/>
      <c r="F8" s="22"/>
      <c r="G8" s="22"/>
      <c r="H8" s="22"/>
      <c r="I8" s="22"/>
      <c r="J8" s="22"/>
      <c r="K8" s="22"/>
      <c r="L8" s="22"/>
    </row>
    <row r="9" spans="1:12">
      <c r="A9" s="22" t="s">
        <v>1674</v>
      </c>
      <c r="B9" s="22"/>
      <c r="C9" s="22"/>
      <c r="D9" s="22"/>
      <c r="E9" s="22"/>
      <c r="F9" s="22"/>
      <c r="G9" s="22"/>
      <c r="H9" s="22"/>
      <c r="I9" s="22"/>
      <c r="J9" s="22"/>
      <c r="K9" s="22"/>
      <c r="L9" s="22"/>
    </row>
    <row r="10" spans="1:12">
      <c r="A10" s="22"/>
      <c r="B10" s="22"/>
      <c r="C10" s="22"/>
      <c r="D10" s="22"/>
      <c r="E10" s="22"/>
      <c r="F10" s="22"/>
      <c r="G10" s="22"/>
      <c r="H10" s="22"/>
      <c r="I10" s="22"/>
      <c r="J10" s="22"/>
      <c r="K10" s="22"/>
      <c r="L10" s="22"/>
    </row>
    <row r="11" spans="1:12">
      <c r="A11" s="409" t="s">
        <v>1673</v>
      </c>
      <c r="B11" s="22"/>
      <c r="C11" s="22"/>
      <c r="D11" s="22"/>
      <c r="E11" s="22"/>
      <c r="F11" s="22"/>
      <c r="G11" s="22"/>
      <c r="H11" s="22"/>
      <c r="I11" s="22"/>
      <c r="J11" s="22"/>
      <c r="K11" s="22"/>
      <c r="L11" s="22"/>
    </row>
    <row r="12" spans="1:12">
      <c r="A12" s="22"/>
      <c r="B12" s="22"/>
      <c r="C12" s="22"/>
      <c r="D12" s="22"/>
      <c r="E12" s="22"/>
      <c r="F12" s="22"/>
      <c r="G12" s="22"/>
      <c r="H12" s="22"/>
      <c r="I12" s="22"/>
      <c r="J12" s="22"/>
      <c r="K12" s="22"/>
      <c r="L12" s="22"/>
    </row>
    <row r="13" spans="1:12">
      <c r="A13" s="22"/>
      <c r="B13" s="1043" t="s">
        <v>1672</v>
      </c>
      <c r="C13" s="966" t="s">
        <v>1671</v>
      </c>
      <c r="D13" s="966" t="s">
        <v>1670</v>
      </c>
      <c r="E13" s="966"/>
      <c r="F13" s="966"/>
      <c r="G13" s="22"/>
      <c r="H13" s="22"/>
      <c r="I13" s="22"/>
      <c r="J13" s="22"/>
      <c r="K13" s="22"/>
      <c r="L13" s="22"/>
    </row>
    <row r="14" spans="1:12" ht="31.2">
      <c r="A14" s="22"/>
      <c r="B14" s="1043"/>
      <c r="C14" s="966"/>
      <c r="D14" s="247" t="s">
        <v>1665</v>
      </c>
      <c r="E14" s="247" t="s">
        <v>1664</v>
      </c>
      <c r="F14" s="247" t="s">
        <v>1663</v>
      </c>
      <c r="G14" s="22"/>
      <c r="H14" s="22"/>
      <c r="I14" s="22"/>
      <c r="J14" s="22"/>
      <c r="K14" s="22"/>
      <c r="L14" s="22"/>
    </row>
    <row r="15" spans="1:12">
      <c r="A15" s="22"/>
      <c r="B15" s="1044" t="s">
        <v>1669</v>
      </c>
      <c r="C15" s="430">
        <v>100</v>
      </c>
      <c r="D15" s="379">
        <v>780971</v>
      </c>
      <c r="E15" s="379">
        <v>120066</v>
      </c>
      <c r="F15" s="379">
        <v>830644</v>
      </c>
      <c r="G15" s="22"/>
      <c r="H15" s="22"/>
      <c r="I15" s="22"/>
      <c r="J15" s="22"/>
      <c r="K15" s="22"/>
      <c r="L15" s="22"/>
    </row>
    <row r="16" spans="1:12">
      <c r="A16" s="22"/>
      <c r="B16" s="1044"/>
      <c r="C16" s="430">
        <v>250</v>
      </c>
      <c r="D16" s="379">
        <v>1242287</v>
      </c>
      <c r="E16" s="379">
        <v>250762</v>
      </c>
      <c r="F16" s="379">
        <v>1362121</v>
      </c>
      <c r="G16" s="22"/>
      <c r="H16" s="22"/>
      <c r="I16" s="22"/>
      <c r="J16" s="22"/>
      <c r="K16" s="22"/>
      <c r="L16" s="22"/>
    </row>
    <row r="17" spans="1:12">
      <c r="A17" s="22"/>
      <c r="B17" s="1044"/>
      <c r="C17" s="430">
        <v>500</v>
      </c>
      <c r="D17" s="379">
        <v>1801316</v>
      </c>
      <c r="E17" s="379">
        <v>388680</v>
      </c>
      <c r="F17" s="379">
        <v>2006473</v>
      </c>
      <c r="G17" s="22"/>
      <c r="H17" s="22"/>
      <c r="I17" s="22"/>
      <c r="J17" s="22"/>
      <c r="K17" s="22"/>
      <c r="L17" s="22"/>
    </row>
    <row r="18" spans="1:12">
      <c r="A18" s="22"/>
      <c r="B18" s="1044" t="s">
        <v>481</v>
      </c>
      <c r="C18" s="430">
        <v>100</v>
      </c>
      <c r="D18" s="379">
        <v>624777</v>
      </c>
      <c r="E18" s="379">
        <v>96053</v>
      </c>
      <c r="F18" s="379">
        <v>664515</v>
      </c>
      <c r="G18" s="22"/>
      <c r="H18" s="22"/>
      <c r="I18" s="22"/>
      <c r="J18" s="22"/>
      <c r="K18" s="22"/>
      <c r="L18" s="22"/>
    </row>
    <row r="19" spans="1:12">
      <c r="A19" s="22"/>
      <c r="B19" s="1044"/>
      <c r="C19" s="430">
        <v>200</v>
      </c>
      <c r="D19" s="379">
        <v>993830</v>
      </c>
      <c r="E19" s="379">
        <v>200609</v>
      </c>
      <c r="F19" s="379">
        <v>1089697</v>
      </c>
      <c r="G19" s="22"/>
      <c r="H19" s="22"/>
      <c r="I19" s="22"/>
      <c r="J19" s="22"/>
      <c r="K19" s="22"/>
      <c r="L19" s="22"/>
    </row>
    <row r="20" spans="1:12">
      <c r="A20" s="22"/>
      <c r="B20" s="1044"/>
      <c r="C20" s="430">
        <v>500</v>
      </c>
      <c r="D20" s="379">
        <v>1441053</v>
      </c>
      <c r="E20" s="379">
        <v>310944</v>
      </c>
      <c r="F20" s="379">
        <v>1605179</v>
      </c>
      <c r="G20" s="22"/>
      <c r="H20" s="22"/>
      <c r="I20" s="22"/>
      <c r="J20" s="22"/>
      <c r="K20" s="22"/>
      <c r="L20" s="22"/>
    </row>
    <row r="21" spans="1:12">
      <c r="A21" s="22"/>
      <c r="B21" s="22"/>
      <c r="C21" s="22"/>
      <c r="D21" s="22"/>
      <c r="E21" s="22"/>
      <c r="F21" s="22"/>
      <c r="G21" s="22"/>
      <c r="H21" s="22"/>
      <c r="I21" s="22"/>
      <c r="J21" s="22"/>
      <c r="K21" s="22"/>
      <c r="L21" s="22"/>
    </row>
    <row r="22" spans="1:12">
      <c r="A22" s="22"/>
      <c r="B22" s="853" t="s">
        <v>1668</v>
      </c>
      <c r="C22" s="966" t="s">
        <v>1667</v>
      </c>
      <c r="D22" s="966" t="s">
        <v>1666</v>
      </c>
      <c r="E22" s="966"/>
      <c r="F22" s="966"/>
      <c r="G22" s="22"/>
      <c r="H22" s="22"/>
      <c r="I22" s="22"/>
      <c r="J22" s="22"/>
      <c r="K22" s="22"/>
      <c r="L22" s="22"/>
    </row>
    <row r="23" spans="1:12" ht="31.2">
      <c r="A23" s="22"/>
      <c r="B23" s="854"/>
      <c r="C23" s="966"/>
      <c r="D23" s="247" t="s">
        <v>1665</v>
      </c>
      <c r="E23" s="247" t="s">
        <v>1664</v>
      </c>
      <c r="F23" s="247" t="s">
        <v>1663</v>
      </c>
      <c r="G23" s="22"/>
      <c r="H23" s="22"/>
      <c r="I23" s="22"/>
      <c r="J23" s="22"/>
      <c r="K23" s="22"/>
      <c r="L23" s="22"/>
    </row>
    <row r="24" spans="1:12">
      <c r="A24" s="22"/>
      <c r="B24" s="964" t="s">
        <v>1662</v>
      </c>
      <c r="C24" s="430" t="s">
        <v>1660</v>
      </c>
      <c r="D24" s="430">
        <v>616</v>
      </c>
      <c r="E24" s="430">
        <v>45</v>
      </c>
      <c r="F24" s="430">
        <v>661</v>
      </c>
      <c r="G24" s="22"/>
      <c r="H24" s="22"/>
      <c r="I24" s="22"/>
      <c r="J24" s="22"/>
      <c r="K24" s="22"/>
      <c r="L24" s="22"/>
    </row>
    <row r="25" spans="1:12">
      <c r="A25" s="22"/>
      <c r="B25" s="964"/>
      <c r="C25" s="430" t="s">
        <v>1659</v>
      </c>
      <c r="D25" s="379">
        <v>6314</v>
      </c>
      <c r="E25" s="379">
        <v>1280</v>
      </c>
      <c r="F25" s="379">
        <v>6868</v>
      </c>
      <c r="G25" s="22"/>
      <c r="H25" s="22"/>
      <c r="I25" s="22"/>
      <c r="J25" s="22"/>
      <c r="K25" s="22"/>
      <c r="L25" s="22"/>
    </row>
    <row r="26" spans="1:12">
      <c r="A26" s="22"/>
      <c r="B26" s="964" t="s">
        <v>1661</v>
      </c>
      <c r="C26" s="430" t="s">
        <v>1660</v>
      </c>
      <c r="D26" s="430">
        <v>212</v>
      </c>
      <c r="E26" s="430">
        <v>21</v>
      </c>
      <c r="F26" s="430">
        <v>233</v>
      </c>
      <c r="G26" s="22"/>
      <c r="H26" s="22"/>
      <c r="I26" s="22"/>
      <c r="J26" s="22"/>
      <c r="K26" s="22"/>
      <c r="L26" s="22"/>
    </row>
    <row r="27" spans="1:12">
      <c r="A27" s="22"/>
      <c r="B27" s="964"/>
      <c r="C27" s="430" t="s">
        <v>1659</v>
      </c>
      <c r="D27" s="379">
        <v>3920</v>
      </c>
      <c r="E27" s="379">
        <v>1005</v>
      </c>
      <c r="F27" s="379">
        <v>4374</v>
      </c>
      <c r="G27" s="22"/>
      <c r="H27" s="22"/>
      <c r="I27" s="22"/>
      <c r="J27" s="22"/>
      <c r="K27" s="22"/>
      <c r="L27" s="22"/>
    </row>
    <row r="28" spans="1:12">
      <c r="A28" s="22"/>
      <c r="B28" s="22"/>
      <c r="C28" s="22"/>
      <c r="D28" s="22"/>
      <c r="E28" s="22"/>
      <c r="F28" s="22"/>
      <c r="G28" s="22"/>
      <c r="H28" s="22"/>
      <c r="I28" s="22"/>
      <c r="J28" s="22"/>
      <c r="K28" s="22"/>
      <c r="L28" s="22"/>
    </row>
    <row r="29" spans="1:12">
      <c r="A29" s="311"/>
      <c r="B29" s="311"/>
      <c r="C29" s="311"/>
      <c r="D29" s="311"/>
      <c r="E29" s="311"/>
      <c r="F29" s="311"/>
      <c r="G29" s="311"/>
      <c r="H29" s="311"/>
      <c r="I29" s="311"/>
      <c r="J29" s="311"/>
      <c r="K29" s="311"/>
      <c r="L29" s="311"/>
    </row>
    <row r="30" spans="1:12">
      <c r="A30" s="405" t="s">
        <v>69</v>
      </c>
      <c r="B30" s="22" t="s">
        <v>1658</v>
      </c>
      <c r="C30" s="22"/>
      <c r="D30" s="22"/>
      <c r="E30" s="22"/>
      <c r="F30" s="22"/>
      <c r="G30" s="22"/>
      <c r="H30" s="22"/>
      <c r="I30" s="22"/>
      <c r="J30" s="22"/>
      <c r="K30" s="22"/>
      <c r="L30" s="22"/>
    </row>
    <row r="31" spans="1:12">
      <c r="A31" s="4"/>
      <c r="B31" s="4"/>
      <c r="C31" s="4"/>
      <c r="D31" s="4"/>
      <c r="E31" s="4"/>
      <c r="F31" s="4"/>
      <c r="G31" s="22"/>
      <c r="H31" s="22"/>
      <c r="I31" s="22"/>
      <c r="J31" s="22"/>
      <c r="K31" s="22"/>
      <c r="L31" s="22"/>
    </row>
    <row r="32" spans="1:12">
      <c r="A32" s="39"/>
      <c r="B32" s="39"/>
      <c r="C32" s="39"/>
      <c r="D32" s="39"/>
      <c r="E32" s="39"/>
      <c r="F32" s="39"/>
      <c r="G32" s="39"/>
      <c r="H32" s="39"/>
      <c r="I32" s="39"/>
      <c r="J32" s="39"/>
      <c r="K32" s="39"/>
      <c r="L32" s="39"/>
    </row>
    <row r="33" spans="1:12">
      <c r="A33" s="39" t="s">
        <v>451</v>
      </c>
      <c r="B33" s="39"/>
      <c r="C33" s="39"/>
      <c r="D33" s="39"/>
      <c r="E33" s="39"/>
      <c r="F33" s="39"/>
      <c r="G33" s="39"/>
      <c r="H33" s="39"/>
      <c r="I33" s="39"/>
      <c r="J33" s="39"/>
      <c r="K33" s="39"/>
      <c r="L33" s="39"/>
    </row>
    <row r="34" spans="1:12">
      <c r="A34" s="39"/>
      <c r="B34" s="39"/>
      <c r="C34" s="39"/>
      <c r="D34" s="39"/>
      <c r="E34" s="39"/>
      <c r="F34" s="39"/>
      <c r="G34" s="39"/>
      <c r="H34" s="39"/>
      <c r="I34" s="39"/>
      <c r="J34" s="39"/>
      <c r="K34" s="39"/>
      <c r="L34" s="39"/>
    </row>
    <row r="35" spans="1:12">
      <c r="A35" s="39"/>
      <c r="B35" s="39"/>
      <c r="C35" s="39"/>
      <c r="D35" s="39"/>
      <c r="E35" s="39"/>
      <c r="F35" s="39"/>
      <c r="G35" s="39"/>
      <c r="H35" s="39"/>
      <c r="I35" s="39"/>
      <c r="J35" s="39"/>
      <c r="K35" s="39"/>
      <c r="L35" s="39"/>
    </row>
    <row r="46" spans="1:12">
      <c r="A46" s="22" t="s">
        <v>1657</v>
      </c>
      <c r="B46" s="22"/>
      <c r="C46" s="22"/>
      <c r="D46" s="22"/>
      <c r="E46" s="22"/>
      <c r="F46" s="22"/>
      <c r="G46" s="22"/>
      <c r="H46" s="22"/>
      <c r="I46" s="22"/>
      <c r="J46" s="22"/>
      <c r="K46" s="22"/>
      <c r="L46" s="22"/>
    </row>
    <row r="47" spans="1:12">
      <c r="A47" s="22"/>
      <c r="B47" s="22"/>
      <c r="C47" s="22"/>
      <c r="D47" s="22"/>
      <c r="E47" s="22"/>
      <c r="F47" s="22"/>
      <c r="G47" s="22"/>
      <c r="H47" s="22"/>
      <c r="I47" s="22"/>
      <c r="J47" s="22"/>
      <c r="K47" s="22"/>
      <c r="L47" s="22"/>
    </row>
    <row r="48" spans="1:12">
      <c r="A48" s="787" t="s">
        <v>1656</v>
      </c>
      <c r="B48" s="436"/>
      <c r="C48" s="422"/>
      <c r="D48" s="246">
        <v>1098085000</v>
      </c>
      <c r="E48" s="22"/>
      <c r="F48" s="22"/>
      <c r="G48" s="22"/>
      <c r="H48" s="22"/>
      <c r="I48" s="22"/>
      <c r="J48" s="22"/>
      <c r="K48" s="22"/>
      <c r="L48" s="22"/>
    </row>
    <row r="49" spans="1:12">
      <c r="A49" s="787" t="s">
        <v>1655</v>
      </c>
      <c r="B49" s="436"/>
      <c r="C49" s="422"/>
      <c r="D49" s="246">
        <v>132325000</v>
      </c>
      <c r="E49" s="22"/>
      <c r="F49" s="22"/>
      <c r="G49" s="22"/>
      <c r="H49" s="22"/>
      <c r="I49" s="22"/>
      <c r="J49" s="22"/>
      <c r="K49" s="22"/>
      <c r="L49" s="22"/>
    </row>
    <row r="50" spans="1:12">
      <c r="A50" s="22"/>
      <c r="B50" s="22"/>
      <c r="C50" s="22"/>
      <c r="D50" s="22"/>
      <c r="E50" s="22"/>
      <c r="F50" s="22"/>
      <c r="G50" s="22"/>
      <c r="H50" s="22"/>
      <c r="I50" s="22"/>
      <c r="J50" s="22"/>
      <c r="K50" s="22"/>
      <c r="L50" s="22"/>
    </row>
    <row r="51" spans="1:12">
      <c r="A51" s="4"/>
      <c r="B51" s="4"/>
      <c r="C51" s="4"/>
      <c r="D51" s="4"/>
      <c r="E51" s="4"/>
      <c r="F51" s="4"/>
      <c r="G51" s="4"/>
      <c r="H51" s="4"/>
      <c r="I51" s="4"/>
      <c r="J51" s="4"/>
      <c r="K51" s="4"/>
      <c r="L51" s="4"/>
    </row>
    <row r="52" spans="1:12">
      <c r="A52" s="405" t="s">
        <v>9</v>
      </c>
      <c r="B52" s="22" t="s">
        <v>1654</v>
      </c>
      <c r="C52" s="22"/>
      <c r="D52" s="22"/>
      <c r="E52" s="22"/>
      <c r="F52" s="22"/>
      <c r="G52" s="22"/>
      <c r="H52" s="22"/>
      <c r="I52" s="22"/>
      <c r="J52" s="22"/>
      <c r="K52" s="22"/>
      <c r="L52" s="22"/>
    </row>
    <row r="53" spans="1:12">
      <c r="A53" s="4"/>
      <c r="B53" s="4"/>
      <c r="C53" s="4"/>
      <c r="D53" s="4"/>
      <c r="E53" s="4"/>
      <c r="F53" s="4"/>
      <c r="G53" s="22"/>
      <c r="H53" s="22"/>
      <c r="I53" s="22"/>
      <c r="J53" s="22"/>
      <c r="K53" s="22"/>
      <c r="L53" s="22"/>
    </row>
    <row r="54" spans="1:12">
      <c r="A54" s="39"/>
      <c r="B54" s="39"/>
      <c r="C54" s="39"/>
      <c r="D54" s="39"/>
      <c r="E54" s="39"/>
      <c r="F54" s="39"/>
      <c r="G54" s="39"/>
      <c r="H54" s="39"/>
      <c r="I54" s="39"/>
      <c r="J54" s="39"/>
      <c r="K54" s="39"/>
      <c r="L54" s="39"/>
    </row>
    <row r="55" spans="1:12">
      <c r="A55" s="39" t="s">
        <v>451</v>
      </c>
      <c r="B55" s="39"/>
      <c r="C55" s="39"/>
      <c r="D55" s="39"/>
      <c r="E55" s="39"/>
      <c r="F55" s="39"/>
      <c r="G55" s="39"/>
      <c r="H55" s="39"/>
      <c r="I55" s="39"/>
      <c r="J55" s="39"/>
      <c r="K55" s="39"/>
      <c r="L55" s="39"/>
    </row>
    <row r="56" spans="1:12">
      <c r="A56" s="39"/>
      <c r="B56" s="39"/>
      <c r="C56" s="39"/>
      <c r="D56" s="39"/>
      <c r="E56" s="39"/>
      <c r="F56" s="39"/>
      <c r="G56" s="39"/>
      <c r="H56" s="39"/>
      <c r="I56" s="39"/>
      <c r="J56" s="39"/>
      <c r="K56" s="39"/>
      <c r="L56" s="39"/>
    </row>
    <row r="57" spans="1:12">
      <c r="A57" s="39"/>
      <c r="B57" s="39"/>
      <c r="C57" s="39"/>
      <c r="D57" s="39"/>
      <c r="E57" s="39"/>
      <c r="F57" s="39"/>
      <c r="G57" s="39"/>
      <c r="H57" s="39"/>
      <c r="I57" s="39"/>
      <c r="J57" s="39"/>
      <c r="K57" s="39"/>
      <c r="L57" s="39"/>
    </row>
    <row r="68" spans="1:12">
      <c r="A68" s="22" t="s">
        <v>1653</v>
      </c>
      <c r="B68" s="22"/>
      <c r="C68" s="22"/>
      <c r="D68" s="22"/>
      <c r="E68" s="22"/>
      <c r="F68" s="22"/>
      <c r="G68" s="22"/>
      <c r="H68" s="22"/>
      <c r="I68" s="22"/>
      <c r="J68" s="22"/>
      <c r="K68" s="22"/>
      <c r="L68" s="22"/>
    </row>
    <row r="69" spans="1:12">
      <c r="A69" s="22"/>
      <c r="B69" s="22"/>
      <c r="C69" s="22"/>
      <c r="D69" s="22"/>
      <c r="E69" s="22"/>
      <c r="F69" s="22"/>
      <c r="G69" s="22"/>
      <c r="H69" s="22"/>
      <c r="I69" s="22"/>
      <c r="J69" s="22"/>
      <c r="K69" s="22"/>
      <c r="L69" s="22"/>
    </row>
    <row r="70" spans="1:12">
      <c r="A70" s="4"/>
      <c r="B70" s="4"/>
      <c r="C70" s="4"/>
      <c r="D70" s="4"/>
      <c r="E70" s="4"/>
      <c r="F70" s="4"/>
      <c r="G70" s="4"/>
      <c r="H70" s="4"/>
      <c r="I70" s="4"/>
      <c r="J70" s="4"/>
      <c r="K70" s="4"/>
      <c r="L70" s="4"/>
    </row>
    <row r="71" spans="1:12">
      <c r="A71" s="405" t="s">
        <v>7</v>
      </c>
      <c r="B71" s="22" t="s">
        <v>1652</v>
      </c>
      <c r="C71" s="22"/>
      <c r="D71" s="22"/>
      <c r="E71" s="22"/>
      <c r="F71" s="22"/>
      <c r="G71" s="22"/>
      <c r="H71" s="22"/>
      <c r="I71" s="22"/>
      <c r="J71" s="22"/>
      <c r="K71" s="22"/>
      <c r="L71" s="22"/>
    </row>
    <row r="72" spans="1:12">
      <c r="A72" s="4"/>
      <c r="B72" s="4"/>
      <c r="C72" s="4"/>
      <c r="D72" s="4"/>
      <c r="E72" s="4"/>
      <c r="F72" s="4"/>
      <c r="G72" s="22"/>
      <c r="H72" s="22"/>
      <c r="I72" s="22"/>
      <c r="J72" s="22"/>
      <c r="K72" s="22"/>
      <c r="L72" s="22"/>
    </row>
    <row r="73" spans="1:12">
      <c r="A73" s="39"/>
      <c r="B73" s="39"/>
      <c r="C73" s="39"/>
      <c r="D73" s="39"/>
      <c r="E73" s="39"/>
      <c r="F73" s="39"/>
      <c r="G73" s="39"/>
      <c r="H73" s="39"/>
      <c r="I73" s="39"/>
      <c r="J73" s="39"/>
      <c r="K73" s="39"/>
      <c r="L73" s="39"/>
    </row>
    <row r="74" spans="1:12">
      <c r="A74" s="39" t="s">
        <v>451</v>
      </c>
      <c r="B74" s="39"/>
      <c r="C74" s="39"/>
      <c r="D74" s="39"/>
      <c r="E74" s="39"/>
      <c r="F74" s="39"/>
      <c r="G74" s="39"/>
      <c r="H74" s="39"/>
      <c r="I74" s="39"/>
      <c r="J74" s="39"/>
      <c r="K74" s="39"/>
      <c r="L74" s="39"/>
    </row>
    <row r="75" spans="1:12">
      <c r="A75" s="39"/>
      <c r="B75" s="39"/>
      <c r="C75" s="39"/>
      <c r="D75" s="39"/>
      <c r="E75" s="39"/>
      <c r="F75" s="39"/>
      <c r="G75" s="39"/>
      <c r="H75" s="39"/>
      <c r="I75" s="39"/>
      <c r="J75" s="39"/>
      <c r="K75" s="39"/>
      <c r="L75" s="39"/>
    </row>
    <row r="76" spans="1:12">
      <c r="A76" s="39"/>
      <c r="B76" s="39"/>
      <c r="C76" s="39"/>
      <c r="D76" s="39"/>
      <c r="E76" s="39"/>
      <c r="F76" s="39"/>
      <c r="G76" s="39"/>
      <c r="H76" s="39"/>
      <c r="I76" s="39"/>
      <c r="J76" s="39"/>
      <c r="K76" s="39"/>
      <c r="L76" s="39"/>
    </row>
    <row r="87" spans="1:12">
      <c r="A87" s="864" t="s">
        <v>1651</v>
      </c>
      <c r="B87" s="864"/>
      <c r="C87" s="864"/>
      <c r="D87" s="864"/>
      <c r="E87" s="864"/>
      <c r="F87" s="864"/>
      <c r="G87" s="864"/>
      <c r="H87" s="864"/>
      <c r="I87" s="864"/>
      <c r="J87" s="864"/>
      <c r="K87" s="864"/>
      <c r="L87" s="22"/>
    </row>
    <row r="88" spans="1:12">
      <c r="A88" s="864"/>
      <c r="B88" s="864"/>
      <c r="C88" s="864"/>
      <c r="D88" s="864"/>
      <c r="E88" s="864"/>
      <c r="F88" s="864"/>
      <c r="G88" s="864"/>
      <c r="H88" s="864"/>
      <c r="I88" s="864"/>
      <c r="J88" s="864"/>
      <c r="K88" s="864"/>
      <c r="L88" s="22"/>
    </row>
    <row r="89" spans="1:12">
      <c r="A89" s="864"/>
      <c r="B89" s="864"/>
      <c r="C89" s="864"/>
      <c r="D89" s="864"/>
      <c r="E89" s="864"/>
      <c r="F89" s="864"/>
      <c r="G89" s="864"/>
      <c r="H89" s="864"/>
      <c r="I89" s="864"/>
      <c r="J89" s="864"/>
      <c r="K89" s="864"/>
      <c r="L89" s="22"/>
    </row>
    <row r="90" spans="1:12">
      <c r="A90" s="864"/>
      <c r="B90" s="864"/>
      <c r="C90" s="864"/>
      <c r="D90" s="864"/>
      <c r="E90" s="864"/>
      <c r="F90" s="864"/>
      <c r="G90" s="864"/>
      <c r="H90" s="864"/>
      <c r="I90" s="864"/>
      <c r="J90" s="864"/>
      <c r="K90" s="864"/>
      <c r="L90" s="22"/>
    </row>
    <row r="91" spans="1:12">
      <c r="A91" s="4"/>
      <c r="B91" s="4"/>
      <c r="C91" s="4"/>
      <c r="D91" s="4"/>
      <c r="E91" s="4"/>
      <c r="F91" s="4"/>
      <c r="G91" s="4"/>
      <c r="H91" s="4"/>
      <c r="I91" s="4"/>
      <c r="J91" s="4"/>
      <c r="K91" s="4"/>
      <c r="L91" s="4"/>
    </row>
    <row r="92" spans="1:12">
      <c r="A92" s="405" t="s">
        <v>4</v>
      </c>
      <c r="B92" s="22" t="s">
        <v>1650</v>
      </c>
      <c r="C92" s="22"/>
      <c r="D92" s="22"/>
      <c r="E92" s="22"/>
      <c r="F92" s="22"/>
      <c r="G92" s="22"/>
      <c r="H92" s="22"/>
      <c r="I92" s="22"/>
      <c r="J92" s="22"/>
      <c r="K92" s="22"/>
      <c r="L92" s="22"/>
    </row>
    <row r="93" spans="1:12">
      <c r="A93" s="4"/>
      <c r="B93" s="4"/>
      <c r="C93" s="4"/>
      <c r="D93" s="4"/>
      <c r="E93" s="4"/>
      <c r="F93" s="4"/>
      <c r="G93" s="22"/>
      <c r="H93" s="22"/>
      <c r="I93" s="22"/>
      <c r="J93" s="22"/>
      <c r="K93" s="22"/>
      <c r="L93" s="22"/>
    </row>
    <row r="94" spans="1:12">
      <c r="A94" s="39"/>
      <c r="B94" s="39"/>
      <c r="C94" s="39"/>
      <c r="D94" s="39"/>
      <c r="E94" s="39"/>
      <c r="F94" s="39"/>
      <c r="G94" s="39"/>
      <c r="H94" s="39"/>
      <c r="I94" s="39"/>
      <c r="J94" s="39"/>
      <c r="K94" s="39"/>
      <c r="L94" s="39"/>
    </row>
    <row r="95" spans="1:12">
      <c r="A95" s="39" t="s">
        <v>451</v>
      </c>
      <c r="B95" s="39"/>
      <c r="C95" s="39"/>
      <c r="D95" s="39"/>
      <c r="E95" s="39"/>
      <c r="F95" s="39"/>
      <c r="G95" s="39"/>
      <c r="H95" s="39"/>
      <c r="I95" s="39"/>
      <c r="J95" s="39"/>
      <c r="K95" s="39"/>
      <c r="L95" s="39"/>
    </row>
  </sheetData>
  <mergeCells count="12">
    <mergeCell ref="B24:B25"/>
    <mergeCell ref="B26:B27"/>
    <mergeCell ref="A87:K90"/>
    <mergeCell ref="A3:K4"/>
    <mergeCell ref="B13:B14"/>
    <mergeCell ref="C13:C14"/>
    <mergeCell ref="D13:F13"/>
    <mergeCell ref="B15:B17"/>
    <mergeCell ref="B18:B20"/>
    <mergeCell ref="B22:B23"/>
    <mergeCell ref="C22:C23"/>
    <mergeCell ref="D22:F22"/>
  </mergeCells>
  <pageMargins left="0.7" right="0.7" top="0.75" bottom="0.75" header="0.3" footer="0.3"/>
  <pageSetup scale="68"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9560A-0819-4BAA-BD9B-879D54DFE7A2}">
  <dimension ref="A1:K88"/>
  <sheetViews>
    <sheetView zoomScaleNormal="100" workbookViewId="0"/>
  </sheetViews>
  <sheetFormatPr defaultColWidth="8.88671875" defaultRowHeight="15.6"/>
  <cols>
    <col min="1" max="2" width="8.88671875" style="1" customWidth="1"/>
    <col min="3" max="4" width="20.6640625" style="1" customWidth="1"/>
    <col min="5" max="5" width="12.109375" style="1" customWidth="1"/>
    <col min="6" max="6" width="8.88671875" style="1" customWidth="1"/>
    <col min="7" max="7" width="8.88671875" style="1"/>
    <col min="8" max="8" width="8.88671875" style="1" customWidth="1"/>
    <col min="9" max="11" width="8.88671875" style="1"/>
    <col min="12" max="12" width="11.77734375" style="1" customWidth="1"/>
    <col min="13" max="16384" width="8.88671875" style="1"/>
  </cols>
  <sheetData>
    <row r="1" spans="1:4" ht="17.399999999999999">
      <c r="A1" s="23" t="s">
        <v>1693</v>
      </c>
      <c r="B1" s="22"/>
      <c r="C1" s="22" t="s">
        <v>524</v>
      </c>
      <c r="D1" s="22"/>
    </row>
    <row r="2" spans="1:4">
      <c r="A2" s="22"/>
      <c r="B2" s="22"/>
      <c r="C2" s="22"/>
      <c r="D2" s="22"/>
    </row>
    <row r="3" spans="1:4">
      <c r="A3" s="274" t="s">
        <v>1692</v>
      </c>
      <c r="B3" s="185"/>
      <c r="C3" s="185"/>
      <c r="D3" s="22"/>
    </row>
    <row r="4" spans="1:4">
      <c r="A4" s="274"/>
      <c r="B4" s="185"/>
      <c r="C4" s="185"/>
      <c r="D4" s="22"/>
    </row>
    <row r="5" spans="1:4" ht="48">
      <c r="A5" s="22"/>
      <c r="B5" s="247" t="s">
        <v>1691</v>
      </c>
      <c r="C5" s="247" t="s">
        <v>1690</v>
      </c>
      <c r="D5" s="247" t="s">
        <v>1689</v>
      </c>
    </row>
    <row r="6" spans="1:4">
      <c r="A6" s="22"/>
      <c r="B6" s="430">
        <v>1</v>
      </c>
      <c r="C6" s="429">
        <v>0.01</v>
      </c>
      <c r="D6" s="790">
        <v>50</v>
      </c>
    </row>
    <row r="7" spans="1:4">
      <c r="A7" s="22"/>
      <c r="B7" s="430">
        <v>2</v>
      </c>
      <c r="C7" s="429">
        <v>2E-3</v>
      </c>
      <c r="D7" s="790">
        <v>100</v>
      </c>
    </row>
    <row r="8" spans="1:4">
      <c r="A8" s="22"/>
      <c r="B8" s="430">
        <v>3</v>
      </c>
      <c r="C8" s="429">
        <v>4.0000000000000001E-3</v>
      </c>
      <c r="D8" s="790">
        <v>125</v>
      </c>
    </row>
    <row r="9" spans="1:4">
      <c r="A9" s="22"/>
      <c r="B9" s="430">
        <v>4</v>
      </c>
      <c r="C9" s="429">
        <v>6.0000000000000001E-3</v>
      </c>
      <c r="D9" s="790">
        <v>150</v>
      </c>
    </row>
    <row r="10" spans="1:4">
      <c r="A10" s="22"/>
      <c r="B10" s="430">
        <v>5</v>
      </c>
      <c r="C10" s="429">
        <v>8.9999999999999998E-4</v>
      </c>
      <c r="D10" s="790">
        <v>25</v>
      </c>
    </row>
    <row r="11" spans="1:4">
      <c r="A11" s="22"/>
      <c r="B11" s="430">
        <v>6</v>
      </c>
      <c r="C11" s="429">
        <v>5.0000000000000001E-3</v>
      </c>
      <c r="D11" s="790">
        <v>200</v>
      </c>
    </row>
    <row r="12" spans="1:4">
      <c r="A12" s="22"/>
      <c r="B12" s="430">
        <v>7</v>
      </c>
      <c r="C12" s="429">
        <v>4.4999999999999997E-3</v>
      </c>
      <c r="D12" s="790">
        <v>225</v>
      </c>
    </row>
    <row r="13" spans="1:4">
      <c r="A13" s="22"/>
      <c r="B13" s="430">
        <v>8</v>
      </c>
      <c r="C13" s="429">
        <v>5.0000000000000001E-3</v>
      </c>
      <c r="D13" s="790">
        <v>250</v>
      </c>
    </row>
    <row r="14" spans="1:4">
      <c r="A14" s="22"/>
      <c r="B14" s="430">
        <v>9</v>
      </c>
      <c r="C14" s="429">
        <v>1.0999999999999999E-2</v>
      </c>
      <c r="D14" s="790">
        <v>200</v>
      </c>
    </row>
    <row r="15" spans="1:4">
      <c r="A15" s="22"/>
      <c r="B15" s="430">
        <v>10</v>
      </c>
      <c r="C15" s="429">
        <v>1.2E-2</v>
      </c>
      <c r="D15" s="790">
        <v>100</v>
      </c>
    </row>
    <row r="18" spans="1:2">
      <c r="A18" s="405" t="s">
        <v>69</v>
      </c>
      <c r="B18" s="22" t="s">
        <v>1688</v>
      </c>
    </row>
    <row r="19" spans="1:2">
      <c r="A19" s="4"/>
      <c r="B19" s="4"/>
    </row>
    <row r="20" spans="1:2">
      <c r="A20" s="39"/>
      <c r="B20" s="39"/>
    </row>
    <row r="21" spans="1:2">
      <c r="A21" s="39" t="s">
        <v>451</v>
      </c>
      <c r="B21" s="39"/>
    </row>
    <row r="35" spans="1:11">
      <c r="A35" s="274" t="s">
        <v>644</v>
      </c>
      <c r="B35" s="22"/>
      <c r="C35" s="22"/>
      <c r="D35" s="22"/>
      <c r="E35" s="22"/>
      <c r="F35" s="22"/>
      <c r="G35" s="22"/>
      <c r="H35" s="22"/>
      <c r="I35" s="22"/>
      <c r="J35" s="22"/>
      <c r="K35" s="22"/>
    </row>
    <row r="36" spans="1:11">
      <c r="A36" s="22"/>
      <c r="B36" s="434" t="s">
        <v>1687</v>
      </c>
      <c r="C36" s="22"/>
      <c r="D36" s="22"/>
      <c r="E36" s="432">
        <v>0.25</v>
      </c>
      <c r="F36" s="22"/>
      <c r="G36" s="22"/>
      <c r="H36" s="22"/>
      <c r="I36" s="22"/>
      <c r="J36" s="22"/>
      <c r="K36" s="22"/>
    </row>
    <row r="37" spans="1:11">
      <c r="A37" s="22"/>
      <c r="B37" s="434" t="s">
        <v>1686</v>
      </c>
      <c r="C37" s="22"/>
      <c r="D37" s="22"/>
      <c r="E37" s="789">
        <v>200000</v>
      </c>
      <c r="F37" s="22"/>
      <c r="G37" s="22"/>
      <c r="H37" s="22"/>
      <c r="I37" s="22"/>
      <c r="J37" s="22"/>
      <c r="K37" s="22"/>
    </row>
    <row r="38" spans="1:11">
      <c r="A38" s="4"/>
      <c r="B38" s="4"/>
      <c r="C38" s="4"/>
      <c r="D38" s="4"/>
      <c r="E38" s="4"/>
      <c r="F38" s="4"/>
      <c r="G38" s="22"/>
      <c r="H38" s="22"/>
      <c r="I38" s="22"/>
      <c r="J38" s="22"/>
      <c r="K38" s="22"/>
    </row>
    <row r="39" spans="1:11">
      <c r="A39" s="4"/>
      <c r="B39" s="4"/>
      <c r="C39" s="4"/>
      <c r="D39" s="4"/>
      <c r="E39" s="4"/>
      <c r="F39" s="4"/>
      <c r="G39" s="4"/>
      <c r="H39" s="4"/>
      <c r="I39" s="4"/>
      <c r="J39" s="4"/>
      <c r="K39" s="4"/>
    </row>
    <row r="40" spans="1:11">
      <c r="A40" s="405" t="s">
        <v>9</v>
      </c>
      <c r="B40" s="869" t="s">
        <v>1685</v>
      </c>
      <c r="C40" s="869"/>
      <c r="D40" s="869"/>
      <c r="E40" s="869"/>
      <c r="F40" s="869"/>
      <c r="G40" s="869"/>
      <c r="H40" s="869"/>
      <c r="I40" s="869"/>
      <c r="J40" s="869"/>
      <c r="K40" s="869"/>
    </row>
    <row r="41" spans="1:11">
      <c r="A41" s="405"/>
      <c r="B41" s="869"/>
      <c r="C41" s="869"/>
      <c r="D41" s="869"/>
      <c r="E41" s="869"/>
      <c r="F41" s="869"/>
      <c r="G41" s="869"/>
      <c r="H41" s="869"/>
      <c r="I41" s="869"/>
      <c r="J41" s="869"/>
      <c r="K41" s="869"/>
    </row>
    <row r="42" spans="1:11">
      <c r="A42" s="4"/>
      <c r="B42" s="4"/>
      <c r="C42" s="4"/>
      <c r="D42" s="4"/>
      <c r="E42" s="4"/>
      <c r="F42" s="4"/>
      <c r="G42" s="22"/>
      <c r="H42" s="22"/>
      <c r="I42" s="22"/>
      <c r="J42" s="22"/>
      <c r="K42" s="22"/>
    </row>
    <row r="43" spans="1:11">
      <c r="A43" s="39"/>
      <c r="B43" s="39"/>
      <c r="C43" s="39"/>
      <c r="D43" s="39"/>
      <c r="E43" s="39"/>
      <c r="F43" s="39"/>
      <c r="G43" s="39"/>
      <c r="H43" s="39"/>
      <c r="I43" s="39"/>
      <c r="J43" s="39"/>
      <c r="K43" s="39"/>
    </row>
    <row r="44" spans="1:11">
      <c r="A44" s="39" t="s">
        <v>451</v>
      </c>
      <c r="B44" s="39"/>
      <c r="C44" s="39"/>
      <c r="D44" s="39"/>
      <c r="E44" s="39"/>
      <c r="F44" s="39"/>
      <c r="G44" s="39"/>
      <c r="H44" s="39"/>
      <c r="I44" s="39"/>
      <c r="J44" s="39"/>
      <c r="K44" s="39"/>
    </row>
    <row r="58" spans="1:2">
      <c r="A58" s="274" t="s">
        <v>1684</v>
      </c>
      <c r="B58" s="4"/>
    </row>
    <row r="59" spans="1:2">
      <c r="A59" s="4"/>
      <c r="B59" s="4"/>
    </row>
    <row r="60" spans="1:2">
      <c r="A60" s="4"/>
      <c r="B60" s="4"/>
    </row>
    <row r="61" spans="1:2">
      <c r="A61" s="405" t="s">
        <v>7</v>
      </c>
      <c r="B61" s="22" t="s">
        <v>1683</v>
      </c>
    </row>
    <row r="62" spans="1:2">
      <c r="A62" s="4"/>
      <c r="B62" s="4"/>
    </row>
    <row r="63" spans="1:2">
      <c r="A63" s="39"/>
      <c r="B63" s="39"/>
    </row>
    <row r="64" spans="1:2">
      <c r="A64" s="39" t="s">
        <v>451</v>
      </c>
      <c r="B64" s="39"/>
    </row>
    <row r="78" spans="1:4">
      <c r="A78" s="274" t="s">
        <v>1682</v>
      </c>
      <c r="B78" s="185"/>
      <c r="C78" s="185"/>
      <c r="D78" s="22"/>
    </row>
    <row r="79" spans="1:4">
      <c r="A79" s="274"/>
      <c r="B79" s="185"/>
      <c r="C79" s="185"/>
      <c r="D79" s="22"/>
    </row>
    <row r="80" spans="1:4" ht="31.2">
      <c r="A80" s="22"/>
      <c r="B80" s="249" t="s">
        <v>1681</v>
      </c>
      <c r="C80" s="247" t="s">
        <v>1660</v>
      </c>
      <c r="D80" s="247" t="s">
        <v>1680</v>
      </c>
    </row>
    <row r="81" spans="1:4">
      <c r="A81" s="22"/>
      <c r="B81" s="430" t="s">
        <v>855</v>
      </c>
      <c r="C81" s="788">
        <v>22.86</v>
      </c>
      <c r="D81" s="788">
        <v>2426.1</v>
      </c>
    </row>
    <row r="82" spans="1:4">
      <c r="A82" s="22"/>
      <c r="B82" s="430" t="s">
        <v>854</v>
      </c>
      <c r="C82" s="788">
        <v>26.16</v>
      </c>
      <c r="D82" s="788">
        <v>2025.55</v>
      </c>
    </row>
    <row r="83" spans="1:4">
      <c r="A83" s="4"/>
      <c r="B83" s="4"/>
      <c r="C83" s="4"/>
      <c r="D83" s="4"/>
    </row>
    <row r="84" spans="1:4">
      <c r="A84" s="4"/>
      <c r="B84" s="4"/>
      <c r="C84" s="4"/>
      <c r="D84" s="4"/>
    </row>
    <row r="85" spans="1:4">
      <c r="A85" s="405" t="s">
        <v>4</v>
      </c>
      <c r="B85" s="22" t="s">
        <v>1679</v>
      </c>
      <c r="C85" s="22"/>
      <c r="D85" s="22"/>
    </row>
    <row r="86" spans="1:4">
      <c r="A86" s="4"/>
      <c r="B86" s="4"/>
      <c r="C86" s="4"/>
      <c r="D86" s="4"/>
    </row>
    <row r="87" spans="1:4">
      <c r="A87" s="39"/>
      <c r="B87" s="39"/>
      <c r="C87" s="39"/>
      <c r="D87" s="39"/>
    </row>
    <row r="88" spans="1:4">
      <c r="A88" s="39" t="s">
        <v>451</v>
      </c>
      <c r="B88" s="39"/>
      <c r="C88" s="39"/>
      <c r="D88" s="39"/>
    </row>
  </sheetData>
  <mergeCells count="1">
    <mergeCell ref="B40:K41"/>
  </mergeCells>
  <pageMargins left="0.7" right="0.7" top="0.75" bottom="0.75" header="0.3" footer="0.3"/>
  <pageSetup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86D2-C2BE-4EE8-82D1-CA388D3F9988}">
  <dimension ref="A1:D29"/>
  <sheetViews>
    <sheetView zoomScaleNormal="100" workbookViewId="0"/>
  </sheetViews>
  <sheetFormatPr defaultColWidth="9.109375" defaultRowHeight="15.6"/>
  <cols>
    <col min="1" max="4" width="11.33203125" style="1" customWidth="1"/>
    <col min="5" max="5" width="11.5546875" style="1" customWidth="1"/>
    <col min="6" max="6" width="15.6640625" style="1" bestFit="1" customWidth="1"/>
    <col min="7" max="8" width="14.5546875" style="1" bestFit="1" customWidth="1"/>
    <col min="9" max="9" width="13.88671875" style="1" customWidth="1"/>
    <col min="10" max="10" width="15" style="1" customWidth="1"/>
    <col min="11" max="11" width="12.33203125" style="1" customWidth="1"/>
    <col min="12" max="12" width="13" style="1" customWidth="1"/>
    <col min="13" max="13" width="14.6640625" style="1" customWidth="1"/>
    <col min="14" max="14" width="13.109375" style="1" customWidth="1"/>
    <col min="15" max="16384" width="9.109375" style="1"/>
  </cols>
  <sheetData>
    <row r="1" spans="1:4" ht="17.399999999999999">
      <c r="A1" s="23" t="s">
        <v>829</v>
      </c>
      <c r="B1" s="22"/>
      <c r="C1" s="22"/>
      <c r="D1" s="22"/>
    </row>
    <row r="2" spans="1:4">
      <c r="A2" s="2" t="s">
        <v>1705</v>
      </c>
      <c r="B2" s="2"/>
      <c r="C2" s="2"/>
      <c r="D2" s="2"/>
    </row>
    <row r="3" spans="1:4">
      <c r="A3" s="2"/>
      <c r="B3" s="2"/>
      <c r="C3" s="2"/>
      <c r="D3" s="2"/>
    </row>
    <row r="4" spans="1:4">
      <c r="A4" s="2" t="s">
        <v>866</v>
      </c>
      <c r="B4" s="2"/>
      <c r="C4" s="2"/>
      <c r="D4" s="2"/>
    </row>
    <row r="5" spans="1:4">
      <c r="A5" s="2"/>
      <c r="B5" s="2"/>
      <c r="C5" s="2"/>
      <c r="D5" s="2"/>
    </row>
    <row r="6" spans="1:4">
      <c r="A6" s="846" t="s">
        <v>1704</v>
      </c>
      <c r="B6" s="847"/>
      <c r="C6" s="846" t="s">
        <v>1703</v>
      </c>
      <c r="D6" s="847"/>
    </row>
    <row r="7" spans="1:4" ht="16.2">
      <c r="A7" s="791" t="s">
        <v>1702</v>
      </c>
      <c r="B7" s="107" t="s">
        <v>1701</v>
      </c>
      <c r="C7" s="347" t="s">
        <v>700</v>
      </c>
      <c r="D7" s="347" t="s">
        <v>699</v>
      </c>
    </row>
    <row r="8" spans="1:4">
      <c r="A8" s="100">
        <v>1</v>
      </c>
      <c r="B8" s="642">
        <v>0.01</v>
      </c>
      <c r="C8" s="359">
        <v>20000</v>
      </c>
      <c r="D8" s="359">
        <v>5000</v>
      </c>
    </row>
    <row r="9" spans="1:4">
      <c r="A9" s="100">
        <v>2</v>
      </c>
      <c r="B9" s="642">
        <v>0.02</v>
      </c>
      <c r="C9" s="359">
        <v>10000</v>
      </c>
      <c r="D9" s="359">
        <v>8000</v>
      </c>
    </row>
    <row r="10" spans="1:4">
      <c r="A10" s="100">
        <v>3</v>
      </c>
      <c r="B10" s="642">
        <v>0.04</v>
      </c>
      <c r="C10" s="359">
        <v>5000</v>
      </c>
      <c r="D10" s="359">
        <v>2000</v>
      </c>
    </row>
    <row r="11" spans="1:4">
      <c r="A11" s="2"/>
      <c r="B11" s="2"/>
      <c r="C11" s="2"/>
      <c r="D11" s="2"/>
    </row>
    <row r="12" spans="1:4">
      <c r="A12" s="618" t="s">
        <v>1700</v>
      </c>
      <c r="B12" s="618"/>
      <c r="C12" s="2"/>
      <c r="D12" s="2"/>
    </row>
    <row r="13" spans="1:4">
      <c r="A13" s="618" t="s">
        <v>1699</v>
      </c>
      <c r="B13" s="618"/>
      <c r="C13" s="2"/>
      <c r="D13" s="112">
        <v>2.4000000000000001E-5</v>
      </c>
    </row>
    <row r="14" spans="1:4">
      <c r="A14" s="2"/>
      <c r="B14" s="2"/>
      <c r="C14" s="2"/>
      <c r="D14" s="2"/>
    </row>
    <row r="15" spans="1:4">
      <c r="A15" s="49" t="s">
        <v>1698</v>
      </c>
      <c r="B15" s="2"/>
      <c r="C15" s="2"/>
      <c r="D15" s="2"/>
    </row>
    <row r="16" spans="1:4">
      <c r="A16" s="1" t="s">
        <v>48</v>
      </c>
    </row>
    <row r="20" spans="1:1">
      <c r="A20" s="49" t="s">
        <v>1697</v>
      </c>
    </row>
    <row r="21" spans="1:1">
      <c r="A21" s="1" t="s">
        <v>48</v>
      </c>
    </row>
    <row r="25" spans="1:1">
      <c r="A25" s="2" t="s">
        <v>1696</v>
      </c>
    </row>
    <row r="26" spans="1:1">
      <c r="A26" s="2" t="s">
        <v>1695</v>
      </c>
    </row>
    <row r="27" spans="1:1">
      <c r="A27" s="2"/>
    </row>
    <row r="28" spans="1:1">
      <c r="A28" s="112" t="s">
        <v>1694</v>
      </c>
    </row>
    <row r="29" spans="1:1">
      <c r="A29" s="1" t="s">
        <v>48</v>
      </c>
    </row>
  </sheetData>
  <mergeCells count="2">
    <mergeCell ref="A6:B6"/>
    <mergeCell ref="C6:D6"/>
  </mergeCells>
  <pageMargins left="0.7" right="0.7" top="0.75" bottom="0.75" header="0.3" footer="0.3"/>
  <pageSetup orientation="portrait" horizontalDpi="0"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8E545-C4EF-4883-BC27-B05CB4F1F78A}">
  <dimension ref="A1:BW23"/>
  <sheetViews>
    <sheetView zoomScaleNormal="100" workbookViewId="0"/>
  </sheetViews>
  <sheetFormatPr defaultColWidth="9.109375" defaultRowHeight="15.6"/>
  <cols>
    <col min="1" max="1" width="9.109375" style="1"/>
    <col min="2" max="5" width="10.109375" style="1" customWidth="1"/>
    <col min="6" max="12" width="9.109375" style="1"/>
    <col min="13" max="13" width="9.109375" customWidth="1"/>
    <col min="76" max="16384" width="9.109375" style="1"/>
  </cols>
  <sheetData>
    <row r="1" spans="1:12" ht="15.75" customHeight="1">
      <c r="A1" s="23" t="s">
        <v>829</v>
      </c>
      <c r="B1" s="22"/>
      <c r="C1" s="5" t="s">
        <v>36</v>
      </c>
      <c r="D1" s="22"/>
      <c r="E1" s="22"/>
      <c r="F1" s="22"/>
      <c r="G1" s="22"/>
      <c r="H1" s="22"/>
      <c r="I1" s="22"/>
      <c r="J1" s="22"/>
      <c r="K1" s="22"/>
      <c r="L1" s="4"/>
    </row>
    <row r="2" spans="1:12" ht="15.75" customHeight="1">
      <c r="A2" s="23"/>
      <c r="B2" s="22"/>
      <c r="C2" s="110" t="s">
        <v>592</v>
      </c>
      <c r="D2" s="116"/>
      <c r="E2" s="116"/>
      <c r="F2" s="116"/>
      <c r="G2" s="116"/>
      <c r="H2" s="116"/>
      <c r="I2" s="116"/>
      <c r="J2" s="116"/>
      <c r="K2" s="116"/>
      <c r="L2" s="115"/>
    </row>
    <row r="3" spans="1:12" ht="31.5" customHeight="1">
      <c r="A3" s="880" t="s">
        <v>1714</v>
      </c>
      <c r="B3" s="880"/>
      <c r="C3" s="880"/>
      <c r="D3" s="880"/>
      <c r="E3" s="880"/>
      <c r="F3" s="880"/>
      <c r="G3" s="880"/>
      <c r="H3" s="880"/>
      <c r="I3" s="880"/>
      <c r="J3" s="880"/>
      <c r="K3" s="880"/>
      <c r="L3" s="880"/>
    </row>
    <row r="4" spans="1:12" ht="15.75" customHeight="1">
      <c r="A4" s="2"/>
      <c r="B4" s="2"/>
      <c r="C4" s="2"/>
      <c r="D4" s="2"/>
      <c r="E4" s="2"/>
      <c r="F4" s="2"/>
      <c r="G4" s="2"/>
      <c r="H4" s="2"/>
      <c r="I4" s="2"/>
      <c r="J4" s="2"/>
      <c r="K4" s="2"/>
      <c r="L4" s="4"/>
    </row>
    <row r="5" spans="1:12" ht="31.5" customHeight="1">
      <c r="A5" s="832" t="s">
        <v>1713</v>
      </c>
      <c r="B5" s="832"/>
      <c r="C5" s="832"/>
      <c r="D5" s="832"/>
      <c r="E5" s="832"/>
      <c r="F5" s="832"/>
      <c r="G5" s="832"/>
      <c r="H5" s="832"/>
      <c r="I5" s="832"/>
      <c r="J5" s="832"/>
      <c r="K5" s="832"/>
      <c r="L5" s="832"/>
    </row>
    <row r="6" spans="1:12" ht="15.75" customHeight="1">
      <c r="A6" s="2"/>
      <c r="B6" s="2"/>
      <c r="C6" s="2"/>
      <c r="D6" s="2"/>
      <c r="E6" s="2"/>
      <c r="F6" s="2"/>
      <c r="G6" s="2"/>
      <c r="H6" s="2"/>
      <c r="I6" s="2"/>
      <c r="J6" s="2"/>
      <c r="K6" s="2"/>
      <c r="L6" s="4"/>
    </row>
    <row r="7" spans="1:12" ht="15.75" customHeight="1">
      <c r="A7" s="2" t="s">
        <v>1712</v>
      </c>
      <c r="B7" s="450"/>
      <c r="C7" s="448"/>
      <c r="D7" s="447"/>
      <c r="E7" s="2"/>
      <c r="F7" s="2"/>
      <c r="G7" s="2"/>
      <c r="H7" s="2"/>
      <c r="I7" s="2"/>
      <c r="J7" s="2"/>
      <c r="K7" s="2"/>
      <c r="L7" s="4"/>
    </row>
    <row r="8" spans="1:12" ht="15.75" customHeight="1">
      <c r="A8" s="2"/>
      <c r="B8" s="833" t="s">
        <v>1704</v>
      </c>
      <c r="C8" s="833"/>
      <c r="D8" s="833" t="s">
        <v>1703</v>
      </c>
      <c r="E8" s="833"/>
      <c r="F8" s="2"/>
      <c r="G8" s="2"/>
      <c r="H8" s="2"/>
      <c r="I8" s="2"/>
      <c r="J8" s="2"/>
      <c r="K8" s="2"/>
      <c r="L8" s="4"/>
    </row>
    <row r="9" spans="1:12" ht="15.75" customHeight="1">
      <c r="A9" s="2"/>
      <c r="B9" s="791" t="s">
        <v>1702</v>
      </c>
      <c r="C9" s="107" t="s">
        <v>1711</v>
      </c>
      <c r="D9" s="347" t="s">
        <v>700</v>
      </c>
      <c r="E9" s="347" t="s">
        <v>699</v>
      </c>
      <c r="F9" s="2"/>
      <c r="G9" s="2"/>
      <c r="H9" s="2"/>
      <c r="I9" s="2"/>
      <c r="J9" s="2"/>
      <c r="K9" s="2"/>
      <c r="L9" s="4"/>
    </row>
    <row r="10" spans="1:12" ht="15.75" customHeight="1">
      <c r="A10" s="2"/>
      <c r="B10" s="100">
        <v>1</v>
      </c>
      <c r="C10" s="469">
        <v>1.4999999999999999E-2</v>
      </c>
      <c r="D10" s="792">
        <v>15000</v>
      </c>
      <c r="E10" s="793">
        <v>500</v>
      </c>
      <c r="F10" s="2"/>
      <c r="G10" s="2"/>
      <c r="H10" s="2"/>
      <c r="I10" s="2"/>
      <c r="J10" s="2"/>
      <c r="K10" s="2"/>
      <c r="L10" s="4"/>
    </row>
    <row r="11" spans="1:12" ht="15.75" customHeight="1">
      <c r="A11" s="2"/>
      <c r="B11" s="100">
        <v>2</v>
      </c>
      <c r="C11" s="469">
        <v>0.01</v>
      </c>
      <c r="D11" s="792">
        <v>9000</v>
      </c>
      <c r="E11" s="703">
        <v>2000</v>
      </c>
      <c r="F11" s="2"/>
      <c r="G11" s="2"/>
      <c r="H11" s="2"/>
      <c r="I11" s="2"/>
      <c r="J11" s="2"/>
      <c r="K11" s="2"/>
      <c r="L11" s="4"/>
    </row>
    <row r="12" spans="1:12" ht="15.75" customHeight="1">
      <c r="A12" s="2"/>
      <c r="B12" s="100">
        <v>3</v>
      </c>
      <c r="C12" s="469">
        <v>2.5000000000000001E-2</v>
      </c>
      <c r="D12" s="792">
        <v>6500</v>
      </c>
      <c r="E12" s="703">
        <v>2500</v>
      </c>
      <c r="F12" s="2"/>
      <c r="G12" s="2"/>
      <c r="H12" s="2"/>
      <c r="I12" s="2"/>
      <c r="J12" s="2"/>
      <c r="K12" s="2"/>
      <c r="L12" s="4"/>
    </row>
    <row r="13" spans="1:12" ht="15.75" customHeight="1">
      <c r="A13" s="2"/>
      <c r="B13" s="100">
        <v>4</v>
      </c>
      <c r="C13" s="469">
        <v>0.03</v>
      </c>
      <c r="D13" s="792">
        <v>4500</v>
      </c>
      <c r="E13" s="703">
        <v>5000</v>
      </c>
      <c r="F13" s="2"/>
      <c r="G13" s="2"/>
      <c r="H13" s="2"/>
      <c r="I13" s="2"/>
      <c r="J13" s="2"/>
      <c r="K13" s="2"/>
      <c r="L13" s="4"/>
    </row>
    <row r="14" spans="1:12" ht="15.75" customHeight="1">
      <c r="A14" s="2"/>
      <c r="B14" s="100">
        <v>5</v>
      </c>
      <c r="C14" s="469">
        <v>0.02</v>
      </c>
      <c r="D14" s="792">
        <v>1000</v>
      </c>
      <c r="E14" s="703">
        <v>10000</v>
      </c>
      <c r="F14" s="2"/>
      <c r="G14" s="2"/>
      <c r="H14" s="2"/>
      <c r="I14" s="2"/>
      <c r="J14" s="2"/>
      <c r="K14" s="66"/>
      <c r="L14" s="4"/>
    </row>
    <row r="15" spans="1:12" ht="15.75" customHeight="1">
      <c r="A15" s="2"/>
      <c r="B15" s="2"/>
      <c r="C15" s="2"/>
      <c r="D15" s="2"/>
      <c r="E15" s="2"/>
      <c r="F15" s="2"/>
      <c r="G15" s="2"/>
      <c r="H15" s="2"/>
      <c r="I15" s="2"/>
      <c r="J15" s="2"/>
      <c r="K15" s="66"/>
      <c r="L15" s="4"/>
    </row>
    <row r="16" spans="1:12" ht="15.75" customHeight="1">
      <c r="A16" s="445" t="s">
        <v>599</v>
      </c>
      <c r="B16" s="2" t="s">
        <v>1710</v>
      </c>
      <c r="C16" s="444"/>
      <c r="D16" s="2"/>
      <c r="E16" s="2"/>
      <c r="F16" s="2"/>
      <c r="G16" s="2"/>
      <c r="H16" s="2"/>
      <c r="I16" s="2"/>
      <c r="J16" s="2"/>
      <c r="K16" s="66"/>
      <c r="L16" s="2"/>
    </row>
    <row r="17" spans="1:5" ht="15.75" customHeight="1">
      <c r="A17" s="445" t="s">
        <v>599</v>
      </c>
      <c r="B17" s="2" t="s">
        <v>1709</v>
      </c>
      <c r="C17" s="2"/>
      <c r="D17" s="2"/>
      <c r="E17" s="6">
        <v>4.5000000000000003E-5</v>
      </c>
    </row>
    <row r="18" spans="1:5" ht="15.75" customHeight="1">
      <c r="A18" s="2"/>
      <c r="B18" s="2"/>
      <c r="C18" s="691"/>
      <c r="D18" s="2"/>
      <c r="E18" s="2"/>
    </row>
    <row r="19" spans="1:5" ht="15.75" customHeight="1">
      <c r="A19" s="2" t="s">
        <v>7</v>
      </c>
      <c r="B19" s="2" t="s">
        <v>1708</v>
      </c>
      <c r="C19" s="2"/>
      <c r="D19" s="2"/>
      <c r="E19" s="2"/>
    </row>
    <row r="20" spans="1:5" ht="15.75" customHeight="1">
      <c r="A20" s="2"/>
      <c r="B20" s="494" t="s">
        <v>273</v>
      </c>
      <c r="C20" s="2" t="s">
        <v>1707</v>
      </c>
      <c r="D20" s="2"/>
      <c r="E20" s="2"/>
    </row>
    <row r="21" spans="1:5" ht="15.75" customHeight="1">
      <c r="A21" s="2"/>
      <c r="B21" s="494" t="s">
        <v>267</v>
      </c>
      <c r="C21" s="2" t="s">
        <v>1706</v>
      </c>
      <c r="D21" s="2"/>
      <c r="E21" s="2"/>
    </row>
    <row r="22" spans="1:5" ht="15.75" customHeight="1">
      <c r="A22" s="2"/>
      <c r="B22" s="2"/>
      <c r="C22" s="2"/>
      <c r="D22" s="2"/>
      <c r="E22" s="2"/>
    </row>
    <row r="23" spans="1:5" ht="15.75" customHeight="1">
      <c r="A23" s="5"/>
      <c r="B23" s="5" t="s">
        <v>60</v>
      </c>
      <c r="C23" s="5"/>
      <c r="D23" s="3"/>
      <c r="E23" s="3"/>
    </row>
  </sheetData>
  <mergeCells count="4">
    <mergeCell ref="A3:L3"/>
    <mergeCell ref="A5:L5"/>
    <mergeCell ref="B8:C8"/>
    <mergeCell ref="D8:E8"/>
  </mergeCells>
  <pageMargins left="0.7" right="0.7" top="0.75" bottom="0.75" header="0.3" footer="0.3"/>
  <pageSetup orientation="portrait" horizontalDpi="0"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E557-E963-4180-9F46-3F17B37E2E5E}">
  <dimension ref="A1:BW34"/>
  <sheetViews>
    <sheetView zoomScaleNormal="100" workbookViewId="0"/>
  </sheetViews>
  <sheetFormatPr defaultColWidth="9.109375" defaultRowHeight="15.6"/>
  <cols>
    <col min="1" max="1" width="9.109375" style="1"/>
    <col min="2" max="12" width="12.6640625" style="1" customWidth="1"/>
    <col min="13" max="13" width="9.109375" customWidth="1"/>
    <col min="76" max="16384" width="9.109375" style="1"/>
  </cols>
  <sheetData>
    <row r="1" spans="1:12" ht="15.75" customHeight="1">
      <c r="A1" s="23" t="s">
        <v>829</v>
      </c>
      <c r="B1" s="22"/>
      <c r="C1" s="5" t="s">
        <v>36</v>
      </c>
      <c r="D1" s="22"/>
      <c r="E1" s="22"/>
      <c r="F1" s="22"/>
      <c r="G1" s="22"/>
      <c r="H1" s="22"/>
      <c r="I1" s="22"/>
      <c r="J1" s="22"/>
      <c r="K1" s="22"/>
      <c r="L1" s="4"/>
    </row>
    <row r="2" spans="1:12" ht="15.75" customHeight="1">
      <c r="A2" s="186"/>
      <c r="B2" s="22"/>
      <c r="C2" s="5"/>
      <c r="D2" s="186"/>
      <c r="E2" s="186"/>
      <c r="F2" s="186"/>
      <c r="G2" s="186"/>
      <c r="H2" s="186"/>
      <c r="I2" s="186"/>
      <c r="J2" s="186"/>
      <c r="K2" s="186"/>
      <c r="L2" s="464"/>
    </row>
    <row r="3" spans="1:12" ht="31.5" customHeight="1">
      <c r="A3" s="880" t="s">
        <v>1731</v>
      </c>
      <c r="B3" s="880"/>
      <c r="C3" s="880"/>
      <c r="D3" s="880"/>
      <c r="E3" s="880"/>
      <c r="F3" s="880"/>
      <c r="G3" s="880"/>
      <c r="H3" s="880"/>
      <c r="I3" s="880"/>
      <c r="J3" s="880"/>
      <c r="K3" s="880"/>
      <c r="L3" s="880"/>
    </row>
    <row r="4" spans="1:12" ht="15.75" customHeight="1">
      <c r="A4" s="113"/>
      <c r="B4" s="113"/>
      <c r="C4" s="113"/>
      <c r="D4" s="113"/>
      <c r="E4" s="113"/>
      <c r="F4" s="113"/>
      <c r="G4" s="113"/>
      <c r="H4" s="113"/>
      <c r="I4" s="113"/>
      <c r="J4" s="113"/>
      <c r="K4" s="113"/>
      <c r="L4" s="113"/>
    </row>
    <row r="5" spans="1:12">
      <c r="A5" s="112" t="s">
        <v>1730</v>
      </c>
      <c r="B5" s="113"/>
      <c r="C5" s="113"/>
      <c r="D5" s="113"/>
      <c r="E5" s="113"/>
      <c r="F5" s="113"/>
      <c r="G5" s="113"/>
      <c r="H5" s="113"/>
      <c r="I5" s="113"/>
      <c r="J5" s="113"/>
      <c r="K5" s="113"/>
      <c r="L5" s="113"/>
    </row>
    <row r="6" spans="1:12" ht="15.75" customHeight="1">
      <c r="A6" s="112"/>
      <c r="B6" s="112"/>
      <c r="C6" s="112"/>
      <c r="D6" s="112"/>
      <c r="E6" s="112"/>
      <c r="F6" s="112"/>
      <c r="G6" s="112"/>
      <c r="H6" s="112"/>
      <c r="I6" s="112"/>
      <c r="J6" s="112"/>
      <c r="K6" s="112"/>
      <c r="L6" s="112"/>
    </row>
    <row r="7" spans="1:12" ht="15.75" customHeight="1">
      <c r="A7" s="112"/>
      <c r="B7" s="457"/>
      <c r="C7" s="457"/>
      <c r="D7" s="457" t="s">
        <v>1729</v>
      </c>
      <c r="E7" s="457" t="s">
        <v>1729</v>
      </c>
      <c r="F7" s="457" t="s">
        <v>1728</v>
      </c>
      <c r="G7" s="457" t="s">
        <v>1728</v>
      </c>
      <c r="H7" s="112"/>
      <c r="I7" s="112"/>
      <c r="J7" s="112"/>
      <c r="K7" s="112"/>
      <c r="L7" s="112"/>
    </row>
    <row r="8" spans="1:12" ht="15.75" customHeight="1">
      <c r="A8" s="112"/>
      <c r="B8" s="455" t="s">
        <v>1727</v>
      </c>
      <c r="C8" s="455" t="s">
        <v>1286</v>
      </c>
      <c r="D8" s="455" t="s">
        <v>1726</v>
      </c>
      <c r="E8" s="455" t="s">
        <v>1725</v>
      </c>
      <c r="F8" s="455" t="s">
        <v>1724</v>
      </c>
      <c r="G8" s="455" t="s">
        <v>1723</v>
      </c>
      <c r="H8" s="112"/>
      <c r="I8" s="112"/>
      <c r="J8" s="112"/>
      <c r="K8" s="112"/>
      <c r="L8" s="112"/>
    </row>
    <row r="9" spans="1:12" ht="15.75" customHeight="1">
      <c r="A9" s="112"/>
      <c r="B9" s="100">
        <v>1</v>
      </c>
      <c r="C9" s="610">
        <v>4.4999999999999998E-2</v>
      </c>
      <c r="D9" s="99">
        <v>200000</v>
      </c>
      <c r="E9" s="99">
        <v>85000</v>
      </c>
      <c r="F9" s="99">
        <v>80000</v>
      </c>
      <c r="G9" s="99">
        <v>110000</v>
      </c>
      <c r="H9" s="112"/>
      <c r="I9" s="112"/>
      <c r="J9" s="112"/>
      <c r="K9" s="112"/>
      <c r="L9" s="112"/>
    </row>
    <row r="10" spans="1:12" ht="15.75" customHeight="1">
      <c r="A10" s="112"/>
      <c r="B10" s="100">
        <v>2</v>
      </c>
      <c r="C10" s="610">
        <v>2.5000000000000001E-2</v>
      </c>
      <c r="D10" s="99">
        <v>320000</v>
      </c>
      <c r="E10" s="99">
        <v>5000</v>
      </c>
      <c r="F10" s="99">
        <v>120000</v>
      </c>
      <c r="G10" s="99">
        <v>20000</v>
      </c>
      <c r="H10" s="112"/>
      <c r="I10" s="112"/>
      <c r="J10" s="112"/>
      <c r="K10" s="112"/>
      <c r="L10" s="112"/>
    </row>
    <row r="11" spans="1:12" ht="15.75" customHeight="1">
      <c r="A11" s="112"/>
      <c r="B11" s="100">
        <v>3</v>
      </c>
      <c r="C11" s="610">
        <v>0.02</v>
      </c>
      <c r="D11" s="99">
        <v>125000</v>
      </c>
      <c r="E11" s="99">
        <v>360000</v>
      </c>
      <c r="F11" s="99">
        <v>45000</v>
      </c>
      <c r="G11" s="99">
        <v>75000</v>
      </c>
      <c r="H11" s="112"/>
      <c r="I11" s="112"/>
      <c r="J11" s="112"/>
      <c r="K11" s="112"/>
      <c r="L11" s="112"/>
    </row>
    <row r="12" spans="1:12" ht="15.75" customHeight="1">
      <c r="A12" s="112"/>
      <c r="B12" s="100">
        <v>4</v>
      </c>
      <c r="C12" s="610">
        <v>0.01</v>
      </c>
      <c r="D12" s="99">
        <v>750000</v>
      </c>
      <c r="E12" s="99">
        <v>30000</v>
      </c>
      <c r="F12" s="99">
        <v>250000</v>
      </c>
      <c r="G12" s="99">
        <v>215000</v>
      </c>
      <c r="H12" s="112"/>
      <c r="I12" s="112"/>
      <c r="J12" s="112"/>
      <c r="K12" s="112"/>
      <c r="L12" s="112"/>
    </row>
    <row r="13" spans="1:12" ht="15.75" customHeight="1">
      <c r="A13" s="112"/>
      <c r="B13" s="112"/>
      <c r="C13" s="112"/>
      <c r="D13" s="112"/>
      <c r="E13" s="112"/>
      <c r="F13" s="112"/>
      <c r="G13" s="112"/>
      <c r="H13" s="112"/>
      <c r="I13" s="112"/>
      <c r="J13" s="112"/>
      <c r="K13" s="112"/>
      <c r="L13" s="112"/>
    </row>
    <row r="14" spans="1:12" ht="15.75" customHeight="1">
      <c r="A14" s="112" t="s">
        <v>1722</v>
      </c>
      <c r="B14" s="112"/>
      <c r="C14" s="112"/>
      <c r="D14" s="112"/>
      <c r="E14" s="112"/>
      <c r="F14" s="112"/>
      <c r="G14" s="112"/>
      <c r="H14" s="112"/>
      <c r="I14" s="112"/>
      <c r="J14" s="112"/>
      <c r="K14" s="112"/>
      <c r="L14" s="112"/>
    </row>
    <row r="15" spans="1:12" ht="15.75" customHeight="1">
      <c r="A15" s="112"/>
      <c r="B15" s="112"/>
      <c r="C15" s="112"/>
      <c r="D15" s="112"/>
      <c r="E15" s="112"/>
      <c r="F15" s="112"/>
      <c r="G15" s="112"/>
      <c r="H15" s="112"/>
      <c r="I15" s="112"/>
      <c r="J15" s="112"/>
      <c r="K15" s="112"/>
      <c r="L15" s="112"/>
    </row>
    <row r="16" spans="1:12" ht="15.75" customHeight="1">
      <c r="A16" s="2"/>
      <c r="B16" s="2"/>
      <c r="C16" s="445" t="s">
        <v>1721</v>
      </c>
      <c r="D16" s="11">
        <v>2.0000000000000002E-5</v>
      </c>
      <c r="E16" s="2"/>
      <c r="F16" s="2"/>
      <c r="G16" s="2"/>
      <c r="H16" s="2"/>
      <c r="I16" s="2"/>
      <c r="J16" s="2"/>
      <c r="K16" s="704"/>
      <c r="L16" s="2"/>
    </row>
    <row r="18" spans="1:3" ht="15.75" customHeight="1">
      <c r="A18" s="2" t="s">
        <v>69</v>
      </c>
      <c r="B18" s="2" t="s">
        <v>1720</v>
      </c>
      <c r="C18" s="2"/>
    </row>
    <row r="19" spans="1:3" ht="15.75" customHeight="1">
      <c r="A19" s="2"/>
      <c r="B19" s="494" t="s">
        <v>273</v>
      </c>
      <c r="C19" s="2" t="s">
        <v>1719</v>
      </c>
    </row>
    <row r="20" spans="1:3" ht="15.75" customHeight="1">
      <c r="A20" s="2"/>
      <c r="B20" s="494" t="s">
        <v>267</v>
      </c>
      <c r="C20" s="2" t="s">
        <v>338</v>
      </c>
    </row>
    <row r="21" spans="1:3" ht="15.75" customHeight="1">
      <c r="A21" s="2"/>
      <c r="B21" s="494" t="s">
        <v>686</v>
      </c>
      <c r="C21" s="2" t="s">
        <v>1718</v>
      </c>
    </row>
    <row r="22" spans="1:3" ht="15.75" customHeight="1">
      <c r="A22" s="5"/>
      <c r="B22" s="5" t="s">
        <v>60</v>
      </c>
      <c r="C22" s="5"/>
    </row>
    <row r="23" spans="1:3" ht="15.75" customHeight="1">
      <c r="A23"/>
      <c r="B23"/>
      <c r="C23"/>
    </row>
    <row r="24" spans="1:3" ht="15.75" customHeight="1">
      <c r="A24"/>
      <c r="B24"/>
      <c r="C24"/>
    </row>
    <row r="25" spans="1:3" ht="15.75" customHeight="1">
      <c r="A25"/>
      <c r="B25"/>
      <c r="C25"/>
    </row>
    <row r="26" spans="1:3" ht="15.75" customHeight="1">
      <c r="A26" s="2" t="s">
        <v>9</v>
      </c>
      <c r="B26" s="2" t="s">
        <v>1717</v>
      </c>
      <c r="C26" s="2"/>
    </row>
    <row r="27" spans="1:3" ht="15.75" customHeight="1">
      <c r="A27" s="5"/>
      <c r="B27" s="5" t="s">
        <v>60</v>
      </c>
      <c r="C27" s="5"/>
    </row>
    <row r="28" spans="1:3" ht="15.75" customHeight="1">
      <c r="A28"/>
      <c r="B28"/>
      <c r="C28"/>
    </row>
    <row r="29" spans="1:3" ht="15.75" customHeight="1">
      <c r="A29"/>
      <c r="B29"/>
      <c r="C29"/>
    </row>
    <row r="30" spans="1:3" ht="15.75" customHeight="1">
      <c r="A30"/>
      <c r="B30"/>
      <c r="C30"/>
    </row>
    <row r="31" spans="1:3" ht="15.75" customHeight="1">
      <c r="A31" s="2" t="s">
        <v>1716</v>
      </c>
      <c r="B31" s="4"/>
      <c r="C31" s="4"/>
    </row>
    <row r="33" spans="1:2" ht="15.75" customHeight="1">
      <c r="A33" s="2" t="s">
        <v>7</v>
      </c>
      <c r="B33" s="2" t="s">
        <v>1715</v>
      </c>
    </row>
    <row r="34" spans="1:2" ht="15.75" customHeight="1">
      <c r="A34" s="5"/>
      <c r="B34" s="5" t="s">
        <v>60</v>
      </c>
    </row>
  </sheetData>
  <mergeCells count="1">
    <mergeCell ref="A3:L3"/>
  </mergeCells>
  <pageMargins left="0.7" right="0.7" top="0.75" bottom="0.75" header="0.3" footer="0.3"/>
  <pageSetup orientation="portrait" horizontalDpi="0"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3416-E40B-4F89-9486-D0A49CE91E89}">
  <dimension ref="A1:BW34"/>
  <sheetViews>
    <sheetView zoomScaleNormal="100" workbookViewId="0"/>
  </sheetViews>
  <sheetFormatPr defaultColWidth="9.109375" defaultRowHeight="15.6"/>
  <cols>
    <col min="1" max="1" width="9.109375" style="1"/>
    <col min="2" max="12" width="12.6640625" style="1" customWidth="1"/>
    <col min="13" max="13" width="9.109375" customWidth="1"/>
    <col min="76" max="16384" width="9.109375" style="1"/>
  </cols>
  <sheetData>
    <row r="1" spans="1:12" ht="15.75" customHeight="1">
      <c r="A1" s="23" t="s">
        <v>829</v>
      </c>
      <c r="B1" s="22"/>
      <c r="C1" s="5" t="s">
        <v>36</v>
      </c>
      <c r="D1" s="22"/>
      <c r="E1" s="22"/>
      <c r="F1" s="22"/>
      <c r="G1" s="22"/>
      <c r="H1" s="22"/>
      <c r="I1" s="22"/>
      <c r="J1" s="22"/>
      <c r="K1" s="22"/>
      <c r="L1" s="4"/>
    </row>
    <row r="2" spans="1:12" ht="15.75" customHeight="1">
      <c r="A2" s="186"/>
      <c r="B2" s="22"/>
      <c r="C2" s="5"/>
      <c r="D2" s="186"/>
      <c r="E2" s="186"/>
      <c r="F2" s="186"/>
      <c r="G2" s="186"/>
      <c r="H2" s="186"/>
      <c r="I2" s="186"/>
      <c r="J2" s="186"/>
      <c r="K2" s="186"/>
      <c r="L2" s="464"/>
    </row>
    <row r="3" spans="1:12">
      <c r="A3" s="880" t="s">
        <v>1743</v>
      </c>
      <c r="B3" s="880"/>
      <c r="C3" s="880"/>
      <c r="D3" s="880"/>
      <c r="E3" s="880"/>
      <c r="F3" s="880"/>
      <c r="G3" s="880"/>
      <c r="H3" s="880"/>
      <c r="I3" s="880"/>
      <c r="J3" s="880"/>
      <c r="K3" s="880"/>
      <c r="L3" s="880"/>
    </row>
    <row r="4" spans="1:12" ht="15.75" customHeight="1">
      <c r="A4" s="112"/>
      <c r="B4" s="112"/>
      <c r="C4" s="112"/>
      <c r="D4" s="112"/>
      <c r="E4" s="112"/>
      <c r="F4" s="112"/>
      <c r="G4" s="112"/>
      <c r="H4" s="112"/>
      <c r="I4" s="112"/>
      <c r="J4" s="112"/>
      <c r="K4" s="112"/>
      <c r="L4" s="112"/>
    </row>
    <row r="5" spans="1:12" ht="15.75" customHeight="1">
      <c r="A5" s="112"/>
      <c r="B5" s="457"/>
      <c r="C5" s="457"/>
      <c r="D5" s="457" t="s">
        <v>1729</v>
      </c>
      <c r="E5" s="457" t="s">
        <v>1729</v>
      </c>
      <c r="F5" s="719"/>
      <c r="G5" s="719"/>
      <c r="H5" s="112"/>
      <c r="I5" s="112"/>
      <c r="J5" s="112"/>
      <c r="K5" s="112"/>
      <c r="L5" s="112"/>
    </row>
    <row r="6" spans="1:12" ht="15.75" customHeight="1">
      <c r="A6" s="112"/>
      <c r="B6" s="455" t="s">
        <v>1704</v>
      </c>
      <c r="C6" s="455" t="s">
        <v>1742</v>
      </c>
      <c r="D6" s="455" t="s">
        <v>1741</v>
      </c>
      <c r="E6" s="455" t="s">
        <v>1740</v>
      </c>
      <c r="F6" s="719"/>
      <c r="G6" s="719"/>
      <c r="H6" s="112"/>
      <c r="I6" s="112"/>
      <c r="J6" s="112"/>
      <c r="K6" s="112"/>
      <c r="L6" s="112"/>
    </row>
    <row r="7" spans="1:12" ht="15.75" customHeight="1">
      <c r="A7" s="112"/>
      <c r="B7" s="100">
        <v>1</v>
      </c>
      <c r="C7" s="610">
        <v>0.01</v>
      </c>
      <c r="D7" s="99">
        <v>1350000</v>
      </c>
      <c r="E7" s="99">
        <v>250000</v>
      </c>
      <c r="F7" s="149"/>
      <c r="G7" s="149"/>
      <c r="H7" s="112"/>
      <c r="I7" s="112"/>
      <c r="J7" s="112"/>
      <c r="K7" s="112"/>
      <c r="L7" s="112"/>
    </row>
    <row r="8" spans="1:12" ht="15.75" customHeight="1">
      <c r="A8" s="112"/>
      <c r="B8" s="100">
        <v>2</v>
      </c>
      <c r="C8" s="610">
        <v>5.0000000000000001E-3</v>
      </c>
      <c r="D8" s="99">
        <v>2575000</v>
      </c>
      <c r="E8" s="99">
        <v>1795000</v>
      </c>
      <c r="F8" s="149"/>
      <c r="G8" s="149"/>
      <c r="H8" s="112"/>
      <c r="I8" s="112"/>
      <c r="J8" s="112"/>
      <c r="K8" s="112"/>
      <c r="L8" s="112"/>
    </row>
    <row r="9" spans="1:12" ht="15.75" customHeight="1">
      <c r="A9" s="112"/>
      <c r="B9" s="100">
        <v>3</v>
      </c>
      <c r="C9" s="610">
        <v>4.0000000000000001E-3</v>
      </c>
      <c r="D9" s="99">
        <v>3210000</v>
      </c>
      <c r="E9" s="99">
        <v>475000</v>
      </c>
      <c r="F9" s="149"/>
      <c r="G9" s="149"/>
      <c r="H9" s="112"/>
      <c r="I9" s="112"/>
      <c r="J9" s="112"/>
      <c r="K9" s="112"/>
      <c r="L9" s="112"/>
    </row>
    <row r="10" spans="1:12" ht="15.75" customHeight="1">
      <c r="A10" s="112"/>
      <c r="B10" s="100">
        <v>4</v>
      </c>
      <c r="C10" s="610">
        <v>1.4999999999999999E-2</v>
      </c>
      <c r="D10" s="99">
        <v>450000</v>
      </c>
      <c r="E10" s="99">
        <v>850000</v>
      </c>
      <c r="F10" s="149"/>
      <c r="G10" s="149"/>
      <c r="H10" s="112"/>
      <c r="I10" s="112"/>
      <c r="J10" s="112"/>
      <c r="K10" s="112"/>
      <c r="L10" s="112"/>
    </row>
    <row r="11" spans="1:12" ht="15.75" customHeight="1">
      <c r="A11" s="112"/>
      <c r="B11" s="100">
        <v>5</v>
      </c>
      <c r="C11" s="610">
        <v>6.0000000000000001E-3</v>
      </c>
      <c r="D11" s="99">
        <v>225000</v>
      </c>
      <c r="E11" s="99">
        <v>3420000</v>
      </c>
      <c r="F11" s="149"/>
      <c r="G11" s="149"/>
      <c r="H11" s="112"/>
      <c r="I11" s="112"/>
      <c r="J11" s="112"/>
      <c r="K11" s="112"/>
      <c r="L11" s="112"/>
    </row>
    <row r="12" spans="1:12" ht="15.75" customHeight="1">
      <c r="A12" s="112"/>
      <c r="B12" s="100">
        <v>6</v>
      </c>
      <c r="C12" s="610">
        <v>3.0000000000000001E-3</v>
      </c>
      <c r="D12" s="99">
        <v>1985000</v>
      </c>
      <c r="E12" s="99">
        <v>6155000</v>
      </c>
      <c r="F12" s="149"/>
      <c r="G12" s="149"/>
      <c r="H12" s="112"/>
      <c r="I12" s="112"/>
      <c r="J12" s="112"/>
      <c r="K12" s="112"/>
      <c r="L12" s="112"/>
    </row>
    <row r="13" spans="1:12" ht="15.75" customHeight="1">
      <c r="A13" s="112"/>
      <c r="B13" s="112"/>
      <c r="C13" s="112"/>
      <c r="D13" s="112"/>
      <c r="E13" s="112"/>
      <c r="F13" s="112"/>
      <c r="G13" s="112"/>
      <c r="H13" s="112"/>
      <c r="I13" s="112"/>
      <c r="J13" s="112"/>
      <c r="K13" s="112"/>
      <c r="L13" s="112"/>
    </row>
    <row r="14" spans="1:12" ht="15.75" customHeight="1">
      <c r="A14" s="112" t="s">
        <v>1739</v>
      </c>
      <c r="B14" s="112"/>
      <c r="C14" s="112"/>
      <c r="D14" s="112"/>
      <c r="E14" s="112"/>
      <c r="F14" s="112"/>
      <c r="G14" s="112"/>
      <c r="H14" s="112"/>
      <c r="I14" s="112"/>
      <c r="J14" s="112"/>
      <c r="K14" s="112"/>
      <c r="L14" s="112"/>
    </row>
    <row r="15" spans="1:12" ht="15.75" customHeight="1">
      <c r="A15" s="112" t="s">
        <v>1738</v>
      </c>
      <c r="B15" s="112"/>
      <c r="C15" s="112"/>
      <c r="D15" s="794">
        <v>2.3999999999999998E-7</v>
      </c>
      <c r="E15" s="112"/>
      <c r="F15" s="112"/>
      <c r="G15" s="112"/>
      <c r="H15" s="112"/>
      <c r="I15" s="112"/>
      <c r="J15" s="112"/>
      <c r="K15" s="112"/>
      <c r="L15" s="112"/>
    </row>
    <row r="17" spans="1:3" ht="15.75" customHeight="1">
      <c r="A17" s="2" t="s">
        <v>69</v>
      </c>
      <c r="B17" s="2" t="s">
        <v>1737</v>
      </c>
      <c r="C17" s="2"/>
    </row>
    <row r="18" spans="1:3" ht="15.75" customHeight="1">
      <c r="A18" s="2"/>
      <c r="B18" s="494" t="s">
        <v>273</v>
      </c>
      <c r="C18" s="2" t="s">
        <v>1736</v>
      </c>
    </row>
    <row r="19" spans="1:3" ht="15.75" customHeight="1">
      <c r="A19" s="2"/>
      <c r="B19" s="494" t="s">
        <v>267</v>
      </c>
      <c r="C19" s="2" t="s">
        <v>1735</v>
      </c>
    </row>
    <row r="20" spans="1:3" ht="15.75" customHeight="1">
      <c r="A20" s="2"/>
      <c r="B20" s="494" t="s">
        <v>686</v>
      </c>
      <c r="C20" s="2" t="s">
        <v>1718</v>
      </c>
    </row>
    <row r="21" spans="1:3" ht="15.75" customHeight="1">
      <c r="A21" s="5"/>
      <c r="B21" s="5" t="s">
        <v>60</v>
      </c>
      <c r="C21" s="5"/>
    </row>
    <row r="22" spans="1:3" ht="15.75" customHeight="1"/>
    <row r="23" spans="1:3" ht="15.75" customHeight="1"/>
    <row r="24" spans="1:3" ht="15.75" customHeight="1"/>
    <row r="25" spans="1:3" ht="15.75" customHeight="1">
      <c r="A25" s="2" t="s">
        <v>9</v>
      </c>
      <c r="B25" s="2" t="s">
        <v>1734</v>
      </c>
      <c r="C25" s="2"/>
    </row>
    <row r="26" spans="1:3" ht="15.75" customHeight="1">
      <c r="A26" s="2"/>
      <c r="B26" s="494" t="s">
        <v>273</v>
      </c>
      <c r="C26" s="2" t="s">
        <v>1707</v>
      </c>
    </row>
    <row r="27" spans="1:3" ht="15.75" customHeight="1">
      <c r="A27" s="2"/>
      <c r="B27" s="494" t="s">
        <v>267</v>
      </c>
      <c r="C27" s="2" t="s">
        <v>1706</v>
      </c>
    </row>
    <row r="28" spans="1:3" ht="15.75" customHeight="1">
      <c r="A28" s="2"/>
      <c r="B28" s="494" t="s">
        <v>686</v>
      </c>
      <c r="C28" s="2" t="s">
        <v>1733</v>
      </c>
    </row>
    <row r="29" spans="1:3" ht="15.75" customHeight="1">
      <c r="A29" s="5"/>
      <c r="B29" s="5" t="s">
        <v>60</v>
      </c>
      <c r="C29" s="5"/>
    </row>
    <row r="33" spans="1:2" ht="15.75" customHeight="1">
      <c r="A33" s="2" t="s">
        <v>7</v>
      </c>
      <c r="B33" s="2" t="s">
        <v>1732</v>
      </c>
    </row>
    <row r="34" spans="1:2" ht="15.75" customHeight="1">
      <c r="A34" s="5"/>
      <c r="B34" s="5" t="s">
        <v>60</v>
      </c>
    </row>
  </sheetData>
  <mergeCells count="1">
    <mergeCell ref="A3:L3"/>
  </mergeCells>
  <pageMargins left="0.7" right="0.7" top="0.75" bottom="0.75" header="0.3" footer="0.3"/>
  <pageSetup orientation="portrait" horizontalDpi="0"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8EA52-83FF-4938-A3E5-F4E1DD2442FC}">
  <dimension ref="A1:L28"/>
  <sheetViews>
    <sheetView zoomScale="90" zoomScaleNormal="90" workbookViewId="0"/>
  </sheetViews>
  <sheetFormatPr defaultColWidth="9.109375" defaultRowHeight="15.6"/>
  <cols>
    <col min="1" max="1" width="10.33203125" style="1" customWidth="1"/>
    <col min="2" max="7" width="14.6640625" style="1" customWidth="1"/>
    <col min="8" max="8" width="13.6640625" style="1" bestFit="1" customWidth="1"/>
    <col min="9" max="10" width="14.6640625" style="1" bestFit="1" customWidth="1"/>
    <col min="11" max="12" width="9.109375" style="1"/>
    <col min="13" max="13" width="8.88671875" style="1" bestFit="1" customWidth="1"/>
    <col min="14" max="16384" width="9.109375" style="1"/>
  </cols>
  <sheetData>
    <row r="1" spans="1:12" ht="15.75" customHeight="1">
      <c r="A1" s="23" t="s">
        <v>829</v>
      </c>
      <c r="B1" s="22"/>
      <c r="C1" s="5" t="s">
        <v>36</v>
      </c>
      <c r="D1" s="22"/>
      <c r="E1" s="22"/>
      <c r="F1" s="22"/>
      <c r="G1" s="22"/>
      <c r="H1" s="22"/>
      <c r="I1" s="22"/>
      <c r="J1" s="22"/>
      <c r="K1" s="22"/>
      <c r="L1" s="4"/>
    </row>
    <row r="2" spans="1:12" ht="15.75" customHeight="1">
      <c r="A2" s="21"/>
      <c r="B2" s="21"/>
      <c r="C2" s="21"/>
      <c r="D2" s="21"/>
      <c r="E2" s="21"/>
      <c r="F2" s="21"/>
      <c r="G2" s="21"/>
      <c r="H2" s="21"/>
      <c r="I2" s="21"/>
      <c r="J2" s="21"/>
      <c r="K2" s="21"/>
      <c r="L2" s="4"/>
    </row>
    <row r="3" spans="1:12" ht="31.2" customHeight="1">
      <c r="A3" s="817" t="s">
        <v>1756</v>
      </c>
      <c r="B3" s="817"/>
      <c r="C3" s="817"/>
      <c r="D3" s="817"/>
      <c r="E3" s="817"/>
      <c r="F3" s="817"/>
      <c r="G3" s="817"/>
      <c r="H3" s="817"/>
      <c r="I3" s="817"/>
      <c r="J3" s="817"/>
      <c r="K3" s="817"/>
      <c r="L3" s="817"/>
    </row>
    <row r="4" spans="1:12">
      <c r="A4" s="21"/>
      <c r="B4" s="103"/>
      <c r="C4" s="103"/>
      <c r="D4" s="103"/>
      <c r="E4" s="103"/>
      <c r="F4" s="103"/>
      <c r="G4" s="103"/>
      <c r="H4" s="103"/>
      <c r="I4" s="103"/>
      <c r="J4" s="103"/>
      <c r="K4" s="103"/>
      <c r="L4" s="103"/>
    </row>
    <row r="5" spans="1:12" ht="31.2">
      <c r="A5" s="347" t="s">
        <v>1755</v>
      </c>
      <c r="B5" s="347" t="s">
        <v>1286</v>
      </c>
      <c r="C5" s="101" t="s">
        <v>1754</v>
      </c>
      <c r="D5" s="101" t="s">
        <v>1753</v>
      </c>
      <c r="E5" s="101" t="s">
        <v>1752</v>
      </c>
      <c r="F5" s="103"/>
      <c r="G5" s="103"/>
      <c r="H5" s="103"/>
      <c r="I5" s="103"/>
      <c r="J5" s="103"/>
      <c r="K5" s="103"/>
      <c r="L5" s="103"/>
    </row>
    <row r="6" spans="1:12">
      <c r="A6" s="351" t="s">
        <v>1751</v>
      </c>
      <c r="B6" s="713">
        <v>0.8</v>
      </c>
      <c r="C6" s="793">
        <v>0</v>
      </c>
      <c r="D6" s="793">
        <v>0</v>
      </c>
      <c r="E6" s="793">
        <v>0</v>
      </c>
      <c r="F6" s="103"/>
      <c r="G6" s="103"/>
      <c r="H6" s="103"/>
      <c r="I6" s="103"/>
      <c r="J6" s="103"/>
      <c r="K6" s="103"/>
      <c r="L6" s="103"/>
    </row>
    <row r="7" spans="1:12">
      <c r="A7" s="351" t="s">
        <v>1750</v>
      </c>
      <c r="B7" s="713">
        <v>0.08</v>
      </c>
      <c r="C7" s="703">
        <v>50000</v>
      </c>
      <c r="D7" s="703">
        <v>100000</v>
      </c>
      <c r="E7" s="703">
        <v>80000</v>
      </c>
      <c r="F7" s="103"/>
      <c r="G7" s="103"/>
      <c r="H7" s="103"/>
      <c r="I7" s="103"/>
      <c r="J7" s="103"/>
      <c r="K7" s="103"/>
      <c r="L7" s="103"/>
    </row>
    <row r="8" spans="1:12">
      <c r="A8" s="351" t="s">
        <v>1749</v>
      </c>
      <c r="B8" s="713">
        <v>0.06</v>
      </c>
      <c r="C8" s="793">
        <v>0</v>
      </c>
      <c r="D8" s="703">
        <v>150000</v>
      </c>
      <c r="E8" s="703">
        <v>120000</v>
      </c>
      <c r="F8" s="103"/>
      <c r="G8" s="103"/>
      <c r="H8" s="103"/>
      <c r="I8" s="103"/>
      <c r="J8" s="103"/>
      <c r="K8" s="103"/>
      <c r="L8" s="103"/>
    </row>
    <row r="9" spans="1:12">
      <c r="A9" s="351" t="s">
        <v>700</v>
      </c>
      <c r="B9" s="713">
        <v>0.03</v>
      </c>
      <c r="C9" s="703">
        <v>100000</v>
      </c>
      <c r="D9" s="793">
        <v>0</v>
      </c>
      <c r="E9" s="703">
        <v>175000</v>
      </c>
      <c r="F9" s="103"/>
      <c r="G9" s="103"/>
      <c r="H9" s="103"/>
      <c r="I9" s="103"/>
      <c r="J9" s="103"/>
      <c r="K9" s="103"/>
      <c r="L9" s="103"/>
    </row>
    <row r="10" spans="1:12">
      <c r="A10" s="351" t="s">
        <v>699</v>
      </c>
      <c r="B10" s="713">
        <v>0.02</v>
      </c>
      <c r="C10" s="703">
        <v>200000</v>
      </c>
      <c r="D10" s="703">
        <v>220000</v>
      </c>
      <c r="E10" s="703">
        <v>250000</v>
      </c>
      <c r="F10" s="103"/>
      <c r="G10" s="103"/>
      <c r="H10" s="103"/>
      <c r="I10" s="103"/>
      <c r="J10" s="103"/>
      <c r="K10" s="103"/>
      <c r="L10" s="103"/>
    </row>
    <row r="11" spans="1:12">
      <c r="A11" s="351" t="s">
        <v>698</v>
      </c>
      <c r="B11" s="713">
        <v>0.01</v>
      </c>
      <c r="C11" s="793">
        <v>0</v>
      </c>
      <c r="D11" s="703">
        <v>300000</v>
      </c>
      <c r="E11" s="793">
        <v>0</v>
      </c>
      <c r="F11" s="103"/>
      <c r="G11" s="103"/>
      <c r="H11" s="103"/>
      <c r="I11" s="103"/>
      <c r="J11" s="103"/>
      <c r="K11" s="103"/>
      <c r="L11" s="103"/>
    </row>
    <row r="12" spans="1:12">
      <c r="A12" s="21"/>
      <c r="B12" s="103"/>
      <c r="C12" s="103"/>
      <c r="D12" s="103"/>
      <c r="E12" s="103"/>
      <c r="F12" s="103"/>
      <c r="G12" s="103"/>
      <c r="H12" s="103"/>
      <c r="I12" s="103"/>
      <c r="J12" s="103"/>
      <c r="K12" s="103"/>
      <c r="L12" s="103"/>
    </row>
    <row r="13" spans="1:12" ht="15.6" customHeight="1">
      <c r="A13" s="140" t="s">
        <v>1748</v>
      </c>
      <c r="B13" s="47"/>
      <c r="C13" s="47"/>
      <c r="D13" s="47"/>
      <c r="E13" s="47"/>
      <c r="F13" s="795">
        <v>2.4999999999999999E-7</v>
      </c>
      <c r="G13" s="47" t="s">
        <v>1091</v>
      </c>
      <c r="H13" s="47"/>
      <c r="I13" s="47"/>
      <c r="J13" s="47"/>
      <c r="K13" s="47"/>
      <c r="L13" s="103"/>
    </row>
    <row r="14" spans="1:12">
      <c r="A14" s="21"/>
      <c r="B14" s="21"/>
      <c r="C14" s="21"/>
      <c r="D14" s="21"/>
      <c r="E14" s="21"/>
      <c r="F14" s="21"/>
      <c r="G14" s="21"/>
      <c r="H14" s="21"/>
      <c r="I14" s="21"/>
      <c r="J14" s="21"/>
      <c r="K14" s="21"/>
      <c r="L14" s="4"/>
    </row>
    <row r="15" spans="1:12">
      <c r="A15" s="140" t="s">
        <v>69</v>
      </c>
      <c r="B15" s="817" t="s">
        <v>1747</v>
      </c>
      <c r="C15" s="817"/>
      <c r="D15" s="817"/>
      <c r="E15" s="817"/>
      <c r="F15" s="817"/>
      <c r="G15" s="817"/>
      <c r="H15" s="817"/>
      <c r="I15" s="817"/>
      <c r="J15" s="817"/>
      <c r="K15" s="817"/>
      <c r="L15" s="817"/>
    </row>
    <row r="16" spans="1:12" ht="16.2">
      <c r="A16" s="5"/>
      <c r="B16" s="5" t="s">
        <v>60</v>
      </c>
      <c r="C16" s="5"/>
      <c r="D16" s="3"/>
      <c r="E16" s="3"/>
      <c r="F16" s="3"/>
      <c r="G16" s="3"/>
      <c r="H16" s="2"/>
      <c r="I16" s="2"/>
      <c r="J16" s="4"/>
      <c r="K16" s="2"/>
      <c r="L16" s="4"/>
    </row>
    <row r="20" spans="1:12">
      <c r="A20" s="140" t="s">
        <v>9</v>
      </c>
      <c r="B20" s="817" t="s">
        <v>1746</v>
      </c>
      <c r="C20" s="817"/>
      <c r="D20" s="817"/>
      <c r="E20" s="817"/>
      <c r="F20" s="817"/>
      <c r="G20" s="817"/>
      <c r="H20" s="817"/>
      <c r="I20" s="817"/>
      <c r="J20" s="817"/>
      <c r="K20" s="817"/>
      <c r="L20" s="817"/>
    </row>
    <row r="21" spans="1:12" ht="16.2">
      <c r="A21" s="5"/>
      <c r="B21" s="5" t="s">
        <v>60</v>
      </c>
      <c r="C21" s="5"/>
      <c r="D21" s="3"/>
      <c r="E21" s="3"/>
      <c r="F21" s="3"/>
      <c r="G21" s="3"/>
      <c r="H21" s="2"/>
      <c r="I21" s="2"/>
      <c r="J21" s="4"/>
      <c r="K21" s="2"/>
      <c r="L21" s="4"/>
    </row>
    <row r="25" spans="1:12">
      <c r="A25" s="2" t="s">
        <v>1745</v>
      </c>
      <c r="B25" s="2"/>
      <c r="C25" s="2"/>
      <c r="D25" s="2"/>
      <c r="E25" s="2"/>
      <c r="F25" s="2"/>
      <c r="G25" s="2"/>
      <c r="H25" s="2"/>
      <c r="I25" s="2"/>
      <c r="J25" s="2"/>
      <c r="K25" s="2"/>
      <c r="L25" s="2"/>
    </row>
    <row r="26" spans="1:12">
      <c r="A26" s="2"/>
      <c r="B26" s="2"/>
      <c r="C26" s="2"/>
      <c r="D26" s="2"/>
      <c r="E26" s="2"/>
      <c r="F26" s="2"/>
      <c r="G26" s="2"/>
      <c r="H26" s="2"/>
      <c r="I26" s="2"/>
      <c r="J26" s="2"/>
      <c r="K26" s="2"/>
      <c r="L26" s="2"/>
    </row>
    <row r="27" spans="1:12">
      <c r="A27" s="140" t="s">
        <v>7</v>
      </c>
      <c r="B27" s="817" t="s">
        <v>1744</v>
      </c>
      <c r="C27" s="817"/>
      <c r="D27" s="817"/>
      <c r="E27" s="817"/>
      <c r="F27" s="817"/>
      <c r="G27" s="817"/>
      <c r="H27" s="817"/>
      <c r="I27" s="817"/>
      <c r="J27" s="817"/>
      <c r="K27" s="817"/>
      <c r="L27" s="817"/>
    </row>
    <row r="28" spans="1:12" ht="16.2">
      <c r="A28" s="5"/>
      <c r="B28" s="5" t="s">
        <v>60</v>
      </c>
      <c r="C28" s="5"/>
      <c r="D28" s="3"/>
      <c r="E28" s="3"/>
      <c r="F28" s="3"/>
      <c r="G28" s="3"/>
      <c r="H28" s="2"/>
      <c r="I28" s="2"/>
      <c r="J28" s="4"/>
      <c r="K28" s="2"/>
      <c r="L28" s="4"/>
    </row>
  </sheetData>
  <mergeCells count="4">
    <mergeCell ref="A3:L3"/>
    <mergeCell ref="B15:L15"/>
    <mergeCell ref="B20:L20"/>
    <mergeCell ref="B27:L27"/>
  </mergeCell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08776-5B53-491C-9E6B-830A7B3BB834}">
  <dimension ref="A1:M33"/>
  <sheetViews>
    <sheetView zoomScaleNormal="100" workbookViewId="0"/>
  </sheetViews>
  <sheetFormatPr defaultColWidth="9.109375" defaultRowHeight="15.6"/>
  <cols>
    <col min="1" max="7" width="14.6640625" style="1" customWidth="1"/>
    <col min="8" max="8" width="13.6640625" style="1" bestFit="1" customWidth="1"/>
    <col min="9" max="10" width="14.6640625" style="1" bestFit="1" customWidth="1"/>
    <col min="11" max="13" width="13.44140625" style="1" bestFit="1" customWidth="1"/>
    <col min="14" max="14" width="13.6640625" style="1" bestFit="1" customWidth="1"/>
    <col min="15" max="17" width="12.33203125" style="1" bestFit="1" customWidth="1"/>
    <col min="18" max="18" width="13.6640625" style="1" bestFit="1" customWidth="1"/>
    <col min="19" max="20" width="12.33203125" style="1" bestFit="1" customWidth="1"/>
    <col min="21" max="23" width="9.109375" style="1"/>
    <col min="24" max="24" width="12.44140625" style="1" bestFit="1" customWidth="1"/>
    <col min="25" max="26" width="12.33203125" style="1" bestFit="1" customWidth="1"/>
    <col min="27" max="16384" width="9.109375" style="1"/>
  </cols>
  <sheetData>
    <row r="1" spans="1:12" ht="15.75" customHeight="1">
      <c r="A1" s="23" t="s">
        <v>829</v>
      </c>
      <c r="B1" s="22"/>
      <c r="C1" s="5" t="s">
        <v>36</v>
      </c>
      <c r="D1" s="22"/>
      <c r="E1" s="22"/>
      <c r="F1" s="22"/>
      <c r="G1" s="22"/>
      <c r="H1" s="22"/>
      <c r="I1" s="22"/>
      <c r="J1" s="22"/>
      <c r="K1" s="22"/>
      <c r="L1" s="4"/>
    </row>
    <row r="2" spans="1:12" ht="15.75" customHeight="1">
      <c r="A2" s="21"/>
      <c r="B2" s="21"/>
      <c r="C2" s="21"/>
      <c r="D2" s="21"/>
      <c r="E2" s="21"/>
      <c r="F2" s="21"/>
      <c r="G2" s="21"/>
      <c r="H2" s="21"/>
      <c r="I2" s="21"/>
      <c r="J2" s="21"/>
      <c r="K2" s="21"/>
      <c r="L2" s="4"/>
    </row>
    <row r="3" spans="1:12">
      <c r="A3" s="817" t="s">
        <v>1768</v>
      </c>
      <c r="B3" s="817"/>
      <c r="C3" s="817"/>
      <c r="D3" s="817"/>
      <c r="E3" s="817"/>
      <c r="F3" s="817"/>
      <c r="G3" s="817"/>
      <c r="H3" s="817"/>
      <c r="I3" s="817"/>
      <c r="J3" s="817"/>
      <c r="K3" s="817"/>
      <c r="L3" s="817"/>
    </row>
    <row r="4" spans="1:12">
      <c r="A4" s="47"/>
      <c r="B4" s="47"/>
      <c r="C4" s="47"/>
      <c r="D4" s="47"/>
      <c r="E4" s="47"/>
      <c r="F4" s="47"/>
      <c r="G4" s="47"/>
      <c r="H4" s="47"/>
      <c r="I4" s="47"/>
      <c r="J4" s="47"/>
      <c r="K4" s="47"/>
      <c r="L4" s="47"/>
    </row>
    <row r="5" spans="1:12">
      <c r="A5" s="140" t="s">
        <v>866</v>
      </c>
      <c r="B5" s="47"/>
      <c r="C5" s="47"/>
      <c r="D5" s="47"/>
      <c r="E5" s="47"/>
      <c r="F5" s="47"/>
      <c r="G5" s="47"/>
      <c r="H5" s="47"/>
      <c r="I5" s="47"/>
      <c r="J5" s="47"/>
      <c r="K5" s="47"/>
      <c r="L5" s="47"/>
    </row>
    <row r="6" spans="1:12">
      <c r="A6" s="21"/>
      <c r="B6" s="103"/>
      <c r="C6" s="103"/>
      <c r="D6" s="103"/>
      <c r="E6" s="103"/>
      <c r="F6" s="103"/>
      <c r="G6" s="103"/>
      <c r="H6" s="103"/>
      <c r="I6" s="103"/>
      <c r="J6" s="103"/>
      <c r="K6" s="103"/>
      <c r="L6" s="103"/>
    </row>
    <row r="7" spans="1:12">
      <c r="A7" s="1045" t="s">
        <v>1767</v>
      </c>
      <c r="B7" s="1046"/>
      <c r="C7" s="101" t="s">
        <v>700</v>
      </c>
      <c r="D7" s="101" t="s">
        <v>699</v>
      </c>
      <c r="E7" s="101" t="s">
        <v>698</v>
      </c>
      <c r="F7" s="103"/>
      <c r="G7" s="103"/>
      <c r="H7" s="103"/>
      <c r="I7" s="103"/>
      <c r="J7" s="103"/>
      <c r="K7" s="103"/>
      <c r="L7" s="103"/>
    </row>
    <row r="8" spans="1:12">
      <c r="A8" s="919" t="s">
        <v>1766</v>
      </c>
      <c r="B8" s="921"/>
      <c r="C8" s="359">
        <v>5000</v>
      </c>
      <c r="D8" s="359">
        <v>4000</v>
      </c>
      <c r="E8" s="359">
        <v>2500</v>
      </c>
      <c r="F8" s="103"/>
      <c r="G8" s="103"/>
      <c r="H8" s="103"/>
      <c r="I8" s="103"/>
      <c r="J8" s="103"/>
      <c r="K8" s="103"/>
      <c r="L8" s="103"/>
    </row>
    <row r="9" spans="1:12">
      <c r="A9" s="919" t="s">
        <v>703</v>
      </c>
      <c r="B9" s="921"/>
      <c r="C9" s="471">
        <v>0.45</v>
      </c>
      <c r="D9" s="471">
        <v>0.25</v>
      </c>
      <c r="E9" s="471">
        <v>0.3</v>
      </c>
      <c r="F9" s="103"/>
      <c r="G9" s="103"/>
      <c r="H9" s="103"/>
      <c r="I9" s="103"/>
      <c r="J9" s="103"/>
      <c r="K9" s="103"/>
      <c r="L9" s="103"/>
    </row>
    <row r="10" spans="1:12">
      <c r="A10" s="49"/>
      <c r="B10" s="49"/>
      <c r="C10" s="799"/>
      <c r="D10" s="799"/>
      <c r="E10" s="799"/>
      <c r="F10" s="103"/>
      <c r="G10" s="103"/>
      <c r="H10" s="103"/>
      <c r="I10" s="103"/>
      <c r="J10" s="103"/>
      <c r="K10" s="103"/>
      <c r="L10" s="103"/>
    </row>
    <row r="11" spans="1:12" ht="15.6" customHeight="1">
      <c r="A11" s="49"/>
      <c r="B11" s="846" t="s">
        <v>1765</v>
      </c>
      <c r="C11" s="912"/>
      <c r="D11" s="912"/>
      <c r="E11" s="847"/>
      <c r="F11" s="103"/>
      <c r="G11" s="103"/>
      <c r="H11" s="103"/>
      <c r="I11" s="103"/>
      <c r="J11" s="103"/>
      <c r="K11" s="103"/>
      <c r="L11" s="103"/>
    </row>
    <row r="12" spans="1:12">
      <c r="A12" s="49"/>
      <c r="B12" s="798"/>
      <c r="C12" s="101" t="s">
        <v>700</v>
      </c>
      <c r="D12" s="101" t="s">
        <v>699</v>
      </c>
      <c r="E12" s="101" t="s">
        <v>698</v>
      </c>
      <c r="F12" s="103"/>
      <c r="G12" s="103"/>
      <c r="H12" s="103"/>
      <c r="I12" s="103"/>
      <c r="J12" s="103"/>
      <c r="K12" s="103"/>
      <c r="L12" s="103"/>
    </row>
    <row r="13" spans="1:12">
      <c r="A13" s="49"/>
      <c r="B13" s="101" t="s">
        <v>700</v>
      </c>
      <c r="C13" s="797">
        <v>1</v>
      </c>
      <c r="D13" s="797">
        <v>0.4</v>
      </c>
      <c r="E13" s="797">
        <v>0.7</v>
      </c>
      <c r="F13" s="103"/>
      <c r="G13" s="103"/>
      <c r="H13" s="103"/>
      <c r="I13" s="103"/>
      <c r="J13" s="103"/>
      <c r="K13" s="103"/>
      <c r="L13" s="103"/>
    </row>
    <row r="14" spans="1:12">
      <c r="A14" s="49"/>
      <c r="B14" s="101" t="s">
        <v>699</v>
      </c>
      <c r="C14" s="797">
        <v>0.4</v>
      </c>
      <c r="D14" s="797">
        <v>1</v>
      </c>
      <c r="E14" s="797">
        <v>0.2</v>
      </c>
      <c r="F14" s="103"/>
      <c r="G14" s="103"/>
      <c r="H14" s="103"/>
      <c r="I14" s="103"/>
      <c r="J14" s="103"/>
      <c r="K14" s="103"/>
      <c r="L14" s="103"/>
    </row>
    <row r="15" spans="1:12">
      <c r="A15" s="49"/>
      <c r="B15" s="101" t="s">
        <v>698</v>
      </c>
      <c r="C15" s="797">
        <v>0.7</v>
      </c>
      <c r="D15" s="797">
        <v>0.2</v>
      </c>
      <c r="E15" s="797">
        <v>1</v>
      </c>
      <c r="F15" s="103"/>
      <c r="G15" s="103"/>
      <c r="H15" s="103"/>
      <c r="I15" s="103"/>
      <c r="J15" s="103"/>
      <c r="K15" s="103"/>
      <c r="L15" s="103"/>
    </row>
    <row r="17" spans="1:13">
      <c r="A17" s="356" t="s">
        <v>1764</v>
      </c>
      <c r="B17" s="103"/>
      <c r="C17" s="103"/>
      <c r="D17" s="103"/>
      <c r="E17" s="103"/>
      <c r="F17" s="103"/>
      <c r="G17" s="103"/>
      <c r="H17" s="103"/>
      <c r="I17" s="103"/>
      <c r="J17" s="355" t="s">
        <v>1763</v>
      </c>
      <c r="K17" s="796"/>
      <c r="L17" s="460">
        <v>0.1</v>
      </c>
      <c r="M17" s="103"/>
    </row>
    <row r="18" spans="1:13">
      <c r="A18" s="356" t="s">
        <v>1762</v>
      </c>
      <c r="B18" s="103"/>
      <c r="C18" s="103"/>
      <c r="D18" s="103"/>
      <c r="E18" s="103"/>
      <c r="F18" s="103"/>
      <c r="G18" s="103"/>
      <c r="H18" s="103"/>
      <c r="I18" s="103"/>
      <c r="J18" s="355" t="s">
        <v>1761</v>
      </c>
      <c r="K18" s="796"/>
      <c r="L18" s="100">
        <v>1.5</v>
      </c>
      <c r="M18" s="103"/>
    </row>
    <row r="19" spans="1:13">
      <c r="A19" s="21"/>
      <c r="B19" s="21"/>
      <c r="C19" s="21"/>
      <c r="D19" s="21"/>
      <c r="E19" s="21"/>
      <c r="F19" s="21"/>
      <c r="G19" s="21"/>
      <c r="H19" s="21"/>
      <c r="I19" s="21"/>
      <c r="J19" s="21"/>
      <c r="K19" s="21"/>
      <c r="L19" s="4"/>
      <c r="M19" s="4"/>
    </row>
    <row r="20" spans="1:13">
      <c r="A20" s="140" t="s">
        <v>69</v>
      </c>
      <c r="B20" s="817" t="s">
        <v>1760</v>
      </c>
      <c r="C20" s="817"/>
      <c r="D20" s="817"/>
      <c r="E20" s="817"/>
      <c r="F20" s="817"/>
      <c r="G20" s="817"/>
      <c r="H20" s="817"/>
      <c r="I20" s="817"/>
      <c r="J20" s="817"/>
      <c r="K20" s="817"/>
      <c r="L20" s="817"/>
      <c r="M20" s="4"/>
    </row>
    <row r="21" spans="1:13" ht="16.2">
      <c r="A21" s="5"/>
      <c r="B21" s="5" t="s">
        <v>60</v>
      </c>
      <c r="C21" s="5"/>
      <c r="D21" s="3"/>
      <c r="E21" s="3"/>
      <c r="F21" s="2"/>
      <c r="G21" s="2"/>
      <c r="H21" s="2"/>
      <c r="I21" s="4"/>
      <c r="J21" s="4"/>
      <c r="K21" s="4"/>
      <c r="L21" s="4"/>
      <c r="M21" s="4"/>
    </row>
    <row r="25" spans="1:13">
      <c r="A25" s="832" t="s">
        <v>1759</v>
      </c>
      <c r="B25" s="832"/>
      <c r="C25" s="832"/>
      <c r="D25" s="832"/>
      <c r="E25" s="832"/>
      <c r="F25" s="832"/>
      <c r="G25" s="832"/>
      <c r="H25" s="832"/>
      <c r="I25" s="832"/>
      <c r="J25" s="832"/>
      <c r="K25" s="832"/>
      <c r="L25" s="832"/>
      <c r="M25" s="832"/>
    </row>
    <row r="26" spans="1:13">
      <c r="A26" s="2"/>
      <c r="B26" s="2"/>
      <c r="C26" s="2"/>
      <c r="D26" s="2"/>
      <c r="E26" s="2"/>
      <c r="F26" s="2"/>
      <c r="G26" s="2"/>
      <c r="H26" s="2"/>
      <c r="I26" s="2"/>
      <c r="J26" s="2"/>
      <c r="K26" s="2"/>
      <c r="L26" s="2"/>
      <c r="M26" s="2"/>
    </row>
    <row r="27" spans="1:13">
      <c r="A27" s="140" t="s">
        <v>9</v>
      </c>
      <c r="B27" s="817" t="s">
        <v>1758</v>
      </c>
      <c r="C27" s="817"/>
      <c r="D27" s="817"/>
      <c r="E27" s="817"/>
      <c r="F27" s="817"/>
      <c r="G27" s="817"/>
      <c r="H27" s="817"/>
      <c r="I27" s="817"/>
      <c r="J27" s="817"/>
      <c r="K27" s="817"/>
      <c r="L27" s="817"/>
      <c r="M27" s="4"/>
    </row>
    <row r="28" spans="1:13" ht="16.2">
      <c r="A28" s="5"/>
      <c r="B28" s="5" t="s">
        <v>60</v>
      </c>
      <c r="C28" s="5"/>
      <c r="D28" s="3"/>
      <c r="E28" s="3"/>
      <c r="F28" s="3"/>
      <c r="G28" s="3"/>
      <c r="H28" s="2"/>
      <c r="I28" s="2"/>
      <c r="J28" s="4"/>
      <c r="K28" s="2"/>
      <c r="L28" s="4"/>
      <c r="M28" s="4"/>
    </row>
    <row r="32" spans="1:13">
      <c r="A32" s="140" t="s">
        <v>7</v>
      </c>
      <c r="B32" s="817" t="s">
        <v>1757</v>
      </c>
      <c r="C32" s="817"/>
      <c r="D32" s="817"/>
      <c r="E32" s="817"/>
      <c r="F32" s="817"/>
      <c r="G32" s="817"/>
      <c r="H32" s="817"/>
      <c r="I32" s="817"/>
      <c r="J32" s="817"/>
      <c r="K32" s="817"/>
      <c r="L32" s="817"/>
      <c r="M32" s="4"/>
    </row>
    <row r="33" spans="1:12" ht="16.2">
      <c r="A33" s="5"/>
      <c r="B33" s="5" t="s">
        <v>60</v>
      </c>
      <c r="C33" s="5"/>
      <c r="D33" s="3"/>
      <c r="E33" s="3"/>
      <c r="F33" s="3"/>
      <c r="G33" s="3"/>
      <c r="H33" s="2"/>
      <c r="I33" s="2"/>
      <c r="J33" s="4"/>
      <c r="K33" s="2"/>
      <c r="L33" s="4"/>
    </row>
  </sheetData>
  <mergeCells count="9">
    <mergeCell ref="A25:M25"/>
    <mergeCell ref="B27:L27"/>
    <mergeCell ref="B32:L32"/>
    <mergeCell ref="A3:L3"/>
    <mergeCell ref="A7:B7"/>
    <mergeCell ref="A8:B8"/>
    <mergeCell ref="A9:B9"/>
    <mergeCell ref="B11:E11"/>
    <mergeCell ref="B20:L20"/>
  </mergeCell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58FC4-4A45-454C-A700-369BAF40A82F}">
  <dimension ref="A1:M26"/>
  <sheetViews>
    <sheetView zoomScaleNormal="100" workbookViewId="0"/>
  </sheetViews>
  <sheetFormatPr defaultRowHeight="14.4"/>
  <cols>
    <col min="1" max="1" width="8.6640625" style="161" customWidth="1"/>
    <col min="2" max="10" width="12.6640625" style="161" customWidth="1"/>
    <col min="11" max="13" width="12.6640625" customWidth="1"/>
  </cols>
  <sheetData>
    <row r="1" spans="1:13" ht="18">
      <c r="A1" s="23" t="s">
        <v>829</v>
      </c>
      <c r="B1" s="23"/>
      <c r="C1" s="256" t="s">
        <v>36</v>
      </c>
      <c r="D1" s="22"/>
      <c r="E1" s="22"/>
      <c r="F1" s="22"/>
      <c r="G1" s="22"/>
      <c r="H1" s="22"/>
      <c r="I1" s="22"/>
      <c r="J1" s="22"/>
      <c r="K1" s="22"/>
      <c r="L1" s="22"/>
      <c r="M1" s="22"/>
    </row>
    <row r="2" spans="1:13" s="199" customFormat="1" ht="16.2">
      <c r="A2" s="274"/>
      <c r="B2" s="274"/>
      <c r="C2" s="22"/>
      <c r="D2" s="22"/>
      <c r="E2" s="22"/>
      <c r="F2" s="22"/>
      <c r="G2" s="22"/>
      <c r="H2" s="22"/>
      <c r="I2" s="256"/>
      <c r="J2" s="256"/>
      <c r="K2" s="255"/>
      <c r="L2" s="255"/>
      <c r="M2" s="255"/>
    </row>
    <row r="3" spans="1:13" s="669" customFormat="1" ht="14.4" customHeight="1">
      <c r="A3" s="851" t="s">
        <v>1780</v>
      </c>
      <c r="B3" s="851"/>
      <c r="C3" s="851"/>
      <c r="D3" s="851"/>
      <c r="E3" s="851"/>
      <c r="F3" s="851"/>
      <c r="G3" s="851"/>
      <c r="H3" s="851"/>
      <c r="I3" s="851"/>
      <c r="J3" s="851"/>
      <c r="K3" s="851"/>
      <c r="L3" s="851"/>
      <c r="M3" s="851"/>
    </row>
    <row r="4" spans="1:13" s="669" customFormat="1" ht="14.4" customHeight="1">
      <c r="A4" s="851"/>
      <c r="B4" s="851"/>
      <c r="C4" s="851"/>
      <c r="D4" s="851"/>
      <c r="E4" s="851"/>
      <c r="F4" s="851"/>
      <c r="G4" s="851"/>
      <c r="H4" s="851"/>
      <c r="I4" s="851"/>
      <c r="J4" s="851"/>
      <c r="K4" s="851"/>
      <c r="L4" s="851"/>
      <c r="M4" s="851"/>
    </row>
    <row r="5" spans="1:13" s="669" customFormat="1" ht="15.6">
      <c r="A5" s="890" t="s">
        <v>1779</v>
      </c>
      <c r="B5" s="890"/>
      <c r="C5" s="890" t="s">
        <v>1703</v>
      </c>
      <c r="D5" s="890"/>
      <c r="E5" s="890"/>
      <c r="F5" s="254"/>
      <c r="G5" s="254"/>
      <c r="H5" s="254"/>
      <c r="I5" s="254"/>
      <c r="J5" s="254"/>
      <c r="K5" s="254"/>
      <c r="L5" s="254"/>
      <c r="M5" s="240"/>
    </row>
    <row r="6" spans="1:13" s="669" customFormat="1" ht="16.2">
      <c r="A6" s="806" t="s">
        <v>1702</v>
      </c>
      <c r="B6" s="393" t="s">
        <v>1778</v>
      </c>
      <c r="C6" s="393" t="s">
        <v>700</v>
      </c>
      <c r="D6" s="393" t="s">
        <v>699</v>
      </c>
      <c r="E6" s="393" t="s">
        <v>698</v>
      </c>
      <c r="F6" s="275"/>
      <c r="G6" s="275"/>
      <c r="H6" s="275"/>
      <c r="I6" s="275"/>
      <c r="J6" s="275"/>
      <c r="K6" s="805"/>
      <c r="L6" s="805"/>
      <c r="M6" s="240"/>
    </row>
    <row r="7" spans="1:13" s="669" customFormat="1" ht="15.6">
      <c r="A7" s="391">
        <v>1</v>
      </c>
      <c r="B7" s="387">
        <v>5.0000000000000001E-3</v>
      </c>
      <c r="C7" s="804">
        <v>40000</v>
      </c>
      <c r="D7" s="804">
        <v>20000</v>
      </c>
      <c r="E7" s="804">
        <v>10000</v>
      </c>
      <c r="F7" s="22"/>
      <c r="G7" s="803"/>
      <c r="H7" s="803"/>
      <c r="I7" s="22"/>
      <c r="J7" s="22"/>
      <c r="K7" s="240"/>
      <c r="L7" s="240"/>
      <c r="M7" s="240"/>
    </row>
    <row r="8" spans="1:13" s="669" customFormat="1" ht="15.6">
      <c r="A8" s="391">
        <v>2</v>
      </c>
      <c r="B8" s="387">
        <v>1.0999999999999999E-2</v>
      </c>
      <c r="C8" s="804">
        <v>20000</v>
      </c>
      <c r="D8" s="804">
        <v>10000</v>
      </c>
      <c r="E8" s="804">
        <v>5000</v>
      </c>
      <c r="F8" s="22"/>
      <c r="G8" s="803"/>
      <c r="H8" s="803"/>
      <c r="I8" s="22"/>
      <c r="J8" s="22"/>
      <c r="K8" s="240"/>
      <c r="L8" s="240"/>
      <c r="M8" s="240"/>
    </row>
    <row r="9" spans="1:13" s="669" customFormat="1" ht="15.6">
      <c r="A9" s="391">
        <v>3</v>
      </c>
      <c r="B9" s="387">
        <v>2.1000000000000001E-2</v>
      </c>
      <c r="C9" s="804">
        <v>5000</v>
      </c>
      <c r="D9" s="804">
        <v>1000</v>
      </c>
      <c r="E9" s="804">
        <v>500</v>
      </c>
      <c r="F9" s="22"/>
      <c r="G9" s="803"/>
      <c r="H9" s="803"/>
      <c r="I9" s="22"/>
      <c r="J9" s="22"/>
      <c r="K9" s="240"/>
      <c r="L9" s="240"/>
      <c r="M9" s="240"/>
    </row>
    <row r="10" spans="1:13" s="669" customFormat="1" ht="15.6">
      <c r="A10" s="22"/>
      <c r="B10" s="22"/>
      <c r="C10" s="22"/>
      <c r="D10" s="802"/>
      <c r="E10" s="22"/>
      <c r="F10" s="22"/>
      <c r="G10" s="22"/>
      <c r="H10" s="22"/>
      <c r="I10" s="22"/>
      <c r="J10" s="22"/>
      <c r="K10" s="240"/>
      <c r="L10" s="240"/>
      <c r="M10" s="240"/>
    </row>
    <row r="11" spans="1:13" s="669" customFormat="1" ht="15.6">
      <c r="A11" s="801" t="s">
        <v>1777</v>
      </c>
      <c r="B11" s="374"/>
      <c r="C11" s="374"/>
      <c r="D11" s="241"/>
      <c r="E11" s="22"/>
      <c r="F11" s="22"/>
      <c r="G11" s="22"/>
      <c r="H11" s="22"/>
      <c r="I11" s="22"/>
      <c r="J11" s="362"/>
      <c r="K11" s="364" t="s">
        <v>1776</v>
      </c>
      <c r="L11" s="240"/>
      <c r="M11" s="240"/>
    </row>
    <row r="12" spans="1:13" s="669" customFormat="1" ht="15.6">
      <c r="A12" s="22" t="s">
        <v>1775</v>
      </c>
      <c r="B12" s="22"/>
      <c r="C12" s="240"/>
      <c r="D12" s="22"/>
      <c r="E12" s="22"/>
      <c r="F12" s="22"/>
      <c r="G12" s="22"/>
      <c r="H12" s="22"/>
      <c r="I12" s="22"/>
      <c r="J12" s="242"/>
      <c r="K12" s="363">
        <v>2.4000000000000001E-5</v>
      </c>
      <c r="L12" s="240"/>
      <c r="M12" s="240"/>
    </row>
    <row r="13" spans="1:13" s="669" customFormat="1" ht="15.6">
      <c r="A13" s="22"/>
      <c r="B13" s="22"/>
      <c r="C13" s="22"/>
      <c r="D13" s="241"/>
      <c r="E13" s="22"/>
      <c r="F13" s="22"/>
      <c r="G13" s="22"/>
      <c r="H13" s="22"/>
      <c r="I13" s="22"/>
      <c r="J13" s="22"/>
      <c r="K13" s="240"/>
      <c r="L13" s="240"/>
      <c r="M13" s="240"/>
    </row>
    <row r="14" spans="1:13" s="669" customFormat="1" ht="15.6">
      <c r="A14" s="210" t="s">
        <v>1774</v>
      </c>
      <c r="B14" s="22" t="s">
        <v>1773</v>
      </c>
      <c r="C14" s="22"/>
      <c r="D14" s="241"/>
      <c r="E14" s="22"/>
      <c r="F14" s="22"/>
      <c r="G14" s="22"/>
      <c r="H14" s="22"/>
      <c r="I14" s="22"/>
      <c r="J14" s="22"/>
      <c r="K14" s="240"/>
      <c r="L14" s="240"/>
      <c r="M14" s="240"/>
    </row>
    <row r="15" spans="1:13" s="669" customFormat="1" ht="15.6">
      <c r="A15" s="210"/>
      <c r="B15" s="305" t="s">
        <v>1772</v>
      </c>
      <c r="C15" s="22"/>
      <c r="D15" s="241"/>
      <c r="E15" s="22"/>
      <c r="F15" s="22"/>
      <c r="G15" s="22"/>
      <c r="H15" s="22"/>
      <c r="I15" s="22"/>
      <c r="J15" s="22"/>
      <c r="K15" s="240"/>
      <c r="L15" s="240"/>
      <c r="M15" s="240"/>
    </row>
    <row r="16" spans="1:13" s="669" customFormat="1" ht="16.2">
      <c r="A16" s="210"/>
      <c r="B16" s="235" t="s">
        <v>60</v>
      </c>
      <c r="C16" s="22"/>
      <c r="D16" s="241"/>
      <c r="E16" s="22"/>
      <c r="F16" s="22"/>
      <c r="G16" s="22"/>
      <c r="H16" s="22"/>
      <c r="I16" s="22"/>
      <c r="J16" s="22"/>
      <c r="K16" s="240"/>
      <c r="L16" s="240"/>
      <c r="M16" s="240"/>
    </row>
    <row r="20" spans="1:2" s="669" customFormat="1" ht="15.6">
      <c r="A20" s="210"/>
      <c r="B20" s="305" t="s">
        <v>1771</v>
      </c>
    </row>
    <row r="21" spans="1:2" s="199" customFormat="1" ht="16.2">
      <c r="A21" s="210"/>
      <c r="B21" s="235" t="s">
        <v>60</v>
      </c>
    </row>
    <row r="22" spans="1:2" s="199" customFormat="1" ht="15.6">
      <c r="A22" s="1"/>
      <c r="B22" s="1"/>
    </row>
    <row r="23" spans="1:2" s="199" customFormat="1" ht="15.6">
      <c r="A23" s="675"/>
      <c r="B23" s="675"/>
    </row>
    <row r="24" spans="1:2" s="199" customFormat="1" ht="15.6">
      <c r="A24" s="675"/>
      <c r="B24" s="681"/>
    </row>
    <row r="25" spans="1:2" s="669" customFormat="1" ht="15.6">
      <c r="A25" s="800" t="s">
        <v>1770</v>
      </c>
      <c r="B25" s="22" t="s">
        <v>1769</v>
      </c>
    </row>
    <row r="26" spans="1:2" s="199" customFormat="1" ht="16.2">
      <c r="A26" s="210"/>
      <c r="B26" s="235" t="s">
        <v>60</v>
      </c>
    </row>
  </sheetData>
  <mergeCells count="4">
    <mergeCell ref="A3:M3"/>
    <mergeCell ref="A4:M4"/>
    <mergeCell ref="A5:B5"/>
    <mergeCell ref="C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7BBBF3-B5EB-4DF0-8E51-0C97B9DB9BAF}"/>
</file>

<file path=customXml/itemProps2.xml><?xml version="1.0" encoding="utf-8"?>
<ds:datastoreItem xmlns:ds="http://schemas.openxmlformats.org/officeDocument/2006/customXml" ds:itemID="{7B41CE9C-7A4C-47AB-8F94-D878EE9A71E7}"/>
</file>

<file path=customXml/itemProps3.xml><?xml version="1.0" encoding="utf-8"?>
<ds:datastoreItem xmlns:ds="http://schemas.openxmlformats.org/officeDocument/2006/customXml" ds:itemID="{010BB76A-6CA0-4962-BF6E-F6F0D7ABB6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100</vt:i4>
      </vt:variant>
      <vt:variant>
        <vt:lpstr>Named Ranges</vt:lpstr>
      </vt:variant>
      <vt:variant>
        <vt:i4>27</vt:i4>
      </vt:variant>
    </vt:vector>
  </HeadingPairs>
  <TitlesOfParts>
    <vt:vector size="127" baseType="lpstr">
      <vt:lpstr>Cover </vt:lpstr>
      <vt:lpstr>GI 301 LO 1</vt:lpstr>
      <vt:lpstr>F20ADVQ3</vt:lpstr>
      <vt:lpstr>F20ADVQ4</vt:lpstr>
      <vt:lpstr>S21ADVQ3</vt:lpstr>
      <vt:lpstr>F21ADVQ3</vt:lpstr>
      <vt:lpstr>F21ADVQ4</vt:lpstr>
      <vt:lpstr>S22ADVQ3</vt:lpstr>
      <vt:lpstr>F22ADVQ3</vt:lpstr>
      <vt:lpstr>F22ADVQ4</vt:lpstr>
      <vt:lpstr>S23ADVQ3</vt:lpstr>
      <vt:lpstr>S23ADVQ4</vt:lpstr>
      <vt:lpstr>F23ADVQ3</vt:lpstr>
      <vt:lpstr>S24ADVQ3</vt:lpstr>
      <vt:lpstr>S24ADVQ4</vt:lpstr>
      <vt:lpstr>F24ADVQ3</vt:lpstr>
      <vt:lpstr>F24ADVQ4</vt:lpstr>
      <vt:lpstr>GI 301 LO 2</vt:lpstr>
      <vt:lpstr>S23ADVQ10</vt:lpstr>
      <vt:lpstr>F23ADVQ10</vt:lpstr>
      <vt:lpstr>S24ADVQ10</vt:lpstr>
      <vt:lpstr>F24ADVQ10</vt:lpstr>
      <vt:lpstr>GI 301 LO 3</vt:lpstr>
      <vt:lpstr>F20RRQ8</vt:lpstr>
      <vt:lpstr>S21RRQ7</vt:lpstr>
      <vt:lpstr>F21RRQ8</vt:lpstr>
      <vt:lpstr>S22RRQ14</vt:lpstr>
      <vt:lpstr>F22RRQ9</vt:lpstr>
      <vt:lpstr>GI 301 LO 4</vt:lpstr>
      <vt:lpstr>F20ADVQ6</vt:lpstr>
      <vt:lpstr>S21ADVQ6</vt:lpstr>
      <vt:lpstr>F21ADVQ6</vt:lpstr>
      <vt:lpstr>F22ADVQ6</vt:lpstr>
      <vt:lpstr>S23ADVQ8</vt:lpstr>
      <vt:lpstr>F23ADVQ8</vt:lpstr>
      <vt:lpstr>S24ADVQ08</vt:lpstr>
      <vt:lpstr>GI 301 LO 5</vt:lpstr>
      <vt:lpstr>F20RRQ14</vt:lpstr>
      <vt:lpstr>F21RRQ9</vt:lpstr>
      <vt:lpstr>S22RRQ5</vt:lpstr>
      <vt:lpstr>GI 301 LO 6</vt:lpstr>
      <vt:lpstr>F20RRQ3</vt:lpstr>
      <vt:lpstr>F20RRQ10</vt:lpstr>
      <vt:lpstr>F20RRQ11</vt:lpstr>
      <vt:lpstr>S21RRQ10</vt:lpstr>
      <vt:lpstr>S21RRQ13</vt:lpstr>
      <vt:lpstr>F21RRQ3</vt:lpstr>
      <vt:lpstr>F21RRQ10</vt:lpstr>
      <vt:lpstr>S22RRQ7</vt:lpstr>
      <vt:lpstr>S22RRQ19</vt:lpstr>
      <vt:lpstr>F22RRQ1</vt:lpstr>
      <vt:lpstr>F22RRQ8</vt:lpstr>
      <vt:lpstr>F22RRQ19</vt:lpstr>
      <vt:lpstr>F20FREUQ15</vt:lpstr>
      <vt:lpstr>F21FREUQ5</vt:lpstr>
      <vt:lpstr>S23ADVQ7</vt:lpstr>
      <vt:lpstr>S23ADVQ11</vt:lpstr>
      <vt:lpstr>S23ADVQ12</vt:lpstr>
      <vt:lpstr>F23ADVQ7</vt:lpstr>
      <vt:lpstr>F23ADVQ11</vt:lpstr>
      <vt:lpstr>F23ADVQ12</vt:lpstr>
      <vt:lpstr>S24ADVQ07</vt:lpstr>
      <vt:lpstr>S24ADVQ12</vt:lpstr>
      <vt:lpstr>F24ADVQ07</vt:lpstr>
      <vt:lpstr>F24ADVQ011</vt:lpstr>
      <vt:lpstr>GI 301 LO 7</vt:lpstr>
      <vt:lpstr>F20ADVQ1</vt:lpstr>
      <vt:lpstr>F20ADVQ8</vt:lpstr>
      <vt:lpstr>S21ADVQ1</vt:lpstr>
      <vt:lpstr>S21ADVQ8</vt:lpstr>
      <vt:lpstr>F21ADVQ1</vt:lpstr>
      <vt:lpstr>F21ADVQ8</vt:lpstr>
      <vt:lpstr>S22ADVQ1</vt:lpstr>
      <vt:lpstr>S22ADVQ8</vt:lpstr>
      <vt:lpstr>F22ADVQ1</vt:lpstr>
      <vt:lpstr>F22ADVQ8</vt:lpstr>
      <vt:lpstr>S23ADVQ1</vt:lpstr>
      <vt:lpstr>S23ADVQ9</vt:lpstr>
      <vt:lpstr>S23ADVQ13</vt:lpstr>
      <vt:lpstr>F23ADVQ1</vt:lpstr>
      <vt:lpstr>F23ADVQ9</vt:lpstr>
      <vt:lpstr>F23ADVQ13</vt:lpstr>
      <vt:lpstr>S24ADVQ01</vt:lpstr>
      <vt:lpstr>S24ADVQ09</vt:lpstr>
      <vt:lpstr>S24ADVQ13</vt:lpstr>
      <vt:lpstr>F24ADVQ01</vt:lpstr>
      <vt:lpstr>F24ADVQ13</vt:lpstr>
      <vt:lpstr>GI 301 LO 8</vt:lpstr>
      <vt:lpstr>F20RRQ12</vt:lpstr>
      <vt:lpstr>S21RRQ8</vt:lpstr>
      <vt:lpstr>F21RRQ17</vt:lpstr>
      <vt:lpstr>F22RRQ20</vt:lpstr>
      <vt:lpstr>F20ADVQ5</vt:lpstr>
      <vt:lpstr>S21ADVQ5</vt:lpstr>
      <vt:lpstr>F21ADVQ5</vt:lpstr>
      <vt:lpstr>S22ADVQ5</vt:lpstr>
      <vt:lpstr>S23ADVQ5</vt:lpstr>
      <vt:lpstr>F23ADVQ5</vt:lpstr>
      <vt:lpstr>S24ADVQ05</vt:lpstr>
      <vt:lpstr>F24ADVQ05</vt:lpstr>
      <vt:lpstr>S24ADVQ09!_Hlk156296063</vt:lpstr>
      <vt:lpstr>F23ADVQ1!attach2</vt:lpstr>
      <vt:lpstr>attach2</vt:lpstr>
      <vt:lpstr>F23ADVQ1!ILF_Tab</vt:lpstr>
      <vt:lpstr>ILF_Tab</vt:lpstr>
      <vt:lpstr>F23ADVQ1!layer</vt:lpstr>
      <vt:lpstr>layer</vt:lpstr>
      <vt:lpstr>F20ADVQ8!P_1</vt:lpstr>
      <vt:lpstr>F20ADVQ8!P_2</vt:lpstr>
      <vt:lpstr>F20ADVQ8!P_3</vt:lpstr>
      <vt:lpstr>F20RRQ10!Print_Area</vt:lpstr>
      <vt:lpstr>F20RRQ11!Print_Area</vt:lpstr>
      <vt:lpstr>F20RRQ12!Print_Area</vt:lpstr>
      <vt:lpstr>F20RRQ14!Print_Area</vt:lpstr>
      <vt:lpstr>F20RRQ3!Print_Area</vt:lpstr>
      <vt:lpstr>F20RRQ8!Print_Area</vt:lpstr>
      <vt:lpstr>F21RRQ10!Print_Area</vt:lpstr>
      <vt:lpstr>F21RRQ17!Print_Area</vt:lpstr>
      <vt:lpstr>F21RRQ3!Print_Area</vt:lpstr>
      <vt:lpstr>F21RRQ8!Print_Area</vt:lpstr>
      <vt:lpstr>F21RRQ9!Print_Area</vt:lpstr>
      <vt:lpstr>F20RRQ10!Print_Titles</vt:lpstr>
      <vt:lpstr>F20RRQ11!Print_Titles</vt:lpstr>
      <vt:lpstr>F20RRQ12!Print_Titles</vt:lpstr>
      <vt:lpstr>F20RRQ14!Print_Titles</vt:lpstr>
      <vt:lpstr>F20RRQ3!Print_Titles</vt:lpstr>
      <vt:lpstr>F20RRQ8!Print_Titles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2025-06-30T15:36:27Z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