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20.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7.xml" ContentType="application/vnd.openxmlformats-officedocument.spreadsheetml.externalLink+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https://societyofactuaries-my.sharepoint.com/personal/dnorris_soa_org/Documents/Documents/Projects/2025-26 Curriculum/FINAL CURATED PAST EXAMS/Fully Assembled/"/>
    </mc:Choice>
  </mc:AlternateContent>
  <xr:revisionPtr revIDLastSave="3" documentId="8_{191395F0-1A9C-428A-8879-C25E5FA25FC6}" xr6:coauthVersionLast="47" xr6:coauthVersionMax="47" xr10:uidLastSave="{F7F3C3BD-3322-4A51-91DD-DA9CE7034995}"/>
  <bookViews>
    <workbookView xWindow="28680" yWindow="-120" windowWidth="38640" windowHeight="21120" xr2:uid="{00000000-000D-0000-FFFF-FFFF00000000}"/>
  </bookViews>
  <sheets>
    <sheet name="Cover " sheetId="128" r:id="rId1"/>
    <sheet name="Instructions" sheetId="4" r:id="rId2"/>
    <sheet name="F24 Q1b" sheetId="5" r:id="rId3"/>
    <sheet name="F24 Sol Q1b" sheetId="2" r:id="rId4"/>
    <sheet name="F24 Q1e(ii)" sheetId="6" r:id="rId5"/>
    <sheet name="F24 Sol Q1e(ii)" sheetId="3" r:id="rId6"/>
    <sheet name="F24 Q4a(ii)" sheetId="7" r:id="rId7"/>
    <sheet name="F24 Sol Q4a(ii)" sheetId="8" r:id="rId8"/>
    <sheet name="F24 Q6a" sheetId="9" r:id="rId9"/>
    <sheet name="F24 Sol Q6a" sheetId="10" r:id="rId10"/>
    <sheet name="S24 Q2a" sheetId="11" r:id="rId11"/>
    <sheet name="S24 Sol Q2a" sheetId="12" r:id="rId12"/>
    <sheet name="S24 Q2c" sheetId="13" r:id="rId13"/>
    <sheet name="S24 Sol Q2c" sheetId="14" r:id="rId14"/>
    <sheet name="S24 Q4c" sheetId="15" r:id="rId15"/>
    <sheet name="S24 Sol Q4c" sheetId="16" r:id="rId16"/>
    <sheet name="S24 Q5b" sheetId="19" r:id="rId17"/>
    <sheet name="S24 Sol Q5b" sheetId="21" r:id="rId18"/>
    <sheet name="S24 Q5c" sheetId="18" r:id="rId19"/>
    <sheet name="S24 Sol Q5c" sheetId="20" r:id="rId20"/>
    <sheet name="S24 Q6a" sheetId="17" r:id="rId21"/>
    <sheet name="S24 Sol Q6a" sheetId="1" r:id="rId22"/>
    <sheet name="S24 Q6c_Activity" sheetId="22" r:id="rId23"/>
    <sheet name="S24 Q6c_Liquidity" sheetId="23" r:id="rId24"/>
    <sheet name="S24 Sol Q6c_Activity" sheetId="24" r:id="rId25"/>
    <sheet name="S24 Sol Q6c_Liquidity" sheetId="25" r:id="rId26"/>
    <sheet name="S24 Q7b" sheetId="26" r:id="rId27"/>
    <sheet name="S24 Sol Q7b" sheetId="27" r:id="rId28"/>
    <sheet name="F23 Q2a(i)" sheetId="28" r:id="rId29"/>
    <sheet name="F23 Sol Q2a(i)" sheetId="31" r:id="rId30"/>
    <sheet name="F23 Q2a(ii)" sheetId="29" r:id="rId31"/>
    <sheet name="F23 Sol Q2a(ii)" sheetId="32" r:id="rId32"/>
    <sheet name="F23 Q2b" sheetId="30" r:id="rId33"/>
    <sheet name="F23 Sol Q2b" sheetId="33" r:id="rId34"/>
    <sheet name="F23 Q3b" sheetId="34" r:id="rId35"/>
    <sheet name="F23 Sol Q3b" sheetId="35" r:id="rId36"/>
    <sheet name="F23 Q4c" sheetId="36" r:id="rId37"/>
    <sheet name="F23 Sol Q4c" sheetId="37" r:id="rId38"/>
    <sheet name="F23 Q6a(ii)" sheetId="38" r:id="rId39"/>
    <sheet name="F23 Q6c" sheetId="40" r:id="rId40"/>
    <sheet name="F23 Sol Q6a(ii) &amp; Q6c" sheetId="39" r:id="rId41"/>
    <sheet name="F23 Q7b" sheetId="41" r:id="rId42"/>
    <sheet name="F23 Sol Q7b" sheetId="42" r:id="rId43"/>
    <sheet name="S23 Q1b(i)" sheetId="43" r:id="rId44"/>
    <sheet name="S23 Sol Q1b(i)" sheetId="44" r:id="rId45"/>
    <sheet name="S23 Q1c(i)" sheetId="45" r:id="rId46"/>
    <sheet name="S23 Sol Q1c(i)" sheetId="46" r:id="rId47"/>
    <sheet name="S23 Q4c(i)" sheetId="47" r:id="rId48"/>
    <sheet name="S23 Sol Q4c(i)" sheetId="48" r:id="rId49"/>
    <sheet name="S23 Q4c(ii)" sheetId="49" r:id="rId50"/>
    <sheet name="S23 Sol Q4c(ii)" sheetId="50" r:id="rId51"/>
    <sheet name="S23 Q4c(iii)" sheetId="51" r:id="rId52"/>
    <sheet name="S23 Sol Q4c(iii)" sheetId="52" r:id="rId53"/>
    <sheet name="S23 Q7b" sheetId="53" r:id="rId54"/>
    <sheet name="S23 Sol Q7b" sheetId="54" r:id="rId55"/>
    <sheet name="S23 Q8b" sheetId="56" r:id="rId56"/>
    <sheet name="S23 Sol Q8b" sheetId="55" r:id="rId57"/>
    <sheet name="F22 Q1b" sheetId="57" r:id="rId58"/>
    <sheet name="F22 Sol Q1b" sheetId="58" r:id="rId59"/>
    <sheet name="F22 Q1c" sheetId="59" r:id="rId60"/>
    <sheet name="F22 Sol Q1c" sheetId="60" r:id="rId61"/>
    <sheet name="F22 Q2a(i)" sheetId="61" r:id="rId62"/>
    <sheet name="F22 Sol Q2a(i)" sheetId="62" r:id="rId63"/>
    <sheet name="F22 Q2e(i)" sheetId="63" r:id="rId64"/>
    <sheet name="F22 Sol Q2e(i)" sheetId="64" r:id="rId65"/>
    <sheet name="F22 Q3b" sheetId="65" r:id="rId66"/>
    <sheet name="F22 Sol Q3b" sheetId="66" r:id="rId67"/>
    <sheet name="F22 Q3c(ii)" sheetId="67" r:id="rId68"/>
    <sheet name="F22 Sol  Q3c(ii)" sheetId="68" r:id="rId69"/>
    <sheet name="F22 Q3e" sheetId="69" r:id="rId70"/>
    <sheet name="F22 Sol Q3e" sheetId="70" r:id="rId71"/>
    <sheet name="F22 Q4c(i)" sheetId="71" r:id="rId72"/>
    <sheet name="F22 Sol Q4c(i)" sheetId="72" r:id="rId73"/>
    <sheet name="F22 Q4c(ii)" sheetId="73" r:id="rId74"/>
    <sheet name="F22 Sol Q4c(ii)" sheetId="74" r:id="rId75"/>
    <sheet name="S22 Q2b(ii)" sheetId="75" r:id="rId76"/>
    <sheet name="S22 Sol Q2b(ii)" sheetId="76" r:id="rId77"/>
    <sheet name="S22 Q2c(i)" sheetId="77" r:id="rId78"/>
    <sheet name="S22 Sol Q2c(i)" sheetId="78" r:id="rId79"/>
    <sheet name="S22 Q3a(ii)" sheetId="79" r:id="rId80"/>
    <sheet name="S22 Sol Q3a(ii)" sheetId="80" r:id="rId81"/>
    <sheet name="S22 Q5b(i)" sheetId="81" r:id="rId82"/>
    <sheet name="S22 Sol Q5b(i)" sheetId="82" r:id="rId83"/>
    <sheet name="S22 Q5b(ii)" sheetId="83" r:id="rId84"/>
    <sheet name="S22 Sol Q5b(ii)" sheetId="84" r:id="rId85"/>
    <sheet name="S22 Q5c(i)" sheetId="85" r:id="rId86"/>
    <sheet name="S22 Sol Q5c(i)" sheetId="86" r:id="rId87"/>
    <sheet name="S22 Q5d(i)" sheetId="87" r:id="rId88"/>
    <sheet name="S22 Sol Q5d(i)" sheetId="88" r:id="rId89"/>
    <sheet name="S22 Q5d(ii)" sheetId="89" r:id="rId90"/>
    <sheet name="S22 Sol Q5d(ii)" sheetId="90" r:id="rId91"/>
    <sheet name="F21 Q1a(i)" sheetId="91" r:id="rId92"/>
    <sheet name="F21 Sol Q1a(i)" sheetId="92" r:id="rId93"/>
    <sheet name="F21 Q1a(ii)" sheetId="93" r:id="rId94"/>
    <sheet name="F21 Sol Q1a(ii)" sheetId="94" r:id="rId95"/>
    <sheet name="F21 Q4g" sheetId="95" r:id="rId96"/>
    <sheet name="F21 Sol Q4g" sheetId="96" r:id="rId97"/>
    <sheet name="F21 Q5b(ii)" sheetId="97" r:id="rId98"/>
    <sheet name="F21 Sol Q5b(ii)" sheetId="98" r:id="rId99"/>
    <sheet name="F21 Q5c" sheetId="99" r:id="rId100"/>
    <sheet name="F21 Sol Q5c" sheetId="100" r:id="rId101"/>
    <sheet name="F21 Q7b(i)" sheetId="101" r:id="rId102"/>
    <sheet name="F21 Sol Q7b(i) " sheetId="102" r:id="rId103"/>
    <sheet name="F21 Q7b(ii)" sheetId="103" r:id="rId104"/>
    <sheet name="F21 Sol Q7b(ii)" sheetId="104" r:id="rId105"/>
    <sheet name="F21 Q7b(iii)" sheetId="105" r:id="rId106"/>
    <sheet name="F21 Sol Q7b(iii)" sheetId="106" r:id="rId107"/>
    <sheet name="F21 Q7c(ii)" sheetId="107" r:id="rId108"/>
    <sheet name="F21 Sol Q7c(ii)" sheetId="108" r:id="rId109"/>
    <sheet name="F21 Q7d(iii)" sheetId="109" r:id="rId110"/>
    <sheet name="F21 Sol Q7d(iii)" sheetId="110" r:id="rId111"/>
    <sheet name="F21 Q9a(i)" sheetId="111" r:id="rId112"/>
    <sheet name="F21 Sol Q9a(i)" sheetId="112" r:id="rId113"/>
    <sheet name="S21 Q5b" sheetId="113" r:id="rId114"/>
    <sheet name="S21 Sol Q5b" sheetId="114" r:id="rId115"/>
    <sheet name="S21 Q8a" sheetId="115" r:id="rId116"/>
    <sheet name="S21 Sol Q8a" sheetId="116" r:id="rId117"/>
    <sheet name="S21 Q8b" sheetId="117" r:id="rId118"/>
    <sheet name="S21 Sol Q8b" sheetId="118" r:id="rId119"/>
    <sheet name="S21 Q8c" sheetId="119" r:id="rId120"/>
    <sheet name="S21 Sol Q8c" sheetId="120" r:id="rId121"/>
    <sheet name="S21 Q8d" sheetId="121" r:id="rId122"/>
    <sheet name="S21 Sol Q8d" sheetId="122" r:id="rId123"/>
    <sheet name="F20 Q7b(i)" sheetId="123" r:id="rId124"/>
    <sheet name="F20 Sol Q7b(i)" sheetId="124" r:id="rId125"/>
    <sheet name="Sheet125" sheetId="125" r:id="rId126"/>
    <sheet name="Sheet126" sheetId="126" r:id="rId127"/>
    <sheet name="Sheet127" sheetId="127" r:id="rId128"/>
  </sheets>
  <externalReferences>
    <externalReference r:id="rId129"/>
    <externalReference r:id="rId130"/>
    <externalReference r:id="rId131"/>
    <externalReference r:id="rId132"/>
    <externalReference r:id="rId133"/>
    <externalReference r:id="rId134"/>
    <externalReference r:id="rId135"/>
  </externalReferences>
  <definedNames>
    <definedName name="Allocations">#REF!</definedName>
    <definedName name="d">'F23 Q2b'!$C$14</definedName>
    <definedName name="rd">'F23 Q2b'!$C$8</definedName>
    <definedName name="re">'F23 Q2b'!$C$9</definedName>
    <definedName name="tc">'F23 Q2b'!$C$12</definedName>
    <definedName name="Total">#REF!</definedName>
    <definedName name="wacc">'F23 Q2b'!$C$15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 i="111" l="1"/>
  <c r="E116" i="109"/>
  <c r="E115" i="109"/>
  <c r="E114" i="109"/>
  <c r="E113" i="109"/>
  <c r="E112" i="109"/>
  <c r="E111" i="109"/>
  <c r="E110" i="109"/>
  <c r="E109" i="109"/>
  <c r="E108" i="109"/>
  <c r="E107" i="109"/>
  <c r="E106" i="109"/>
  <c r="E105" i="109"/>
  <c r="E104" i="109"/>
  <c r="E103" i="109"/>
  <c r="E102" i="109"/>
  <c r="E101" i="109"/>
  <c r="E100" i="109"/>
  <c r="E99" i="109"/>
  <c r="E98" i="109"/>
  <c r="E97" i="109"/>
  <c r="E96" i="109"/>
  <c r="E95" i="109"/>
  <c r="E94" i="109"/>
  <c r="E93" i="109"/>
  <c r="E92" i="109"/>
  <c r="E91" i="109"/>
  <c r="E90" i="109"/>
  <c r="E89" i="109"/>
  <c r="E88" i="109"/>
  <c r="E87" i="109"/>
  <c r="E86" i="109"/>
  <c r="E85" i="109"/>
  <c r="E84" i="109"/>
  <c r="E83" i="109"/>
  <c r="E82" i="109"/>
  <c r="E81" i="109"/>
  <c r="E80" i="109"/>
  <c r="E79" i="109"/>
  <c r="E78" i="109"/>
  <c r="E77" i="109"/>
  <c r="E76" i="109"/>
  <c r="E75" i="109"/>
  <c r="E74" i="109"/>
  <c r="E73" i="109"/>
  <c r="E72" i="109"/>
  <c r="E71" i="109"/>
  <c r="E70" i="109"/>
  <c r="E69" i="109"/>
  <c r="E68" i="109"/>
  <c r="E67" i="109"/>
  <c r="E66" i="109"/>
  <c r="E65" i="109"/>
  <c r="E64" i="109"/>
  <c r="E63" i="109"/>
  <c r="E62" i="109"/>
  <c r="E61" i="109"/>
  <c r="E60" i="109"/>
  <c r="E59" i="109"/>
  <c r="E58" i="109"/>
  <c r="E57" i="109"/>
  <c r="E56" i="109"/>
  <c r="E55" i="109"/>
  <c r="E54" i="109"/>
  <c r="E53" i="109"/>
  <c r="E52" i="109"/>
  <c r="E51" i="109"/>
  <c r="E50" i="109"/>
  <c r="E49" i="109"/>
  <c r="E48" i="109"/>
  <c r="E47" i="109"/>
  <c r="E46" i="109"/>
  <c r="E45" i="109"/>
  <c r="E44" i="109"/>
  <c r="E43" i="109"/>
  <c r="E42" i="109"/>
  <c r="E41" i="109"/>
  <c r="E40" i="109"/>
  <c r="E39" i="109"/>
  <c r="E38" i="109"/>
  <c r="E37" i="109"/>
  <c r="E36" i="109"/>
  <c r="E35" i="109"/>
  <c r="E34" i="109"/>
  <c r="E33" i="109"/>
  <c r="E32" i="109"/>
  <c r="E31" i="109"/>
  <c r="E30" i="109"/>
  <c r="E29" i="109"/>
  <c r="E28" i="109"/>
  <c r="E27" i="109"/>
  <c r="E26" i="109"/>
  <c r="E25" i="109"/>
  <c r="E24" i="109"/>
  <c r="E23" i="109"/>
  <c r="E22" i="109"/>
  <c r="E21" i="109"/>
  <c r="E20" i="109"/>
  <c r="E19" i="109"/>
  <c r="E18" i="109"/>
  <c r="E17" i="109"/>
  <c r="N1" i="109"/>
  <c r="E116" i="107"/>
  <c r="E115" i="107"/>
  <c r="E114" i="107"/>
  <c r="E113" i="107"/>
  <c r="E112" i="107"/>
  <c r="E111" i="107"/>
  <c r="E110" i="107"/>
  <c r="E109" i="107"/>
  <c r="E108" i="107"/>
  <c r="E107" i="107"/>
  <c r="E106" i="107"/>
  <c r="E105" i="107"/>
  <c r="E104" i="107"/>
  <c r="E103" i="107"/>
  <c r="E102" i="107"/>
  <c r="E101" i="107"/>
  <c r="E100" i="107"/>
  <c r="E99" i="107"/>
  <c r="E98" i="107"/>
  <c r="E97" i="107"/>
  <c r="E96" i="107"/>
  <c r="E95" i="107"/>
  <c r="E94" i="107"/>
  <c r="E93" i="107"/>
  <c r="E92" i="107"/>
  <c r="E91" i="107"/>
  <c r="E90" i="107"/>
  <c r="E89" i="107"/>
  <c r="E88" i="107"/>
  <c r="E87" i="107"/>
  <c r="E86" i="107"/>
  <c r="E85" i="107"/>
  <c r="E84" i="107"/>
  <c r="E83" i="107"/>
  <c r="E82" i="107"/>
  <c r="E81" i="107"/>
  <c r="E80" i="107"/>
  <c r="E79" i="107"/>
  <c r="E78" i="107"/>
  <c r="E77" i="107"/>
  <c r="E76" i="107"/>
  <c r="E75" i="107"/>
  <c r="E74" i="107"/>
  <c r="E73" i="107"/>
  <c r="E72" i="107"/>
  <c r="E71" i="107"/>
  <c r="E70" i="107"/>
  <c r="E69" i="107"/>
  <c r="E68" i="107"/>
  <c r="E67" i="107"/>
  <c r="E66" i="107"/>
  <c r="E65" i="107"/>
  <c r="E64" i="107"/>
  <c r="E63" i="107"/>
  <c r="E62" i="107"/>
  <c r="E61" i="107"/>
  <c r="E60" i="107"/>
  <c r="E59" i="107"/>
  <c r="E58" i="107"/>
  <c r="E57" i="107"/>
  <c r="E56" i="107"/>
  <c r="E55" i="107"/>
  <c r="E54" i="107"/>
  <c r="E53" i="107"/>
  <c r="E52" i="107"/>
  <c r="E51" i="107"/>
  <c r="E50" i="107"/>
  <c r="E49" i="107"/>
  <c r="E48" i="107"/>
  <c r="E47" i="107"/>
  <c r="E46" i="107"/>
  <c r="E45" i="107"/>
  <c r="E44" i="107"/>
  <c r="E43" i="107"/>
  <c r="E42" i="107"/>
  <c r="E41" i="107"/>
  <c r="E40" i="107"/>
  <c r="E39" i="107"/>
  <c r="E38" i="107"/>
  <c r="E37" i="107"/>
  <c r="E36" i="107"/>
  <c r="E35" i="107"/>
  <c r="E34" i="107"/>
  <c r="E33" i="107"/>
  <c r="E32" i="107"/>
  <c r="E31" i="107"/>
  <c r="E30" i="107"/>
  <c r="E29" i="107"/>
  <c r="E28" i="107"/>
  <c r="E27" i="107"/>
  <c r="E26" i="107"/>
  <c r="E25" i="107"/>
  <c r="E24" i="107"/>
  <c r="E23" i="107"/>
  <c r="E22" i="107"/>
  <c r="E21" i="107"/>
  <c r="E20" i="107"/>
  <c r="E19" i="107"/>
  <c r="E18" i="107"/>
  <c r="E17" i="107"/>
  <c r="N1" i="107"/>
  <c r="B29" i="105"/>
  <c r="B30" i="105" s="1"/>
  <c r="B31" i="105" s="1"/>
  <c r="B32" i="105" s="1"/>
  <c r="B33" i="105" s="1"/>
  <c r="B34" i="105" s="1"/>
  <c r="B35" i="105" s="1"/>
  <c r="B36" i="105" s="1"/>
  <c r="B37" i="105" s="1"/>
  <c r="B38" i="105" s="1"/>
  <c r="B39" i="105" s="1"/>
  <c r="B40" i="105" s="1"/>
  <c r="B41" i="105" s="1"/>
  <c r="B42" i="105" s="1"/>
  <c r="B43" i="105" s="1"/>
  <c r="B44" i="105" s="1"/>
  <c r="B45" i="105" s="1"/>
  <c r="B46" i="105" s="1"/>
  <c r="B47" i="105" s="1"/>
  <c r="B48" i="105" s="1"/>
  <c r="B49" i="105" s="1"/>
  <c r="B50" i="105" s="1"/>
  <c r="B51" i="105" s="1"/>
  <c r="B52" i="105" s="1"/>
  <c r="B53" i="105" s="1"/>
  <c r="B54" i="105" s="1"/>
  <c r="B55" i="105" s="1"/>
  <c r="B56" i="105" s="1"/>
  <c r="B57" i="105" s="1"/>
  <c r="B58" i="105" s="1"/>
  <c r="B59" i="105" s="1"/>
  <c r="B60" i="105" s="1"/>
  <c r="B61" i="105" s="1"/>
  <c r="B62" i="105" s="1"/>
  <c r="B63" i="105" s="1"/>
  <c r="B64" i="105" s="1"/>
  <c r="B65" i="105" s="1"/>
  <c r="B66" i="105" s="1"/>
  <c r="B67" i="105" s="1"/>
  <c r="B68" i="105" s="1"/>
  <c r="B69" i="105" s="1"/>
  <c r="B70" i="105" s="1"/>
  <c r="B71" i="105" s="1"/>
  <c r="B72" i="105" s="1"/>
  <c r="B73" i="105" s="1"/>
  <c r="B74" i="105" s="1"/>
  <c r="B75" i="105" s="1"/>
  <c r="B76" i="105" s="1"/>
  <c r="B77" i="105" s="1"/>
  <c r="B78" i="105" s="1"/>
  <c r="B79" i="105" s="1"/>
  <c r="B80" i="105" s="1"/>
  <c r="B81" i="105" s="1"/>
  <c r="B82" i="105" s="1"/>
  <c r="B83" i="105" s="1"/>
  <c r="B84" i="105" s="1"/>
  <c r="B85" i="105" s="1"/>
  <c r="B86" i="105" s="1"/>
  <c r="B87" i="105" s="1"/>
  <c r="B88" i="105" s="1"/>
  <c r="B89" i="105" s="1"/>
  <c r="B90" i="105" s="1"/>
  <c r="B91" i="105" s="1"/>
  <c r="B92" i="105" s="1"/>
  <c r="B93" i="105" s="1"/>
  <c r="B94" i="105" s="1"/>
  <c r="B95" i="105" s="1"/>
  <c r="B96" i="105" s="1"/>
  <c r="B97" i="105" s="1"/>
  <c r="B98" i="105" s="1"/>
  <c r="B99" i="105" s="1"/>
  <c r="B100" i="105" s="1"/>
  <c r="B101" i="105" s="1"/>
  <c r="B102" i="105" s="1"/>
  <c r="B103" i="105" s="1"/>
  <c r="B104" i="105" s="1"/>
  <c r="B105" i="105" s="1"/>
  <c r="B106" i="105" s="1"/>
  <c r="B107" i="105" s="1"/>
  <c r="B108" i="105" s="1"/>
  <c r="B109" i="105" s="1"/>
  <c r="B110" i="105" s="1"/>
  <c r="B111" i="105" s="1"/>
  <c r="B112" i="105" s="1"/>
  <c r="B113" i="105" s="1"/>
  <c r="B114" i="105" s="1"/>
  <c r="B115" i="105" s="1"/>
  <c r="B116" i="105" s="1"/>
  <c r="B117" i="105" s="1"/>
  <c r="B118" i="105" s="1"/>
  <c r="B119" i="105" s="1"/>
  <c r="B120" i="105" s="1"/>
  <c r="B121" i="105" s="1"/>
  <c r="B122" i="105" s="1"/>
  <c r="B123" i="105" s="1"/>
  <c r="B124" i="105" s="1"/>
  <c r="B125" i="105" s="1"/>
  <c r="B126" i="105" s="1"/>
  <c r="B28" i="105"/>
  <c r="E22" i="105"/>
  <c r="D22" i="105"/>
  <c r="C22" i="105"/>
  <c r="I21" i="105"/>
  <c r="H21" i="105"/>
  <c r="E21" i="105"/>
  <c r="D21" i="105"/>
  <c r="C21" i="105"/>
  <c r="B21" i="105"/>
  <c r="I20" i="105"/>
  <c r="H20" i="105"/>
  <c r="E20" i="105"/>
  <c r="D20" i="105"/>
  <c r="D19" i="105"/>
  <c r="N1" i="105"/>
  <c r="B28" i="103"/>
  <c r="B29" i="103" s="1"/>
  <c r="B30" i="103" s="1"/>
  <c r="B31" i="103" s="1"/>
  <c r="B32" i="103" s="1"/>
  <c r="B33" i="103" s="1"/>
  <c r="B34" i="103" s="1"/>
  <c r="B35" i="103" s="1"/>
  <c r="B36" i="103" s="1"/>
  <c r="B37" i="103" s="1"/>
  <c r="B38" i="103" s="1"/>
  <c r="B39" i="103" s="1"/>
  <c r="B40" i="103" s="1"/>
  <c r="B41" i="103" s="1"/>
  <c r="B42" i="103" s="1"/>
  <c r="B43" i="103" s="1"/>
  <c r="B44" i="103" s="1"/>
  <c r="B45" i="103" s="1"/>
  <c r="B46" i="103" s="1"/>
  <c r="B47" i="103" s="1"/>
  <c r="B48" i="103" s="1"/>
  <c r="B49" i="103" s="1"/>
  <c r="B50" i="103" s="1"/>
  <c r="B51" i="103" s="1"/>
  <c r="B52" i="103" s="1"/>
  <c r="B53" i="103" s="1"/>
  <c r="B54" i="103" s="1"/>
  <c r="B55" i="103" s="1"/>
  <c r="B56" i="103" s="1"/>
  <c r="B57" i="103" s="1"/>
  <c r="B58" i="103" s="1"/>
  <c r="B59" i="103" s="1"/>
  <c r="B60" i="103" s="1"/>
  <c r="B61" i="103" s="1"/>
  <c r="B62" i="103" s="1"/>
  <c r="B63" i="103" s="1"/>
  <c r="B64" i="103" s="1"/>
  <c r="B65" i="103" s="1"/>
  <c r="B66" i="103" s="1"/>
  <c r="B67" i="103" s="1"/>
  <c r="B68" i="103" s="1"/>
  <c r="B69" i="103" s="1"/>
  <c r="B70" i="103" s="1"/>
  <c r="B71" i="103" s="1"/>
  <c r="B72" i="103" s="1"/>
  <c r="B73" i="103" s="1"/>
  <c r="B74" i="103" s="1"/>
  <c r="B75" i="103" s="1"/>
  <c r="B76" i="103" s="1"/>
  <c r="B77" i="103" s="1"/>
  <c r="B78" i="103" s="1"/>
  <c r="B79" i="103" s="1"/>
  <c r="B80" i="103" s="1"/>
  <c r="B81" i="103" s="1"/>
  <c r="B82" i="103" s="1"/>
  <c r="B83" i="103" s="1"/>
  <c r="B84" i="103" s="1"/>
  <c r="B85" i="103" s="1"/>
  <c r="B86" i="103" s="1"/>
  <c r="B87" i="103" s="1"/>
  <c r="B88" i="103" s="1"/>
  <c r="B89" i="103" s="1"/>
  <c r="B90" i="103" s="1"/>
  <c r="B91" i="103" s="1"/>
  <c r="B92" i="103" s="1"/>
  <c r="B93" i="103" s="1"/>
  <c r="B94" i="103" s="1"/>
  <c r="B95" i="103" s="1"/>
  <c r="B96" i="103" s="1"/>
  <c r="B97" i="103" s="1"/>
  <c r="B98" i="103" s="1"/>
  <c r="B99" i="103" s="1"/>
  <c r="B100" i="103" s="1"/>
  <c r="B101" i="103" s="1"/>
  <c r="B102" i="103" s="1"/>
  <c r="B103" i="103" s="1"/>
  <c r="B104" i="103" s="1"/>
  <c r="B105" i="103" s="1"/>
  <c r="B106" i="103" s="1"/>
  <c r="B107" i="103" s="1"/>
  <c r="B108" i="103" s="1"/>
  <c r="B109" i="103" s="1"/>
  <c r="B110" i="103" s="1"/>
  <c r="B111" i="103" s="1"/>
  <c r="B112" i="103" s="1"/>
  <c r="B113" i="103" s="1"/>
  <c r="B114" i="103" s="1"/>
  <c r="B115" i="103" s="1"/>
  <c r="B116" i="103" s="1"/>
  <c r="B117" i="103" s="1"/>
  <c r="B118" i="103" s="1"/>
  <c r="B119" i="103" s="1"/>
  <c r="B120" i="103" s="1"/>
  <c r="B121" i="103" s="1"/>
  <c r="B122" i="103" s="1"/>
  <c r="B123" i="103" s="1"/>
  <c r="B124" i="103" s="1"/>
  <c r="B125" i="103" s="1"/>
  <c r="B126" i="103" s="1"/>
  <c r="E22" i="103"/>
  <c r="D22" i="103"/>
  <c r="C22" i="103"/>
  <c r="E21" i="103"/>
  <c r="D21" i="103"/>
  <c r="C21" i="103"/>
  <c r="B21" i="103"/>
  <c r="E20" i="103"/>
  <c r="D20" i="103"/>
  <c r="D19" i="103"/>
  <c r="N1" i="103"/>
  <c r="B23" i="101"/>
  <c r="B24" i="101" s="1"/>
  <c r="B25" i="101" s="1"/>
  <c r="B26" i="101" s="1"/>
  <c r="B27" i="101" s="1"/>
  <c r="B28" i="101" s="1"/>
  <c r="B29" i="101" s="1"/>
  <c r="B30" i="101" s="1"/>
  <c r="B31" i="101" s="1"/>
  <c r="B32" i="101" s="1"/>
  <c r="B33" i="101" s="1"/>
  <c r="B34" i="101" s="1"/>
  <c r="B35" i="101" s="1"/>
  <c r="B36" i="101" s="1"/>
  <c r="B37" i="101" s="1"/>
  <c r="B38" i="101" s="1"/>
  <c r="B39" i="101" s="1"/>
  <c r="B40" i="101" s="1"/>
  <c r="B41" i="101" s="1"/>
  <c r="B42" i="101" s="1"/>
  <c r="B43" i="101" s="1"/>
  <c r="B44" i="101" s="1"/>
  <c r="B45" i="101" s="1"/>
  <c r="B46" i="101" s="1"/>
  <c r="B47" i="101" s="1"/>
  <c r="B48" i="101" s="1"/>
  <c r="B49" i="101" s="1"/>
  <c r="B50" i="101" s="1"/>
  <c r="B51" i="101" s="1"/>
  <c r="B52" i="101" s="1"/>
  <c r="B53" i="101" s="1"/>
  <c r="B54" i="101" s="1"/>
  <c r="B55" i="101" s="1"/>
  <c r="B56" i="101" s="1"/>
  <c r="B57" i="101" s="1"/>
  <c r="B58" i="101" s="1"/>
  <c r="B59" i="101" s="1"/>
  <c r="B60" i="101" s="1"/>
  <c r="B61" i="101" s="1"/>
  <c r="B62" i="101" s="1"/>
  <c r="B63" i="101" s="1"/>
  <c r="B64" i="101" s="1"/>
  <c r="B65" i="101" s="1"/>
  <c r="B66" i="101" s="1"/>
  <c r="B67" i="101" s="1"/>
  <c r="B68" i="101" s="1"/>
  <c r="B69" i="101" s="1"/>
  <c r="B70" i="101" s="1"/>
  <c r="B71" i="101" s="1"/>
  <c r="B72" i="101" s="1"/>
  <c r="B73" i="101" s="1"/>
  <c r="B74" i="101" s="1"/>
  <c r="B75" i="101" s="1"/>
  <c r="B76" i="101" s="1"/>
  <c r="B77" i="101" s="1"/>
  <c r="B78" i="101" s="1"/>
  <c r="B79" i="101" s="1"/>
  <c r="B80" i="101" s="1"/>
  <c r="B81" i="101" s="1"/>
  <c r="B82" i="101" s="1"/>
  <c r="B83" i="101" s="1"/>
  <c r="B84" i="101" s="1"/>
  <c r="B85" i="101" s="1"/>
  <c r="B86" i="101" s="1"/>
  <c r="B87" i="101" s="1"/>
  <c r="B88" i="101" s="1"/>
  <c r="B89" i="101" s="1"/>
  <c r="B90" i="101" s="1"/>
  <c r="B91" i="101" s="1"/>
  <c r="B92" i="101" s="1"/>
  <c r="B93" i="101" s="1"/>
  <c r="B94" i="101" s="1"/>
  <c r="B95" i="101" s="1"/>
  <c r="B96" i="101" s="1"/>
  <c r="B97" i="101" s="1"/>
  <c r="B98" i="101" s="1"/>
  <c r="B99" i="101" s="1"/>
  <c r="B100" i="101" s="1"/>
  <c r="B101" i="101" s="1"/>
  <c r="B102" i="101" s="1"/>
  <c r="B103" i="101" s="1"/>
  <c r="B104" i="101" s="1"/>
  <c r="B105" i="101" s="1"/>
  <c r="B106" i="101" s="1"/>
  <c r="B107" i="101" s="1"/>
  <c r="B108" i="101" s="1"/>
  <c r="B109" i="101" s="1"/>
  <c r="B110" i="101" s="1"/>
  <c r="B111" i="101" s="1"/>
  <c r="B112" i="101" s="1"/>
  <c r="B113" i="101" s="1"/>
  <c r="B114" i="101" s="1"/>
  <c r="B115" i="101" s="1"/>
  <c r="B116" i="101" s="1"/>
  <c r="B117" i="101" s="1"/>
  <c r="B118" i="101" s="1"/>
  <c r="B119" i="101" s="1"/>
  <c r="B120" i="101" s="1"/>
  <c r="B121" i="101" s="1"/>
  <c r="N1" i="101"/>
  <c r="N1" i="99"/>
  <c r="N1" i="97"/>
  <c r="N1" i="95"/>
  <c r="B39" i="93"/>
  <c r="N1" i="93"/>
  <c r="N1" i="91"/>
  <c r="N1" i="89" l="1"/>
  <c r="N1" i="87"/>
  <c r="N1" i="85"/>
  <c r="N1" i="83"/>
  <c r="N1" i="81"/>
  <c r="N1" i="79"/>
  <c r="E26" i="77"/>
  <c r="D26" i="77"/>
  <c r="C26" i="77"/>
  <c r="E25" i="77"/>
  <c r="D25" i="77"/>
  <c r="C25" i="77"/>
  <c r="B25" i="77"/>
  <c r="E24" i="77"/>
  <c r="D24" i="77"/>
  <c r="D23" i="77"/>
  <c r="N1" i="77"/>
  <c r="N1" i="75"/>
  <c r="E17" i="67" l="1"/>
  <c r="D17" i="67"/>
  <c r="C17" i="67"/>
  <c r="B17" i="67"/>
  <c r="E16" i="67"/>
  <c r="D16" i="67"/>
  <c r="C16" i="67"/>
  <c r="B16" i="67"/>
  <c r="E15" i="67"/>
  <c r="D15" i="67"/>
  <c r="C15" i="67"/>
  <c r="B15" i="67"/>
  <c r="E14" i="67"/>
  <c r="D14" i="67"/>
  <c r="C14" i="67"/>
  <c r="B14" i="67"/>
  <c r="B13" i="67"/>
  <c r="E10" i="67"/>
  <c r="D10" i="67"/>
  <c r="C10" i="67"/>
  <c r="B10" i="67"/>
  <c r="E9" i="67"/>
  <c r="D9" i="67"/>
  <c r="C9" i="67"/>
  <c r="B9" i="67"/>
  <c r="E8" i="67"/>
  <c r="D8" i="67"/>
  <c r="C8" i="67"/>
  <c r="B8" i="67"/>
  <c r="E7" i="67"/>
  <c r="D7" i="67"/>
  <c r="C7" i="67"/>
  <c r="B7" i="67"/>
  <c r="B6" i="67"/>
  <c r="G50" i="54" l="1"/>
  <c r="M50" i="54" s="1"/>
  <c r="G46" i="54"/>
  <c r="G57" i="54" s="1"/>
  <c r="G44" i="54"/>
  <c r="J44" i="54" s="1"/>
  <c r="G42" i="54"/>
  <c r="M42" i="54" s="1"/>
  <c r="G41" i="54"/>
  <c r="M41" i="54" s="1"/>
  <c r="G28" i="54"/>
  <c r="G30" i="54" s="1"/>
  <c r="G25" i="54"/>
  <c r="J25" i="54" s="1"/>
  <c r="G23" i="54"/>
  <c r="G22" i="54"/>
  <c r="J22" i="54" s="1"/>
  <c r="G21" i="54"/>
  <c r="M21" i="54" s="1"/>
  <c r="G20" i="54"/>
  <c r="J20" i="54" s="1"/>
  <c r="G18" i="54"/>
  <c r="G17" i="54"/>
  <c r="J17" i="54" s="1"/>
  <c r="G16" i="54"/>
  <c r="M16" i="54" s="1"/>
  <c r="F10" i="52"/>
  <c r="E10" i="52"/>
  <c r="D10" i="52"/>
  <c r="C10" i="52"/>
  <c r="F9" i="52"/>
  <c r="E9" i="52"/>
  <c r="D9" i="52"/>
  <c r="C9" i="52"/>
  <c r="F8" i="52"/>
  <c r="E8" i="52"/>
  <c r="D8" i="52"/>
  <c r="C8" i="52"/>
  <c r="F7" i="52"/>
  <c r="E7" i="52"/>
  <c r="D7" i="52"/>
  <c r="C7" i="52"/>
  <c r="F6" i="52"/>
  <c r="E6" i="52"/>
  <c r="D6" i="52"/>
  <c r="C6" i="52"/>
  <c r="F10" i="51"/>
  <c r="E10" i="51"/>
  <c r="D10" i="51"/>
  <c r="C10" i="51"/>
  <c r="F9" i="51"/>
  <c r="E9" i="51"/>
  <c r="D9" i="51"/>
  <c r="C9" i="51"/>
  <c r="F8" i="51"/>
  <c r="E8" i="51"/>
  <c r="D8" i="51"/>
  <c r="C8" i="51"/>
  <c r="F7" i="51"/>
  <c r="E7" i="51"/>
  <c r="D7" i="51"/>
  <c r="C7" i="51"/>
  <c r="F6" i="51"/>
  <c r="E6" i="51"/>
  <c r="D6" i="51"/>
  <c r="C6" i="51"/>
  <c r="F12" i="50"/>
  <c r="E12" i="50"/>
  <c r="D12" i="50"/>
  <c r="C12" i="50"/>
  <c r="F11" i="50"/>
  <c r="E11" i="50"/>
  <c r="D11" i="50"/>
  <c r="C11" i="50"/>
  <c r="F10" i="50"/>
  <c r="E10" i="50"/>
  <c r="D10" i="50"/>
  <c r="C10" i="50"/>
  <c r="F9" i="50"/>
  <c r="E9" i="50"/>
  <c r="D9" i="50"/>
  <c r="C9" i="50"/>
  <c r="F8" i="50"/>
  <c r="E8" i="50"/>
  <c r="D8" i="50"/>
  <c r="C8" i="50"/>
  <c r="F12" i="49"/>
  <c r="E12" i="49"/>
  <c r="D12" i="49"/>
  <c r="C12" i="49"/>
  <c r="F11" i="49"/>
  <c r="E11" i="49"/>
  <c r="D11" i="49"/>
  <c r="C11" i="49"/>
  <c r="F10" i="49"/>
  <c r="E10" i="49"/>
  <c r="D10" i="49"/>
  <c r="C10" i="49"/>
  <c r="F9" i="49"/>
  <c r="E9" i="49"/>
  <c r="D9" i="49"/>
  <c r="C9" i="49"/>
  <c r="F8" i="49"/>
  <c r="E8" i="49"/>
  <c r="D8" i="49"/>
  <c r="C8" i="49"/>
  <c r="L32" i="48"/>
  <c r="K32" i="48"/>
  <c r="J32" i="48"/>
  <c r="M29" i="48"/>
  <c r="L29" i="48"/>
  <c r="K29" i="48"/>
  <c r="J29" i="48"/>
  <c r="M28" i="48"/>
  <c r="L28" i="48"/>
  <c r="K28" i="48"/>
  <c r="J28" i="48"/>
  <c r="M21" i="48"/>
  <c r="M32" i="48" s="1"/>
  <c r="M20" i="48"/>
  <c r="M31" i="48" s="1"/>
  <c r="M19" i="48"/>
  <c r="J30" i="48" s="1"/>
  <c r="M21" i="47"/>
  <c r="M20" i="47"/>
  <c r="M19" i="47"/>
  <c r="J16" i="54" l="1"/>
  <c r="J41" i="54"/>
  <c r="J42" i="54"/>
  <c r="M17" i="54"/>
  <c r="M18" i="54"/>
  <c r="J21" i="54"/>
  <c r="J23" i="54"/>
  <c r="M22" i="54"/>
  <c r="J50" i="54"/>
  <c r="J46" i="54"/>
  <c r="J55" i="54" s="1"/>
  <c r="G55" i="54"/>
  <c r="M44" i="54"/>
  <c r="M46" i="54" s="1"/>
  <c r="J30" i="54"/>
  <c r="M30" i="54"/>
  <c r="G32" i="54"/>
  <c r="G53" i="54" s="1"/>
  <c r="J18" i="54"/>
  <c r="M26" i="54"/>
  <c r="M25" i="54"/>
  <c r="M20" i="54"/>
  <c r="M23" i="54" s="1"/>
  <c r="J31" i="48"/>
  <c r="M30" i="48"/>
  <c r="L31" i="48"/>
  <c r="K31" i="48"/>
  <c r="L30" i="48"/>
  <c r="K30" i="48"/>
  <c r="J57" i="54" l="1"/>
  <c r="G52" i="54"/>
  <c r="M57" i="54"/>
  <c r="M55" i="54"/>
  <c r="J52" i="54"/>
  <c r="M52" i="54"/>
  <c r="M53" i="54" s="1"/>
  <c r="M32" i="54" s="1"/>
  <c r="M27" i="54" s="1"/>
  <c r="M28" i="54" s="1"/>
  <c r="J28" i="54"/>
  <c r="J32" i="54" s="1"/>
  <c r="J53" i="54" s="1"/>
  <c r="J26" i="54"/>
  <c r="J54" i="54" l="1"/>
  <c r="C19" i="42"/>
  <c r="C14" i="42"/>
  <c r="D67" i="39"/>
  <c r="C66" i="39"/>
  <c r="D65" i="39"/>
  <c r="E65" i="39" s="1"/>
  <c r="E64" i="39"/>
  <c r="D64" i="39"/>
  <c r="C61" i="39"/>
  <c r="E60" i="39"/>
  <c r="D60" i="39"/>
  <c r="E59" i="39"/>
  <c r="D59" i="39"/>
  <c r="D58" i="39"/>
  <c r="E58" i="39" s="1"/>
  <c r="D57" i="39"/>
  <c r="E57" i="39" s="1"/>
  <c r="E61" i="39" s="1"/>
  <c r="E71" i="39" s="1"/>
  <c r="D46" i="39"/>
  <c r="C45" i="39"/>
  <c r="D44" i="39"/>
  <c r="E44" i="39" s="1"/>
  <c r="D43" i="39"/>
  <c r="E43" i="39" s="1"/>
  <c r="C39" i="39"/>
  <c r="E38" i="39"/>
  <c r="D38" i="39"/>
  <c r="D37" i="39"/>
  <c r="E37" i="39" s="1"/>
  <c r="D36" i="39"/>
  <c r="E36" i="39" s="1"/>
  <c r="D35" i="39"/>
  <c r="E35" i="39" s="1"/>
  <c r="G26" i="39"/>
  <c r="E26" i="39"/>
  <c r="H23" i="39"/>
  <c r="C23" i="39"/>
  <c r="H22" i="39"/>
  <c r="F22" i="39"/>
  <c r="E22" i="39"/>
  <c r="H21" i="39"/>
  <c r="E21" i="39"/>
  <c r="F21" i="39" s="1"/>
  <c r="H20" i="39"/>
  <c r="E20" i="39"/>
  <c r="F20" i="39" s="1"/>
  <c r="C18" i="39"/>
  <c r="H17" i="39"/>
  <c r="H18" i="39" s="1"/>
  <c r="H25" i="39" s="1"/>
  <c r="E17" i="39"/>
  <c r="F17" i="39" s="1"/>
  <c r="F18" i="39" s="1"/>
  <c r="G24" i="37"/>
  <c r="C23" i="37" s="1"/>
  <c r="G22" i="37"/>
  <c r="G16" i="37"/>
  <c r="C15" i="37" s="1"/>
  <c r="G14" i="37"/>
  <c r="N3" i="34"/>
  <c r="N2" i="34"/>
  <c r="D23" i="30"/>
  <c r="E23" i="30" s="1"/>
  <c r="F23" i="30" s="1"/>
  <c r="G23" i="30" s="1"/>
  <c r="H23" i="30" s="1"/>
  <c r="I23" i="30" s="1"/>
  <c r="J23" i="30" s="1"/>
  <c r="K23" i="30" s="1"/>
  <c r="L23" i="30" s="1"/>
  <c r="M23" i="30" s="1"/>
  <c r="N23" i="30" s="1"/>
  <c r="O23" i="30" s="1"/>
  <c r="P23" i="30" s="1"/>
  <c r="Q23" i="30" s="1"/>
  <c r="R23" i="30" s="1"/>
  <c r="S23" i="30" s="1"/>
  <c r="T23" i="30" s="1"/>
  <c r="U23" i="30" s="1"/>
  <c r="V23" i="30" s="1"/>
  <c r="W23" i="30" s="1"/>
  <c r="C14" i="30"/>
  <c r="C15" i="30" s="1"/>
  <c r="N4" i="29"/>
  <c r="N3" i="29"/>
  <c r="N2" i="29"/>
  <c r="N4" i="28"/>
  <c r="N3" i="28"/>
  <c r="N2" i="28"/>
  <c r="E70" i="39" l="1"/>
  <c r="E66" i="39"/>
  <c r="C25" i="39"/>
  <c r="F23" i="39"/>
  <c r="C26" i="39"/>
  <c r="C27" i="39" s="1"/>
  <c r="E39" i="39"/>
  <c r="E50" i="39" s="1"/>
  <c r="E45" i="39"/>
  <c r="C16" i="37"/>
  <c r="C17" i="37" s="1"/>
  <c r="C24" i="37"/>
  <c r="C25" i="37" s="1"/>
  <c r="C32" i="30"/>
  <c r="C33" i="30"/>
  <c r="E49" i="39" l="1"/>
  <c r="C68" i="39"/>
  <c r="C47" i="39"/>
  <c r="H26" i="39"/>
  <c r="H27" i="39" s="1"/>
  <c r="F26" i="39"/>
  <c r="C67" i="39" l="1"/>
  <c r="E67" i="39" s="1"/>
  <c r="E68" i="39" s="1"/>
  <c r="C46" i="39"/>
  <c r="C49" i="39" l="1"/>
  <c r="C70" i="39"/>
  <c r="E46" i="39"/>
  <c r="E47" i="39" s="1"/>
  <c r="F27" i="39" s="1"/>
  <c r="F24" i="39" s="1"/>
  <c r="F25" i="39" s="1"/>
  <c r="C50" i="39" l="1"/>
  <c r="C71" i="39"/>
  <c r="F12" i="25" l="1"/>
  <c r="E12" i="25"/>
  <c r="D12" i="25"/>
  <c r="C12" i="25"/>
  <c r="L11" i="25"/>
  <c r="K11" i="25"/>
  <c r="J11" i="25"/>
  <c r="I11" i="25"/>
  <c r="C12" i="24"/>
  <c r="K11" i="24"/>
  <c r="K12" i="24" s="1"/>
  <c r="J11" i="24"/>
  <c r="J12" i="24" s="1"/>
  <c r="I11" i="24"/>
  <c r="I12" i="24" s="1"/>
  <c r="E11" i="24"/>
  <c r="E12" i="24" s="1"/>
  <c r="D11" i="24"/>
  <c r="D12" i="24" s="1"/>
  <c r="C11" i="24"/>
  <c r="I20" i="1"/>
  <c r="H20" i="1"/>
  <c r="J20" i="1" s="1"/>
  <c r="I19" i="1"/>
  <c r="H19" i="1"/>
  <c r="J19" i="1" s="1"/>
  <c r="N4" i="1"/>
  <c r="N3" i="1"/>
  <c r="N2" i="1"/>
  <c r="N4" i="17"/>
  <c r="N3" i="17"/>
  <c r="N2" i="17"/>
  <c r="H28" i="13"/>
  <c r="G28" i="13"/>
  <c r="D28" i="13"/>
  <c r="H27" i="13"/>
  <c r="G27" i="13"/>
  <c r="K26" i="13"/>
  <c r="F26" i="13"/>
  <c r="E26" i="13"/>
  <c r="C26" i="13"/>
  <c r="F25" i="13"/>
  <c r="E25" i="13"/>
  <c r="D25" i="13"/>
  <c r="C25" i="13"/>
  <c r="G17" i="11"/>
  <c r="J21" i="1" l="1"/>
  <c r="C17" i="1" s="1"/>
  <c r="C18" i="1" s="1"/>
  <c r="C25" i="1" s="1"/>
  <c r="C24" i="1" l="1"/>
  <c r="C26" i="1"/>
  <c r="D8" i="9" l="1"/>
  <c r="E8" i="9" s="1"/>
  <c r="F8" i="9" s="1"/>
  <c r="G8" i="9" s="1"/>
  <c r="G40" i="8"/>
  <c r="G36" i="8"/>
  <c r="G34" i="8"/>
  <c r="G33" i="8"/>
  <c r="G32" i="8"/>
  <c r="G31" i="8"/>
  <c r="G30" i="8"/>
  <c r="G28" i="8"/>
  <c r="G27" i="8"/>
  <c r="G25" i="8"/>
  <c r="G24" i="8"/>
  <c r="G23" i="8"/>
  <c r="G22" i="8"/>
  <c r="G16" i="8"/>
  <c r="G37" i="8" s="1"/>
  <c r="G15" i="8"/>
  <c r="G14" i="8"/>
  <c r="G13" i="8"/>
  <c r="G12" i="8"/>
  <c r="G11" i="8"/>
  <c r="G10" i="8"/>
  <c r="G9" i="8"/>
  <c r="G8" i="8"/>
  <c r="G7" i="8"/>
  <c r="C36" i="6"/>
  <c r="D26" i="6" s="1"/>
  <c r="C27" i="6"/>
  <c r="D25" i="6"/>
  <c r="C24" i="6"/>
  <c r="D23" i="6"/>
  <c r="C21" i="6"/>
  <c r="C15" i="6"/>
  <c r="C14" i="6"/>
  <c r="C13" i="6"/>
  <c r="C12" i="6"/>
  <c r="C11" i="6"/>
  <c r="C10" i="6"/>
  <c r="C9" i="6"/>
  <c r="C8" i="6"/>
  <c r="C7" i="6"/>
  <c r="C35" i="5"/>
  <c r="D23" i="5" s="1"/>
  <c r="C23" i="5"/>
  <c r="D22" i="5"/>
  <c r="C20" i="5"/>
  <c r="C30" i="6" l="1"/>
  <c r="C28" i="6"/>
  <c r="G39" i="8"/>
  <c r="G38" i="8" s="1"/>
  <c r="C31" i="6"/>
  <c r="C32" i="6" s="1"/>
  <c r="D36" i="6"/>
  <c r="D20" i="6"/>
  <c r="D21" i="6" s="1"/>
  <c r="D24" i="6"/>
  <c r="C26" i="5"/>
  <c r="C27" i="5" s="1"/>
  <c r="C29" i="5" s="1"/>
  <c r="D25" i="5"/>
  <c r="D35" i="5" s="1"/>
  <c r="D24" i="5"/>
  <c r="D19" i="5"/>
  <c r="D20" i="5" s="1"/>
  <c r="E25" i="6" l="1"/>
  <c r="E26" i="6"/>
  <c r="E23" i="6"/>
  <c r="D27" i="6"/>
  <c r="D28" i="6" s="1"/>
  <c r="D30" i="6" s="1"/>
  <c r="E24" i="6"/>
  <c r="E20" i="6"/>
  <c r="E21" i="6" s="1"/>
  <c r="E19" i="5"/>
  <c r="E20" i="5" s="1"/>
  <c r="E24" i="5"/>
  <c r="E25" i="5"/>
  <c r="E22" i="5"/>
  <c r="D26" i="5"/>
  <c r="D27" i="5" s="1"/>
  <c r="D29" i="5" s="1"/>
  <c r="E23" i="5"/>
  <c r="C30" i="5"/>
  <c r="C31" i="5" s="1"/>
  <c r="E35" i="5" l="1"/>
  <c r="E36" i="6"/>
  <c r="F25" i="6" s="1"/>
  <c r="F36" i="6" s="1"/>
  <c r="F26" i="6"/>
  <c r="F23" i="6"/>
  <c r="E27" i="6"/>
  <c r="F24" i="6"/>
  <c r="F20" i="6"/>
  <c r="F21" i="6" s="1"/>
  <c r="D32" i="6"/>
  <c r="D31" i="6"/>
  <c r="E28" i="6"/>
  <c r="E30" i="6" s="1"/>
  <c r="E26" i="5"/>
  <c r="E27" i="5" s="1"/>
  <c r="E29" i="5" s="1"/>
  <c r="F23" i="5"/>
  <c r="F19" i="5"/>
  <c r="F20" i="5" s="1"/>
  <c r="F24" i="5"/>
  <c r="F25" i="5"/>
  <c r="F35" i="5" s="1"/>
  <c r="F22" i="5"/>
  <c r="D30" i="5"/>
  <c r="D31" i="5" s="1"/>
  <c r="E32" i="6" l="1"/>
  <c r="E31" i="6"/>
  <c r="G24" i="6"/>
  <c r="G20" i="6"/>
  <c r="G21" i="6" s="1"/>
  <c r="G25" i="6"/>
  <c r="G26" i="6"/>
  <c r="G23" i="6"/>
  <c r="F27" i="6"/>
  <c r="F28" i="6" s="1"/>
  <c r="F30" i="6" s="1"/>
  <c r="E30" i="5"/>
  <c r="E31" i="5" s="1"/>
  <c r="G22" i="5"/>
  <c r="G24" i="5"/>
  <c r="G23" i="5"/>
  <c r="G19" i="5"/>
  <c r="G20" i="5" s="1"/>
  <c r="G25" i="5"/>
  <c r="F26" i="5"/>
  <c r="F27" i="5" s="1"/>
  <c r="F29" i="5" s="1"/>
  <c r="G36" i="6" l="1"/>
  <c r="G35" i="5"/>
  <c r="G26" i="5" s="1"/>
  <c r="G27" i="5" s="1"/>
  <c r="G29" i="5" s="1"/>
  <c r="H24" i="6"/>
  <c r="H20" i="6"/>
  <c r="H21" i="6" s="1"/>
  <c r="H25" i="6"/>
  <c r="H26" i="6"/>
  <c r="H23" i="6"/>
  <c r="G27" i="6"/>
  <c r="F31" i="6"/>
  <c r="F32" i="6" s="1"/>
  <c r="G28" i="6"/>
  <c r="G30" i="6" s="1"/>
  <c r="H25" i="5"/>
  <c r="H22" i="5"/>
  <c r="H24" i="5"/>
  <c r="F30" i="5"/>
  <c r="F31" i="5" s="1"/>
  <c r="H35" i="5" l="1"/>
  <c r="H36" i="6"/>
  <c r="H23" i="5"/>
  <c r="H19" i="5"/>
  <c r="H20" i="5" s="1"/>
  <c r="H27" i="6"/>
  <c r="H28" i="6" s="1"/>
  <c r="H30" i="6" s="1"/>
  <c r="I24" i="6"/>
  <c r="I20" i="6"/>
  <c r="I21" i="6" s="1"/>
  <c r="I25" i="6"/>
  <c r="I36" i="6" s="1"/>
  <c r="I26" i="6"/>
  <c r="I23" i="6"/>
  <c r="G31" i="6"/>
  <c r="G32" i="6" s="1"/>
  <c r="I25" i="5"/>
  <c r="I22" i="5"/>
  <c r="I19" i="5"/>
  <c r="I20" i="5" s="1"/>
  <c r="H26" i="5"/>
  <c r="I23" i="5"/>
  <c r="I24" i="5"/>
  <c r="I35" i="5" s="1"/>
  <c r="G30" i="5"/>
  <c r="G31" i="5" s="1"/>
  <c r="H27" i="5"/>
  <c r="H29" i="5" s="1"/>
  <c r="H31" i="6" l="1"/>
  <c r="H32" i="6" s="1"/>
  <c r="J23" i="6"/>
  <c r="I27" i="6"/>
  <c r="I28" i="6" s="1"/>
  <c r="I30" i="6" s="1"/>
  <c r="J24" i="6"/>
  <c r="J20" i="6"/>
  <c r="J21" i="6" s="1"/>
  <c r="J25" i="6"/>
  <c r="J26" i="6"/>
  <c r="J24" i="5"/>
  <c r="J25" i="5"/>
  <c r="J22" i="5"/>
  <c r="I26" i="5"/>
  <c r="I27" i="5" s="1"/>
  <c r="I29" i="5" s="1"/>
  <c r="J23" i="5"/>
  <c r="J19" i="5"/>
  <c r="J20" i="5" s="1"/>
  <c r="H30" i="5"/>
  <c r="H31" i="5" s="1"/>
  <c r="J36" i="6" l="1"/>
  <c r="J35" i="5"/>
  <c r="K24" i="5" s="1"/>
  <c r="K35" i="5" s="1"/>
  <c r="K26" i="6"/>
  <c r="K23" i="6"/>
  <c r="J27" i="6"/>
  <c r="K24" i="6"/>
  <c r="K20" i="6"/>
  <c r="K21" i="6" s="1"/>
  <c r="K25" i="6"/>
  <c r="K36" i="6" s="1"/>
  <c r="I31" i="6"/>
  <c r="I32" i="6" s="1"/>
  <c r="J28" i="6"/>
  <c r="J30" i="6" s="1"/>
  <c r="I30" i="5"/>
  <c r="I31" i="5" s="1"/>
  <c r="J26" i="5"/>
  <c r="K25" i="5"/>
  <c r="K22" i="5"/>
  <c r="K23" i="5"/>
  <c r="K19" i="5"/>
  <c r="K20" i="5" s="1"/>
  <c r="J27" i="5"/>
  <c r="J29" i="5" s="1"/>
  <c r="J31" i="6" l="1"/>
  <c r="J32" i="6" s="1"/>
  <c r="L26" i="6"/>
  <c r="L23" i="6"/>
  <c r="K27" i="6"/>
  <c r="L24" i="6"/>
  <c r="L20" i="6"/>
  <c r="L21" i="6" s="1"/>
  <c r="L25" i="6"/>
  <c r="L36" i="6" s="1"/>
  <c r="K28" i="6"/>
  <c r="K30" i="6" s="1"/>
  <c r="J31" i="5"/>
  <c r="J30" i="5"/>
  <c r="L23" i="5"/>
  <c r="L19" i="5"/>
  <c r="L20" i="5" s="1"/>
  <c r="L24" i="5"/>
  <c r="L22" i="5"/>
  <c r="L25" i="5"/>
  <c r="K26" i="5"/>
  <c r="K27" i="5" s="1"/>
  <c r="K29" i="5" s="1"/>
  <c r="L35" i="5" l="1"/>
  <c r="K31" i="6"/>
  <c r="K32" i="6" s="1"/>
  <c r="M25" i="6"/>
  <c r="M26" i="6" s="1"/>
  <c r="M23" i="6"/>
  <c r="L27" i="6"/>
  <c r="M24" i="6"/>
  <c r="M20" i="6"/>
  <c r="M21" i="6" s="1"/>
  <c r="L30" i="6"/>
  <c r="L28" i="6"/>
  <c r="M19" i="5"/>
  <c r="M20" i="5" s="1"/>
  <c r="M24" i="5"/>
  <c r="M22" i="5"/>
  <c r="L26" i="5"/>
  <c r="L27" i="5" s="1"/>
  <c r="L29" i="5" s="1"/>
  <c r="M23" i="5"/>
  <c r="K31" i="5"/>
  <c r="K30" i="5"/>
  <c r="L31" i="6" l="1"/>
  <c r="L32" i="6" s="1"/>
  <c r="M36" i="6"/>
  <c r="M27" i="6" s="1"/>
  <c r="M28" i="6" s="1"/>
  <c r="M30" i="6" s="1"/>
  <c r="L30" i="5"/>
  <c r="L31" i="5" s="1"/>
  <c r="M25" i="5"/>
  <c r="M32" i="6" l="1"/>
  <c r="M31" i="6"/>
  <c r="M27" i="5"/>
  <c r="M29" i="5" s="1"/>
  <c r="M35" i="5"/>
  <c r="M26" i="5" s="1"/>
  <c r="M31" i="5" l="1"/>
  <c r="M30" i="5"/>
  <c r="C43" i="3" l="1"/>
  <c r="C42" i="2"/>
  <c r="D24" i="2" s="1"/>
  <c r="C26" i="2"/>
  <c r="D23" i="2"/>
  <c r="C23" i="2"/>
  <c r="C27" i="2" s="1"/>
  <c r="C20" i="2"/>
  <c r="D19" i="2"/>
  <c r="D20" i="2" s="1"/>
  <c r="D43" i="3" l="1"/>
  <c r="C29" i="2"/>
  <c r="D25" i="2"/>
  <c r="D22" i="2"/>
  <c r="E43" i="3" l="1"/>
  <c r="D42" i="2"/>
  <c r="C30" i="2"/>
  <c r="C31" i="2" s="1"/>
  <c r="F43" i="3" l="1"/>
  <c r="E23" i="2"/>
  <c r="E19" i="2"/>
  <c r="E20" i="2" s="1"/>
  <c r="E24" i="2"/>
  <c r="E25" i="2"/>
  <c r="E42" i="2" s="1"/>
  <c r="E22" i="2"/>
  <c r="D26" i="2"/>
  <c r="D27" i="2" s="1"/>
  <c r="D29" i="2" s="1"/>
  <c r="G43" i="3" l="1"/>
  <c r="F23" i="2"/>
  <c r="F19" i="2"/>
  <c r="F20" i="2" s="1"/>
  <c r="F25" i="2"/>
  <c r="F22" i="2"/>
  <c r="F24" i="2"/>
  <c r="F42" i="2" s="1"/>
  <c r="E26" i="2"/>
  <c r="E27" i="2" s="1"/>
  <c r="E29" i="2" s="1"/>
  <c r="D31" i="2"/>
  <c r="D30" i="2"/>
  <c r="H43" i="3" l="1"/>
  <c r="E30" i="2"/>
  <c r="E31" i="2" s="1"/>
  <c r="F26" i="2"/>
  <c r="G23" i="2"/>
  <c r="G19" i="2"/>
  <c r="G20" i="2" s="1"/>
  <c r="G24" i="2"/>
  <c r="G22" i="2"/>
  <c r="G25" i="2"/>
  <c r="F27" i="2"/>
  <c r="F29" i="2" s="1"/>
  <c r="G42" i="2" l="1"/>
  <c r="I43" i="3"/>
  <c r="F30" i="2"/>
  <c r="F31" i="2" s="1"/>
  <c r="H22" i="2"/>
  <c r="G26" i="2"/>
  <c r="H24" i="2"/>
  <c r="H42" i="2" s="1"/>
  <c r="H25" i="2"/>
  <c r="H23" i="2"/>
  <c r="H19" i="2"/>
  <c r="H20" i="2" s="1"/>
  <c r="G27" i="2"/>
  <c r="G29" i="2" s="1"/>
  <c r="J43" i="3" l="1"/>
  <c r="G30" i="2"/>
  <c r="G31" i="2" s="1"/>
  <c r="I25" i="2"/>
  <c r="I22" i="2"/>
  <c r="H26" i="2"/>
  <c r="I23" i="2"/>
  <c r="I19" i="2"/>
  <c r="I20" i="2" s="1"/>
  <c r="I24" i="2"/>
  <c r="I42" i="2" s="1"/>
  <c r="H27" i="2"/>
  <c r="H29" i="2" s="1"/>
  <c r="K43" i="3" l="1"/>
  <c r="H30" i="2"/>
  <c r="H31" i="2" s="1"/>
  <c r="J25" i="2"/>
  <c r="J22" i="2"/>
  <c r="J19" i="2"/>
  <c r="J20" i="2" s="1"/>
  <c r="J23" i="2"/>
  <c r="I26" i="2"/>
  <c r="I27" i="2" s="1"/>
  <c r="I29" i="2" s="1"/>
  <c r="J24" i="2"/>
  <c r="J42" i="2" s="1"/>
  <c r="L43" i="3" l="1"/>
  <c r="I30" i="2"/>
  <c r="I31" i="2" s="1"/>
  <c r="K24" i="2"/>
  <c r="K25" i="2"/>
  <c r="J26" i="2"/>
  <c r="K22" i="2"/>
  <c r="K42" i="2" s="1"/>
  <c r="K23" i="2"/>
  <c r="K19" i="2"/>
  <c r="K20" i="2" s="1"/>
  <c r="J27" i="2"/>
  <c r="J29" i="2" s="1"/>
  <c r="J30" i="2" l="1"/>
  <c r="J31" i="2" s="1"/>
  <c r="L24" i="2"/>
  <c r="L22" i="2"/>
  <c r="K26" i="2"/>
  <c r="L23" i="2"/>
  <c r="L19" i="2"/>
  <c r="L20" i="2" s="1"/>
  <c r="L25" i="2"/>
  <c r="L42" i="2" s="1"/>
  <c r="K27" i="2"/>
  <c r="K29" i="2" s="1"/>
  <c r="M43" i="3" l="1"/>
  <c r="M23" i="2"/>
  <c r="M19" i="2"/>
  <c r="M20" i="2" s="1"/>
  <c r="M24" i="2"/>
  <c r="M25" i="2" s="1"/>
  <c r="M42" i="2" s="1"/>
  <c r="M26" i="2" s="1"/>
  <c r="M22" i="2"/>
  <c r="L26" i="2"/>
  <c r="L27" i="2" s="1"/>
  <c r="L29" i="2" s="1"/>
  <c r="K30" i="2"/>
  <c r="K31" i="2" s="1"/>
  <c r="L30" i="2" l="1"/>
  <c r="L31" i="2" s="1"/>
  <c r="M27" i="2"/>
  <c r="M29" i="2" s="1"/>
  <c r="M30" i="2" l="1"/>
  <c r="M31" i="2" s="1"/>
  <c r="C34" i="2" s="1"/>
</calcChain>
</file>

<file path=xl/sharedStrings.xml><?xml version="1.0" encoding="utf-8"?>
<sst xmlns="http://schemas.openxmlformats.org/spreadsheetml/2006/main" count="2847" uniqueCount="963">
  <si>
    <t>Note: in general, using quick ratio, current ratio, or cash ratio is preferred choice. Other than that, review the justification for reasonableness</t>
  </si>
  <si>
    <t>Answer:</t>
  </si>
  <si>
    <t>Recommendation</t>
  </si>
  <si>
    <t>The liquidity ratio reflects a company's position at a point in time of its ability to cover its current liability items. Because liquidity is important to BJA's business (one of the element of the risk tolerant limit; to pay fuel, parts,…etc.), I would suggest cash ratio to be used.</t>
  </si>
  <si>
    <t>The liquidity ratio reflects a company's position at a point in time of its ability to cover its current liability items. Because liquidity is important to BJA's business (one of the element of the risk tolerant limit; to pay fuel, parts,…etc.), I would suggest current ratio to be used.</t>
  </si>
  <si>
    <t>Ratio</t>
  </si>
  <si>
    <t>Cash Ratio</t>
  </si>
  <si>
    <t xml:space="preserve"> </t>
  </si>
  <si>
    <t>Current Ratio</t>
  </si>
  <si>
    <t>Computation</t>
  </si>
  <si>
    <t xml:space="preserve">Cash </t>
  </si>
  <si>
    <t>Current assets</t>
  </si>
  <si>
    <t>Sort-term investments</t>
  </si>
  <si>
    <t>current liabilities</t>
  </si>
  <si>
    <t>Current liabilities</t>
  </si>
  <si>
    <t>Turnover</t>
  </si>
  <si>
    <t>Cash ratio</t>
  </si>
  <si>
    <t>Interpret the Results</t>
  </si>
  <si>
    <t xml:space="preserve">The cash ratio has reduced significantly in 2023. This indicated BJA's ability to meet current liability obligation is reduced significantly. It is the result of the reduction of cash and short-term investment and an increase of current liabilities. </t>
  </si>
  <si>
    <t xml:space="preserve">The current ratio has declined significantly in 2023. This indicated BJA's ability to meet current liability obligation is reduced significantly. It is the result of an increase of current liabilities faster than the increase of current assets. </t>
  </si>
  <si>
    <t>(b) Calculate the following metrics to analyze if ANC is a good addition to RPPC, using the assumptions given:</t>
  </si>
  <si>
    <t>Assumptions</t>
  </si>
  <si>
    <t>ABC</t>
  </si>
  <si>
    <t>Investment Return</t>
  </si>
  <si>
    <t>Inflation</t>
  </si>
  <si>
    <t>Acquisition Expense</t>
  </si>
  <si>
    <t>Maintenance Expense</t>
  </si>
  <si>
    <t>Crediting Rate</t>
  </si>
  <si>
    <t>Mortality Rate</t>
  </si>
  <si>
    <t>Lapse Rate</t>
  </si>
  <si>
    <t>Lapse Growth Rate</t>
  </si>
  <si>
    <t>Tax Rate</t>
  </si>
  <si>
    <t>Income Statement ($M)</t>
  </si>
  <si>
    <t>Year</t>
  </si>
  <si>
    <t>Premium</t>
  </si>
  <si>
    <t>Investment Income</t>
  </si>
  <si>
    <t>Total Revenue</t>
  </si>
  <si>
    <t>Interest Expense</t>
  </si>
  <si>
    <t>Acq + Maintenance Expenses</t>
  </si>
  <si>
    <t>Deaths</t>
  </si>
  <si>
    <t>Surrenders</t>
  </si>
  <si>
    <t>Change in Reserves</t>
  </si>
  <si>
    <t>Total Expenses</t>
  </si>
  <si>
    <t>Pre-Tax Income</t>
  </si>
  <si>
    <t>Tax</t>
  </si>
  <si>
    <t>Post-Tax Income</t>
  </si>
  <si>
    <t>NPV</t>
  </si>
  <si>
    <t>IRR</t>
  </si>
  <si>
    <t>Balance Sheet ($M)</t>
  </si>
  <si>
    <t>Reserve</t>
  </si>
  <si>
    <t>Enter your new assumptions in the yellow boxes in column D</t>
  </si>
  <si>
    <t>Invesment Income</t>
  </si>
  <si>
    <t>Analyze the impact to the IRR in this box.</t>
  </si>
  <si>
    <t>General template instructions:</t>
  </si>
  <si>
    <t>For each question part requiring an answer in Excel: 
(1) clearly identify the inputs to the calculations, if necessary
(2) show the necessary interim calculations, adding rows and / or columns, if necessary, and
(3) enter the final answer in some or all of the cells highlighted in yellow, as applicable in each circumstance. 
These cells should contain formulas with links to other calculations in the worksheet.  Minimize the use of hard-coded figures and maximize the number of interim steps in the calculations that would demonstrate your line of thinking.</t>
  </si>
  <si>
    <t xml:space="preserve">Color Coding: </t>
  </si>
  <si>
    <t>Answers and candidate work in yellow highlighted areas</t>
  </si>
  <si>
    <t>Instructions/notes to candidates in red font</t>
  </si>
  <si>
    <t>Previous calculation results from prior tabs in gray highlight</t>
  </si>
  <si>
    <t>Question in blue font</t>
  </si>
  <si>
    <t>Assumptions/given info in green highlight</t>
  </si>
  <si>
    <t>Setup/structure/information provided to candidates in  black font</t>
  </si>
  <si>
    <t xml:space="preserve">Instructions for Question Template </t>
  </si>
  <si>
    <t>(b) Calculate the following metrics using the assumptions given below. Include time zero cash flows.</t>
  </si>
  <si>
    <t>Annual Increase in Lapse Rate</t>
  </si>
  <si>
    <t>Show your work.</t>
  </si>
  <si>
    <t>(e)-(ii) Analyze the impact to the IRR after adjusting the two assumptions in part (i) to reflect what the private equity firm might reasonably assume. Show your work.</t>
  </si>
  <si>
    <t>PEI</t>
  </si>
  <si>
    <t xml:space="preserve">Solution for this question is  in the "CFE  201 Complete Solutions for Exam 2020-2024" Word document </t>
  </si>
  <si>
    <t>You are provided with the following information to assist with your analysis:</t>
  </si>
  <si>
    <t>- Frenz’ presentation currency is the Euro</t>
  </si>
  <si>
    <r>
      <t>- The following table contains relevant conversion rates between the Japanese Yen (¥) and the Euro (</t>
    </r>
    <r>
      <rPr>
        <b/>
        <sz val="11"/>
        <color rgb="FF0070C0"/>
        <rFont val="Calibri"/>
        <family val="2"/>
      </rPr>
      <t>€)</t>
    </r>
    <r>
      <rPr>
        <b/>
        <sz val="11"/>
        <color rgb="FF0070C0"/>
        <rFont val="Calibri"/>
        <family val="2"/>
        <scheme val="minor"/>
      </rPr>
      <t>:</t>
    </r>
  </si>
  <si>
    <t>Date</t>
  </si>
  <si>
    <t>¥/€</t>
  </si>
  <si>
    <r>
      <t>December 31</t>
    </r>
    <r>
      <rPr>
        <b/>
        <vertAlign val="superscript"/>
        <sz val="11"/>
        <color rgb="FF0070C0"/>
        <rFont val="Calibri"/>
        <family val="2"/>
        <scheme val="minor"/>
      </rPr>
      <t>st</t>
    </r>
    <r>
      <rPr>
        <b/>
        <sz val="11"/>
        <color rgb="FF0070C0"/>
        <rFont val="Calibri"/>
        <family val="2"/>
        <scheme val="minor"/>
      </rPr>
      <t>, 2023</t>
    </r>
  </si>
  <si>
    <t>Average Full Year 2023</t>
  </si>
  <si>
    <t xml:space="preserve">Average Historical </t>
  </si>
  <si>
    <t>(a)-(ii) Translate the 2023 year-end income statement and balance sheet of the Japanese subsidiary in terms of Euros using the appropriate translation method. Show your work.</t>
  </si>
  <si>
    <t xml:space="preserve">INCOME STATEMENT </t>
  </si>
  <si>
    <t>Yen in thousands</t>
  </si>
  <si>
    <t>Euros in thousands</t>
  </si>
  <si>
    <t>Sales</t>
  </si>
  <si>
    <t>Cost of Sales</t>
  </si>
  <si>
    <t>Store Operating Expenses</t>
  </si>
  <si>
    <t>Depreciation</t>
  </si>
  <si>
    <t>General and Administrative Expenses</t>
  </si>
  <si>
    <t>Total Operating Expenses</t>
  </si>
  <si>
    <t>Operating Income</t>
  </si>
  <si>
    <t>Income Tax Expense</t>
  </si>
  <si>
    <t>Net Income</t>
  </si>
  <si>
    <t>BALANCE SHEET</t>
  </si>
  <si>
    <t>Dec. 31, 2023</t>
  </si>
  <si>
    <t>Current Assets:</t>
  </si>
  <si>
    <t>Cash</t>
  </si>
  <si>
    <t>Accounts Receivable</t>
  </si>
  <si>
    <t>Inventory</t>
  </si>
  <si>
    <t>Total Current Assets</t>
  </si>
  <si>
    <t>Long-term Assets:</t>
  </si>
  <si>
    <t>Long Term Investments</t>
  </si>
  <si>
    <t>TOTAL ASSETS</t>
  </si>
  <si>
    <t>Current Liabilities:</t>
  </si>
  <si>
    <t>Accounts Payable</t>
  </si>
  <si>
    <t>Current Borrowing</t>
  </si>
  <si>
    <t>Total Current Liabilities</t>
  </si>
  <si>
    <t>Long-term Debt</t>
  </si>
  <si>
    <t>Total Liabilities</t>
  </si>
  <si>
    <t>Equity</t>
  </si>
  <si>
    <t>Paid-in Capital</t>
  </si>
  <si>
    <t>Retained Earnings, accumulated</t>
  </si>
  <si>
    <t>Cumulative Foreign Currency Translation Adjustment</t>
  </si>
  <si>
    <t>Total Equity</t>
  </si>
  <si>
    <t>TOTAL LIABILITIES AND EQUITY</t>
  </si>
  <si>
    <t>INCOME STATEMENT (¥)</t>
  </si>
  <si>
    <t>INCOME STATEMENT (€)</t>
  </si>
  <si>
    <t>Conversion Rate</t>
  </si>
  <si>
    <t>BALANCE SHEET (¥)</t>
  </si>
  <si>
    <t>BALANCE SHEET (€)</t>
  </si>
  <si>
    <t>December 31st, 2023</t>
  </si>
  <si>
    <t>Equal to Net Income</t>
  </si>
  <si>
    <t>Equal to Total Equity - Paid-in Capital - Retained Earnings</t>
  </si>
  <si>
    <t>Cumulative Currency Adjustments</t>
  </si>
  <si>
    <t>Equal to TOTAL ASSETS - Total Liabilities</t>
  </si>
  <si>
    <t>You are a consultant and have been asked to perform a five-component Dupont analysis on Darwin Life's Return on Equity from 2022 -2026 using the financial information</t>
  </si>
  <si>
    <t xml:space="preserve">provided in the case study (Case Study section 6). </t>
  </si>
  <si>
    <t>i. Calculate the components of the Dupont analysis. Show your work.</t>
  </si>
  <si>
    <t>ROE</t>
  </si>
  <si>
    <t>Return on Assets</t>
  </si>
  <si>
    <t>Leverage</t>
  </si>
  <si>
    <t>Net Profit Margin</t>
  </si>
  <si>
    <t>Total Asset Turnover</t>
  </si>
  <si>
    <t>Tax Burden</t>
  </si>
  <si>
    <t>Interest Burden</t>
  </si>
  <si>
    <t>EBIT Margin</t>
  </si>
  <si>
    <t>ii. 	Analyze the drivers of Darwin Life's ROE for three of the Dupont components in part (i).</t>
  </si>
  <si>
    <t xml:space="preserve">Solution for this question is  also shown in the "CFE  201 Complete Solutions for Exam 2020-2024" Word document </t>
  </si>
  <si>
    <t>Navigation</t>
  </si>
  <si>
    <t>Company XYZ has a team of sales professionals who travel to various customers. XYZ is considering the following two business travel options for its sales professionals:</t>
  </si>
  <si>
    <r>
      <t>I.</t>
    </r>
    <r>
      <rPr>
        <b/>
        <sz val="7"/>
        <color rgb="FF0070C0"/>
        <rFont val="Times New Roman"/>
        <family val="1"/>
      </rPr>
      <t>                </t>
    </r>
    <r>
      <rPr>
        <b/>
        <sz val="11"/>
        <color rgb="FF0070C0"/>
        <rFont val="Calibri"/>
        <family val="2"/>
        <scheme val="minor"/>
      </rPr>
      <t>Purchase cars for $35,000 each</t>
    </r>
  </si>
  <si>
    <r>
      <t>II.</t>
    </r>
    <r>
      <rPr>
        <b/>
        <sz val="7"/>
        <color rgb="FF0070C0"/>
        <rFont val="Times New Roman"/>
        <family val="1"/>
      </rPr>
      <t xml:space="preserve">               </t>
    </r>
    <r>
      <rPr>
        <b/>
        <sz val="11"/>
        <color rgb="FF0070C0"/>
        <rFont val="Calibri"/>
        <family val="2"/>
        <scheme val="minor"/>
      </rPr>
      <t>Reimburse the sales professionals $0.85 per mile for use of their personal vehicles</t>
    </r>
  </si>
  <si>
    <t>The company has made the following assumptions:</t>
  </si>
  <si>
    <r>
      <t>·</t>
    </r>
    <r>
      <rPr>
        <b/>
        <sz val="7"/>
        <color rgb="FF0070C0"/>
        <rFont val="Times New Roman"/>
        <family val="1"/>
      </rPr>
      <t xml:space="preserve">        </t>
    </r>
    <r>
      <rPr>
        <b/>
        <sz val="11"/>
        <color rgb="FF0070C0"/>
        <rFont val="Calibri"/>
        <family val="2"/>
        <scheme val="minor"/>
      </rPr>
      <t>The annual interest rate is fixed at 5%.</t>
    </r>
  </si>
  <si>
    <r>
      <t>·</t>
    </r>
    <r>
      <rPr>
        <b/>
        <sz val="7"/>
        <color rgb="FF0070C0"/>
        <rFont val="Times New Roman"/>
        <family val="1"/>
      </rPr>
      <t xml:space="preserve">        </t>
    </r>
    <r>
      <rPr>
        <b/>
        <sz val="11"/>
        <color rgb="FF0070C0"/>
        <rFont val="Calibri"/>
        <family val="2"/>
        <scheme val="minor"/>
      </rPr>
      <t>Gasoline costs are $0.10 per mile.</t>
    </r>
  </si>
  <si>
    <r>
      <t>·</t>
    </r>
    <r>
      <rPr>
        <b/>
        <sz val="7"/>
        <color rgb="FF0070C0"/>
        <rFont val="Times New Roman"/>
        <family val="1"/>
      </rPr>
      <t xml:space="preserve">        </t>
    </r>
    <r>
      <rPr>
        <b/>
        <sz val="11"/>
        <color rgb="FF0070C0"/>
        <rFont val="Calibri"/>
        <family val="2"/>
        <scheme val="minor"/>
      </rPr>
      <t>A car is expected to last 100,000 miles or 5 years, whichever comes first. Assume that this car has no salvage value.</t>
    </r>
  </si>
  <si>
    <r>
      <t>·</t>
    </r>
    <r>
      <rPr>
        <b/>
        <sz val="7"/>
        <color rgb="FF0070C0"/>
        <rFont val="Times New Roman"/>
        <family val="1"/>
      </rPr>
      <t xml:space="preserve">        </t>
    </r>
    <r>
      <rPr>
        <b/>
        <sz val="11"/>
        <color rgb="FF0070C0"/>
        <rFont val="Calibri"/>
        <family val="2"/>
        <scheme val="minor"/>
      </rPr>
      <t>Cars are purchased at the beginning of the year. Reimbursements and gasoline costs are paid at the end of the year.</t>
    </r>
  </si>
  <si>
    <t>Buy cars</t>
  </si>
  <si>
    <t>Reimburse mileage</t>
  </si>
  <si>
    <t>Car price</t>
  </si>
  <si>
    <t>Car purchase (one time)</t>
  </si>
  <si>
    <t>Reimbursement</t>
  </si>
  <si>
    <t>per mile</t>
  </si>
  <si>
    <t>Reimbursement per year</t>
  </si>
  <si>
    <t>Gasoline</t>
  </si>
  <si>
    <t>Interest rate</t>
  </si>
  <si>
    <t>1/(1+i)</t>
  </si>
  <si>
    <t>Time horizon</t>
  </si>
  <si>
    <t>years</t>
  </si>
  <si>
    <t>Miles per year</t>
  </si>
  <si>
    <t xml:space="preserve">(a) Calculate the cost of business travel for one sales professional using the equivalent annual benefit method </t>
  </si>
  <si>
    <t>under each of options I and II, assuming a sales professional averages 20,000 miles annually. Show your work.</t>
  </si>
  <si>
    <t>Calculation results here:</t>
  </si>
  <si>
    <t>Option I</t>
  </si>
  <si>
    <t>Option II</t>
  </si>
  <si>
    <t>Equivalent Annual Benefit</t>
  </si>
  <si>
    <t>Additional work space here:</t>
  </si>
  <si>
    <r>
      <t>I.</t>
    </r>
    <r>
      <rPr>
        <b/>
        <sz val="7"/>
        <color rgb="FF0070C0"/>
        <rFont val="Times New Roman"/>
        <family val="1"/>
      </rPr>
      <t xml:space="preserve">                 </t>
    </r>
    <r>
      <rPr>
        <b/>
        <sz val="11"/>
        <color rgb="FF0070C0"/>
        <rFont val="Calibri"/>
        <family val="2"/>
        <scheme val="minor"/>
      </rPr>
      <t>Purchase cars for $35,000 each</t>
    </r>
  </si>
  <si>
    <t>XYZ has an option to wait by reimbursing mileage for the first year. Assume the following:</t>
  </si>
  <si>
    <r>
      <t>·</t>
    </r>
    <r>
      <rPr>
        <b/>
        <sz val="7"/>
        <color rgb="FF0070C0"/>
        <rFont val="Times New Roman"/>
        <family val="1"/>
      </rPr>
      <t xml:space="preserve">        </t>
    </r>
    <r>
      <rPr>
        <b/>
        <sz val="11"/>
        <color rgb="FF0070C0"/>
        <rFont val="Calibri"/>
        <family val="2"/>
        <scheme val="minor"/>
      </rPr>
      <t>There is a 50% chance the sales professional drives 5,000 miles per year, and a 50% chance the sales professional drives 25,000 miles per year.</t>
    </r>
  </si>
  <si>
    <r>
      <t>·</t>
    </r>
    <r>
      <rPr>
        <b/>
        <sz val="7"/>
        <color rgb="FF0070C0"/>
        <rFont val="Times New Roman"/>
        <family val="1"/>
      </rPr>
      <t xml:space="preserve">        </t>
    </r>
    <r>
      <rPr>
        <b/>
        <sz val="11"/>
        <color rgb="FF0070C0"/>
        <rFont val="Calibri"/>
        <family val="2"/>
        <scheme val="minor"/>
      </rPr>
      <t>At the end of the first year, you will know with certainty whether the sales professional will drive 5,000 or 25,000 miles per year each subsequent year. It will match the number of miles driven in the first year.</t>
    </r>
  </si>
  <si>
    <r>
      <t>·</t>
    </r>
    <r>
      <rPr>
        <b/>
        <sz val="7"/>
        <color rgb="FF0070C0"/>
        <rFont val="Times New Roman"/>
        <family val="1"/>
      </rPr>
      <t xml:space="preserve">        </t>
    </r>
    <r>
      <rPr>
        <b/>
        <sz val="11"/>
        <color rgb="FF0070C0"/>
        <rFont val="Calibri"/>
        <family val="2"/>
        <scheme val="minor"/>
      </rPr>
      <t>At the end of the first year a new car will cost $38,000.</t>
    </r>
  </si>
  <si>
    <t>(c) Calculate the value of the real option to wait by reimbursing mileage for the first year, assuming a time horizon of 5 years from today (i.e., 4 years from the potential future purchase date). Show your work.</t>
  </si>
  <si>
    <t>Calculate option value by working through chart below:</t>
  </si>
  <si>
    <t>Car Price This Year</t>
  </si>
  <si>
    <t>Decision</t>
  </si>
  <si>
    <t>Wait-Reimburse</t>
  </si>
  <si>
    <t>Wait-Buy</t>
  </si>
  <si>
    <t>Reimburse now</t>
  </si>
  <si>
    <t>Buy now</t>
  </si>
  <si>
    <t>Car Price Next Year</t>
  </si>
  <si>
    <t>Car purchase (first year)</t>
  </si>
  <si>
    <t>Car purchase (second year)</t>
  </si>
  <si>
    <t>Reimbursement (first year)</t>
  </si>
  <si>
    <t>Reimbursement (years 2-5)</t>
  </si>
  <si>
    <t>Gasoline (first year)</t>
  </si>
  <si>
    <t>Gasoline (years 2-5)</t>
  </si>
  <si>
    <t>5-year NPV</t>
  </si>
  <si>
    <t>Wait</t>
  </si>
  <si>
    <t>Buy Now</t>
  </si>
  <si>
    <t>Reimburse Now</t>
  </si>
  <si>
    <t>Value of real option</t>
  </si>
  <si>
    <t>Additional commentary or work here:</t>
  </si>
  <si>
    <t>Frenz’s procurement department wants to develop a comprehensive view of the supply chain vulnerabilities, focusing on the following two risks:</t>
  </si>
  <si>
    <r>
      <t>A.</t>
    </r>
    <r>
      <rPr>
        <b/>
        <sz val="7"/>
        <color rgb="FF0070C0"/>
        <rFont val="Times New Roman"/>
        <family val="1"/>
      </rPr>
      <t xml:space="preserve">     </t>
    </r>
    <r>
      <rPr>
        <b/>
        <sz val="11"/>
        <color rgb="FF0070C0"/>
        <rFont val="Calibri"/>
        <family val="2"/>
        <scheme val="minor"/>
      </rPr>
      <t>Risk of absolute shortage</t>
    </r>
  </si>
  <si>
    <r>
      <t>B.</t>
    </r>
    <r>
      <rPr>
        <b/>
        <sz val="7"/>
        <color rgb="FF0070C0"/>
        <rFont val="Times New Roman"/>
        <family val="1"/>
      </rPr>
      <t xml:space="preserve">     </t>
    </r>
    <r>
      <rPr>
        <b/>
        <sz val="11"/>
        <color rgb="FF0070C0"/>
        <rFont val="Calibri"/>
        <family val="2"/>
        <scheme val="minor"/>
      </rPr>
      <t>Risk of supplier defaults</t>
    </r>
  </si>
  <si>
    <t xml:space="preserve">The procurement department wants to conduct an analysis of Frenz’s primary suppliers for five key ingredients (coffee, tea, cups, straws, and dairy products). </t>
  </si>
  <si>
    <t>The analysis will prioritize the risks by assigning a number from 1 to 3, where:</t>
  </si>
  <si>
    <t xml:space="preserve">1 is the highest risk and requires immediate action, </t>
  </si>
  <si>
    <t xml:space="preserve">2 is moderate risk requiring a mitigation strategy in the medium term, and </t>
  </si>
  <si>
    <t xml:space="preserve">3 is the lowest risk. </t>
  </si>
  <si>
    <t>For each supplier:</t>
  </si>
  <si>
    <t>(c)-(i) Assign a risk priority from 1 to 3 for each risk A and B in the Excel chart below:</t>
  </si>
  <si>
    <t>Supplier</t>
  </si>
  <si>
    <t>Risk A: Absolute Shortage</t>
  </si>
  <si>
    <t>Risk B: Supplier Default</t>
  </si>
  <si>
    <t>XYZ Coffee Grower</t>
  </si>
  <si>
    <t>QRS Tea</t>
  </si>
  <si>
    <t>Why Paper Cups?</t>
  </si>
  <si>
    <t>Big Straw</t>
  </si>
  <si>
    <t>Small Dairy</t>
  </si>
  <si>
    <t>(c)-(ii)  Justify your prioritizations in (i) using information from Section 4.3 from the Case Study.</t>
  </si>
  <si>
    <t>Question 6 Statement of Operations</t>
  </si>
  <si>
    <t>Blue Jay Air (BJA) completed an initial estimate of its 2023 forecast in June 2023, including the deferred tax assets and liabilities per note 7 of the BJA financial statements (Case Study 2.7).</t>
  </si>
  <si>
    <t>Question 6 Stmt. of Financial Position</t>
  </si>
  <si>
    <t xml:space="preserve"> The initial estimates are shown in tabs Q6_Statement of Operations, Q6_Stmt. of Financial Position, and the table below.</t>
  </si>
  <si>
    <t xml:space="preserve">Enter the TBD elements highlighted in yellow. </t>
  </si>
  <si>
    <t xml:space="preserve">Defererred Tax Assets and Liabilities shown in Note 7 </t>
  </si>
  <si>
    <t>(a)-(i) Explain why the amounts of the deferred tax assets and liabilities displayed in the balance sheet are different from Note 7.</t>
  </si>
  <si>
    <t>(USD in millions)</t>
  </si>
  <si>
    <t>12/31/23 (F)</t>
  </si>
  <si>
    <t>12/31/22 (A)</t>
  </si>
  <si>
    <t>12/31/21 (A)</t>
  </si>
  <si>
    <t>Deferred Tax Assets</t>
  </si>
  <si>
    <t>Deferred Tax Liabilities</t>
  </si>
  <si>
    <t>Deferred Tax Asset Assets and Liabilities shown in the balance sheet</t>
  </si>
  <si>
    <t>Income Tax shown in the statement of operations</t>
  </si>
  <si>
    <t>Current Income Tax</t>
  </si>
  <si>
    <r>
      <t>(a)-(ii) Calculate the TBD elements in the table</t>
    </r>
    <r>
      <rPr>
        <b/>
        <sz val="11"/>
        <color rgb="FF0070C0"/>
        <rFont val="Calibri"/>
        <family val="2"/>
        <scheme val="minor"/>
      </rPr>
      <t>. Show your work.</t>
    </r>
    <r>
      <rPr>
        <b/>
        <sz val="11"/>
        <color rgb="FF0070C0"/>
        <rFont val="Symbol"/>
        <family val="1"/>
        <charset val="2"/>
      </rPr>
      <t/>
    </r>
  </si>
  <si>
    <t>Deferred Income Tax</t>
  </si>
  <si>
    <t xml:space="preserve">TBD </t>
  </si>
  <si>
    <r>
      <t>Enter the final values in the forecast column of the table (</t>
    </r>
    <r>
      <rPr>
        <b/>
        <sz val="11"/>
        <color rgb="FFFF0000"/>
        <rFont val="Symbol"/>
        <family val="1"/>
        <charset val="2"/>
      </rPr>
      <t>¬</t>
    </r>
    <r>
      <rPr>
        <b/>
        <sz val="11"/>
        <color rgb="FFFF0000"/>
        <rFont val="Calibri"/>
        <family val="2"/>
      </rPr>
      <t>)</t>
    </r>
    <r>
      <rPr>
        <b/>
        <sz val="11"/>
        <color rgb="FFFF0000"/>
        <rFont val="Calibri"/>
        <family val="2"/>
        <scheme val="minor"/>
      </rPr>
      <t>. Put calculation details below.</t>
    </r>
  </si>
  <si>
    <t>Income Tax (Expense) Recovery</t>
  </si>
  <si>
    <t>TBD</t>
  </si>
  <si>
    <t>Effective Tax Rate</t>
  </si>
  <si>
    <t>Income before Taxes</t>
  </si>
  <si>
    <t>Satutory Tax Rate</t>
  </si>
  <si>
    <t>Income Taxes before the adjustment to tax Basis</t>
  </si>
  <si>
    <t>Adjustment</t>
  </si>
  <si>
    <t xml:space="preserve">Company KNO back-tested a revised accelerated underwriting (AUW) platform against the 5,000 applications scored by its original platform. </t>
  </si>
  <si>
    <t xml:space="preserve">The AUW platform classifies applicants into one of six categories below for Non Tobacco (NT), Tobacco (Tob), and full underwriting (Full UW). </t>
  </si>
  <si>
    <t>Relative mortality shows the mortality of each risk class relative to the NT Risk Class 3. Performance results are in the matrix below:</t>
  </si>
  <si>
    <t>Prediction using revised AUW platform</t>
  </si>
  <si>
    <t>Relative 
Mortality</t>
  </si>
  <si>
    <t>NT Risk 
Class 1</t>
  </si>
  <si>
    <t>NT Risk 
Class 2</t>
  </si>
  <si>
    <t>NT Risk 
Class 3</t>
  </si>
  <si>
    <t>Tob Risk 
Class 1</t>
  </si>
  <si>
    <t>Tob Risk 
Class 2</t>
  </si>
  <si>
    <t>Full UW</t>
  </si>
  <si>
    <t>total</t>
  </si>
  <si>
    <t>Target=
 Original AUW Platform</t>
  </si>
  <si>
    <t>NT Risk Class 1</t>
  </si>
  <si>
    <t>NT Risk Class 2</t>
  </si>
  <si>
    <t>NT Risk Class 3</t>
  </si>
  <si>
    <t>Tob Risk Class 1</t>
  </si>
  <si>
    <t>Tob Risk Class 2</t>
  </si>
  <si>
    <t>Rated</t>
  </si>
  <si>
    <t>Decline</t>
  </si>
  <si>
    <t xml:space="preserve">ROC Index </t>
  </si>
  <si>
    <t>(b)(i) Calculate the accuracy and average class accuracy. Show your work.</t>
  </si>
  <si>
    <t>Final answer here:</t>
  </si>
  <si>
    <t>Calculation work space:</t>
  </si>
  <si>
    <t>Accuracy</t>
  </si>
  <si>
    <t>Average Class Accuracy</t>
  </si>
  <si>
    <t>(b)(ii) Evaluate each of the performance measures in (i) vs a 79% ROC index.</t>
  </si>
  <si>
    <t>KNO uses mortality slippage to measure the cost of misclassification.</t>
  </si>
  <si>
    <t>Assume:</t>
  </si>
  <si>
    <t>100% of all classifications better than target will stay.</t>
  </si>
  <si>
    <t>70% of all classifications one class worse than target will go to competitors.</t>
  </si>
  <si>
    <t>100% of all classifications two classes worse than target will go to competitors.</t>
  </si>
  <si>
    <t>Using the following mortality slippage cost table:</t>
  </si>
  <si>
    <t>Copied from part (b) stem:</t>
  </si>
  <si>
    <t>Mortality slippage cost/policy</t>
  </si>
  <si>
    <t>Profit/policy</t>
  </si>
  <si>
    <t xml:space="preserve">(c)(i) Construct the gain/loss matrix of the misclassifications. Show your work. </t>
  </si>
  <si>
    <t>(c)(ii) Analyze the components of the gain/loss.</t>
  </si>
  <si>
    <t>Enter final answer here:</t>
  </si>
  <si>
    <t>Total gain/loss:</t>
  </si>
  <si>
    <t>Calculation details here:</t>
  </si>
  <si>
    <t>(c)(iii) Evaluate the overall performance of the revised AUW platform.</t>
  </si>
  <si>
    <t xml:space="preserve">Based on the 2023 forecast, you are asked to follow the financial analysis framework and </t>
  </si>
  <si>
    <t>BJA’s risk management Guiding Principles and Specific Risk Tolerances (Case Study Section 2.4) to examine:</t>
  </si>
  <si>
    <t>I. Activity</t>
  </si>
  <si>
    <t>(c)(i) Recommend a quantifiable financial ratio for I above.  Justify your recommendation.</t>
  </si>
  <si>
    <t>(c)(ii) Calculate the ratio you recommended in (i) for each of 2021, 2022 and 2023. Show your work.</t>
  </si>
  <si>
    <t>(c)(iii) Interpret the results in (ii).</t>
  </si>
  <si>
    <t>BJA’s risk management Guiding Principles and Specific Risk Tolerances to examine:</t>
  </si>
  <si>
    <t>II. Liquidity</t>
  </si>
  <si>
    <t>(c)(i) Recommend a quantifiable financial ratio for II above.  Justify your recommendation.</t>
  </si>
  <si>
    <t>According to the accounting standards, the deferred tax assets and liabilities of foreign owned entities should be net out in the balance sheet display. Meanwhile, the deferred tax assets and liabilities from all entities are shown in full in the Note 7.</t>
  </si>
  <si>
    <t>DTA</t>
  </si>
  <si>
    <t>DTL</t>
  </si>
  <si>
    <t>Tax (Recover)/Expense</t>
  </si>
  <si>
    <t>Note: in general, using inventory turnover or receivable turnover or numbers related to receivable/inventory is preferred choice. Other than</t>
  </si>
  <si>
    <t>that, review the justification for reasonableness.</t>
  </si>
  <si>
    <t>The activity ratio is intended to measure how well a company manage various activities especially how efficiently it manages its various asset. Because the cost control is essential to the success of the BJA, thus, it is important to manage the cost of aircraft fuel inventory turnover ratio to ensure efficient utilization of the aircraft fuel. It indicates aircraft fuel management effectiveness.</t>
  </si>
  <si>
    <t>The activity ratio is intended to measure how well a company manage various activities especially how efficiently it manages its various asset. Because the liquidity is important to BJA, thus, it is important to turn receivable into cash is essential.</t>
  </si>
  <si>
    <t>Aircraft Fuel Turnover</t>
  </si>
  <si>
    <t>Account Receivable Turnover</t>
  </si>
  <si>
    <t>Cost of aircraft fuel sold</t>
  </si>
  <si>
    <t>Total revenues</t>
  </si>
  <si>
    <t>Account receivable</t>
  </si>
  <si>
    <t>Average inventory</t>
  </si>
  <si>
    <t>Average account receivable</t>
  </si>
  <si>
    <t>The turnover ratio is trending upward from 2021 to 2023. It indicated that BJA has relatively lower inventory level. BJA may purposely keep inventory low to reduce the storage cost or BJA may view fuel price would be lower in the future and keep the fuel relatively low.</t>
  </si>
  <si>
    <t xml:space="preserve">The turnover ratio is higher. This indicated that BJA's cash collection speed is slowing down. BJA should determine the cause and resolve it to increase cash liquidity. </t>
  </si>
  <si>
    <t>Relevant financial information for the acquisition is shown below:</t>
  </si>
  <si>
    <t>Bulleted information at left provided in tabular form:</t>
  </si>
  <si>
    <r>
      <t>·</t>
    </r>
    <r>
      <rPr>
        <b/>
        <sz val="7"/>
        <color rgb="FF0070C0"/>
        <rFont val="Times New Roman"/>
        <family val="1"/>
      </rPr>
      <t xml:space="preserve">        </t>
    </r>
    <r>
      <rPr>
        <b/>
        <sz val="11"/>
        <color rgb="FF0070C0"/>
        <rFont val="Calibri"/>
        <family val="2"/>
        <scheme val="minor"/>
      </rPr>
      <t>Epoch Assets = $1.35 Billion</t>
    </r>
  </si>
  <si>
    <t>Epoch Assets</t>
  </si>
  <si>
    <r>
      <t>·</t>
    </r>
    <r>
      <rPr>
        <b/>
        <sz val="7"/>
        <color rgb="FF0070C0"/>
        <rFont val="Times New Roman"/>
        <family val="1"/>
      </rPr>
      <t xml:space="preserve">        </t>
    </r>
    <r>
      <rPr>
        <b/>
        <sz val="11"/>
        <color rgb="FF0070C0"/>
        <rFont val="Calibri"/>
        <family val="2"/>
        <scheme val="minor"/>
      </rPr>
      <t>Epoch Liabilities = $1.11 Billion</t>
    </r>
  </si>
  <si>
    <t>Epoch Liabilities</t>
  </si>
  <si>
    <r>
      <t>·</t>
    </r>
    <r>
      <rPr>
        <b/>
        <sz val="7"/>
        <color rgb="FF0070C0"/>
        <rFont val="Times New Roman"/>
        <family val="1"/>
      </rPr>
      <t xml:space="preserve">        </t>
    </r>
    <r>
      <rPr>
        <b/>
        <sz val="11"/>
        <color rgb="FF0070C0"/>
        <rFont val="Calibri"/>
        <family val="2"/>
        <scheme val="minor"/>
      </rPr>
      <t>Acquisition Synergies Per Year (first 3 years) = $9.5 million</t>
    </r>
  </si>
  <si>
    <t>Acquisition Synergies</t>
  </si>
  <si>
    <r>
      <t>·</t>
    </r>
    <r>
      <rPr>
        <b/>
        <sz val="7"/>
        <color rgb="FF0070C0"/>
        <rFont val="Times New Roman"/>
        <family val="1"/>
      </rPr>
      <t xml:space="preserve">        </t>
    </r>
    <r>
      <rPr>
        <b/>
        <sz val="11"/>
        <color rgb="FF0070C0"/>
        <rFont val="Calibri"/>
        <family val="2"/>
        <scheme val="minor"/>
      </rPr>
      <t>Assume all cash flows happen at the beginning of the year.</t>
    </r>
  </si>
  <si>
    <t>Offer as % Book Value</t>
  </si>
  <si>
    <r>
      <t>·</t>
    </r>
    <r>
      <rPr>
        <b/>
        <sz val="7"/>
        <color rgb="FF0070C0"/>
        <rFont val="Times New Roman"/>
        <family val="1"/>
      </rPr>
      <t xml:space="preserve">        </t>
    </r>
    <r>
      <rPr>
        <b/>
        <sz val="11"/>
        <color rgb="FF0070C0"/>
        <rFont val="Calibri"/>
        <family val="2"/>
        <scheme val="minor"/>
      </rPr>
      <t>BGPEF has offered 110% of book value to acquire Epoch.</t>
    </r>
  </si>
  <si>
    <t>WACC</t>
  </si>
  <si>
    <r>
      <t>·</t>
    </r>
    <r>
      <rPr>
        <b/>
        <sz val="7"/>
        <color rgb="FF0070C0"/>
        <rFont val="Times New Roman"/>
        <family val="1"/>
      </rPr>
      <t xml:space="preserve">        </t>
    </r>
    <r>
      <rPr>
        <b/>
        <sz val="11"/>
        <color rgb="FF0070C0"/>
        <rFont val="Calibri"/>
        <family val="2"/>
        <scheme val="minor"/>
      </rPr>
      <t>BGPEF uses a weighted-average cost of capital (WACC) of 5%.</t>
    </r>
  </si>
  <si>
    <t>(b) Assess the proposed acquisition price. Show your work.</t>
  </si>
  <si>
    <t>Calculate the following:</t>
  </si>
  <si>
    <t>Book Value</t>
  </si>
  <si>
    <t>PV Synergies</t>
  </si>
  <si>
    <t>Assessment and calculation details here:</t>
  </si>
  <si>
    <t>For all sample solution referenced Excel questions and solutions</t>
  </si>
  <si>
    <t>SOA Model Solutions to CP 201 (All Learning Objectives) Past Exam Questions</t>
  </si>
  <si>
    <t xml:space="preserve">You are a consultant engaged by Blue Jay Air (BJA) to advise on its international expansion strategy. Since the separation of BJA from RPPC, </t>
  </si>
  <si>
    <t xml:space="preserve">BJA has pursued ambitious growth opportunities. </t>
  </si>
  <si>
    <t xml:space="preserve">Based on the research from your team, the median debt-to-equity ratio in the airline industry is 5.5x. </t>
  </si>
  <si>
    <t>(i)	Calculate BJA’s net debt-to-value ratio over the last three years. Show your work.</t>
  </si>
  <si>
    <t>Net debt-to-value ratio</t>
  </si>
  <si>
    <t>Provide calculation details in this section:</t>
  </si>
  <si>
    <t xml:space="preserve">(ii)	Describe the evolution of BJA’s capital structure over the last three years. Support your answer by referring to the financial statements.	</t>
  </si>
  <si>
    <t xml:space="preserve">BJA needs an independent review of its capital budgeting model (below) in order to secure a fixed debt financing agreement to support the international expansion project. </t>
  </si>
  <si>
    <t>The model calculates a net present value using the companywide cost of capital and the expected free cash flows of each alternative.</t>
  </si>
  <si>
    <r>
      <t xml:space="preserve">(Answer Box provided below capital budgeting model. </t>
    </r>
    <r>
      <rPr>
        <b/>
        <sz val="11"/>
        <color rgb="FFFF0000"/>
        <rFont val="Symbol"/>
        <family val="1"/>
        <charset val="2"/>
      </rPr>
      <t>¯</t>
    </r>
    <r>
      <rPr>
        <b/>
        <sz val="11"/>
        <color rgb="FFFF0000"/>
        <rFont val="Calibri"/>
        <family val="2"/>
        <scheme val="minor"/>
      </rPr>
      <t>)</t>
    </r>
  </si>
  <si>
    <t>Company Wide Cost of Capital Model</t>
  </si>
  <si>
    <t>RPPC Metrics</t>
  </si>
  <si>
    <t>Comments</t>
  </si>
  <si>
    <t>Expected Cost of Debt</t>
  </si>
  <si>
    <t>Expected Cost of Equity</t>
  </si>
  <si>
    <t>Debt-to-Value Ratio</t>
  </si>
  <si>
    <t>RPPC rebalances it's capital structure periodically to target a fixed debt-to-value ratio of 40%</t>
  </si>
  <si>
    <t>Tax rate</t>
  </si>
  <si>
    <t>the tax rate was updated in 2021 to reflect BJA's expectation for a future effective tax rate</t>
  </si>
  <si>
    <t>Airline industry leverage factor</t>
  </si>
  <si>
    <t>this factor is derived from statistical analysis to adjust the debt-to-value ratio of BJA to reflect the capital intensive nature of the airline industry</t>
  </si>
  <si>
    <t>Adjusted Debt-to-Value Ratio</t>
  </si>
  <si>
    <t xml:space="preserve">this ratio was validated in Q2 2021 against BJA's financial statements </t>
  </si>
  <si>
    <t>BJA Companywide cost of capital</t>
  </si>
  <si>
    <r>
      <rPr>
        <b/>
        <sz val="11"/>
        <color theme="1"/>
        <rFont val="Calibri"/>
        <family val="2"/>
      </rPr>
      <t>Note</t>
    </r>
    <r>
      <rPr>
        <sz val="11"/>
        <color theme="1"/>
        <rFont val="Calibri"/>
        <family val="2"/>
        <scheme val="minor"/>
      </rPr>
      <t xml:space="preserve">: </t>
    </r>
  </si>
  <si>
    <t>This model was developed in 2016 by the Finance Team at BJA</t>
  </si>
  <si>
    <t xml:space="preserve">No material changes have been made to the model that have not otherwise been noted. </t>
  </si>
  <si>
    <t>The only input that is periodically reviewed is the "Airline industry leverage factor"</t>
  </si>
  <si>
    <t>Expected Free Cashflow</t>
  </si>
  <si>
    <t>Expected FCF ($M)</t>
  </si>
  <si>
    <t>21+</t>
  </si>
  <si>
    <t>Purchase the international plane fleet</t>
  </si>
  <si>
    <t>Upgrade the existing plane fleet for international travel</t>
  </si>
  <si>
    <t>The cashflow projection was last updated in 2022 by the Finance Team at BJA</t>
  </si>
  <si>
    <t>The cashflows are modeled in a separate forecast model and they are an input to this NPV model</t>
  </si>
  <si>
    <t>Project</t>
  </si>
  <si>
    <t xml:space="preserve">(b) Critique the Finance Team's capital budgeting model, assuming that the expected free cash flows are accurately forecasted. </t>
  </si>
  <si>
    <t>Fall 2023 Question 2 (a)(i)</t>
  </si>
  <si>
    <t>Fall 2023 Question 2 (a)(ii)</t>
  </si>
  <si>
    <t>Fall 2024 Question 1 (b)</t>
  </si>
  <si>
    <t>Fall 2024 Question IO1_AL (b) Solution</t>
  </si>
  <si>
    <t>Fall 2024 Question 1 (e)-(ii)</t>
  </si>
  <si>
    <t>Fall 2024 Question 4 (a)-(ii)</t>
  </si>
  <si>
    <t>Fall 2024 Question 4a(ii) Solution</t>
  </si>
  <si>
    <t>Fall 2024 Question 6 (a)</t>
  </si>
  <si>
    <t>Spring 2024 Question 2 (c)</t>
  </si>
  <si>
    <t>Spring 2024 Question 2 (a)</t>
  </si>
  <si>
    <t xml:space="preserve">Spring 2024 Question 4 (c) </t>
  </si>
  <si>
    <t>Spring 2024 Question 5 (b)</t>
  </si>
  <si>
    <t xml:space="preserve">Spring 2024 Question 5 (c) </t>
  </si>
  <si>
    <t>Spring 2024 Question 6 (a)</t>
  </si>
  <si>
    <t>Spring 2024 Question 6 (a) Solution</t>
  </si>
  <si>
    <t xml:space="preserve">Spring 2024 Question 6 (c)(i-iii) for I. Activity </t>
  </si>
  <si>
    <t>Spring 2024 Question 6 (c)(i-iii) for II. Liquidity</t>
  </si>
  <si>
    <t>Spring 2024 Question 6c_Activity Sampled solutions</t>
  </si>
  <si>
    <t>Spring 2024 Question 6c_Liquidity Sampled solutions</t>
  </si>
  <si>
    <t>Spring 2024 Question 7 (b)</t>
  </si>
  <si>
    <t>Fall 2023 Question 2 (b)</t>
  </si>
  <si>
    <t>Calculate the following financial ratios for Big Ben Bank for the years 2021 and 2022. Show your work.</t>
  </si>
  <si>
    <t>(i) ROA</t>
  </si>
  <si>
    <t>(ii) Leverage Ratio</t>
  </si>
  <si>
    <t>(iii) ROE</t>
  </si>
  <si>
    <t>ROA</t>
  </si>
  <si>
    <t>Leverage Ratio</t>
  </si>
  <si>
    <t>Fall 2023 Question 3 (b)</t>
  </si>
  <si>
    <t xml:space="preserve">Advancing digital innovations is important to SIT’s new business sales. SIT has implemented three improvements to the IT systems in its Life business </t>
  </si>
  <si>
    <t xml:space="preserve">and one improvement to the IT systems in its P&amp;C business, for a total overhead cost of $100,000. SIT needs to allocate the overhead to each business unit </t>
  </si>
  <si>
    <t>using the following information provided.</t>
  </si>
  <si>
    <t># Policies Sold</t>
  </si>
  <si>
    <t>Labor Hours per Policy</t>
  </si>
  <si>
    <t>Number of IT Improvements</t>
  </si>
  <si>
    <t xml:space="preserve">Overhead costs = </t>
  </si>
  <si>
    <t>Life</t>
  </si>
  <si>
    <t>P&amp;C</t>
  </si>
  <si>
    <t>(c)(i) Calculate the overhead allocation to each business unit (Life and P&amp;C) using the traditional costing method. Show your work.</t>
  </si>
  <si>
    <t>Overhead</t>
  </si>
  <si>
    <t>Total</t>
  </si>
  <si>
    <t>(c)(ii) Calculate the overhead allocation to each business unit (Life and P&amp;C) using the ABC method. Show your work.</t>
  </si>
  <si>
    <t>(c)(iii) Recommend which overhead allocation method SIT should use. Justify your answer using the results from (i) and (ii) above.</t>
  </si>
  <si>
    <t xml:space="preserve">Fall 2023 Question 4 (c) </t>
  </si>
  <si>
    <t># of total hours</t>
  </si>
  <si>
    <t>overhead per labour hour</t>
  </si>
  <si>
    <t># of total improvements</t>
  </si>
  <si>
    <t>overhead per improvement</t>
  </si>
  <si>
    <t>SIT should use the ABC overhead allocation method.</t>
  </si>
  <si>
    <t>In general, ABC has the following advantages:</t>
  </si>
  <si>
    <t>-More accurate product costing</t>
  </si>
  <si>
    <t>-Clearer insights into operational performance</t>
  </si>
  <si>
    <t>-More relevant information for strategic decision-making</t>
  </si>
  <si>
    <t>In this situation, we can see that the traditional and ABC methods give completely different answers. With ABC, we are able to link the overhead costs to the related activities.</t>
  </si>
  <si>
    <t>Fall 2023 Question 4 (c) Solution</t>
  </si>
  <si>
    <t>(a)-(ii) Prepare the 2022 balance sheet under US GAAP according to the method described in (i). Show your work.</t>
  </si>
  <si>
    <t>$US per Š</t>
  </si>
  <si>
    <t>Jan 1, 2022</t>
  </si>
  <si>
    <t>Average 2022</t>
  </si>
  <si>
    <t>Weighted avg when non-monetary assets/liabilities acquired</t>
  </si>
  <si>
    <t>December 15, 2022 when dividends were declared</t>
  </si>
  <si>
    <t xml:space="preserve">December 31, 2022 </t>
  </si>
  <si>
    <t>Final answer in this column.</t>
  </si>
  <si>
    <t>(in '000s)</t>
  </si>
  <si>
    <t>Š 2022</t>
  </si>
  <si>
    <t>Work Space</t>
  </si>
  <si>
    <t>USD 2022</t>
  </si>
  <si>
    <t>Assets</t>
  </si>
  <si>
    <t>Plant, Property, and Equipment (net of depreciation)</t>
  </si>
  <si>
    <t>Cash / Short Term Investments</t>
  </si>
  <si>
    <t>Total Assets</t>
  </si>
  <si>
    <t>Liabilities &amp; Equity</t>
  </si>
  <si>
    <t>Long-Term Debt</t>
  </si>
  <si>
    <t>Capital Stock</t>
  </si>
  <si>
    <t>Retained Earnings</t>
  </si>
  <si>
    <t>Total Liabilities &amp; Equity</t>
  </si>
  <si>
    <t>Fall 2023 Question 6 (a)(ii)</t>
  </si>
  <si>
    <t>Columns B through E to be included in Excel workbook for exam</t>
  </si>
  <si>
    <t>Jan 1 2022</t>
  </si>
  <si>
    <t>Weighted avg when non monetary
 assets/liabilities acquired</t>
  </si>
  <si>
    <t>December 2020 when dividends
 were declared</t>
  </si>
  <si>
    <t>December 31,2022</t>
  </si>
  <si>
    <t>US GAAP USES</t>
  </si>
  <si>
    <t>Temporal</t>
  </si>
  <si>
    <t>IS</t>
  </si>
  <si>
    <t>Current</t>
  </si>
  <si>
    <t>Total Revenues</t>
  </si>
  <si>
    <t>Cost of Goods Sold</t>
  </si>
  <si>
    <t>Selling Expense</t>
  </si>
  <si>
    <t>Other Expenses (including cost of leasing)</t>
  </si>
  <si>
    <t>Translation Adj.</t>
  </si>
  <si>
    <t>Dividends</t>
  </si>
  <si>
    <t>From B/S</t>
  </si>
  <si>
    <t>Part a-ii</t>
  </si>
  <si>
    <t>BS</t>
  </si>
  <si>
    <t>Workspace</t>
  </si>
  <si>
    <t>Plant, Property &amp; Equipment (net of Depreciation)</t>
  </si>
  <si>
    <t>$=C9</t>
  </si>
  <si>
    <t>$=H32*C32</t>
  </si>
  <si>
    <t>$=H33*C33</t>
  </si>
  <si>
    <t>$=H34*C34</t>
  </si>
  <si>
    <t>$=H35*C35</t>
  </si>
  <si>
    <t>$=SUM(I32:I35)</t>
  </si>
  <si>
    <t>Liabilities &amp; equity</t>
  </si>
  <si>
    <t>$=H39*C39</t>
  </si>
  <si>
    <t>$=H40*C40</t>
  </si>
  <si>
    <t>$=SUM(I39:I40)</t>
  </si>
  <si>
    <t>$=C5</t>
  </si>
  <si>
    <t>$=H42*C42</t>
  </si>
  <si>
    <t>To Balance</t>
  </si>
  <si>
    <t>From IS</t>
  </si>
  <si>
    <t>$=I25</t>
  </si>
  <si>
    <t>Translation Adj</t>
  </si>
  <si>
    <t>$=I45-(I42+I43)</t>
  </si>
  <si>
    <t>$=I36-I41</t>
  </si>
  <si>
    <t>$=I45+I41</t>
  </si>
  <si>
    <t>Part C</t>
  </si>
  <si>
    <t>Commentary on Part C</t>
  </si>
  <si>
    <t>As debt is a monetary liability (translated at the current exchange rate under the temporal method) and property is a non-monetary asset translated at the historical exchange rate, by taking out debt to purchase property and equipment Sunshine Sprockets would then have a large net liability exposure.  A large net liability exposure will create a positive translation adjustment to equity and increase the value of Sunshine Sprockets to Conglomerate Holdings</t>
  </si>
  <si>
    <t xml:space="preserve">(c) Analyze how using Shinee-denominated long-term debt to fund the purchase of Sunshine Sprockets’ plant and equipment would have impacted the translation </t>
  </si>
  <si>
    <t xml:space="preserve">of the company's equity at the end of the year, assuming no depreciation. Show your work. </t>
  </si>
  <si>
    <t>Provide answer here:</t>
  </si>
  <si>
    <t>Provide calculation details here:</t>
  </si>
  <si>
    <t>Fall 2023 Question 6 (c)</t>
  </si>
  <si>
    <t>Fall 2023 Question 6a(ii)  &amp; 6c Solutions</t>
  </si>
  <si>
    <t>You are asked to review the new model’s performance. A table containing the predicted results in the last month is provided below.</t>
  </si>
  <si>
    <t>Prediction</t>
  </si>
  <si>
    <t>Lapse</t>
  </si>
  <si>
    <t>Do not lapse</t>
  </si>
  <si>
    <t>Target</t>
  </si>
  <si>
    <t>(b)(i) Calculate the precision and recall based on the table provided. Show your work.</t>
  </si>
  <si>
    <t>(b)(ii) Evaluate the model performance. Justify your answers.</t>
  </si>
  <si>
    <t>Fall 2023 Question 7 (b)</t>
  </si>
  <si>
    <t>Precision</t>
  </si>
  <si>
    <t>=TP/(TP+FP)</t>
  </si>
  <si>
    <t>Recall</t>
  </si>
  <si>
    <t>=TP/(TP+FN)</t>
  </si>
  <si>
    <t>Precision captures how often, when a model makes a positive prediction, this prediction turns out to be correct.
Recall tells us how confident we can be that all the instances with the positive target level have been found by the model.
Both precision and recall values are high (85.7% and 92.6% respectively), indicating that the predictive model is doing a great job on determining if a policyholder will lapse or not</t>
  </si>
  <si>
    <t>Fall 2023 Question 7 (b) Solution</t>
  </si>
  <si>
    <t>Gabriela has asked you to compare these two projects using the following assumptions:</t>
  </si>
  <si>
    <t>-  If Darwin purchases TP Life  (Alternative I), Darwin will offer only its own products on the platform and not products from other insurance carriers. Darwin expects the following profit stream:</t>
  </si>
  <si>
    <t>6+</t>
  </si>
  <si>
    <t>After Tax Profits($millions)</t>
  </si>
  <si>
    <t>-  Project Amplify (Alternative II) is expected to have the same profit stream as TP Life 30% of the time, and a profit stream of zeroes 70% of time</t>
  </si>
  <si>
    <t>(i) Calculate the NPV for acquiring TP Life (Alternative I) using RPPC’s WACC.</t>
  </si>
  <si>
    <t>NPV for acquiring TP Life:</t>
  </si>
  <si>
    <t>Provide Calculation Details here:</t>
  </si>
  <si>
    <t>(i) Calculate the NPV for Project Amplify (Alternative II) using RPPC’s WACC.</t>
  </si>
  <si>
    <t>NPV of Project Amplify:</t>
  </si>
  <si>
    <t>Spring 2023 Question 1(b)(i)</t>
  </si>
  <si>
    <t>After seeing your NPV calculation, Anne argues that the timing to deploy capital was not accurately reflected in the initial analysis:</t>
  </si>
  <si>
    <r>
      <t>·</t>
    </r>
    <r>
      <rPr>
        <b/>
        <sz val="11"/>
        <color rgb="FF0070C0"/>
        <rFont val="Times New Roman"/>
        <family val="1"/>
      </rPr>
      <t xml:space="preserve">        </t>
    </r>
    <r>
      <rPr>
        <b/>
        <sz val="11"/>
        <color rgb="FF0070C0"/>
        <rFont val="Calibri"/>
        <family val="2"/>
        <scheme val="minor"/>
      </rPr>
      <t>The organization has an option to only invest $10 million now to get a pilot started</t>
    </r>
  </si>
  <si>
    <r>
      <t>·</t>
    </r>
    <r>
      <rPr>
        <b/>
        <sz val="11"/>
        <color rgb="FF0070C0"/>
        <rFont val="Times New Roman"/>
        <family val="1"/>
      </rPr>
      <t xml:space="preserve">        </t>
    </r>
    <r>
      <rPr>
        <b/>
        <sz val="11"/>
        <color rgb="FF0070C0"/>
        <rFont val="Calibri"/>
        <family val="2"/>
        <scheme val="minor"/>
      </rPr>
      <t>The success rate is still only 30%, and success or failure will be known after one year.</t>
    </r>
  </si>
  <si>
    <r>
      <t>·</t>
    </r>
    <r>
      <rPr>
        <b/>
        <sz val="11"/>
        <color rgb="FF0070C0"/>
        <rFont val="Times New Roman"/>
        <family val="1"/>
      </rPr>
      <t xml:space="preserve">        </t>
    </r>
    <r>
      <rPr>
        <b/>
        <sz val="11"/>
        <color rgb="FF0070C0"/>
        <rFont val="Calibri"/>
        <family val="2"/>
        <scheme val="minor"/>
      </rPr>
      <t xml:space="preserve">If successful:
              o Alternative II will have earned $2 million at the end of year 1.  
              o The additional $10 million investment will be made at the start of year 2.  
              o The projected profit stream in years 2+ remains the same as originally projected.  
</t>
    </r>
  </si>
  <si>
    <r>
      <t>·</t>
    </r>
    <r>
      <rPr>
        <b/>
        <sz val="11"/>
        <color rgb="FF0070C0"/>
        <rFont val="Times New Roman"/>
        <family val="1"/>
      </rPr>
      <t xml:space="preserve">        </t>
    </r>
    <r>
      <rPr>
        <b/>
        <sz val="11"/>
        <color rgb="FF0070C0"/>
        <rFont val="Calibri"/>
        <family val="2"/>
        <scheme val="minor"/>
      </rPr>
      <t>If unsuccessful, Alternative II will have earned $0 at the end of year 1 and will be abandoned</t>
    </r>
  </si>
  <si>
    <t>(i) Calculate the value of the option, using a decision tree. Show your work.</t>
  </si>
  <si>
    <t>Value of Option:</t>
  </si>
  <si>
    <t>Decision Tree:</t>
  </si>
  <si>
    <t>Provide Additional Calculation Details here:</t>
  </si>
  <si>
    <t>Spring 2023 Question 1(c)(i)</t>
  </si>
  <si>
    <t>i. Determine the profitability percentage for each line of business before allocation of fixed costs. Show your work.</t>
  </si>
  <si>
    <t>Complete the table.</t>
  </si>
  <si>
    <t>Term Life (TL) - 2022 Sales - Projected Values</t>
  </si>
  <si>
    <t>Discount Rate</t>
  </si>
  <si>
    <t>Term Life</t>
  </si>
  <si>
    <t>Whole Life</t>
  </si>
  <si>
    <t>SPWL</t>
  </si>
  <si>
    <t>Premiums</t>
  </si>
  <si>
    <t>Present Value of Premiums</t>
  </si>
  <si>
    <t>Death Benefits</t>
  </si>
  <si>
    <t>Present Value of Death Benefits</t>
  </si>
  <si>
    <t>Commissions</t>
  </si>
  <si>
    <t>Present Value of Commissions</t>
  </si>
  <si>
    <t>Acquisition Expenses</t>
  </si>
  <si>
    <t>Present Value of Acquisition Expenses</t>
  </si>
  <si>
    <t>Maintenance Expenses</t>
  </si>
  <si>
    <t>Present Value of Maintenance Expenses</t>
  </si>
  <si>
    <t>Whole Life (WL) - 2022 Sales - Projected Values</t>
  </si>
  <si>
    <t>Employee count</t>
  </si>
  <si>
    <t>Sales – policy count</t>
  </si>
  <si>
    <t>Sales – face amount</t>
  </si>
  <si>
    <t>Cloud Computing Costs</t>
  </si>
  <si>
    <t>Aggregate Performance Bonuses</t>
  </si>
  <si>
    <t>Additional IT Overhead</t>
  </si>
  <si>
    <t>Software Licensing</t>
  </si>
  <si>
    <t>Profitability Before Allocations</t>
  </si>
  <si>
    <t>Single-Premium Whole Life (SWPL) - 2022 Sales - Projected Values</t>
  </si>
  <si>
    <t>Allocated Evenly</t>
  </si>
  <si>
    <t>Allocated by Employee</t>
  </si>
  <si>
    <t>Allocated by Policy Count</t>
  </si>
  <si>
    <t>Allocated by Face Amount</t>
  </si>
  <si>
    <t>Spring 2023 Question 4(c)(i)</t>
  </si>
  <si>
    <t xml:space="preserve">Snappy is considering four approaches to allocate its fixed costs:  
(I) Evenly allocated across line of business
(II) Allocation by employee count
(III) Allocation by policy count
(IV) Allocation by face amount
</t>
  </si>
  <si>
    <t>From Q4_c-i tab:</t>
  </si>
  <si>
    <t>(ii) Determine which line of business benefits most from each of the four proposed allocation methods, I-IV. Justify your response.</t>
  </si>
  <si>
    <t>Justification details here:</t>
  </si>
  <si>
    <t>The line of business with the highest performance return benefit the most from the each allocation method.</t>
  </si>
  <si>
    <t>For the "Equal Allocation" approach, the Whole Life LOB becomes the most profitable LOB, as the largest line of business without bearing a proportional share of allocated costs.</t>
  </si>
  <si>
    <t>For the "Allocation by Employee Count" approach, no LOB particularly benefits - the SPWL LOB remains the most profitable, and the relative order remains the same.</t>
  </si>
  <si>
    <t>For the "Allocation by Policy Count" approach, the Term Life LOB benefits the most and becomes the most profitable line, due to the higher premium per policy compared to SPWL.</t>
  </si>
  <si>
    <t>For the "Allocation by Face Amount" approach, no LOB particularly benefits - the SPWL LOB remains the most profitable, and the relative order remains the same.</t>
  </si>
  <si>
    <t>Spring 2023 Question 4(c)(ii)</t>
  </si>
  <si>
    <t>Spring 2023 Question 4(c)(i) Solution</t>
  </si>
  <si>
    <t>Spring 2023 Question 4(c)(ii) Solution</t>
  </si>
  <si>
    <t>iii. Determine which allocation Veltro would prefer.  Justify your response.</t>
  </si>
  <si>
    <t>Spring 2023 Question 4(c)(iii)</t>
  </si>
  <si>
    <t xml:space="preserve">CFO requires profitability KPI to be above 19% to continue sales. Veltro would prefer the "Allocation by Face Amount" because profitability </t>
  </si>
  <si>
    <t>is above 19% for all products, so he can continue selling all products with this allocation.</t>
  </si>
  <si>
    <t>Spring 2023 Question 4(c)(iii) Solution</t>
  </si>
  <si>
    <r>
      <t>b)</t>
    </r>
    <r>
      <rPr>
        <b/>
        <sz val="11"/>
        <color rgb="FF0070C0"/>
        <rFont val="Times New Roman"/>
        <family val="1"/>
      </rPr>
      <t xml:space="preserve">      </t>
    </r>
    <r>
      <rPr>
        <b/>
        <sz val="11"/>
        <color rgb="FF0070C0"/>
        <rFont val="Calibri"/>
        <family val="2"/>
        <scheme val="minor"/>
      </rPr>
      <t>Provide the income statement and balance sheet (including dividend impact) for Sunshine Spot Insurance for 2020, ignoring taxes, as it will appear in the parent’s consolidated financial statements under:</t>
    </r>
  </si>
  <si>
    <r>
      <t xml:space="preserve">                                                    </t>
    </r>
    <r>
      <rPr>
        <b/>
        <sz val="11"/>
        <color rgb="FF0070C0"/>
        <rFont val="Calibri"/>
        <family val="2"/>
        <scheme val="minor"/>
      </rPr>
      <t>i.</t>
    </r>
    <r>
      <rPr>
        <b/>
        <sz val="11"/>
        <color rgb="FF0070C0"/>
        <rFont val="Times New Roman"/>
        <family val="1"/>
      </rPr>
      <t xml:space="preserve">     </t>
    </r>
    <r>
      <rPr>
        <b/>
        <sz val="11"/>
        <color rgb="FF0070C0"/>
        <rFont val="Calibri"/>
        <family val="2"/>
        <scheme val="minor"/>
      </rPr>
      <t xml:space="preserve"> the current rate method</t>
    </r>
  </si>
  <si>
    <r>
      <t xml:space="preserve">                                                   </t>
    </r>
    <r>
      <rPr>
        <b/>
        <sz val="11"/>
        <color rgb="FF0070C0"/>
        <rFont val="Calibri"/>
        <family val="2"/>
        <scheme val="minor"/>
      </rPr>
      <t>ii.</t>
    </r>
    <r>
      <rPr>
        <b/>
        <sz val="11"/>
        <color rgb="FF0070C0"/>
        <rFont val="Times New Roman"/>
        <family val="1"/>
      </rPr>
      <t xml:space="preserve">     </t>
    </r>
    <r>
      <rPr>
        <b/>
        <sz val="11"/>
        <color rgb="FF0070C0"/>
        <rFont val="Calibri"/>
        <family val="2"/>
        <scheme val="minor"/>
      </rPr>
      <t xml:space="preserve"> the temporal method</t>
    </r>
  </si>
  <si>
    <t>Jan 1 2020</t>
  </si>
  <si>
    <t>Average 2020</t>
  </si>
  <si>
    <t>Part b)</t>
  </si>
  <si>
    <t>i.</t>
  </si>
  <si>
    <t>ii.</t>
  </si>
  <si>
    <t>Income Statement</t>
  </si>
  <si>
    <t>Income statement</t>
  </si>
  <si>
    <t>Current rate</t>
  </si>
  <si>
    <t>Š</t>
  </si>
  <si>
    <t>Exc</t>
  </si>
  <si>
    <t>$</t>
  </si>
  <si>
    <t>Net Investment Income</t>
  </si>
  <si>
    <t>Surrender Benefits</t>
  </si>
  <si>
    <t>Total Benefits</t>
  </si>
  <si>
    <t>[Potential additional items]</t>
  </si>
  <si>
    <t>Retained Income</t>
  </si>
  <si>
    <t>Balance Sheet</t>
  </si>
  <si>
    <t>Bonds</t>
  </si>
  <si>
    <t>Furniture and Equipment</t>
  </si>
  <si>
    <t>Liabilities</t>
  </si>
  <si>
    <t>Statutory Reserves</t>
  </si>
  <si>
    <t>Spring 2023 Question 7(b)</t>
  </si>
  <si>
    <t>Jan 1 20xx</t>
  </si>
  <si>
    <t>Average 20xx</t>
  </si>
  <si>
    <t>December 20xx when dividends
 were declared</t>
  </si>
  <si>
    <t>December 31,20xx</t>
  </si>
  <si>
    <t>S</t>
  </si>
  <si>
    <t>Exchange Rate</t>
  </si>
  <si>
    <t>Income before translation gain</t>
  </si>
  <si>
    <t>Translation gain (loss)</t>
  </si>
  <si>
    <t>Retained earnings</t>
  </si>
  <si>
    <t>Translation adjustment</t>
  </si>
  <si>
    <t>Spring 2023 Question 7(b) Solution</t>
  </si>
  <si>
    <t>You are interested in understanding projected lapses under different market conditions, and possibly applying machine learning techniques.  The seller has provided historical monthly data on a set of 100,000 policies for a period of ten years. A data summary report is provided.</t>
  </si>
  <si>
    <t>Data Summary Report</t>
  </si>
  <si>
    <t>Feature</t>
  </si>
  <si>
    <t>Count</t>
  </si>
  <si>
    <t>% Missing</t>
  </si>
  <si>
    <t>Cardinality</t>
  </si>
  <si>
    <t>Min</t>
  </si>
  <si>
    <t>1st Qrt</t>
  </si>
  <si>
    <t>Mean</t>
  </si>
  <si>
    <t>Median</t>
  </si>
  <si>
    <t>3rd Qrt</t>
  </si>
  <si>
    <t>Max</t>
  </si>
  <si>
    <t>Std Dev</t>
  </si>
  <si>
    <t>10yr UST</t>
  </si>
  <si>
    <t>Competitor Rates Avg</t>
  </si>
  <si>
    <t>S&amp;P Index</t>
  </si>
  <si>
    <t>Surrender Charge</t>
  </si>
  <si>
    <t>Credited Rate (not considering GMIR)</t>
  </si>
  <si>
    <t>Guaranteed Rate</t>
  </si>
  <si>
    <t>Benefit base (USD)</t>
  </si>
  <si>
    <t>Remaining time to annuitization (months)</t>
  </si>
  <si>
    <t xml:space="preserve">(b) Identify two data quality issues indicated by the data summary report. </t>
  </si>
  <si>
    <t>Spring 2023 Question 8(b)</t>
  </si>
  <si>
    <t>Associated sheets</t>
  </si>
  <si>
    <t>BJT Exh 3.5A Statement of Operations</t>
  </si>
  <si>
    <t>You decide to investigate possible financial warning signs by analyzing a time series of three metrics:</t>
  </si>
  <si>
    <t>BJT Exh 3.5B Statement of Financial Position</t>
  </si>
  <si>
    <t>·        Net income versus cash flow from operations</t>
  </si>
  <si>
    <t>BJT Exh 3.5C Statement of Cash Flows</t>
  </si>
  <si>
    <t>·        Inventory turnover ratio</t>
  </si>
  <si>
    <t xml:space="preserve">·        Receivables turnover ratio </t>
  </si>
  <si>
    <t>(i) Calculate each metric from 2017-2021. Show your work.</t>
  </si>
  <si>
    <t>Net income versus cash flow from operations</t>
  </si>
  <si>
    <t>Inventory turnover ratio</t>
  </si>
  <si>
    <t>Receivables turnover ratio</t>
  </si>
  <si>
    <t>(ii) Assess what the results may mean as they pertain to financial warning signs.</t>
  </si>
  <si>
    <t>Fall 2022 Question 1(b)</t>
  </si>
  <si>
    <t>(c) Recommend three appropriate questions to ask BJT as part of the audit based on your observations in part (b).  Justify your recommendations.</t>
  </si>
  <si>
    <t xml:space="preserve">Fall 2022 Question 1(c) </t>
  </si>
  <si>
    <t>Associated sheet</t>
  </si>
  <si>
    <t>Frenz Exh 4.5C Financial Statements</t>
  </si>
  <si>
    <t>You are an analyst working at Frenz (Case Study section 4). You are asked to assess Frenz’s performance, relative to its own past performance and relative to the industry.</t>
  </si>
  <si>
    <t>(i) Calculate the Days of inventory On Hand (DOH), Days of Sales Outstanding (DSO), and Total Asset Turnover for the past 5 years. Show your work.</t>
  </si>
  <si>
    <t>DOH</t>
  </si>
  <si>
    <t>DSO</t>
  </si>
  <si>
    <t>Fall 2022 Question 2(a)(i)</t>
  </si>
  <si>
    <t>(i) Calculate Frenz’s debt-to-equity ratio over the last 5 years. Show your work.</t>
  </si>
  <si>
    <t>Debt-to-equity ratio</t>
  </si>
  <si>
    <t>Fall 2022 Question 2(e)(i)</t>
  </si>
  <si>
    <t>You are a risk officer for ABC Company, tasked with predicting the likelihood of default on one-year small business loans. You are evaluating two potential models and are given the following:</t>
  </si>
  <si>
    <r>
      <t>·</t>
    </r>
    <r>
      <rPr>
        <b/>
        <sz val="11"/>
        <color rgb="FF0070C0"/>
        <rFont val="Times New Roman"/>
        <family val="1"/>
      </rPr>
      <t xml:space="preserve">       </t>
    </r>
    <r>
      <rPr>
        <b/>
        <sz val="11"/>
        <color rgb="FF0070C0"/>
        <rFont val="Calibri"/>
        <family val="2"/>
        <scheme val="minor"/>
      </rPr>
      <t>The loans total $100,000.</t>
    </r>
  </si>
  <si>
    <r>
      <t>·</t>
    </r>
    <r>
      <rPr>
        <b/>
        <sz val="11"/>
        <color rgb="FF0070C0"/>
        <rFont val="Times New Roman"/>
        <family val="1"/>
      </rPr>
      <t xml:space="preserve">       </t>
    </r>
    <r>
      <rPr>
        <b/>
        <sz val="11"/>
        <color rgb="FF0070C0"/>
        <rFont val="Calibri"/>
        <family val="2"/>
        <scheme val="minor"/>
      </rPr>
      <t>The loans have an annual effective interest rate of 10%.</t>
    </r>
  </si>
  <si>
    <r>
      <t>·</t>
    </r>
    <r>
      <rPr>
        <b/>
        <sz val="11"/>
        <color rgb="FF0070C0"/>
        <rFont val="Times New Roman"/>
        <family val="1"/>
      </rPr>
      <t xml:space="preserve">       </t>
    </r>
    <r>
      <rPr>
        <b/>
        <sz val="11"/>
        <color rgb="FF0070C0"/>
        <rFont val="Calibri"/>
        <family val="2"/>
        <scheme val="minor"/>
      </rPr>
      <t>You assume that ABC is able to recover 40% of the loan value when default occurs.</t>
    </r>
  </si>
  <si>
    <r>
      <t>·</t>
    </r>
    <r>
      <rPr>
        <b/>
        <sz val="11"/>
        <color rgb="FF0070C0"/>
        <rFont val="Times New Roman"/>
        <family val="1"/>
      </rPr>
      <t xml:space="preserve">       </t>
    </r>
    <r>
      <rPr>
        <b/>
        <sz val="11"/>
        <color rgb="FF0070C0"/>
        <rFont val="Calibri"/>
        <family val="2"/>
        <scheme val="minor"/>
      </rPr>
      <t>You assume that the chance of default (target) is 25%.</t>
    </r>
  </si>
  <si>
    <t xml:space="preserve">The models produce the following results: 
</t>
  </si>
  <si>
    <t>Samples</t>
  </si>
  <si>
    <t>Model 1</t>
  </si>
  <si>
    <t>Model 2</t>
  </si>
  <si>
    <t>(b) Create a confusion matrix for Model 1 and for Model 2. Show your work.</t>
  </si>
  <si>
    <t>(Confusion Matrices Below)</t>
  </si>
  <si>
    <t>(Calculation Details Below)</t>
  </si>
  <si>
    <t>Fall 2022 Question 3(b)</t>
  </si>
  <si>
    <t>(ii) Calculate the profit and loss for Model 1 and for Model 2 using the confusion matrices created in part (b). Show your work.</t>
  </si>
  <si>
    <t>From Question 3 part b tab:</t>
  </si>
  <si>
    <t>Model 1 Profit and Loss:</t>
  </si>
  <si>
    <t>Model 2 Profit and Loss:</t>
  </si>
  <si>
    <t xml:space="preserve">Fall 2022 Question 3(c)(ii) </t>
  </si>
  <si>
    <t>(e) Determine the annual effective loan interest rate at which the models would produce the same expected profit and loss. Show your work.</t>
  </si>
  <si>
    <t>Calculated Annual Effective Loan Rate:</t>
  </si>
  <si>
    <t>(Any Additional Calculation Details Below)</t>
  </si>
  <si>
    <t xml:space="preserve">Fall 2022 Question 3(e) </t>
  </si>
  <si>
    <t>Kitty refines the overhead cost analysis.  She establishes the following four cost codes based on product and distribution:</t>
  </si>
  <si>
    <t>Products</t>
  </si>
  <si>
    <t>Distribution</t>
  </si>
  <si>
    <t>Cost Code</t>
  </si>
  <si>
    <t>Coffee</t>
  </si>
  <si>
    <t>Frenz Stores</t>
  </si>
  <si>
    <t>CS</t>
  </si>
  <si>
    <t>Other Than Frenz’s Stores</t>
  </si>
  <si>
    <t>COTS</t>
  </si>
  <si>
    <t>Non-Coffee</t>
  </si>
  <si>
    <t>NCS</t>
  </si>
  <si>
    <t>NCOTS</t>
  </si>
  <si>
    <t xml:space="preserve">Kitty has prepared a spreadsheet containing accounting information for the year 2020. </t>
  </si>
  <si>
    <t>(i) Calculate Operating Income using an overhead allocation to the four cost codes based on ‘Sales’.  Show your work.</t>
  </si>
  <si>
    <t>2020 Financial Data by Cost Code</t>
  </si>
  <si>
    <t xml:space="preserve">Fall 2022 Question 4(c)(i) </t>
  </si>
  <si>
    <t>(ii) Calculate Operating Income using an overhead allocation to the four cost codes based on ‘Cost of Sales’. Show your work.</t>
  </si>
  <si>
    <t xml:space="preserve">Fall 2022 Question 4(c)(ii) </t>
  </si>
  <si>
    <t>Average</t>
  </si>
  <si>
    <t xml:space="preserve">You are asked to evaluate the performance of Snappy’s artificial intelligence software used for underwriting (Case Study section 7.1.2). </t>
  </si>
  <si>
    <t xml:space="preserve">You are given the following information: </t>
  </si>
  <si>
    <t>·         The sample size is 10,000 applications.</t>
  </si>
  <si>
    <t>·         The misclassification rate is 45%.</t>
  </si>
  <si>
    <t>·         20% of applicants are rejected.</t>
  </si>
  <si>
    <t>·         60% of rejected applicants should have been rejected.</t>
  </si>
  <si>
    <t>(b)(ii) Construct the confusion matrix. Show your work.</t>
  </si>
  <si>
    <t>(c)(i) Calculate precision and recall rates based on the confusion matrix from (b)(ii). Show your work.</t>
  </si>
  <si>
    <t>(b)(ii) Provide final answer by filling in ALL highlighted cells below:</t>
  </si>
  <si>
    <t>Label</t>
  </si>
  <si>
    <t>(b)(ii) Calculation Steps: Provide calculation details in this section.</t>
  </si>
  <si>
    <t>Spring 2022 Question 2 - bii</t>
  </si>
  <si>
    <t>(c)(i) Provide final answer by filling in ALL highlighted cells below:</t>
  </si>
  <si>
    <t>Confusion matrix from (b)(ii):</t>
  </si>
  <si>
    <t>(c)(i) Calculation Steps: Provide calculation details in this section.</t>
  </si>
  <si>
    <t xml:space="preserve">Frenz is planning to expand into the fast-growing Asian market (Case Study Section 4.4).  It is considering the options of leasing vs. buying storefronts to reach new customers. </t>
  </si>
  <si>
    <t>Financial information for the two options is given below.  Assume that all costs and expenses are paid at the beginning of the year and all tax-related items are paid at the end of the year.  All numbers are in Euros.</t>
  </si>
  <si>
    <t xml:space="preserve">1. Lease Proposal </t>
  </si>
  <si>
    <t xml:space="preserve">Lease term: </t>
  </si>
  <si>
    <r>
      <t xml:space="preserve">    </t>
    </r>
    <r>
      <rPr>
        <i/>
        <sz val="11"/>
        <color theme="1"/>
        <rFont val="Calibri"/>
        <family val="2"/>
        <scheme val="minor"/>
      </rPr>
      <t>10 years</t>
    </r>
  </si>
  <si>
    <t>Annual Lease Payment (includes rent, equipment, etc.):</t>
  </si>
  <si>
    <r>
      <rPr>
        <sz val="11"/>
        <color theme="1"/>
        <rFont val="Calibri"/>
        <family val="2"/>
      </rPr>
      <t>€</t>
    </r>
    <r>
      <rPr>
        <i/>
        <sz val="11"/>
        <color theme="1"/>
        <rFont val="Calibri"/>
        <family val="2"/>
        <scheme val="minor"/>
      </rPr>
      <t xml:space="preserve">    12M</t>
    </r>
  </si>
  <si>
    <t>Additional Annual Expenses:</t>
  </si>
  <si>
    <t xml:space="preserve">                                                                                                        $    9M</t>
  </si>
  <si>
    <t>€      9M</t>
  </si>
  <si>
    <t>Annual Expected Revenue from New Stores (First 10 Years):</t>
  </si>
  <si>
    <t>€    50M</t>
  </si>
  <si>
    <t>2. Purchase Proposal</t>
  </si>
  <si>
    <t>Initial Purchase Price:</t>
  </si>
  <si>
    <t>€   150M</t>
  </si>
  <si>
    <t>Annual Depreciation for Stores:</t>
  </si>
  <si>
    <t>€    5M</t>
  </si>
  <si>
    <t xml:space="preserve">               </t>
  </si>
  <si>
    <t>You are given the following assumptions:</t>
  </si>
  <si>
    <r>
      <t>·</t>
    </r>
    <r>
      <rPr>
        <i/>
        <sz val="7"/>
        <color theme="1"/>
        <rFont val="Times New Roman"/>
        <family val="1"/>
      </rPr>
      <t xml:space="preserve">        </t>
    </r>
    <r>
      <rPr>
        <i/>
        <sz val="11"/>
        <color theme="1"/>
        <rFont val="Calibri"/>
        <family val="2"/>
        <scheme val="minor"/>
      </rPr>
      <t>Frenz’s current tax rate is 20%.</t>
    </r>
  </si>
  <si>
    <r>
      <t>·</t>
    </r>
    <r>
      <rPr>
        <i/>
        <sz val="7"/>
        <color theme="1"/>
        <rFont val="Times New Roman"/>
        <family val="1"/>
      </rPr>
      <t xml:space="preserve">        </t>
    </r>
    <r>
      <rPr>
        <i/>
        <sz val="11"/>
        <color theme="1"/>
        <rFont val="Calibri"/>
        <family val="2"/>
        <scheme val="minor"/>
      </rPr>
      <t>Frenz’s borrowing interest rate is 6%.</t>
    </r>
  </si>
  <si>
    <r>
      <t>·</t>
    </r>
    <r>
      <rPr>
        <i/>
        <sz val="7"/>
        <color theme="1"/>
        <rFont val="Times New Roman"/>
        <family val="1"/>
      </rPr>
      <t xml:space="preserve">        </t>
    </r>
    <r>
      <rPr>
        <i/>
        <sz val="11"/>
        <color theme="1"/>
        <rFont val="Calibri"/>
        <family val="2"/>
        <scheme val="minor"/>
      </rPr>
      <t>Frenz’s weighted average cost of capital (WACC) is 8%.</t>
    </r>
  </si>
  <si>
    <t>(a)(ii) Recommend which option Frenz should select for the new storefronts based solely on the above proposals.  Justify your answer.</t>
  </si>
  <si>
    <t xml:space="preserve">(a)(ii) Provide Final Answer in this section: </t>
  </si>
  <si>
    <t>(a)(ii) Calculation Steps: Provide calculation details in this section.</t>
  </si>
  <si>
    <t>Spring 2022 Question 3 - aii</t>
  </si>
  <si>
    <t>Spring 2022 Question 2 - ci</t>
  </si>
  <si>
    <t>You are provided the following data about Ishmael and Mobia.  The income statement for Frenz can be found in Case Study section 4.5.</t>
  </si>
  <si>
    <t>Mobia General</t>
  </si>
  <si>
    <t>Euros per</t>
  </si>
  <si>
    <t>Price Index</t>
  </si>
  <si>
    <t>Mobuck</t>
  </si>
  <si>
    <t>Ishmael Income Statement Information</t>
  </si>
  <si>
    <t>Mobucks in thousands</t>
  </si>
  <si>
    <t>Gross Profit</t>
  </si>
  <si>
    <t>Taxes Paid</t>
  </si>
  <si>
    <t>You gathered the following information:</t>
  </si>
  <si>
    <t>1.       The average Mobia General Price Index in 2019 was 60.</t>
  </si>
  <si>
    <t>2.       Ishmael’s current income tax rate is 20%.</t>
  </si>
  <si>
    <t>3.       There are no purchasing power gains or losses.</t>
  </si>
  <si>
    <t>4.       All differences in Accounting Profit and Taxable Income are temporary.</t>
  </si>
  <si>
    <t>5.       Frenz and Ishmael depreciate equipment on a straight-line basis over 10 years.</t>
  </si>
  <si>
    <t>6.       Mobia’s tax authorities permit depreciation on a straight-line basis over 7 years.</t>
  </si>
  <si>
    <t xml:space="preserve">After reviewing the financial information, Kitty says to you, “based on these reports, I do not see any risks or downside potential. </t>
  </si>
  <si>
    <t>Ishmael’s margins for Gross Profit, Operating Income, and Net Income are up, indicating a growing profit center for Frenz.”</t>
  </si>
  <si>
    <t xml:space="preserve">(b)(i) Translate Ishmael's Income Statement for use by Frenz. </t>
  </si>
  <si>
    <t>(b)(ii) Critique Kitty’s response regarding Ishmael’s recent performance.</t>
  </si>
  <si>
    <t>(b)(i) Provide translation of Ishmael's 2019 and 2020 Income Statement in this section.</t>
  </si>
  <si>
    <t>Spring 2022 Question 5 - bi</t>
  </si>
  <si>
    <t>(b)(ii) Provide your critique here.</t>
  </si>
  <si>
    <t>Spring 2022 Question 5 - bii</t>
  </si>
  <si>
    <t>Kitty informs you that Ishmael’s income statement includes a deferred tax liability related to the use of coffee bean roasting equipment that was purchased for 250,000 Mobucks in the beginning of 2019,</t>
  </si>
  <si>
    <t>and it does not have any salvage value.</t>
  </si>
  <si>
    <t>(c)(i) Calculate the associated deferred tax asset/liability as of December 31, 2020.  Show your work.</t>
  </si>
  <si>
    <t xml:space="preserve">(c)(i) Provide Final Answer in this section: </t>
  </si>
  <si>
    <t>Spring 2022 Question 5 - ci</t>
  </si>
  <si>
    <t>Assume Mobia’s Fiscal Year 2020 corporate tax rate increased to 35% on December 31, 2020.</t>
  </si>
  <si>
    <t>(d)(i) Calculate Ishmael’s profitability.  Show your work.</t>
  </si>
  <si>
    <t>(d)(ii) Assess the implications on Ishmael’s financial condition and cash flow.</t>
  </si>
  <si>
    <t xml:space="preserve">(d)(i) Provide Final Answer in this section: </t>
  </si>
  <si>
    <t>(d)(i) Calculation Steps: Provide calculation details in this section.</t>
  </si>
  <si>
    <t>Spring 2022 Question 5 - di</t>
  </si>
  <si>
    <t xml:space="preserve">(d)(ii) Provide your assessment in this section: </t>
  </si>
  <si>
    <t>Spring 2022 Question 5 - dii</t>
  </si>
  <si>
    <t xml:space="preserve">You are given the following information about the two proposals and relevant financials.  These are considered the most accurate estimates by the finance department, </t>
  </si>
  <si>
    <t>but because Country Y is a new market some of these assumptions are based on limited information</t>
  </si>
  <si>
    <t>Proposal A</t>
  </si>
  <si>
    <t>Proposal B</t>
  </si>
  <si>
    <t xml:space="preserve">Sales </t>
  </si>
  <si>
    <t xml:space="preserve">$200 M Tatl in Year 1 , grow at 5% each year </t>
  </si>
  <si>
    <t>Cost of goods sold (% of sales)</t>
  </si>
  <si>
    <t>Operating Expenses (% of sales)</t>
  </si>
  <si>
    <t xml:space="preserve">Initial Invesment </t>
  </si>
  <si>
    <t>$20M USD</t>
  </si>
  <si>
    <t>$120 M Tatl</t>
  </si>
  <si>
    <t xml:space="preserve">Equipment </t>
  </si>
  <si>
    <t>$16M USD</t>
  </si>
  <si>
    <t>$100 M Tatl</t>
  </si>
  <si>
    <t>Straight line over 10 years</t>
  </si>
  <si>
    <t xml:space="preserve">Company X expects the project will last 10 years after which a new generation of devices will replace it.  There will be no salvage value.  </t>
  </si>
  <si>
    <t>You are also given following financial information:</t>
  </si>
  <si>
    <t>Risk Free Rate -U.S</t>
  </si>
  <si>
    <t>Risk Free Rate -Country Y</t>
  </si>
  <si>
    <t>Current Spot Exchange Rate</t>
  </si>
  <si>
    <t>$5 Tatl to $1 USD</t>
  </si>
  <si>
    <t>Company X Current Financials:</t>
  </si>
  <si>
    <t>USD($M)</t>
  </si>
  <si>
    <t>Cost of Capital</t>
  </si>
  <si>
    <t>Debt</t>
  </si>
  <si>
    <t>Other Assets</t>
  </si>
  <si>
    <r>
      <t>(a) (i)</t>
    </r>
    <r>
      <rPr>
        <b/>
        <i/>
        <sz val="7"/>
        <color theme="1"/>
        <rFont val="Times New Roman"/>
        <family val="1"/>
      </rPr>
      <t xml:space="preserve">                 </t>
    </r>
    <r>
      <rPr>
        <b/>
        <i/>
        <sz val="11"/>
        <color theme="1"/>
        <rFont val="Calibri"/>
        <family val="2"/>
        <scheme val="minor"/>
      </rPr>
      <t>Calculate Company X’s Weighted Average Cost of Capital (WACC). Show your work.</t>
    </r>
  </si>
  <si>
    <r>
      <t xml:space="preserve">   (ii)</t>
    </r>
    <r>
      <rPr>
        <b/>
        <i/>
        <sz val="7"/>
        <color theme="1" tint="0.499984740745262"/>
        <rFont val="Times New Roman"/>
        <family val="1"/>
      </rPr>
      <t xml:space="preserve">                </t>
    </r>
    <r>
      <rPr>
        <b/>
        <i/>
        <sz val="11"/>
        <color theme="1" tint="0.499984740745262"/>
        <rFont val="Calibri"/>
        <family val="2"/>
        <scheme val="minor"/>
      </rPr>
      <t>Recommend which proposal Company X should accept using the projection information above, Company X’s WACC and the current Spot exchange rate. Show your work and justify your recommendation.</t>
    </r>
  </si>
  <si>
    <t xml:space="preserve">(a)(i) Provide Final Answer in this section: </t>
  </si>
  <si>
    <t>Company X's Weighted Average Cost of Capital=</t>
  </si>
  <si>
    <t>(a)(i) Calculation: Provide calculation details in this section.</t>
  </si>
  <si>
    <t xml:space="preserve">Fall 2021 Question 1 - ai </t>
  </si>
  <si>
    <r>
      <t>(a) (i)</t>
    </r>
    <r>
      <rPr>
        <b/>
        <i/>
        <sz val="7"/>
        <color theme="1" tint="0.499984740745262"/>
        <rFont val="Times New Roman"/>
        <family val="1"/>
      </rPr>
      <t xml:space="preserve">                 </t>
    </r>
    <r>
      <rPr>
        <b/>
        <i/>
        <sz val="11"/>
        <color theme="1" tint="0.499984740745262"/>
        <rFont val="Calibri"/>
        <family val="2"/>
        <scheme val="minor"/>
      </rPr>
      <t>Calculate Company X’s Weighted Average Cost of Capital (WACC).</t>
    </r>
  </si>
  <si>
    <t xml:space="preserve">   (ii)                Recommend which proposal Company X should accept using the projection information above, Company X’s WACC and the current Spot exchange rate. Show your work and justify your recommendation.</t>
  </si>
  <si>
    <t>Proposal A Calculation=</t>
  </si>
  <si>
    <t>Proposal B Calculation=</t>
  </si>
  <si>
    <t>Final Recommendation:</t>
  </si>
  <si>
    <t>(a)(i) answer from previous tab:</t>
  </si>
  <si>
    <r>
      <t xml:space="preserve">(a)(ii) </t>
    </r>
    <r>
      <rPr>
        <b/>
        <i/>
        <sz val="11"/>
        <color theme="1"/>
        <rFont val="Calibri"/>
        <family val="2"/>
        <scheme val="minor"/>
      </rPr>
      <t>Proposal A</t>
    </r>
    <r>
      <rPr>
        <i/>
        <sz val="11"/>
        <color theme="1"/>
        <rFont val="Calibri"/>
        <family val="2"/>
        <scheme val="minor"/>
      </rPr>
      <t xml:space="preserve"> Calculation Steps: Provide calculation details for Proposal A in this section.</t>
    </r>
  </si>
  <si>
    <r>
      <t xml:space="preserve">(a)(ii) </t>
    </r>
    <r>
      <rPr>
        <b/>
        <i/>
        <sz val="11"/>
        <color theme="1"/>
        <rFont val="Calibri"/>
        <family val="2"/>
        <scheme val="minor"/>
      </rPr>
      <t>Proposal B</t>
    </r>
    <r>
      <rPr>
        <i/>
        <sz val="11"/>
        <color theme="1"/>
        <rFont val="Calibri"/>
        <family val="2"/>
        <scheme val="minor"/>
      </rPr>
      <t xml:space="preserve"> Calculation Steps: Provide calculation details for Proposal B in this section.</t>
    </r>
  </si>
  <si>
    <t>Fall 2021 Question 1 - aii</t>
  </si>
  <si>
    <t xml:space="preserve">You are an analyst working for Kitty Dunn, Chief Accounting Officer at Frenz (Case Study section 4). </t>
  </si>
  <si>
    <t>You are then provided the following data about Ishmael and Mobia.  Assume changes in these financial statement items happened evenly throughout the year.</t>
  </si>
  <si>
    <t>Ishmael Financial Information</t>
  </si>
  <si>
    <t>Dec. 31,</t>
  </si>
  <si>
    <t>Property</t>
  </si>
  <si>
    <t>(g) Calculate the impact to Frenz’s 2020 current ratio and debt-to-assets ratio from incorporating Ishmael into its financials.  Show your work.</t>
  </si>
  <si>
    <t xml:space="preserve">(g) Provide Final Answer in this section: </t>
  </si>
  <si>
    <t>(g) Calculation Steps: Provide calculation details in this section.</t>
  </si>
  <si>
    <t>Fall 2021 Question 4 - g</t>
  </si>
  <si>
    <t xml:space="preserve">BJA proceeded with the "Purchase Proposal for International Plane Fleet" (Case Study Section 2.7, Exh. E.2) and received the new aircraft on 1/1/2021.  </t>
  </si>
  <si>
    <t>The tax authority specified the fleet should be depreciated on a straight-line basis over a 25 year-period with no salvage value.</t>
  </si>
  <si>
    <t xml:space="preserve">An outside consultant says, “The different depreciation schedule creates a permanent difference between tax and financial reporting of revenue.  </t>
  </si>
  <si>
    <t>Additional deferred tax liability (DTL) should be booked to capture the difference.  The slower tax depreciation schedule will also lower the effective tax rate."</t>
  </si>
  <si>
    <t>(b)(ii) Calculate the change in DTA/DTL related to this project from 12/31/2021 to 12/31/2022 assuming the tax rate will change from 21% to 28% on 1/1/2022. Show your work.</t>
  </si>
  <si>
    <t xml:space="preserve">(b)(ii) Provide Final Answer in this section: </t>
  </si>
  <si>
    <t>Fall 2021 Question 5 - bii</t>
  </si>
  <si>
    <t xml:space="preserve">BJA proceeded with the "Purchase Proposal for International Plane Fleet" (Case Study Section 2.7, Exh. E.2) and received the new aircraft on 1/1/2021. </t>
  </si>
  <si>
    <t xml:space="preserve">Management finances the purchase with a 25 year secured loan that has a $65m financing cost every year by setting up a subsidiary.  </t>
  </si>
  <si>
    <t>BJA estimates the revenue of the new international route for the next 5 years in the table below.</t>
  </si>
  <si>
    <t>Revenue (Next 5 Years)</t>
  </si>
  <si>
    <t>Probability</t>
  </si>
  <si>
    <t>Scenario 1</t>
  </si>
  <si>
    <t>$305m</t>
  </si>
  <si>
    <t>Scenario 2</t>
  </si>
  <si>
    <t>$270m</t>
  </si>
  <si>
    <t>Scenario 3</t>
  </si>
  <si>
    <t>$235m</t>
  </si>
  <si>
    <t>(c) Determine how this estimation will impact the DTA/DTL under both IFRS and USGAAP.  Show your work.</t>
  </si>
  <si>
    <t xml:space="preserve">(c) Provide Final Answer in this section: </t>
  </si>
  <si>
    <t>Estimation's Impact on DTA/DTL under IFRS:</t>
  </si>
  <si>
    <t>Estimation's Impact on DTA/DTL under US GAAP:</t>
  </si>
  <si>
    <t>(c) Provide Calculation details in support of estimation's impact on DTA/DTL in this section.</t>
  </si>
  <si>
    <t>Fall 2021 Question 5 - c</t>
  </si>
  <si>
    <t>Based on the model results of 100 data samples provided in the Excel spreadsheet:</t>
  </si>
  <si>
    <t>(b)(i) Create a confusion matrix. Show your work.</t>
  </si>
  <si>
    <t>(b)(ii) Calculate the model's precision and recall. Show your work.</t>
  </si>
  <si>
    <t>(b)(iii) Evaluate the model based on your results</t>
  </si>
  <si>
    <t>(b)(i) Provide final answer by filling in ALL highlighted cells below:</t>
  </si>
  <si>
    <t>Model results of 100 data samples:</t>
  </si>
  <si>
    <t xml:space="preserve">(b)(i) Calculation: Provide calculation details in this section. </t>
  </si>
  <si>
    <t>ID</t>
  </si>
  <si>
    <t>Legitimate</t>
  </si>
  <si>
    <t>Fraudulent</t>
  </si>
  <si>
    <t>Fall 2021 Question 7 - bi</t>
  </si>
  <si>
    <t>(b)(ii) Provide final answer by filling in highlighted cells below:</t>
  </si>
  <si>
    <t>Confusion matrix from (b)(i):</t>
  </si>
  <si>
    <t xml:space="preserve">(b)(ii) Calculation: Provide calculation details in this section. </t>
  </si>
  <si>
    <t>Fall 2021 Question 7 - bii</t>
  </si>
  <si>
    <t xml:space="preserve">(b)(iii) Provide Final Answer in this section: </t>
  </si>
  <si>
    <t>Precision and recall from (b)(ii):</t>
  </si>
  <si>
    <t>Fall 2021 Question 7 - biii</t>
  </si>
  <si>
    <t>(c)(ii) Assess the thresholds given in the new sample dataset provided in the Excel spreadsheet. Justify your assessment.</t>
  </si>
  <si>
    <t>(c)(ii) Provide your assessment in this section: (You may expand it if necessary.)</t>
  </si>
  <si>
    <t>New sample dataset:</t>
  </si>
  <si>
    <t>(c)(ii) Show your work supporting your assessment in this section:</t>
  </si>
  <si>
    <t>Score</t>
  </si>
  <si>
    <t>Category</t>
  </si>
  <si>
    <t>Threshold (if &gt;= __ )</t>
  </si>
  <si>
    <t>Low</t>
  </si>
  <si>
    <t>High</t>
  </si>
  <si>
    <t>Medium</t>
  </si>
  <si>
    <t>Fall 2021 Question 7 - cii</t>
  </si>
  <si>
    <t>(d)</t>
  </si>
  <si>
    <t>(iii) Assess whether you observe concept drift in the 100 new data points (provided in the Excel spreadsheet). Justify your assessment.</t>
  </si>
  <si>
    <t>(d)(iii) Provide your assessment in this section: (You may expand it if necessary.)</t>
  </si>
  <si>
    <t>100 New Data Points:</t>
  </si>
  <si>
    <t>(d)(iii) Show your work supporting your assessment in this section:</t>
  </si>
  <si>
    <t>Fall 2021 Question 7 - diii</t>
  </si>
  <si>
    <t>Information on Frenz Corporation can be found in Section 4 of the Case Study.</t>
  </si>
  <si>
    <t>Jeff Bemowski and Kitty Dunn have asked you to investigate Frenz’s overhead allocation methods.</t>
  </si>
  <si>
    <t>(a)(i) Calculate the overhead rate for Frenz from 2016 through 2020. Show your work.</t>
  </si>
  <si>
    <t>(a)(i) Provide your final answer by filling in the highlighted cells below:</t>
  </si>
  <si>
    <t>Overhead Rate</t>
  </si>
  <si>
    <t>Fall 2021 Question 9 - ai</t>
  </si>
  <si>
    <t>ANSWER: (please highlight your final response in yellow)</t>
  </si>
  <si>
    <t>CFE FD Spring 2021 Question Q5b</t>
  </si>
  <si>
    <t xml:space="preserve">Big Ben declared a dividend of 22 million pounds sterling (GBP) on 10/01/2019 to be paid on 12/31/2019.  </t>
  </si>
  <si>
    <t>GBP and EUR exchange rates for select dates and time periods are provided below.</t>
  </si>
  <si>
    <t>EUR per GBP</t>
  </si>
  <si>
    <t>Avg. 1955-2018</t>
  </si>
  <si>
    <t>Avg. 2019</t>
  </si>
  <si>
    <t>You have been provided:</t>
  </si>
  <si>
    <t>•</t>
  </si>
  <si>
    <t xml:space="preserve">The average exchange rate when Big Ben acquired inventory, plant, property, and equipment was 1.18 EUR per GBP. </t>
  </si>
  <si>
    <t>The average exchange rate when Big Ben received capital contributions from equity and long-term debt was 1.25 EUR per GBP.</t>
  </si>
  <si>
    <t>Big Ben’s pre-2019 retained earnings were realized at an average exchange rate of 1.21 EUR per GBP.</t>
  </si>
  <si>
    <t>Big Ben’s “Other Assets” are not measured at Current Value, but “Other Liabilities” are.</t>
  </si>
  <si>
    <t>(4 points)</t>
  </si>
  <si>
    <t>(b)</t>
  </si>
  <si>
    <t xml:space="preserve">Calculate Big Ben’s 2019 foreign currency Cumulative Translation Adjustment that should be included on RPPC’s 2019 financial statements, </t>
  </si>
  <si>
    <t>including AOCI and Retained Earnings.  Show your work.</t>
  </si>
  <si>
    <t>CFE FD Spring 2021 Question Q8a</t>
  </si>
  <si>
    <t>Darwin has recently set up an offshore subsidiary in Happy Tax Island. The tax rate for Happy Tax Island is 30%.</t>
  </si>
  <si>
    <t xml:space="preserve">You work for Brandon Kaladin and are tasked to investigate whether it is beneficial to cede Darwin’s existing business to the subsidiary in Happy Tax Island via 100% coinsurance. </t>
  </si>
  <si>
    <t>You are given the following:</t>
  </si>
  <si>
    <t>Increase in tax reserves of Darwin is equal to its increase in GAAP reserves and separate account transfers</t>
  </si>
  <si>
    <t>Increase in tax reserve of the subsidiary is equal to 90% of its increase in GAAP reserves and separate account transfers</t>
  </si>
  <si>
    <t>Tax base of assets is the market value of assets before and after reinsurance</t>
  </si>
  <si>
    <t>The only tax implications for Darwin to cede its existing business to its offshore subsidiaries are the difference in tax reserves and tax rate</t>
  </si>
  <si>
    <t>(a)</t>
  </si>
  <si>
    <t>Calculate 2021-2024 cash tax payable, deferred tax payable, and post-tax net income for each line of business if the business is ceded to the subsidiary in Happy Tax</t>
  </si>
  <si>
    <t xml:space="preserve">Island. Show your work. </t>
  </si>
  <si>
    <t>CFE FD Spring 2021 Question Q8b</t>
  </si>
  <si>
    <t>Darwin wants to improve its near future cash flow by reducing tax payments. To start off, Kaladin wants to cede only one line of business.</t>
  </si>
  <si>
    <t>(1 point)</t>
  </si>
  <si>
    <t>Recommend which line of business to cede to the subsidiary in Happy Tax Island based on the results in (a).  Justify your recommendation.</t>
  </si>
  <si>
    <t>CFE FD Spring 2021 Question Q8c</t>
  </si>
  <si>
    <t>There are many innovative financial activities on Happy Tax Island. The investment department of Darwin believes having assets on Happy Tax Island could provide an additional</t>
  </si>
  <si>
    <t>50 basis point yield uplift over current investment yield. Assume the following:</t>
  </si>
  <si>
    <t>Net investment income is calculated as earned rate multiplied by the market value of assets supporting statutory reserves</t>
  </si>
  <si>
    <t>Asset is marked-to-market at the point of transfer</t>
  </si>
  <si>
    <t>Market value of asset is 105% of its book value</t>
  </si>
  <si>
    <t>There is no tax implication on asset mark-to-market</t>
  </si>
  <si>
    <t>Change in earned rate would not cause changes in GAAP or Statutory Reserves</t>
  </si>
  <si>
    <t>(3 points)</t>
  </si>
  <si>
    <t>(c)</t>
  </si>
  <si>
    <t>Construct the 2021-2024 income statement for Darwin if all lines of business are ceded to the subsidiary in Happy Tax Island.</t>
  </si>
  <si>
    <t>CFE FD Spring 2021 Question Q8d</t>
  </si>
  <si>
    <t>Kaladin is curious why cash tax has increased after ceding to a lower tax jurisdiction. He asks you to prepare a summary on 2021 cash tax payable for him to understand the impact.</t>
  </si>
  <si>
    <t>Step</t>
  </si>
  <si>
    <t>Net Change</t>
  </si>
  <si>
    <t>Total Cash Tax</t>
  </si>
  <si>
    <t>Start: current tax payable</t>
  </si>
  <si>
    <t>Plus impact due to change in tax reserves</t>
  </si>
  <si>
    <t>xxx</t>
  </si>
  <si>
    <t>Plus impact due to change in tax rate</t>
  </si>
  <si>
    <t>Plus impact due to change in asset base</t>
  </si>
  <si>
    <t>Plus impact due to change in investment yield</t>
  </si>
  <si>
    <t>Unexplained</t>
  </si>
  <si>
    <t>Complete the summary Kaladin requested.  Show your work.</t>
  </si>
  <si>
    <t>(b) (i)</t>
  </si>
  <si>
    <t>(4 points) Perform a DuPont analysis using the five-way decomposition method on the 2019 financials for both BJA and SEA.  Show your work.</t>
  </si>
  <si>
    <t>ANSWER: (please highlight your response in yellow)</t>
  </si>
  <si>
    <t>Fall 2020 Question 7bi</t>
  </si>
  <si>
    <t>Special functionality in orange highlight</t>
  </si>
  <si>
    <t xml:space="preserve"> NOT WORKING PLEASE IGNORE</t>
  </si>
  <si>
    <t xml:space="preserve">Solution for this part is  in the "CFE  201 Complete Solutions for Exam 2020-2024" Word document </t>
  </si>
  <si>
    <t>CURATED PAST EXAM EXCEL FILES</t>
  </si>
  <si>
    <t>o</t>
  </si>
  <si>
    <t xml:space="preserve">These curated past exam items are intended to allow candidates to focus on past SOA fellowship assessments. These items are organized by topic and learning objective with relevant learning outcomes, source materials, and candidate commentary identified. We have included items that are relevant in the new course structure, and where feasible we have made updates to questions to make them relevant. </t>
  </si>
  <si>
    <t>This file contains the Excel components of the curated past exam questions and solution as applicable.  Candidates should start with the PDF files associated with this course's curated past exams.</t>
  </si>
  <si>
    <t>Candidate solutions other than those presented in this material, if appropriate for the context, could receive full marks. For interpretation items, solutions presented in these documents are not necessarily the only valid solutions.</t>
  </si>
  <si>
    <t>Learning Outcome Statements and supporting syllabus materials may have changed since each exam was administered. New assessment items are developed from the current Learning Outcome Statements and syllabus materials. The inclusion in these curated past exam questions of material that is no longer current does not bring such material into scope for current assessments.</t>
  </si>
  <si>
    <t>Thus, while we have made our best effort and conducted multiple reviews, alignment with the current system or choice of classification may not be perfect. Candidates with questions or ideas for improvement may reach out to education@soa.org.  We expect to make updates annually.</t>
  </si>
  <si>
    <t>Version 2025-1</t>
  </si>
  <si>
    <t>Updated: July 8, 2025</t>
  </si>
  <si>
    <t xml:space="preserve">Copyright © Society of Actuaries </t>
  </si>
  <si>
    <t>CFE 201 - Corporate Finance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</si>
</sst>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
    <numFmt numFmtId="167" formatCode="0.0"/>
    <numFmt numFmtId="168" formatCode="0.000"/>
    <numFmt numFmtId="169" formatCode="_(* #,##0.0_);_(* \(#,##0.0\);_(* &quot;-&quot;??_);_(@_)"/>
    <numFmt numFmtId="170" formatCode="_(* #,##0_);_(* \(#,##0\);_(* &quot;-&quot;??_);_(@_)"/>
    <numFmt numFmtId="171" formatCode="_(* #,##0.0000_);_(* \(#,##0.0000\);_(* &quot;-&quot;??_);_(@_)"/>
    <numFmt numFmtId="172" formatCode="_(* #,##0.00000_);_(* \(#,##0.00000\);_(* &quot;-&quot;??_);_(@_)"/>
    <numFmt numFmtId="173" formatCode="_(&quot;$&quot;* #,##0_);_(&quot;$&quot;* \(#,##0\);_(&quot;$&quot;* &quot;-&quot;??_);_(@_)"/>
    <numFmt numFmtId="174" formatCode="[$-409]mmmm\ d\,\ yyyy;@"/>
    <numFmt numFmtId="175" formatCode="#,##0_);\(#,##0\);\-_)"/>
  </numFmts>
  <fonts count="62"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2"/>
      <color rgb="FF0070C0"/>
      <name val="Calibri"/>
      <family val="2"/>
      <scheme val="minor"/>
    </font>
    <font>
      <u/>
      <sz val="11"/>
      <color theme="10"/>
      <name val="Calibri"/>
      <family val="2"/>
      <scheme val="minor"/>
    </font>
    <font>
      <b/>
      <u/>
      <sz val="11"/>
      <name val="Calibri"/>
      <family val="2"/>
      <scheme val="minor"/>
    </font>
    <font>
      <b/>
      <sz val="11"/>
      <color rgb="FF0070C0"/>
      <name val="Calibri"/>
      <family val="2"/>
      <scheme val="minor"/>
    </font>
    <font>
      <b/>
      <sz val="12"/>
      <color rgb="FFFF0000"/>
      <name val="Calibri"/>
      <family val="2"/>
      <scheme val="minor"/>
    </font>
    <font>
      <b/>
      <sz val="11"/>
      <color rgb="FFFF0000"/>
      <name val="Calibri"/>
      <family val="2"/>
      <scheme val="minor"/>
    </font>
    <font>
      <sz val="11"/>
      <color rgb="FF0070C0"/>
      <name val="Calibri"/>
      <family val="2"/>
      <scheme val="minor"/>
    </font>
    <font>
      <b/>
      <sz val="10"/>
      <color theme="1"/>
      <name val="Calibri"/>
      <family val="2"/>
      <scheme val="minor"/>
    </font>
    <font>
      <b/>
      <sz val="14"/>
      <color theme="1"/>
      <name val="Calibri"/>
      <family val="2"/>
      <scheme val="minor"/>
    </font>
    <font>
      <b/>
      <sz val="16"/>
      <color theme="1"/>
      <name val="Calibri"/>
      <family val="2"/>
      <scheme val="minor"/>
    </font>
    <font>
      <b/>
      <sz val="14"/>
      <color rgb="FF0070C0"/>
      <name val="Calibri"/>
      <family val="2"/>
      <scheme val="minor"/>
    </font>
    <font>
      <b/>
      <sz val="11"/>
      <color rgb="FF0070C0"/>
      <name val="Calibri"/>
      <family val="2"/>
    </font>
    <font>
      <b/>
      <vertAlign val="superscript"/>
      <sz val="11"/>
      <color rgb="FF0070C0"/>
      <name val="Calibri"/>
      <family val="2"/>
      <scheme val="minor"/>
    </font>
    <font>
      <b/>
      <i/>
      <sz val="10"/>
      <color theme="1"/>
      <name val="Calibri"/>
      <family val="2"/>
      <scheme val="minor"/>
    </font>
    <font>
      <sz val="10"/>
      <color theme="1"/>
      <name val="Calibri"/>
      <family val="2"/>
      <scheme val="minor"/>
    </font>
    <font>
      <b/>
      <sz val="7"/>
      <color rgb="FF0070C0"/>
      <name val="Times New Roman"/>
      <family val="1"/>
    </font>
    <font>
      <b/>
      <sz val="11"/>
      <color rgb="FF0070C0"/>
      <name val="Symbol"/>
      <family val="1"/>
      <charset val="2"/>
    </font>
    <font>
      <sz val="11"/>
      <color rgb="FF0070C0"/>
      <name val="Symbol"/>
      <family val="1"/>
      <charset val="2"/>
    </font>
    <font>
      <sz val="11"/>
      <name val="Calibri"/>
      <family val="2"/>
      <scheme val="minor"/>
    </font>
    <font>
      <sz val="12"/>
      <name val="Calibri"/>
      <family val="2"/>
      <scheme val="minor"/>
    </font>
    <font>
      <b/>
      <sz val="11"/>
      <color rgb="FFFF0000"/>
      <name val="Symbol"/>
      <family val="1"/>
      <charset val="2"/>
    </font>
    <font>
      <b/>
      <sz val="11"/>
      <color rgb="FFFF0000"/>
      <name val="Calibri"/>
      <family val="2"/>
    </font>
    <font>
      <b/>
      <sz val="11"/>
      <name val="Calibri"/>
      <family val="2"/>
      <scheme val="minor"/>
    </font>
    <font>
      <sz val="12"/>
      <color theme="1"/>
      <name val="Times New Roman"/>
      <family val="1"/>
    </font>
    <font>
      <sz val="12"/>
      <color rgb="FFFF0000"/>
      <name val="Calibri"/>
      <family val="2"/>
      <scheme val="minor"/>
    </font>
    <font>
      <sz val="11"/>
      <color theme="1"/>
      <name val="Symbol"/>
      <family val="1"/>
      <charset val="2"/>
    </font>
    <font>
      <b/>
      <u/>
      <sz val="11"/>
      <color theme="1"/>
      <name val="Calibri"/>
      <family val="2"/>
      <scheme val="minor"/>
    </font>
    <font>
      <b/>
      <sz val="11"/>
      <color rgb="FF000000"/>
      <name val="Calibri"/>
      <family val="2"/>
      <scheme val="minor"/>
    </font>
    <font>
      <b/>
      <i/>
      <sz val="11"/>
      <color theme="1"/>
      <name val="Calibri"/>
      <family val="2"/>
      <scheme val="minor"/>
    </font>
    <font>
      <sz val="11"/>
      <color rgb="FF000000"/>
      <name val="Calibri"/>
      <family val="2"/>
      <scheme val="minor"/>
    </font>
    <font>
      <i/>
      <sz val="11"/>
      <color theme="1"/>
      <name val="Calibri"/>
      <family val="2"/>
      <scheme val="minor"/>
    </font>
    <font>
      <b/>
      <sz val="11"/>
      <color theme="1"/>
      <name val="Calibri"/>
      <family val="2"/>
    </font>
    <font>
      <sz val="13"/>
      <color theme="1"/>
      <name val="Calibri"/>
      <family val="2"/>
      <scheme val="minor"/>
    </font>
    <font>
      <sz val="12"/>
      <name val="Times New Roman"/>
      <family val="1"/>
    </font>
    <font>
      <b/>
      <sz val="11"/>
      <color rgb="FF0070C0"/>
      <name val="Times New Roman"/>
      <family val="1"/>
    </font>
    <font>
      <sz val="10"/>
      <name val="Arial"/>
      <family val="2"/>
    </font>
    <font>
      <sz val="11"/>
      <color rgb="FF3333FF"/>
      <name val="Calibri"/>
      <family val="2"/>
      <scheme val="minor"/>
    </font>
    <font>
      <sz val="11"/>
      <color theme="1"/>
      <name val="Calibri"/>
      <family val="2"/>
    </font>
    <font>
      <b/>
      <u/>
      <sz val="12"/>
      <color theme="1"/>
      <name val="Calibri"/>
      <family val="2"/>
      <scheme val="minor"/>
    </font>
    <font>
      <sz val="12"/>
      <color rgb="FF0070C0"/>
      <name val="Calibri"/>
      <family val="2"/>
      <scheme val="minor"/>
    </font>
    <font>
      <u/>
      <sz val="12"/>
      <color theme="1"/>
      <name val="Calibri"/>
      <family val="2"/>
      <scheme val="minor"/>
    </font>
    <font>
      <b/>
      <i/>
      <sz val="11"/>
      <name val="Calibri"/>
      <family val="2"/>
      <scheme val="minor"/>
    </font>
    <font>
      <i/>
      <sz val="11"/>
      <name val="Calibri"/>
      <family val="2"/>
      <scheme val="minor"/>
    </font>
    <font>
      <b/>
      <i/>
      <sz val="11"/>
      <color theme="1" tint="0.499984740745262"/>
      <name val="Calibri"/>
      <family val="2"/>
      <scheme val="minor"/>
    </font>
    <font>
      <b/>
      <i/>
      <sz val="11"/>
      <color rgb="FF000000"/>
      <name val="Calibri"/>
      <family val="2"/>
      <scheme val="minor"/>
    </font>
    <font>
      <b/>
      <i/>
      <sz val="11"/>
      <color theme="1"/>
      <name val="Symbol"/>
      <family val="1"/>
      <charset val="2"/>
    </font>
    <font>
      <i/>
      <sz val="11"/>
      <color theme="1"/>
      <name val="Symbol"/>
      <family val="1"/>
      <charset val="2"/>
    </font>
    <font>
      <i/>
      <sz val="7"/>
      <color theme="1"/>
      <name val="Times New Roman"/>
      <family val="1"/>
    </font>
    <font>
      <b/>
      <i/>
      <sz val="7"/>
      <color theme="1"/>
      <name val="Times New Roman"/>
      <family val="1"/>
    </font>
    <font>
      <b/>
      <i/>
      <sz val="7"/>
      <color theme="1" tint="0.499984740745262"/>
      <name val="Times New Roman"/>
      <family val="1"/>
    </font>
    <font>
      <i/>
      <sz val="11"/>
      <color rgb="FF000000"/>
      <name val="Calibri"/>
      <family val="2"/>
      <scheme val="minor"/>
    </font>
    <font>
      <sz val="12"/>
      <color rgb="FF002060"/>
      <name val="Times New Roman"/>
      <family val="1"/>
    </font>
    <font>
      <b/>
      <sz val="26"/>
      <color theme="4"/>
      <name val="Calibri Light"/>
      <family val="2"/>
    </font>
    <font>
      <sz val="11"/>
      <color theme="4"/>
      <name val="Calibri"/>
      <family val="2"/>
      <scheme val="minor"/>
    </font>
    <font>
      <sz val="16"/>
      <color theme="4"/>
      <name val="Cambria"/>
      <family val="2"/>
      <scheme val="major"/>
    </font>
    <font>
      <sz val="11"/>
      <name val="Aptos Narrow"/>
      <family val="2"/>
    </font>
  </fonts>
  <fills count="11">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34998626667073579"/>
        <bgColor indexed="64"/>
      </patternFill>
    </fill>
    <fill>
      <patternFill patternType="solid">
        <fgColor rgb="FF00B05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6" tint="0.59999389629810485"/>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rgb="FF0070C0"/>
      </left>
      <right style="medium">
        <color rgb="FF0070C0"/>
      </right>
      <top style="medium">
        <color rgb="FF0070C0"/>
      </top>
      <bottom style="medium">
        <color rgb="FF0070C0"/>
      </bottom>
      <diagonal/>
    </border>
    <border>
      <left/>
      <right/>
      <top/>
      <bottom style="thin">
        <color rgb="FF0070C0"/>
      </bottom>
      <diagonal/>
    </border>
    <border>
      <left style="thin">
        <color rgb="FF0070C0"/>
      </left>
      <right style="thin">
        <color rgb="FF0070C0"/>
      </right>
      <top style="thin">
        <color rgb="FF0070C0"/>
      </top>
      <bottom style="thin">
        <color rgb="FF0070C0"/>
      </bottom>
      <diagonal/>
    </border>
    <border>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style="thin">
        <color rgb="FF0070C0"/>
      </left>
      <right style="thin">
        <color rgb="FF0070C0"/>
      </right>
      <top/>
      <bottom style="thin">
        <color rgb="FF0070C0"/>
      </bottom>
      <diagonal/>
    </border>
    <border>
      <left/>
      <right/>
      <top style="thin">
        <color rgb="FF0070C0"/>
      </top>
      <bottom/>
      <diagonal/>
    </border>
    <border>
      <left style="thin">
        <color rgb="FF0070C0"/>
      </left>
      <right/>
      <top style="thin">
        <color rgb="FF0070C0"/>
      </top>
      <bottom/>
      <diagonal/>
    </border>
    <border>
      <left/>
      <right style="thin">
        <color rgb="FF0070C0"/>
      </right>
      <top style="thin">
        <color rgb="FF0070C0"/>
      </top>
      <bottom/>
      <diagonal/>
    </border>
    <border>
      <left style="thin">
        <color rgb="FF0070C0"/>
      </left>
      <right/>
      <top/>
      <bottom/>
      <diagonal/>
    </border>
    <border>
      <left/>
      <right style="thin">
        <color rgb="FF0070C0"/>
      </right>
      <top/>
      <bottom/>
      <diagonal/>
    </border>
    <border>
      <left style="thin">
        <color rgb="FF0070C0"/>
      </left>
      <right/>
      <top/>
      <bottom style="thin">
        <color rgb="FF0070C0"/>
      </bottom>
      <diagonal/>
    </border>
    <border>
      <left/>
      <right style="thin">
        <color rgb="FF0070C0"/>
      </right>
      <top/>
      <bottom style="thin">
        <color rgb="FF0070C0"/>
      </bottom>
      <diagonal/>
    </border>
    <border>
      <left style="thin">
        <color rgb="FF0070C0"/>
      </left>
      <right/>
      <top style="thin">
        <color rgb="FF0070C0"/>
      </top>
      <bottom style="thin">
        <color rgb="FF0070C0"/>
      </bottom>
      <diagonal/>
    </border>
  </borders>
  <cellStyleXfs count="11">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7" fillId="0" borderId="0" applyNumberFormat="0" applyFill="0" applyBorder="0" applyAlignment="0" applyProtection="0"/>
    <xf numFmtId="9" fontId="1" fillId="0" borderId="0" applyFont="0" applyFill="0" applyBorder="0" applyAlignment="0" applyProtection="0"/>
    <xf numFmtId="0" fontId="4" fillId="0" borderId="0"/>
    <xf numFmtId="9" fontId="4" fillId="0" borderId="0" applyFont="0" applyFill="0" applyBorder="0" applyAlignment="0" applyProtection="0"/>
    <xf numFmtId="165" fontId="1" fillId="0" borderId="0" applyFont="0" applyFill="0" applyBorder="0" applyAlignment="0" applyProtection="0"/>
    <xf numFmtId="0" fontId="41" fillId="0" borderId="0"/>
  </cellStyleXfs>
  <cellXfs count="837">
    <xf numFmtId="0" fontId="0" fillId="0" borderId="0" xfId="0"/>
    <xf numFmtId="0" fontId="4" fillId="2" borderId="0" xfId="4" applyFill="1"/>
    <xf numFmtId="0" fontId="4" fillId="2" borderId="0" xfId="4" applyFill="1" applyAlignment="1">
      <alignment vertical="top"/>
    </xf>
    <xf numFmtId="0" fontId="4" fillId="2" borderId="0" xfId="4" applyFill="1" applyAlignment="1">
      <alignment vertical="center" wrapText="1"/>
    </xf>
    <xf numFmtId="0" fontId="4" fillId="2" borderId="4" xfId="4" applyFill="1" applyBorder="1"/>
    <xf numFmtId="1" fontId="4" fillId="2" borderId="5" xfId="4" applyNumberFormat="1" applyFill="1" applyBorder="1"/>
    <xf numFmtId="1" fontId="4" fillId="2" borderId="6" xfId="4" applyNumberFormat="1" applyFill="1" applyBorder="1"/>
    <xf numFmtId="0" fontId="4" fillId="2" borderId="7" xfId="4" applyFill="1" applyBorder="1"/>
    <xf numFmtId="38" fontId="4" fillId="2" borderId="0" xfId="4" applyNumberFormat="1" applyFill="1"/>
    <xf numFmtId="38" fontId="4" fillId="2" borderId="8" xfId="4" applyNumberFormat="1" applyFill="1" applyBorder="1"/>
    <xf numFmtId="0" fontId="4" fillId="2" borderId="9" xfId="4" applyFill="1" applyBorder="1"/>
    <xf numFmtId="166" fontId="4" fillId="2" borderId="10" xfId="4" applyNumberFormat="1" applyFill="1" applyBorder="1"/>
    <xf numFmtId="166" fontId="4" fillId="2" borderId="11" xfId="4" applyNumberFormat="1" applyFill="1" applyBorder="1"/>
    <xf numFmtId="0" fontId="4" fillId="2" borderId="0" xfId="4" applyFill="1" applyAlignment="1">
      <alignment vertical="top" wrapText="1"/>
    </xf>
    <xf numFmtId="0" fontId="6" fillId="0" borderId="0" xfId="0" applyFont="1"/>
    <xf numFmtId="0" fontId="8" fillId="3" borderId="0" xfId="5" applyFont="1" applyFill="1"/>
    <xf numFmtId="0" fontId="2" fillId="0" borderId="0" xfId="0" applyFont="1"/>
    <xf numFmtId="0" fontId="2" fillId="3" borderId="0" xfId="0" applyFont="1" applyFill="1"/>
    <xf numFmtId="0" fontId="9" fillId="0" borderId="0" xfId="0" applyFont="1" applyAlignment="1">
      <alignment vertical="center"/>
    </xf>
    <xf numFmtId="0" fontId="9" fillId="0" borderId="0" xfId="0" applyFont="1"/>
    <xf numFmtId="0" fontId="0" fillId="3" borderId="0" xfId="0" applyFill="1"/>
    <xf numFmtId="0" fontId="3" fillId="0" borderId="10" xfId="0" applyFont="1" applyBorder="1"/>
    <xf numFmtId="166" fontId="0" fillId="4" borderId="12" xfId="0" applyNumberFormat="1" applyFill="1" applyBorder="1"/>
    <xf numFmtId="166" fontId="0" fillId="4" borderId="13" xfId="0" applyNumberFormat="1" applyFill="1" applyBorder="1"/>
    <xf numFmtId="0" fontId="3" fillId="0" borderId="0" xfId="0" applyFont="1"/>
    <xf numFmtId="14" fontId="0" fillId="0" borderId="0" xfId="0" applyNumberFormat="1"/>
    <xf numFmtId="167" fontId="0" fillId="0" borderId="0" xfId="0" applyNumberFormat="1"/>
    <xf numFmtId="0" fontId="0" fillId="0" borderId="14" xfId="0" applyBorder="1"/>
    <xf numFmtId="167" fontId="0" fillId="0" borderId="14" xfId="0" applyNumberFormat="1" applyBorder="1"/>
    <xf numFmtId="167" fontId="0" fillId="0" borderId="0" xfId="0" applyNumberFormat="1" applyAlignment="1">
      <alignment horizontal="right"/>
    </xf>
    <xf numFmtId="8" fontId="0" fillId="5" borderId="15" xfId="3" applyNumberFormat="1" applyFont="1" applyFill="1" applyBorder="1" applyAlignment="1">
      <alignment horizontal="center"/>
    </xf>
    <xf numFmtId="168" fontId="0" fillId="0" borderId="0" xfId="0" applyNumberFormat="1"/>
    <xf numFmtId="10" fontId="0" fillId="5" borderId="15" xfId="3" applyNumberFormat="1" applyFont="1" applyFill="1" applyBorder="1"/>
    <xf numFmtId="9" fontId="0" fillId="0" borderId="0" xfId="3" applyFont="1"/>
    <xf numFmtId="10" fontId="0" fillId="0" borderId="0" xfId="0" applyNumberFormat="1"/>
    <xf numFmtId="9" fontId="0" fillId="0" borderId="0" xfId="0" applyNumberFormat="1"/>
    <xf numFmtId="166" fontId="0" fillId="5" borderId="12" xfId="0" applyNumberFormat="1" applyFill="1" applyBorder="1"/>
    <xf numFmtId="166" fontId="0" fillId="5" borderId="13" xfId="0" applyNumberFormat="1" applyFill="1" applyBorder="1"/>
    <xf numFmtId="0" fontId="10" fillId="0" borderId="0" xfId="0" applyFont="1"/>
    <xf numFmtId="0" fontId="11" fillId="0" borderId="0" xfId="0" applyFont="1"/>
    <xf numFmtId="0" fontId="0" fillId="5" borderId="0" xfId="0" applyFill="1"/>
    <xf numFmtId="0" fontId="0" fillId="6" borderId="0" xfId="0" applyFill="1"/>
    <xf numFmtId="0" fontId="12" fillId="0" borderId="0" xfId="0" applyFont="1"/>
    <xf numFmtId="0" fontId="0" fillId="7" borderId="0" xfId="0" applyFill="1"/>
    <xf numFmtId="0" fontId="2" fillId="7" borderId="0" xfId="0" applyFont="1" applyFill="1"/>
    <xf numFmtId="0" fontId="3" fillId="5" borderId="0" xfId="0" applyFont="1" applyFill="1"/>
    <xf numFmtId="0" fontId="14" fillId="8" borderId="0" xfId="0" applyFont="1" applyFill="1"/>
    <xf numFmtId="0" fontId="0" fillId="8" borderId="0" xfId="0" applyFill="1"/>
    <xf numFmtId="0" fontId="8" fillId="0" borderId="0" xfId="5" applyFont="1" applyFill="1"/>
    <xf numFmtId="166" fontId="0" fillId="4" borderId="15" xfId="0" applyNumberFormat="1" applyFill="1" applyBorder="1"/>
    <xf numFmtId="169" fontId="0" fillId="5" borderId="15" xfId="1" applyNumberFormat="1" applyFont="1" applyFill="1" applyBorder="1" applyAlignment="1">
      <alignment horizontal="center"/>
    </xf>
    <xf numFmtId="9" fontId="0" fillId="5" borderId="15" xfId="3" applyFont="1" applyFill="1" applyBorder="1"/>
    <xf numFmtId="166" fontId="0" fillId="5" borderId="15" xfId="0" applyNumberFormat="1" applyFill="1" applyBorder="1"/>
    <xf numFmtId="166" fontId="0" fillId="0" borderId="0" xfId="3" applyNumberFormat="1" applyFont="1" applyFill="1" applyBorder="1"/>
    <xf numFmtId="166" fontId="0" fillId="0" borderId="0" xfId="0" applyNumberFormat="1"/>
    <xf numFmtId="9" fontId="0" fillId="0" borderId="0" xfId="3" applyFont="1" applyFill="1" applyBorder="1" applyAlignment="1">
      <alignment horizontal="center"/>
    </xf>
    <xf numFmtId="0" fontId="16" fillId="0" borderId="0" xfId="0" applyFont="1"/>
    <xf numFmtId="0" fontId="9" fillId="0" borderId="0" xfId="0" quotePrefix="1" applyFont="1" applyAlignment="1">
      <alignment horizontal="left" vertical="center" indent="7"/>
    </xf>
    <xf numFmtId="0" fontId="9" fillId="0" borderId="23" xfId="0" applyFont="1" applyBorder="1" applyAlignment="1">
      <alignment vertical="center" wrapText="1"/>
    </xf>
    <xf numFmtId="0" fontId="9" fillId="0" borderId="24" xfId="0" applyFont="1" applyBorder="1" applyAlignment="1">
      <alignment vertical="center" wrapText="1"/>
    </xf>
    <xf numFmtId="0" fontId="9" fillId="0" borderId="25" xfId="0" applyFont="1" applyBorder="1" applyAlignment="1">
      <alignment vertical="center" wrapText="1"/>
    </xf>
    <xf numFmtId="167" fontId="9" fillId="0" borderId="22" xfId="0" applyNumberFormat="1" applyFont="1" applyBorder="1" applyAlignment="1">
      <alignment vertical="center" wrapText="1"/>
    </xf>
    <xf numFmtId="0" fontId="19" fillId="0" borderId="1" xfId="0" applyFont="1" applyBorder="1"/>
    <xf numFmtId="0" fontId="13" fillId="0" borderId="15" xfId="0" applyFont="1" applyBorder="1"/>
    <xf numFmtId="0" fontId="13" fillId="0" borderId="1" xfId="0" applyFont="1" applyBorder="1"/>
    <xf numFmtId="37" fontId="20" fillId="0" borderId="15" xfId="0" applyNumberFormat="1" applyFont="1" applyBorder="1"/>
    <xf numFmtId="170" fontId="20" fillId="5" borderId="15" xfId="1" applyNumberFormat="1" applyFont="1" applyFill="1" applyBorder="1"/>
    <xf numFmtId="0" fontId="20" fillId="0" borderId="15" xfId="0" applyFont="1" applyBorder="1" applyAlignment="1">
      <alignment horizontal="left" indent="5"/>
    </xf>
    <xf numFmtId="0" fontId="13" fillId="0" borderId="9" xfId="0" applyFont="1" applyBorder="1"/>
    <xf numFmtId="9" fontId="4" fillId="0" borderId="0" xfId="6" applyFont="1" applyFill="1"/>
    <xf numFmtId="41" fontId="4" fillId="0" borderId="0" xfId="6" applyNumberFormat="1" applyFont="1" applyFill="1"/>
    <xf numFmtId="0" fontId="13" fillId="0" borderId="0" xfId="0" applyFont="1"/>
    <xf numFmtId="41" fontId="13" fillId="0" borderId="15" xfId="0" applyNumberFormat="1" applyFont="1" applyBorder="1" applyAlignment="1">
      <alignment horizontal="right"/>
    </xf>
    <xf numFmtId="41" fontId="20" fillId="0" borderId="26" xfId="0" applyNumberFormat="1" applyFont="1" applyBorder="1"/>
    <xf numFmtId="170" fontId="20" fillId="0" borderId="15" xfId="1" applyNumberFormat="1" applyFont="1" applyBorder="1"/>
    <xf numFmtId="37" fontId="20" fillId="0" borderId="15" xfId="0" applyNumberFormat="1" applyFont="1" applyBorder="1" applyAlignment="1">
      <alignment horizontal="right"/>
    </xf>
    <xf numFmtId="170" fontId="20" fillId="0" borderId="15" xfId="1" applyNumberFormat="1" applyFont="1" applyBorder="1" applyAlignment="1">
      <alignment horizontal="right"/>
    </xf>
    <xf numFmtId="0" fontId="20" fillId="0" borderId="4" xfId="0" applyFont="1" applyBorder="1" applyAlignment="1">
      <alignment horizontal="left" indent="5"/>
    </xf>
    <xf numFmtId="37" fontId="20" fillId="0" borderId="26" xfId="0" applyNumberFormat="1" applyFont="1" applyBorder="1"/>
    <xf numFmtId="170" fontId="20" fillId="5" borderId="26" xfId="1" applyNumberFormat="1" applyFont="1" applyFill="1" applyBorder="1"/>
    <xf numFmtId="0" fontId="13" fillId="2" borderId="0" xfId="7" applyFont="1" applyFill="1" applyAlignment="1">
      <alignment vertical="center"/>
    </xf>
    <xf numFmtId="0" fontId="13" fillId="2" borderId="0" xfId="7" applyFont="1" applyFill="1" applyAlignment="1">
      <alignment horizontal="center" vertical="center"/>
    </xf>
    <xf numFmtId="0" fontId="4" fillId="2" borderId="0" xfId="7" applyFill="1" applyAlignment="1">
      <alignment horizontal="center" vertical="center"/>
    </xf>
    <xf numFmtId="0" fontId="4" fillId="2" borderId="0" xfId="7" applyFill="1" applyAlignment="1">
      <alignment vertical="center"/>
    </xf>
    <xf numFmtId="0" fontId="19" fillId="2" borderId="1" xfId="7" applyFont="1" applyFill="1" applyBorder="1" applyAlignment="1">
      <alignment vertical="center"/>
    </xf>
    <xf numFmtId="0" fontId="13" fillId="2" borderId="15" xfId="7" applyFont="1" applyFill="1" applyBorder="1" applyAlignment="1">
      <alignment vertical="center"/>
    </xf>
    <xf numFmtId="0" fontId="20" fillId="2" borderId="0" xfId="7" applyFont="1" applyFill="1" applyAlignment="1">
      <alignment horizontal="left" vertical="center"/>
    </xf>
    <xf numFmtId="0" fontId="13" fillId="2" borderId="1" xfId="7" applyFont="1" applyFill="1" applyBorder="1" applyAlignment="1">
      <alignment vertical="center"/>
    </xf>
    <xf numFmtId="37" fontId="20" fillId="2" borderId="15" xfId="7" applyNumberFormat="1" applyFont="1" applyFill="1" applyBorder="1" applyAlignment="1">
      <alignment vertical="center"/>
    </xf>
    <xf numFmtId="0" fontId="20" fillId="2" borderId="15" xfId="7" applyFont="1" applyFill="1" applyBorder="1" applyAlignment="1">
      <alignment horizontal="left" vertical="center"/>
    </xf>
    <xf numFmtId="37" fontId="13" fillId="2" borderId="15" xfId="7" applyNumberFormat="1" applyFont="1" applyFill="1" applyBorder="1" applyAlignment="1">
      <alignment vertical="center"/>
    </xf>
    <xf numFmtId="0" fontId="13" fillId="2" borderId="9" xfId="7" applyFont="1" applyFill="1" applyBorder="1" applyAlignment="1">
      <alignment vertical="center"/>
    </xf>
    <xf numFmtId="9" fontId="4" fillId="2" borderId="0" xfId="6" applyFont="1" applyFill="1" applyAlignment="1">
      <alignment vertical="center"/>
    </xf>
    <xf numFmtId="0" fontId="20" fillId="2" borderId="0" xfId="7" applyFont="1" applyFill="1" applyAlignment="1">
      <alignment horizontal="center" vertical="center"/>
    </xf>
    <xf numFmtId="41" fontId="4" fillId="2" borderId="0" xfId="6" applyNumberFormat="1" applyFont="1" applyFill="1" applyAlignment="1">
      <alignment vertical="center"/>
    </xf>
    <xf numFmtId="41" fontId="13" fillId="2" borderId="15" xfId="7" applyNumberFormat="1" applyFont="1" applyFill="1" applyBorder="1" applyAlignment="1">
      <alignment horizontal="right" vertical="center"/>
    </xf>
    <xf numFmtId="41" fontId="20" fillId="2" borderId="26" xfId="7" applyNumberFormat="1" applyFont="1" applyFill="1" applyBorder="1" applyAlignment="1">
      <alignment vertical="center"/>
    </xf>
    <xf numFmtId="37" fontId="20" fillId="2" borderId="15" xfId="7" applyNumberFormat="1" applyFont="1" applyFill="1" applyBorder="1" applyAlignment="1">
      <alignment horizontal="right" vertical="center"/>
    </xf>
    <xf numFmtId="37" fontId="13" fillId="2" borderId="26" xfId="7" applyNumberFormat="1" applyFont="1" applyFill="1" applyBorder="1" applyAlignment="1">
      <alignment vertical="center"/>
    </xf>
    <xf numFmtId="0" fontId="11" fillId="0" borderId="0" xfId="0" applyFont="1" applyAlignment="1">
      <alignment vertical="center"/>
    </xf>
    <xf numFmtId="0" fontId="0" fillId="0" borderId="15" xfId="0" applyBorder="1"/>
    <xf numFmtId="0" fontId="0" fillId="0" borderId="7" xfId="0" applyBorder="1"/>
    <xf numFmtId="171" fontId="0" fillId="5" borderId="15" xfId="1" applyNumberFormat="1" applyFont="1" applyFill="1" applyBorder="1"/>
    <xf numFmtId="171" fontId="0" fillId="0" borderId="7" xfId="1" applyNumberFormat="1" applyFont="1" applyFill="1" applyBorder="1"/>
    <xf numFmtId="170" fontId="0" fillId="0" borderId="15" xfId="1" applyNumberFormat="1" applyFont="1" applyBorder="1"/>
    <xf numFmtId="170" fontId="0" fillId="0" borderId="15" xfId="0" applyNumberFormat="1" applyBorder="1"/>
    <xf numFmtId="0" fontId="0" fillId="5" borderId="4" xfId="0" applyFill="1" applyBorder="1"/>
    <xf numFmtId="0" fontId="0" fillId="5" borderId="5" xfId="0" applyFill="1" applyBorder="1"/>
    <xf numFmtId="0" fontId="0" fillId="5" borderId="6" xfId="0" applyFill="1" applyBorder="1"/>
    <xf numFmtId="0" fontId="0" fillId="5" borderId="7" xfId="0" applyFill="1" applyBorder="1"/>
    <xf numFmtId="0" fontId="0" fillId="5" borderId="8" xfId="0" applyFill="1" applyBorder="1"/>
    <xf numFmtId="0" fontId="0" fillId="5" borderId="9" xfId="0" applyFill="1" applyBorder="1"/>
    <xf numFmtId="0" fontId="0" fillId="5" borderId="10" xfId="0" applyFill="1" applyBorder="1"/>
    <xf numFmtId="0" fontId="0" fillId="5" borderId="11" xfId="0" applyFill="1" applyBorder="1"/>
    <xf numFmtId="0" fontId="9" fillId="0" borderId="0" xfId="0" applyFont="1" applyAlignment="1">
      <alignment horizontal="left" vertical="center" indent="7"/>
    </xf>
    <xf numFmtId="0" fontId="22" fillId="0" borderId="0" xfId="0" applyFont="1" applyAlignment="1">
      <alignment horizontal="left" vertical="center" indent="5"/>
    </xf>
    <xf numFmtId="0" fontId="23" fillId="0" borderId="0" xfId="0" applyFont="1" applyAlignment="1">
      <alignment horizontal="left" vertical="center" indent="5"/>
    </xf>
    <xf numFmtId="0" fontId="24" fillId="0" borderId="15" xfId="0" applyFont="1" applyBorder="1"/>
    <xf numFmtId="0" fontId="24" fillId="0" borderId="0" xfId="0" applyFont="1"/>
    <xf numFmtId="170" fontId="24" fillId="0" borderId="2" xfId="1" applyNumberFormat="1" applyFont="1" applyBorder="1"/>
    <xf numFmtId="0" fontId="24" fillId="0" borderId="3" xfId="0" applyFont="1" applyBorder="1"/>
    <xf numFmtId="43" fontId="24" fillId="0" borderId="15" xfId="1" applyNumberFormat="1" applyFont="1" applyFill="1" applyBorder="1"/>
    <xf numFmtId="43" fontId="24" fillId="0" borderId="2" xfId="1" applyNumberFormat="1" applyFont="1" applyBorder="1"/>
    <xf numFmtId="171" fontId="24" fillId="0" borderId="2" xfId="1" applyNumberFormat="1" applyFont="1" applyBorder="1"/>
    <xf numFmtId="172" fontId="0" fillId="0" borderId="0" xfId="0" applyNumberFormat="1"/>
    <xf numFmtId="43" fontId="24" fillId="0" borderId="0" xfId="1" applyNumberFormat="1" applyFont="1" applyFill="1" applyBorder="1"/>
    <xf numFmtId="0" fontId="24" fillId="0" borderId="2" xfId="0" applyFont="1" applyBorder="1"/>
    <xf numFmtId="43" fontId="0" fillId="0" borderId="0" xfId="1" applyNumberFormat="1" applyFont="1" applyFill="1" applyBorder="1"/>
    <xf numFmtId="43" fontId="0" fillId="5" borderId="15" xfId="1" applyNumberFormat="1" applyFont="1" applyFill="1" applyBorder="1"/>
    <xf numFmtId="43" fontId="0" fillId="5" borderId="15" xfId="0" applyNumberFormat="1" applyFill="1" applyBorder="1"/>
    <xf numFmtId="43" fontId="0" fillId="0" borderId="0" xfId="0" applyNumberFormat="1"/>
    <xf numFmtId="170" fontId="0" fillId="0" borderId="15" xfId="1" applyNumberFormat="1" applyFont="1" applyBorder="1" applyAlignment="1">
      <alignment horizontal="right"/>
    </xf>
    <xf numFmtId="0" fontId="0" fillId="0" borderId="15" xfId="0" applyBorder="1" applyAlignment="1">
      <alignment horizontal="right"/>
    </xf>
    <xf numFmtId="43" fontId="0" fillId="7" borderId="15" xfId="1" applyNumberFormat="1" applyFont="1" applyFill="1" applyBorder="1"/>
    <xf numFmtId="0" fontId="0" fillId="5" borderId="5" xfId="0" applyFill="1" applyBorder="1" applyAlignment="1">
      <alignment wrapText="1"/>
    </xf>
    <xf numFmtId="0" fontId="0" fillId="5" borderId="6" xfId="0" applyFill="1" applyBorder="1" applyAlignment="1">
      <alignment wrapText="1"/>
    </xf>
    <xf numFmtId="0" fontId="0" fillId="5" borderId="0" xfId="0" applyFill="1" applyAlignment="1">
      <alignment wrapText="1"/>
    </xf>
    <xf numFmtId="0" fontId="0" fillId="5" borderId="8" xfId="0" applyFill="1" applyBorder="1" applyAlignment="1">
      <alignment wrapText="1"/>
    </xf>
    <xf numFmtId="0" fontId="0" fillId="5" borderId="10" xfId="0" applyFill="1" applyBorder="1" applyAlignment="1">
      <alignment wrapText="1"/>
    </xf>
    <xf numFmtId="0" fontId="0" fillId="5" borderId="11" xfId="0" applyFill="1" applyBorder="1" applyAlignment="1">
      <alignment wrapText="1"/>
    </xf>
    <xf numFmtId="0" fontId="9" fillId="0" borderId="0" xfId="0" applyFont="1" applyAlignment="1">
      <alignment horizontal="left" vertical="center" indent="5"/>
    </xf>
    <xf numFmtId="0" fontId="3" fillId="0" borderId="15" xfId="0" applyFont="1" applyBorder="1"/>
    <xf numFmtId="0" fontId="3" fillId="0" borderId="15" xfId="0" applyFont="1" applyBorder="1" applyAlignment="1">
      <alignment wrapText="1"/>
    </xf>
    <xf numFmtId="0" fontId="0" fillId="5" borderId="15" xfId="0" applyFill="1" applyBorder="1"/>
    <xf numFmtId="0" fontId="6" fillId="0" borderId="0" xfId="4" applyFont="1"/>
    <xf numFmtId="0" fontId="4" fillId="0" borderId="0" xfId="4"/>
    <xf numFmtId="0" fontId="9" fillId="0" borderId="0" xfId="4" applyFont="1"/>
    <xf numFmtId="0" fontId="11" fillId="0" borderId="0" xfId="4" applyFont="1"/>
    <xf numFmtId="0" fontId="24" fillId="0" borderId="0" xfId="4" applyFont="1" applyAlignment="1">
      <alignment horizontal="left" vertical="center" indent="4"/>
    </xf>
    <xf numFmtId="0" fontId="25" fillId="0" borderId="0" xfId="4" applyFont="1"/>
    <xf numFmtId="0" fontId="24" fillId="0" borderId="23" xfId="4" applyFont="1" applyBorder="1" applyAlignment="1">
      <alignment vertical="center" wrapText="1"/>
    </xf>
    <xf numFmtId="0" fontId="24" fillId="0" borderId="24" xfId="4" applyFont="1" applyBorder="1" applyAlignment="1">
      <alignment horizontal="center" vertical="center" wrapText="1"/>
    </xf>
    <xf numFmtId="0" fontId="4" fillId="5" borderId="4" xfId="4" applyFill="1" applyBorder="1"/>
    <xf numFmtId="0" fontId="4" fillId="5" borderId="5" xfId="4" applyFill="1" applyBorder="1"/>
    <xf numFmtId="0" fontId="4" fillId="5" borderId="6" xfId="4" applyFill="1" applyBorder="1"/>
    <xf numFmtId="0" fontId="24" fillId="0" borderId="25" xfId="4" applyFont="1" applyBorder="1" applyAlignment="1">
      <alignment vertical="center" wrapText="1"/>
    </xf>
    <xf numFmtId="0" fontId="24" fillId="7" borderId="22" xfId="4" applyFont="1" applyFill="1" applyBorder="1" applyAlignment="1">
      <alignment horizontal="center" vertical="center" wrapText="1"/>
    </xf>
    <xf numFmtId="0" fontId="4" fillId="5" borderId="7" xfId="4" applyFill="1" applyBorder="1"/>
    <xf numFmtId="0" fontId="4" fillId="5" borderId="0" xfId="4" applyFill="1"/>
    <xf numFmtId="0" fontId="4" fillId="5" borderId="8" xfId="4" applyFill="1" applyBorder="1"/>
    <xf numFmtId="0" fontId="4" fillId="5" borderId="9" xfId="4" applyFill="1" applyBorder="1"/>
    <xf numFmtId="0" fontId="4" fillId="5" borderId="10" xfId="4" applyFill="1" applyBorder="1"/>
    <xf numFmtId="0" fontId="4" fillId="5" borderId="11" xfId="4" applyFill="1" applyBorder="1"/>
    <xf numFmtId="0" fontId="24" fillId="5" borderId="22" xfId="4" applyFont="1" applyFill="1" applyBorder="1" applyAlignment="1">
      <alignment horizontal="center" vertical="center" wrapText="1"/>
    </xf>
    <xf numFmtId="0" fontId="24" fillId="0" borderId="0" xfId="4" applyFont="1" applyAlignment="1">
      <alignment vertical="center"/>
    </xf>
    <xf numFmtId="9" fontId="24" fillId="7" borderId="22" xfId="4" applyNumberFormat="1" applyFont="1" applyFill="1" applyBorder="1" applyAlignment="1">
      <alignment horizontal="center" vertical="center" wrapText="1"/>
    </xf>
    <xf numFmtId="10" fontId="24" fillId="7" borderId="22" xfId="4" applyNumberFormat="1" applyFont="1" applyFill="1" applyBorder="1" applyAlignment="1">
      <alignment horizontal="center" vertical="center" wrapText="1"/>
    </xf>
    <xf numFmtId="0" fontId="9" fillId="0" borderId="0" xfId="0" applyFont="1" applyAlignment="1">
      <alignment wrapText="1"/>
    </xf>
    <xf numFmtId="0" fontId="9" fillId="0" borderId="15" xfId="0" applyFont="1" applyBorder="1"/>
    <xf numFmtId="9" fontId="9" fillId="0" borderId="15" xfId="0" applyNumberFormat="1" applyFont="1" applyBorder="1"/>
    <xf numFmtId="166" fontId="9" fillId="0" borderId="0" xfId="3" applyNumberFormat="1" applyFont="1" applyFill="1"/>
    <xf numFmtId="9" fontId="9" fillId="0" borderId="0" xfId="3" applyFont="1" applyFill="1"/>
    <xf numFmtId="0" fontId="0" fillId="0" borderId="8" xfId="0" applyBorder="1"/>
    <xf numFmtId="0" fontId="28" fillId="0" borderId="0" xfId="0" applyFont="1"/>
    <xf numFmtId="0" fontId="24" fillId="0" borderId="13" xfId="0" applyFont="1" applyBorder="1" applyAlignment="1">
      <alignment wrapText="1"/>
    </xf>
    <xf numFmtId="0" fontId="24" fillId="0" borderId="0" xfId="0" applyFont="1" applyAlignment="1">
      <alignment horizontal="right"/>
    </xf>
    <xf numFmtId="43" fontId="24" fillId="0" borderId="15" xfId="1" applyNumberFormat="1" applyFont="1" applyBorder="1"/>
    <xf numFmtId="0" fontId="24" fillId="5" borderId="4" xfId="0" applyFont="1" applyFill="1" applyBorder="1"/>
    <xf numFmtId="0" fontId="24" fillId="5" borderId="13" xfId="0" applyFont="1" applyFill="1" applyBorder="1" applyAlignment="1">
      <alignment wrapText="1"/>
    </xf>
    <xf numFmtId="0" fontId="24" fillId="5" borderId="7" xfId="0" applyFont="1" applyFill="1" applyBorder="1"/>
    <xf numFmtId="0" fontId="24" fillId="5" borderId="26" xfId="0" applyFont="1" applyFill="1" applyBorder="1" applyAlignment="1">
      <alignment wrapText="1"/>
    </xf>
    <xf numFmtId="0" fontId="24" fillId="5" borderId="15" xfId="0" applyFont="1" applyFill="1" applyBorder="1"/>
    <xf numFmtId="0" fontId="12" fillId="5" borderId="7" xfId="0" applyFont="1" applyFill="1" applyBorder="1"/>
    <xf numFmtId="0" fontId="12" fillId="5" borderId="0" xfId="0" applyFont="1" applyFill="1"/>
    <xf numFmtId="0" fontId="12" fillId="5" borderId="9" xfId="0" applyFont="1" applyFill="1" applyBorder="1"/>
    <xf numFmtId="0" fontId="12" fillId="5" borderId="10" xfId="0" applyFont="1" applyFill="1" applyBorder="1"/>
    <xf numFmtId="0" fontId="24" fillId="0" borderId="0" xfId="5" applyFont="1" applyFill="1"/>
    <xf numFmtId="0" fontId="29" fillId="5" borderId="4" xfId="4" applyFont="1" applyFill="1" applyBorder="1"/>
    <xf numFmtId="0" fontId="29" fillId="5" borderId="5" xfId="4" applyFont="1" applyFill="1" applyBorder="1"/>
    <xf numFmtId="0" fontId="29" fillId="5" borderId="7" xfId="4" applyFont="1" applyFill="1" applyBorder="1"/>
    <xf numFmtId="0" fontId="29" fillId="5" borderId="0" xfId="4" applyFont="1" applyFill="1"/>
    <xf numFmtId="0" fontId="30" fillId="5" borderId="0" xfId="4" applyFont="1" applyFill="1"/>
    <xf numFmtId="10" fontId="24" fillId="5" borderId="22" xfId="8" applyNumberFormat="1" applyFont="1" applyFill="1" applyBorder="1" applyAlignment="1">
      <alignment horizontal="center" vertical="center" wrapText="1"/>
    </xf>
    <xf numFmtId="40" fontId="4" fillId="2" borderId="10" xfId="4" applyNumberFormat="1" applyFill="1" applyBorder="1"/>
    <xf numFmtId="0" fontId="4" fillId="2" borderId="11" xfId="4" applyFill="1" applyBorder="1"/>
    <xf numFmtId="9" fontId="24" fillId="0" borderId="15" xfId="3" applyFont="1" applyBorder="1"/>
    <xf numFmtId="0" fontId="9" fillId="0" borderId="0" xfId="0" applyFont="1" applyAlignment="1">
      <alignment horizontal="left" vertical="center"/>
    </xf>
    <xf numFmtId="0" fontId="11" fillId="0" borderId="0" xfId="0" applyFont="1" applyAlignment="1">
      <alignment horizontal="left" vertical="center"/>
    </xf>
    <xf numFmtId="170" fontId="0" fillId="5" borderId="0" xfId="1" applyNumberFormat="1" applyFont="1" applyFill="1" applyBorder="1"/>
    <xf numFmtId="9" fontId="0" fillId="5" borderId="0" xfId="3" applyFont="1" applyFill="1" applyBorder="1"/>
    <xf numFmtId="0" fontId="14" fillId="0" borderId="0" xfId="0" applyFont="1"/>
    <xf numFmtId="0" fontId="6" fillId="0" borderId="0" xfId="0" applyFont="1" applyAlignment="1" applyProtection="1">
      <alignment horizontal="left"/>
      <protection locked="0"/>
    </xf>
    <xf numFmtId="0" fontId="0" fillId="0" borderId="0" xfId="0" applyAlignment="1" applyProtection="1">
      <alignment horizontal="center"/>
      <protection locked="0"/>
    </xf>
    <xf numFmtId="0" fontId="0" fillId="0" borderId="0" xfId="0" applyProtection="1">
      <protection locked="0"/>
    </xf>
    <xf numFmtId="0" fontId="9" fillId="0" borderId="0" xfId="0" applyFont="1" applyProtection="1">
      <protection locked="0"/>
    </xf>
    <xf numFmtId="4" fontId="0" fillId="0" borderId="0" xfId="0" applyNumberFormat="1" applyAlignment="1" applyProtection="1">
      <alignment horizontal="center"/>
      <protection locked="0"/>
    </xf>
    <xf numFmtId="0" fontId="31" fillId="0" borderId="0" xfId="0" applyFont="1" applyAlignment="1" applyProtection="1">
      <alignment horizontal="left" vertical="center" indent="4"/>
      <protection locked="0"/>
    </xf>
    <xf numFmtId="0" fontId="11" fillId="0" borderId="0" xfId="0" applyFont="1" applyProtection="1">
      <protection locked="0"/>
    </xf>
    <xf numFmtId="0" fontId="32" fillId="0" borderId="0" xfId="0" applyFont="1" applyAlignment="1" applyProtection="1">
      <alignment horizontal="right"/>
      <protection locked="0"/>
    </xf>
    <xf numFmtId="0" fontId="33" fillId="5" borderId="15" xfId="0" applyFont="1" applyFill="1" applyBorder="1" applyProtection="1">
      <protection locked="0"/>
    </xf>
    <xf numFmtId="0" fontId="3" fillId="5" borderId="15" xfId="0" applyFont="1" applyFill="1" applyBorder="1" applyAlignment="1" applyProtection="1">
      <alignment horizontal="right"/>
      <protection locked="0"/>
    </xf>
    <xf numFmtId="0" fontId="3" fillId="5" borderId="15" xfId="0" applyFont="1" applyFill="1" applyBorder="1" applyProtection="1">
      <protection locked="0"/>
    </xf>
    <xf numFmtId="0" fontId="0" fillId="5" borderId="15" xfId="0" applyFill="1" applyBorder="1" applyProtection="1">
      <protection locked="0"/>
    </xf>
    <xf numFmtId="0" fontId="0" fillId="5" borderId="4" xfId="0" applyFill="1" applyBorder="1" applyProtection="1">
      <protection locked="0"/>
    </xf>
    <xf numFmtId="170" fontId="0" fillId="5" borderId="5" xfId="1" applyNumberFormat="1" applyFont="1" applyFill="1" applyBorder="1" applyProtection="1">
      <protection locked="0"/>
    </xf>
    <xf numFmtId="0" fontId="0" fillId="5" borderId="5" xfId="0" quotePrefix="1" applyFill="1" applyBorder="1" applyProtection="1">
      <protection locked="0"/>
    </xf>
    <xf numFmtId="0" fontId="0" fillId="5" borderId="5" xfId="0" applyFill="1" applyBorder="1" applyProtection="1">
      <protection locked="0"/>
    </xf>
    <xf numFmtId="0" fontId="0" fillId="5" borderId="6" xfId="0" applyFill="1" applyBorder="1" applyProtection="1">
      <protection locked="0"/>
    </xf>
    <xf numFmtId="0" fontId="0" fillId="5" borderId="7" xfId="0" applyFill="1" applyBorder="1" applyProtection="1">
      <protection locked="0"/>
    </xf>
    <xf numFmtId="170" fontId="0" fillId="5" borderId="0" xfId="1" applyNumberFormat="1" applyFont="1" applyFill="1" applyBorder="1" applyProtection="1">
      <protection locked="0"/>
    </xf>
    <xf numFmtId="0" fontId="0" fillId="5" borderId="0" xfId="0" applyFill="1" applyProtection="1">
      <protection locked="0"/>
    </xf>
    <xf numFmtId="0" fontId="0" fillId="5" borderId="8" xfId="0" applyFill="1" applyBorder="1" applyProtection="1">
      <protection locked="0"/>
    </xf>
    <xf numFmtId="0" fontId="0" fillId="5" borderId="9" xfId="0" applyFill="1" applyBorder="1" applyProtection="1">
      <protection locked="0"/>
    </xf>
    <xf numFmtId="170" fontId="0" fillId="5" borderId="10" xfId="1" applyNumberFormat="1" applyFont="1" applyFill="1" applyBorder="1" applyProtection="1">
      <protection locked="0"/>
    </xf>
    <xf numFmtId="0" fontId="0" fillId="5" borderId="10" xfId="0" applyFill="1" applyBorder="1" applyProtection="1">
      <protection locked="0"/>
    </xf>
    <xf numFmtId="0" fontId="0" fillId="5" borderId="11" xfId="0" applyFill="1" applyBorder="1" applyProtection="1">
      <protection locked="0"/>
    </xf>
    <xf numFmtId="170" fontId="0" fillId="0" borderId="0" xfId="1" applyNumberFormat="1" applyFont="1" applyProtection="1">
      <protection locked="0"/>
    </xf>
    <xf numFmtId="0" fontId="3" fillId="9" borderId="0" xfId="0" applyFont="1" applyFill="1"/>
    <xf numFmtId="0" fontId="0" fillId="9" borderId="0" xfId="0" applyFill="1"/>
    <xf numFmtId="0" fontId="34" fillId="0" borderId="0" xfId="0" applyFont="1"/>
    <xf numFmtId="0" fontId="35" fillId="0" borderId="25" xfId="0" applyFont="1" applyBorder="1" applyAlignment="1">
      <alignment horizontal="left" vertical="center"/>
    </xf>
    <xf numFmtId="9" fontId="35" fillId="0" borderId="22" xfId="0" applyNumberFormat="1" applyFont="1" applyBorder="1" applyAlignment="1">
      <alignment horizontal="center" vertical="center"/>
    </xf>
    <xf numFmtId="9" fontId="35" fillId="0" borderId="20" xfId="0" applyNumberFormat="1" applyFont="1" applyBorder="1" applyAlignment="1">
      <alignment horizontal="center" vertical="center"/>
    </xf>
    <xf numFmtId="0" fontId="35" fillId="0" borderId="21" xfId="0" applyFont="1" applyBorder="1" applyAlignment="1">
      <alignment horizontal="left" vertical="center"/>
    </xf>
    <xf numFmtId="9" fontId="35" fillId="0" borderId="23" xfId="0" applyNumberFormat="1" applyFont="1" applyBorder="1" applyAlignment="1">
      <alignment horizontal="center" vertical="center"/>
    </xf>
    <xf numFmtId="0" fontId="36" fillId="0" borderId="0" xfId="0" applyFont="1"/>
    <xf numFmtId="0" fontId="35" fillId="0" borderId="0" xfId="0" applyFont="1" applyAlignment="1">
      <alignment horizontal="left" vertical="center"/>
    </xf>
    <xf numFmtId="10" fontId="0" fillId="0" borderId="0" xfId="3" applyNumberFormat="1" applyFont="1"/>
    <xf numFmtId="0" fontId="0" fillId="0" borderId="0" xfId="0" applyAlignment="1">
      <alignment horizontal="left"/>
    </xf>
    <xf numFmtId="0" fontId="3" fillId="0" borderId="0" xfId="0" applyFont="1" applyAlignment="1">
      <alignment horizontal="right"/>
    </xf>
    <xf numFmtId="0" fontId="3" fillId="0" borderId="0" xfId="0" applyFont="1" applyAlignment="1">
      <alignment horizontal="left"/>
    </xf>
    <xf numFmtId="8" fontId="0" fillId="0" borderId="0" xfId="0" applyNumberFormat="1"/>
    <xf numFmtId="0" fontId="33" fillId="0" borderId="0" xfId="0" applyFont="1" applyProtection="1">
      <protection locked="0"/>
    </xf>
    <xf numFmtId="0" fontId="3" fillId="5" borderId="15" xfId="0" applyFont="1" applyFill="1" applyBorder="1" applyAlignment="1" applyProtection="1">
      <alignment horizontal="center"/>
      <protection locked="0"/>
    </xf>
    <xf numFmtId="0" fontId="3" fillId="0" borderId="0" xfId="0" applyFont="1" applyAlignment="1" applyProtection="1">
      <alignment horizontal="right"/>
      <protection locked="0"/>
    </xf>
    <xf numFmtId="0" fontId="3" fillId="0" borderId="0" xfId="0" applyFont="1" applyProtection="1">
      <protection locked="0"/>
    </xf>
    <xf numFmtId="0" fontId="3" fillId="5" borderId="4" xfId="0" applyFont="1" applyFill="1" applyBorder="1" applyProtection="1">
      <protection locked="0"/>
    </xf>
    <xf numFmtId="165" fontId="0" fillId="0" borderId="0" xfId="9" applyFont="1"/>
    <xf numFmtId="0" fontId="38" fillId="0" borderId="0" xfId="0" applyFont="1"/>
    <xf numFmtId="165" fontId="38" fillId="0" borderId="0" xfId="9" applyFont="1"/>
    <xf numFmtId="0" fontId="9" fillId="0" borderId="15" xfId="0" applyFont="1" applyBorder="1" applyAlignment="1">
      <alignment wrapText="1"/>
    </xf>
    <xf numFmtId="170" fontId="24" fillId="0" borderId="0" xfId="1" applyNumberFormat="1" applyFont="1"/>
    <xf numFmtId="0" fontId="3" fillId="5" borderId="15" xfId="0" applyFont="1" applyFill="1" applyBorder="1"/>
    <xf numFmtId="165" fontId="0" fillId="5" borderId="5" xfId="9" applyFont="1" applyFill="1" applyBorder="1"/>
    <xf numFmtId="165" fontId="0" fillId="5" borderId="15" xfId="0" applyNumberFormat="1" applyFill="1" applyBorder="1"/>
    <xf numFmtId="165" fontId="0" fillId="5" borderId="0" xfId="9" applyFont="1" applyFill="1" applyBorder="1"/>
    <xf numFmtId="165" fontId="3" fillId="5" borderId="15" xfId="0" applyNumberFormat="1" applyFont="1" applyFill="1" applyBorder="1"/>
    <xf numFmtId="165" fontId="0" fillId="5" borderId="10" xfId="9" applyFont="1" applyFill="1" applyBorder="1"/>
    <xf numFmtId="0" fontId="24" fillId="5" borderId="5" xfId="0" applyFont="1" applyFill="1" applyBorder="1"/>
    <xf numFmtId="165" fontId="24" fillId="5" borderId="5" xfId="9" applyFont="1" applyFill="1" applyBorder="1"/>
    <xf numFmtId="0" fontId="24" fillId="5" borderId="6" xfId="0" applyFont="1" applyFill="1" applyBorder="1"/>
    <xf numFmtId="0" fontId="24" fillId="5" borderId="0" xfId="0" applyFont="1" applyFill="1"/>
    <xf numFmtId="165" fontId="24" fillId="5" borderId="0" xfId="9" applyFont="1" applyFill="1" applyBorder="1"/>
    <xf numFmtId="0" fontId="24" fillId="5" borderId="8" xfId="0" applyFont="1" applyFill="1" applyBorder="1"/>
    <xf numFmtId="0" fontId="24" fillId="5" borderId="9" xfId="0" applyFont="1" applyFill="1" applyBorder="1"/>
    <xf numFmtId="0" fontId="24" fillId="5" borderId="10" xfId="0" applyFont="1" applyFill="1" applyBorder="1"/>
    <xf numFmtId="165" fontId="24" fillId="5" borderId="10" xfId="9" applyFont="1" applyFill="1" applyBorder="1"/>
    <xf numFmtId="0" fontId="24" fillId="5" borderId="11" xfId="0" applyFont="1" applyFill="1" applyBorder="1"/>
    <xf numFmtId="170" fontId="0" fillId="5" borderId="5" xfId="1" applyNumberFormat="1" applyFont="1" applyFill="1" applyBorder="1"/>
    <xf numFmtId="165" fontId="0" fillId="5" borderId="0" xfId="0" applyNumberFormat="1" applyFill="1"/>
    <xf numFmtId="170" fontId="0" fillId="5" borderId="0" xfId="0" applyNumberFormat="1" applyFill="1"/>
    <xf numFmtId="0" fontId="24" fillId="5" borderId="7" xfId="0" quotePrefix="1" applyFont="1" applyFill="1" applyBorder="1"/>
    <xf numFmtId="0" fontId="0" fillId="0" borderId="23" xfId="0" applyBorder="1" applyAlignment="1">
      <alignment vertical="center" wrapText="1"/>
    </xf>
    <xf numFmtId="0" fontId="0" fillId="0" borderId="24" xfId="0" applyBorder="1" applyAlignment="1">
      <alignment horizontal="center" vertical="center" wrapText="1"/>
    </xf>
    <xf numFmtId="15" fontId="0" fillId="0" borderId="25" xfId="0" quotePrefix="1" applyNumberFormat="1" applyBorder="1" applyAlignment="1">
      <alignment vertical="center" wrapText="1"/>
    </xf>
    <xf numFmtId="2" fontId="0" fillId="0" borderId="22" xfId="0" applyNumberFormat="1" applyBorder="1" applyAlignment="1">
      <alignment horizontal="center" vertical="center" wrapText="1"/>
    </xf>
    <xf numFmtId="0" fontId="0" fillId="0" borderId="25" xfId="0" applyBorder="1" applyAlignment="1">
      <alignment vertical="center" wrapText="1"/>
    </xf>
    <xf numFmtId="0" fontId="35" fillId="0" borderId="25" xfId="0" applyFont="1" applyBorder="1" applyAlignment="1">
      <alignment vertical="center" wrapText="1"/>
    </xf>
    <xf numFmtId="0" fontId="0" fillId="0" borderId="25" xfId="0" quotePrefix="1" applyBorder="1" applyAlignment="1">
      <alignment vertical="center" wrapText="1"/>
    </xf>
    <xf numFmtId="0" fontId="35" fillId="0" borderId="23" xfId="0" applyFont="1" applyBorder="1" applyAlignment="1">
      <alignment vertical="center" wrapText="1"/>
    </xf>
    <xf numFmtId="0" fontId="33" fillId="0" borderId="24" xfId="0" applyFont="1" applyBorder="1" applyAlignment="1">
      <alignment horizontal="center" vertical="center" wrapText="1"/>
    </xf>
    <xf numFmtId="0" fontId="33" fillId="0" borderId="25" xfId="0" applyFont="1" applyBorder="1" applyAlignment="1">
      <alignment vertical="center" wrapText="1"/>
    </xf>
    <xf numFmtId="0" fontId="35" fillId="0" borderId="22" xfId="0" applyFont="1" applyBorder="1" applyAlignment="1">
      <alignment horizontal="right" vertical="center" wrapText="1"/>
    </xf>
    <xf numFmtId="0" fontId="35" fillId="5" borderId="22" xfId="0" applyFont="1" applyFill="1" applyBorder="1" applyAlignment="1">
      <alignment horizontal="right" vertical="center" wrapText="1"/>
    </xf>
    <xf numFmtId="3" fontId="35" fillId="0" borderId="22" xfId="0" applyNumberFormat="1" applyFont="1" applyBorder="1" applyAlignment="1">
      <alignment horizontal="right" vertical="center" wrapText="1"/>
    </xf>
    <xf numFmtId="3" fontId="35" fillId="5" borderId="22" xfId="0" applyNumberFormat="1" applyFont="1" applyFill="1" applyBorder="1" applyAlignment="1">
      <alignment horizontal="right" vertical="center" wrapText="1"/>
    </xf>
    <xf numFmtId="3" fontId="33" fillId="0" borderId="22" xfId="0" applyNumberFormat="1" applyFont="1" applyBorder="1" applyAlignment="1">
      <alignment horizontal="right" vertical="center" wrapText="1"/>
    </xf>
    <xf numFmtId="0" fontId="0" fillId="0" borderId="0" xfId="0" applyAlignment="1">
      <alignment horizontal="center"/>
    </xf>
    <xf numFmtId="0" fontId="0" fillId="0" borderId="4" xfId="0" applyBorder="1" applyAlignment="1">
      <alignment vertical="center"/>
    </xf>
    <xf numFmtId="0" fontId="0" fillId="0" borderId="6" xfId="0" applyBorder="1" applyAlignment="1">
      <alignment horizontal="center"/>
    </xf>
    <xf numFmtId="0" fontId="0" fillId="0" borderId="7" xfId="0" applyBorder="1" applyAlignment="1">
      <alignment vertical="center"/>
    </xf>
    <xf numFmtId="0" fontId="0" fillId="0" borderId="8" xfId="0" applyBorder="1" applyAlignment="1">
      <alignment horizontal="center"/>
    </xf>
    <xf numFmtId="0" fontId="0" fillId="0" borderId="7" xfId="0" applyBorder="1" applyAlignment="1">
      <alignment vertical="center" wrapText="1"/>
    </xf>
    <xf numFmtId="0" fontId="0" fillId="0" borderId="9" xfId="0" applyBorder="1" applyAlignment="1">
      <alignment vertical="center"/>
    </xf>
    <xf numFmtId="0" fontId="0" fillId="0" borderId="11" xfId="0" applyBorder="1" applyAlignment="1">
      <alignment horizontal="center"/>
    </xf>
    <xf numFmtId="0" fontId="0" fillId="0" borderId="0" xfId="0" applyAlignment="1">
      <alignment vertical="center"/>
    </xf>
    <xf numFmtId="0" fontId="3" fillId="0" borderId="0" xfId="0" applyFont="1" applyAlignment="1">
      <alignment vertical="center"/>
    </xf>
    <xf numFmtId="0" fontId="3" fillId="0" borderId="0" xfId="0" applyFont="1" applyAlignment="1">
      <alignment horizontal="center"/>
    </xf>
    <xf numFmtId="0" fontId="0" fillId="0" borderId="15" xfId="0" applyBorder="1" applyAlignment="1">
      <alignment vertical="center" wrapText="1"/>
    </xf>
    <xf numFmtId="0" fontId="3" fillId="0" borderId="15" xfId="0" applyFont="1" applyBorder="1" applyAlignment="1">
      <alignment horizontal="center" vertical="center" wrapText="1"/>
    </xf>
    <xf numFmtId="0" fontId="0" fillId="0" borderId="15" xfId="0" applyBorder="1" applyAlignment="1">
      <alignment horizontal="center" vertical="center" wrapText="1"/>
    </xf>
    <xf numFmtId="3" fontId="0" fillId="0" borderId="15" xfId="0" applyNumberFormat="1" applyBorder="1" applyAlignment="1">
      <alignment horizontal="center" vertical="center" wrapText="1"/>
    </xf>
    <xf numFmtId="3" fontId="0" fillId="0" borderId="15" xfId="0" applyNumberFormat="1" applyBorder="1" applyAlignment="1">
      <alignment vertical="center" wrapText="1"/>
    </xf>
    <xf numFmtId="0" fontId="3" fillId="0" borderId="15" xfId="0" applyFont="1" applyBorder="1" applyAlignment="1">
      <alignment vertical="center" wrapText="1"/>
    </xf>
    <xf numFmtId="3" fontId="3" fillId="0" borderId="15" xfId="0" applyNumberFormat="1" applyFont="1" applyBorder="1" applyAlignment="1">
      <alignment horizontal="center" vertical="center" wrapText="1"/>
    </xf>
    <xf numFmtId="3" fontId="3" fillId="0" borderId="15" xfId="0" applyNumberFormat="1" applyFont="1" applyBorder="1" applyAlignment="1">
      <alignment vertical="center" wrapText="1"/>
    </xf>
    <xf numFmtId="3" fontId="0" fillId="0" borderId="15" xfId="0" applyNumberFormat="1" applyBorder="1" applyAlignment="1">
      <alignment horizontal="right" vertical="center" wrapText="1"/>
    </xf>
    <xf numFmtId="0" fontId="0" fillId="5" borderId="15" xfId="0" applyFill="1" applyBorder="1" applyAlignment="1">
      <alignment horizontal="center" vertical="center" wrapText="1"/>
    </xf>
    <xf numFmtId="3" fontId="0" fillId="5" borderId="15" xfId="0" applyNumberFormat="1" applyFill="1" applyBorder="1" applyAlignment="1">
      <alignment horizontal="center" vertical="center" wrapText="1"/>
    </xf>
    <xf numFmtId="3" fontId="33" fillId="5" borderId="22" xfId="0" applyNumberFormat="1" applyFont="1" applyFill="1" applyBorder="1" applyAlignment="1">
      <alignment horizontal="right" vertical="center" wrapText="1"/>
    </xf>
    <xf numFmtId="0" fontId="9" fillId="0" borderId="22" xfId="0" applyFont="1" applyBorder="1" applyAlignment="1">
      <alignment horizontal="center" vertical="center" wrapText="1"/>
    </xf>
    <xf numFmtId="3" fontId="9" fillId="0" borderId="22" xfId="0" applyNumberFormat="1" applyFont="1" applyBorder="1" applyAlignment="1">
      <alignment horizontal="center" vertical="center" wrapText="1"/>
    </xf>
    <xf numFmtId="3" fontId="39" fillId="0" borderId="0" xfId="0" applyNumberFormat="1" applyFont="1" applyAlignment="1">
      <alignment horizontal="right" vertical="center" wrapText="1"/>
    </xf>
    <xf numFmtId="0" fontId="39" fillId="0" borderId="0" xfId="0" applyFont="1" applyAlignment="1">
      <alignment horizontal="right" vertical="center" wrapText="1"/>
    </xf>
    <xf numFmtId="3" fontId="28" fillId="0" borderId="0" xfId="0" applyNumberFormat="1" applyFont="1" applyAlignment="1">
      <alignment horizontal="center" vertical="center" wrapText="1"/>
    </xf>
    <xf numFmtId="0" fontId="0" fillId="5" borderId="5" xfId="0" quotePrefix="1" applyFill="1" applyBorder="1"/>
    <xf numFmtId="3" fontId="0" fillId="5" borderId="0" xfId="0" applyNumberFormat="1" applyFill="1"/>
    <xf numFmtId="0" fontId="0" fillId="5" borderId="0" xfId="0" quotePrefix="1" applyFill="1"/>
    <xf numFmtId="0" fontId="8" fillId="3" borderId="15" xfId="5" applyFont="1" applyFill="1" applyBorder="1" applyProtection="1"/>
    <xf numFmtId="0" fontId="9" fillId="0" borderId="0" xfId="0" quotePrefix="1" applyFont="1" applyAlignment="1">
      <alignment horizontal="left" vertical="center" indent="5"/>
    </xf>
    <xf numFmtId="0" fontId="9" fillId="0" borderId="23" xfId="0" applyFont="1" applyBorder="1" applyAlignment="1">
      <alignment horizontal="right" vertical="center"/>
    </xf>
    <xf numFmtId="0" fontId="9" fillId="0" borderId="24" xfId="0" applyFont="1" applyBorder="1" applyAlignment="1">
      <alignment horizontal="center" vertical="center"/>
    </xf>
    <xf numFmtId="0" fontId="9" fillId="0" borderId="25" xfId="0" applyFont="1" applyBorder="1" applyAlignment="1">
      <alignment horizontal="right" vertical="center"/>
    </xf>
    <xf numFmtId="0" fontId="9" fillId="0" borderId="22" xfId="0" applyFont="1" applyBorder="1" applyAlignment="1">
      <alignment horizontal="center" vertical="center"/>
    </xf>
    <xf numFmtId="0" fontId="9" fillId="0" borderId="0" xfId="0" applyFont="1" applyAlignment="1">
      <alignment horizontal="left" vertical="center" indent="10"/>
    </xf>
    <xf numFmtId="0" fontId="6" fillId="0" borderId="0" xfId="0" applyFont="1" applyAlignment="1">
      <alignment wrapText="1"/>
    </xf>
    <xf numFmtId="0" fontId="9" fillId="0" borderId="0" xfId="0" applyFont="1" applyAlignment="1">
      <alignment horizontal="left" wrapText="1"/>
    </xf>
    <xf numFmtId="0" fontId="6" fillId="0" borderId="0" xfId="0" applyFont="1" applyAlignment="1">
      <alignment horizontal="left" wrapText="1"/>
    </xf>
    <xf numFmtId="0" fontId="9" fillId="0" borderId="0" xfId="0" applyFont="1" applyAlignment="1">
      <alignment horizontal="left"/>
    </xf>
    <xf numFmtId="0" fontId="32" fillId="0" borderId="0" xfId="0" applyFont="1" applyAlignment="1">
      <alignment horizontal="right"/>
    </xf>
    <xf numFmtId="0" fontId="3" fillId="5" borderId="7" xfId="0" applyFont="1" applyFill="1" applyBorder="1"/>
    <xf numFmtId="170" fontId="0" fillId="5" borderId="15" xfId="1" applyNumberFormat="1" applyFont="1" applyFill="1" applyBorder="1"/>
    <xf numFmtId="0" fontId="11" fillId="5" borderId="7" xfId="0" applyFont="1" applyFill="1" applyBorder="1"/>
    <xf numFmtId="170" fontId="0" fillId="5" borderId="10" xfId="1" applyNumberFormat="1" applyFont="1" applyFill="1" applyBorder="1"/>
    <xf numFmtId="170" fontId="0" fillId="0" borderId="0" xfId="1" applyNumberFormat="1" applyFont="1"/>
    <xf numFmtId="0" fontId="6" fillId="0" borderId="0" xfId="0" applyFont="1" applyAlignment="1">
      <alignment vertical="center"/>
    </xf>
    <xf numFmtId="0" fontId="28" fillId="5" borderId="7" xfId="0" applyFont="1" applyFill="1" applyBorder="1"/>
    <xf numFmtId="0" fontId="11" fillId="5" borderId="0" xfId="0" applyFont="1" applyFill="1"/>
    <xf numFmtId="0" fontId="6" fillId="0" borderId="0" xfId="10" applyFont="1"/>
    <xf numFmtId="0" fontId="24" fillId="0" borderId="0" xfId="10" applyFont="1"/>
    <xf numFmtId="0" fontId="6" fillId="0" borderId="0" xfId="0" applyFont="1" applyAlignment="1">
      <alignment horizontal="left" vertical="center"/>
    </xf>
    <xf numFmtId="0" fontId="10" fillId="0" borderId="0" xfId="0" applyFont="1" applyAlignment="1">
      <alignment horizontal="left" vertical="center"/>
    </xf>
    <xf numFmtId="0" fontId="6" fillId="0" borderId="0" xfId="0" applyFont="1" applyAlignment="1">
      <alignment horizontal="left" vertical="center" indent="5"/>
    </xf>
    <xf numFmtId="0" fontId="32" fillId="0" borderId="0" xfId="0" applyFont="1"/>
    <xf numFmtId="0" fontId="24" fillId="0" borderId="15" xfId="10" applyFont="1" applyBorder="1"/>
    <xf numFmtId="9" fontId="24" fillId="7" borderId="15" xfId="10" applyNumberFormat="1" applyFont="1" applyFill="1" applyBorder="1"/>
    <xf numFmtId="0" fontId="1" fillId="0" borderId="15" xfId="0" applyFont="1" applyBorder="1" applyAlignment="1">
      <alignment horizontal="center" vertical="center" wrapText="1"/>
    </xf>
    <xf numFmtId="170" fontId="24" fillId="0" borderId="15" xfId="1" applyNumberFormat="1" applyFont="1" applyFill="1" applyBorder="1" applyAlignment="1">
      <alignment vertical="center" wrapText="1"/>
    </xf>
    <xf numFmtId="0" fontId="1" fillId="0" borderId="15" xfId="0" applyFont="1" applyBorder="1" applyAlignment="1">
      <alignment vertical="center" wrapText="1"/>
    </xf>
    <xf numFmtId="173" fontId="24" fillId="7" borderId="15" xfId="2" applyNumberFormat="1" applyFont="1" applyFill="1" applyBorder="1" applyAlignment="1">
      <alignment horizontal="right" vertical="center" wrapText="1"/>
    </xf>
    <xf numFmtId="6" fontId="24" fillId="7" borderId="3" xfId="0" applyNumberFormat="1" applyFont="1" applyFill="1" applyBorder="1" applyAlignment="1">
      <alignment horizontal="right" vertical="center" wrapText="1"/>
    </xf>
    <xf numFmtId="173" fontId="24" fillId="0" borderId="15" xfId="2" applyNumberFormat="1" applyFont="1" applyBorder="1" applyAlignment="1">
      <alignment horizontal="right" vertical="center" wrapText="1"/>
    </xf>
    <xf numFmtId="0" fontId="24" fillId="0" borderId="3" xfId="0" applyFont="1" applyBorder="1" applyAlignment="1">
      <alignment horizontal="right" vertical="center" wrapText="1"/>
    </xf>
    <xf numFmtId="0" fontId="1" fillId="0" borderId="26" xfId="0" applyFont="1" applyBorder="1" applyAlignment="1">
      <alignment horizontal="right" vertical="center" wrapText="1"/>
    </xf>
    <xf numFmtId="0" fontId="1" fillId="0" borderId="15" xfId="0" applyFont="1" applyBorder="1" applyAlignment="1">
      <alignment horizontal="right" vertical="center" wrapText="1"/>
    </xf>
    <xf numFmtId="0" fontId="1" fillId="7" borderId="15" xfId="0" applyFont="1" applyFill="1" applyBorder="1" applyAlignment="1">
      <alignment horizontal="right" vertical="center" wrapText="1"/>
    </xf>
    <xf numFmtId="170" fontId="1" fillId="7" borderId="15" xfId="1" applyNumberFormat="1" applyFont="1" applyFill="1" applyBorder="1" applyAlignment="1">
      <alignment horizontal="right" vertical="center" wrapText="1"/>
    </xf>
    <xf numFmtId="3" fontId="1" fillId="7" borderId="15" xfId="0" applyNumberFormat="1" applyFont="1" applyFill="1" applyBorder="1" applyAlignment="1">
      <alignment horizontal="right" vertical="center" wrapText="1"/>
    </xf>
    <xf numFmtId="6" fontId="1" fillId="7" borderId="15" xfId="0" applyNumberFormat="1" applyFont="1" applyFill="1" applyBorder="1" applyAlignment="1">
      <alignment horizontal="right" vertical="center" wrapText="1"/>
    </xf>
    <xf numFmtId="173" fontId="1" fillId="7" borderId="15" xfId="2" applyNumberFormat="1" applyFont="1" applyFill="1" applyBorder="1" applyAlignment="1">
      <alignment horizontal="right" vertical="center" wrapText="1"/>
    </xf>
    <xf numFmtId="8" fontId="24" fillId="0" borderId="0" xfId="10" applyNumberFormat="1" applyFont="1"/>
    <xf numFmtId="6" fontId="24" fillId="0" borderId="0" xfId="10" applyNumberFormat="1" applyFont="1"/>
    <xf numFmtId="166" fontId="42" fillId="5" borderId="15" xfId="3" applyNumberFormat="1" applyFont="1" applyFill="1" applyBorder="1" applyAlignment="1">
      <alignment horizontal="right" vertical="center" wrapText="1"/>
    </xf>
    <xf numFmtId="170" fontId="24" fillId="0" borderId="15" xfId="1" applyNumberFormat="1" applyFont="1" applyBorder="1" applyAlignment="1">
      <alignment vertical="center" wrapText="1"/>
    </xf>
    <xf numFmtId="170" fontId="42" fillId="0" borderId="15" xfId="1" applyNumberFormat="1" applyFont="1" applyBorder="1" applyAlignment="1">
      <alignment vertical="center" wrapText="1"/>
    </xf>
    <xf numFmtId="170" fontId="0" fillId="0" borderId="15" xfId="1" applyNumberFormat="1" applyFont="1" applyBorder="1" applyAlignment="1">
      <alignment vertical="center" wrapText="1"/>
    </xf>
    <xf numFmtId="0" fontId="11" fillId="0" borderId="0" xfId="10" applyFont="1"/>
    <xf numFmtId="0" fontId="24" fillId="9" borderId="0" xfId="10" applyFont="1" applyFill="1"/>
    <xf numFmtId="0" fontId="1" fillId="9" borderId="15" xfId="0" applyFont="1" applyFill="1" applyBorder="1" applyAlignment="1">
      <alignment horizontal="center" vertical="center" wrapText="1"/>
    </xf>
    <xf numFmtId="0" fontId="1" fillId="9" borderId="15" xfId="0" applyFont="1" applyFill="1" applyBorder="1" applyAlignment="1">
      <alignment vertical="center" wrapText="1"/>
    </xf>
    <xf numFmtId="166" fontId="24" fillId="9" borderId="15" xfId="3" applyNumberFormat="1" applyFont="1" applyFill="1" applyBorder="1" applyAlignment="1">
      <alignment horizontal="right" vertical="center" wrapText="1"/>
    </xf>
    <xf numFmtId="0" fontId="6" fillId="0" borderId="0" xfId="0" applyFont="1" applyAlignment="1">
      <alignment horizontal="left"/>
    </xf>
    <xf numFmtId="0" fontId="24" fillId="5" borderId="15" xfId="10" applyFont="1" applyFill="1" applyBorder="1"/>
    <xf numFmtId="0" fontId="1" fillId="0" borderId="0" xfId="0" applyFont="1" applyAlignment="1">
      <alignment vertical="center" wrapText="1"/>
    </xf>
    <xf numFmtId="0" fontId="11" fillId="5" borderId="4" xfId="10" applyFont="1" applyFill="1" applyBorder="1"/>
    <xf numFmtId="0" fontId="24" fillId="5" borderId="5" xfId="10" applyFont="1" applyFill="1" applyBorder="1"/>
    <xf numFmtId="0" fontId="24" fillId="5" borderId="6" xfId="10" applyFont="1" applyFill="1" applyBorder="1"/>
    <xf numFmtId="0" fontId="24" fillId="5" borderId="7" xfId="10" applyFont="1" applyFill="1" applyBorder="1"/>
    <xf numFmtId="0" fontId="24" fillId="5" borderId="0" xfId="10" applyFont="1" applyFill="1"/>
    <xf numFmtId="0" fontId="24" fillId="5" borderId="8" xfId="10" applyFont="1" applyFill="1" applyBorder="1"/>
    <xf numFmtId="0" fontId="24" fillId="5" borderId="9" xfId="10" applyFont="1" applyFill="1" applyBorder="1"/>
    <xf numFmtId="0" fontId="24" fillId="5" borderId="10" xfId="10" applyFont="1" applyFill="1" applyBorder="1"/>
    <xf numFmtId="0" fontId="24" fillId="5" borderId="11" xfId="10" applyFont="1" applyFill="1" applyBorder="1"/>
    <xf numFmtId="0" fontId="24" fillId="5" borderId="4" xfId="10" applyFont="1" applyFill="1" applyBorder="1"/>
    <xf numFmtId="0" fontId="40" fillId="0" borderId="0" xfId="0" applyFont="1" applyAlignment="1">
      <alignment horizontal="left" vertical="center" indent="15"/>
    </xf>
    <xf numFmtId="0" fontId="0" fillId="7" borderId="0" xfId="0" applyFill="1" applyAlignment="1">
      <alignment vertical="center"/>
    </xf>
    <xf numFmtId="0" fontId="0" fillId="0" borderId="0" xfId="0" applyAlignment="1">
      <alignment vertical="center" wrapText="1"/>
    </xf>
    <xf numFmtId="174" fontId="0" fillId="0" borderId="0" xfId="0" applyNumberFormat="1" applyAlignment="1">
      <alignment horizontal="left" vertical="center" wrapText="1"/>
    </xf>
    <xf numFmtId="0" fontId="0" fillId="7" borderId="10" xfId="0" applyFill="1" applyBorder="1" applyAlignment="1">
      <alignment vertical="center"/>
    </xf>
    <xf numFmtId="0" fontId="0" fillId="0" borderId="24" xfId="0" applyBorder="1" applyAlignment="1">
      <alignment vertical="center" wrapText="1"/>
    </xf>
    <xf numFmtId="0" fontId="0" fillId="7" borderId="22" xfId="0" applyFill="1" applyBorder="1" applyAlignment="1">
      <alignment vertical="center" wrapText="1"/>
    </xf>
    <xf numFmtId="0" fontId="43" fillId="0" borderId="0" xfId="0" applyFont="1"/>
    <xf numFmtId="0" fontId="0" fillId="5" borderId="0" xfId="0" applyFill="1" applyAlignment="1">
      <alignment vertical="center" wrapText="1"/>
    </xf>
    <xf numFmtId="43" fontId="0" fillId="5" borderId="0" xfId="1" applyNumberFormat="1" applyFont="1" applyFill="1"/>
    <xf numFmtId="43" fontId="0" fillId="0" borderId="0" xfId="1" applyNumberFormat="1" applyFont="1"/>
    <xf numFmtId="0" fontId="2" fillId="0" borderId="25" xfId="0" applyFont="1" applyBorder="1" applyAlignment="1">
      <alignment vertical="center" wrapText="1"/>
    </xf>
    <xf numFmtId="0" fontId="2" fillId="5" borderId="0" xfId="0" applyFont="1" applyFill="1" applyAlignment="1">
      <alignment vertical="center" wrapText="1"/>
    </xf>
    <xf numFmtId="43" fontId="0" fillId="5" borderId="0" xfId="0" applyNumberFormat="1" applyFill="1"/>
    <xf numFmtId="0" fontId="2" fillId="5" borderId="0" xfId="0" applyFont="1" applyFill="1"/>
    <xf numFmtId="43" fontId="0" fillId="5" borderId="0" xfId="1" applyNumberFormat="1" applyFont="1" applyFill="1" applyBorder="1" applyAlignment="1">
      <alignment vertical="center" wrapText="1"/>
    </xf>
    <xf numFmtId="0" fontId="0" fillId="5" borderId="22" xfId="0" applyFill="1" applyBorder="1" applyAlignment="1">
      <alignment vertical="center" wrapText="1"/>
    </xf>
    <xf numFmtId="43" fontId="0" fillId="0" borderId="0" xfId="1" applyNumberFormat="1" applyFont="1" applyBorder="1" applyAlignment="1">
      <alignment vertical="center" wrapText="1"/>
    </xf>
    <xf numFmtId="43" fontId="0" fillId="5" borderId="0" xfId="1" applyNumberFormat="1" applyFont="1" applyFill="1" applyBorder="1"/>
    <xf numFmtId="0" fontId="0" fillId="0" borderId="10" xfId="0" applyBorder="1" applyAlignment="1">
      <alignment vertical="center"/>
    </xf>
    <xf numFmtId="0" fontId="0" fillId="0" borderId="22" xfId="0" applyBorder="1" applyAlignment="1">
      <alignment vertical="center" wrapText="1"/>
    </xf>
    <xf numFmtId="43" fontId="0" fillId="0" borderId="0" xfId="1" quotePrefix="1" applyNumberFormat="1" applyFont="1"/>
    <xf numFmtId="43" fontId="1" fillId="5" borderId="0" xfId="1" applyNumberFormat="1" applyFont="1" applyFill="1"/>
    <xf numFmtId="0" fontId="1" fillId="5" borderId="0" xfId="0" applyFont="1" applyFill="1"/>
    <xf numFmtId="43" fontId="1" fillId="0" borderId="0" xfId="1" applyNumberFormat="1" applyFont="1"/>
    <xf numFmtId="43" fontId="1" fillId="5" borderId="0" xfId="1" applyNumberFormat="1" applyFont="1" applyFill="1" applyBorder="1" applyAlignment="1">
      <alignment vertical="center" wrapText="1"/>
    </xf>
    <xf numFmtId="43" fontId="1" fillId="0" borderId="0" xfId="1" applyNumberFormat="1" applyFont="1" applyBorder="1" applyAlignment="1">
      <alignment vertical="center" wrapText="1"/>
    </xf>
    <xf numFmtId="0" fontId="1" fillId="0" borderId="0" xfId="0" applyFont="1"/>
    <xf numFmtId="43" fontId="1" fillId="0" borderId="0" xfId="0" applyNumberFormat="1" applyFont="1"/>
    <xf numFmtId="0" fontId="0" fillId="0" borderId="0" xfId="0" applyAlignment="1">
      <alignment horizontal="right"/>
    </xf>
    <xf numFmtId="0" fontId="15" fillId="7" borderId="0" xfId="0" applyFont="1" applyFill="1"/>
    <xf numFmtId="0" fontId="0" fillId="7" borderId="0" xfId="0" applyFill="1" applyAlignment="1">
      <alignment horizontal="right"/>
    </xf>
    <xf numFmtId="0" fontId="5" fillId="7" borderId="10" xfId="0" applyFont="1" applyFill="1" applyBorder="1" applyAlignment="1">
      <alignment horizontal="left"/>
    </xf>
    <xf numFmtId="0" fontId="5" fillId="7" borderId="10" xfId="0" applyFont="1" applyFill="1" applyBorder="1" applyAlignment="1">
      <alignment horizontal="right"/>
    </xf>
    <xf numFmtId="170" fontId="0" fillId="7" borderId="0" xfId="1" applyNumberFormat="1" applyFont="1" applyFill="1" applyAlignment="1">
      <alignment horizontal="right"/>
    </xf>
    <xf numFmtId="10" fontId="0" fillId="7" borderId="0" xfId="3" applyNumberFormat="1" applyFont="1" applyFill="1" applyAlignment="1">
      <alignment horizontal="right"/>
    </xf>
    <xf numFmtId="170" fontId="0" fillId="7" borderId="0" xfId="0" applyNumberFormat="1" applyFill="1" applyAlignment="1">
      <alignment horizontal="right"/>
    </xf>
    <xf numFmtId="4" fontId="0" fillId="7" borderId="0" xfId="0" applyNumberFormat="1" applyFill="1" applyAlignment="1">
      <alignment horizontal="right"/>
    </xf>
    <xf numFmtId="2" fontId="0" fillId="7" borderId="0" xfId="0" applyNumberFormat="1" applyFill="1" applyAlignment="1">
      <alignment horizontal="right"/>
    </xf>
    <xf numFmtId="43" fontId="0" fillId="7" borderId="0" xfId="1" applyNumberFormat="1" applyFont="1" applyFill="1" applyAlignment="1">
      <alignment horizontal="right"/>
    </xf>
    <xf numFmtId="168" fontId="0" fillId="7" borderId="0" xfId="0" applyNumberFormat="1" applyFill="1" applyAlignment="1">
      <alignment horizontal="right"/>
    </xf>
    <xf numFmtId="43" fontId="0" fillId="0" borderId="0" xfId="0" applyNumberFormat="1" applyAlignment="1">
      <alignment horizontal="right"/>
    </xf>
    <xf numFmtId="170" fontId="0" fillId="5" borderId="0" xfId="1" applyNumberFormat="1" applyFont="1" applyFill="1"/>
    <xf numFmtId="0" fontId="9" fillId="0" borderId="0" xfId="0" applyFont="1" applyAlignment="1" applyProtection="1">
      <alignment horizontal="left" vertical="center" indent="10"/>
      <protection locked="0"/>
    </xf>
    <xf numFmtId="0" fontId="9" fillId="0" borderId="0" xfId="0" applyFont="1" applyAlignment="1" applyProtection="1">
      <alignment horizontal="left" wrapText="1"/>
      <protection locked="0"/>
    </xf>
    <xf numFmtId="0" fontId="32" fillId="0" borderId="0" xfId="0" applyFont="1" applyAlignment="1" applyProtection="1">
      <alignment horizontal="center" wrapText="1"/>
      <protection locked="0"/>
    </xf>
    <xf numFmtId="0" fontId="22" fillId="0" borderId="0" xfId="0" applyFont="1" applyAlignment="1" applyProtection="1">
      <alignment horizontal="left" vertical="center" indent="4"/>
      <protection locked="0"/>
    </xf>
    <xf numFmtId="0" fontId="12" fillId="0" borderId="0" xfId="0" applyFont="1" applyProtection="1">
      <protection locked="0"/>
    </xf>
    <xf numFmtId="0" fontId="9" fillId="0" borderId="29" xfId="0" applyFont="1" applyBorder="1" applyAlignment="1">
      <alignment horizontal="center" vertical="center" wrapText="1"/>
    </xf>
    <xf numFmtId="0" fontId="9" fillId="0" borderId="29" xfId="0" applyFont="1" applyBorder="1" applyAlignment="1">
      <alignment horizontal="left" vertical="center" wrapText="1"/>
    </xf>
    <xf numFmtId="0" fontId="9" fillId="0" borderId="29" xfId="0" applyFont="1" applyBorder="1" applyAlignment="1">
      <alignment horizontal="right" vertical="center" wrapText="1"/>
    </xf>
    <xf numFmtId="168" fontId="9" fillId="0" borderId="29" xfId="0" applyNumberFormat="1" applyFont="1" applyBorder="1" applyAlignment="1">
      <alignment horizontal="right" vertical="center" wrapText="1"/>
    </xf>
    <xf numFmtId="0" fontId="35" fillId="0" borderId="0" xfId="0" applyFont="1" applyAlignment="1" applyProtection="1">
      <alignment horizontal="center" vertical="center" wrapText="1"/>
      <protection locked="0"/>
    </xf>
    <xf numFmtId="9" fontId="35" fillId="0" borderId="0" xfId="0" applyNumberFormat="1" applyFont="1" applyAlignment="1" applyProtection="1">
      <alignment horizontal="center" vertical="center"/>
      <protection locked="0"/>
    </xf>
    <xf numFmtId="3" fontId="35" fillId="0" borderId="0" xfId="0" applyNumberFormat="1" applyFont="1" applyAlignment="1" applyProtection="1">
      <alignment horizontal="center" vertical="center"/>
      <protection locked="0"/>
    </xf>
    <xf numFmtId="6" fontId="35" fillId="0" borderId="0" xfId="0" applyNumberFormat="1" applyFont="1" applyAlignment="1" applyProtection="1">
      <alignment horizontal="center" vertical="center"/>
      <protection locked="0"/>
    </xf>
    <xf numFmtId="0" fontId="9" fillId="0" borderId="0" xfId="0" applyFont="1" applyAlignment="1" applyProtection="1">
      <alignment horizontal="left"/>
      <protection locked="0"/>
    </xf>
    <xf numFmtId="0" fontId="11" fillId="5" borderId="7" xfId="0" applyFont="1" applyFill="1" applyBorder="1" applyAlignment="1" applyProtection="1">
      <alignment horizontal="left"/>
      <protection locked="0"/>
    </xf>
    <xf numFmtId="0" fontId="0" fillId="5" borderId="0" xfId="0" applyFill="1" applyAlignment="1" applyProtection="1">
      <alignment horizontal="center"/>
      <protection locked="0"/>
    </xf>
    <xf numFmtId="0" fontId="11" fillId="5" borderId="0" xfId="0" applyFont="1" applyFill="1" applyProtection="1">
      <protection locked="0"/>
    </xf>
    <xf numFmtId="0" fontId="0" fillId="5" borderId="7" xfId="0" applyFill="1" applyBorder="1" applyAlignment="1" applyProtection="1">
      <alignment horizontal="center"/>
      <protection locked="0"/>
    </xf>
    <xf numFmtId="0" fontId="3" fillId="5" borderId="7" xfId="0" applyFont="1" applyFill="1" applyBorder="1" applyProtection="1">
      <protection locked="0"/>
    </xf>
    <xf numFmtId="0" fontId="10" fillId="0" borderId="0" xfId="0" applyFont="1" applyAlignment="1" applyProtection="1">
      <alignment horizontal="left"/>
      <protection locked="0"/>
    </xf>
    <xf numFmtId="0" fontId="3" fillId="6" borderId="4" xfId="0" applyFont="1" applyFill="1" applyBorder="1"/>
    <xf numFmtId="0" fontId="0" fillId="6" borderId="5" xfId="0" applyFill="1" applyBorder="1"/>
    <xf numFmtId="0" fontId="0" fillId="6" borderId="6" xfId="0" applyFill="1" applyBorder="1"/>
    <xf numFmtId="0" fontId="0" fillId="6" borderId="7" xfId="0" applyFill="1" applyBorder="1"/>
    <xf numFmtId="0" fontId="3" fillId="6" borderId="7" xfId="0" applyFont="1" applyFill="1" applyBorder="1"/>
    <xf numFmtId="0" fontId="0" fillId="6" borderId="8" xfId="0" applyFill="1" applyBorder="1"/>
    <xf numFmtId="0" fontId="0" fillId="6" borderId="9" xfId="0" applyFill="1" applyBorder="1"/>
    <xf numFmtId="0" fontId="0" fillId="6" borderId="10" xfId="0" applyFill="1" applyBorder="1"/>
    <xf numFmtId="0" fontId="0" fillId="6" borderId="11" xfId="0" applyFill="1" applyBorder="1"/>
    <xf numFmtId="0" fontId="44" fillId="0" borderId="0" xfId="0" applyFont="1" applyAlignment="1" applyProtection="1">
      <alignment horizontal="left"/>
      <protection locked="0"/>
    </xf>
    <xf numFmtId="0" fontId="3" fillId="5" borderId="0" xfId="0" applyFont="1" applyFill="1" applyAlignment="1" applyProtection="1">
      <alignment horizontal="right" indent="1"/>
      <protection locked="0"/>
    </xf>
    <xf numFmtId="170" fontId="0" fillId="0" borderId="0" xfId="1" applyNumberFormat="1" applyFont="1" applyFill="1" applyBorder="1" applyProtection="1">
      <protection locked="0"/>
    </xf>
    <xf numFmtId="0" fontId="0" fillId="0" borderId="0" xfId="0" quotePrefix="1" applyProtection="1">
      <protection locked="0"/>
    </xf>
    <xf numFmtId="0" fontId="0" fillId="5" borderId="15" xfId="0" applyFill="1" applyBorder="1" applyAlignment="1" applyProtection="1">
      <alignment horizontal="center"/>
      <protection locked="0"/>
    </xf>
    <xf numFmtId="0" fontId="0" fillId="0" borderId="10" xfId="0" applyBorder="1" applyAlignment="1" applyProtection="1">
      <alignment horizontal="center"/>
      <protection locked="0"/>
    </xf>
    <xf numFmtId="0" fontId="0" fillId="0" borderId="10" xfId="0" applyBorder="1" applyProtection="1">
      <protection locked="0"/>
    </xf>
    <xf numFmtId="0" fontId="0" fillId="2" borderId="0" xfId="0" applyFill="1" applyProtection="1">
      <protection locked="0"/>
    </xf>
    <xf numFmtId="0" fontId="9" fillId="2" borderId="0" xfId="0" applyFont="1" applyFill="1" applyProtection="1">
      <protection locked="0"/>
    </xf>
    <xf numFmtId="0" fontId="6" fillId="2" borderId="30" xfId="0" applyFont="1" applyFill="1" applyBorder="1" applyProtection="1">
      <protection locked="0"/>
    </xf>
    <xf numFmtId="0" fontId="0" fillId="2" borderId="30" xfId="0" applyFill="1" applyBorder="1" applyProtection="1">
      <protection locked="0"/>
    </xf>
    <xf numFmtId="0" fontId="9" fillId="0" borderId="31" xfId="0" applyFont="1" applyBorder="1" applyAlignment="1" applyProtection="1">
      <alignment horizontal="center" vertical="center" wrapText="1"/>
      <protection locked="0"/>
    </xf>
    <xf numFmtId="0" fontId="9" fillId="0" borderId="32" xfId="0" applyFont="1" applyBorder="1" applyAlignment="1" applyProtection="1">
      <alignment horizontal="center" vertical="center" wrapText="1"/>
      <protection locked="0"/>
    </xf>
    <xf numFmtId="0" fontId="45" fillId="2" borderId="0" xfId="4" applyFont="1" applyFill="1" applyProtection="1">
      <protection locked="0"/>
    </xf>
    <xf numFmtId="0" fontId="4" fillId="2" borderId="0" xfId="4" applyFill="1" applyProtection="1">
      <protection locked="0"/>
    </xf>
    <xf numFmtId="0" fontId="12" fillId="0" borderId="30" xfId="0" applyFont="1" applyBorder="1" applyAlignment="1" applyProtection="1">
      <alignment horizontal="right" vertical="center" wrapText="1"/>
      <protection locked="0"/>
    </xf>
    <xf numFmtId="0" fontId="12" fillId="0" borderId="31" xfId="0" applyFont="1" applyBorder="1" applyAlignment="1" applyProtection="1">
      <alignment horizontal="right" vertical="center" wrapText="1"/>
      <protection locked="0"/>
    </xf>
    <xf numFmtId="0" fontId="12" fillId="0" borderId="0" xfId="0" applyFont="1" applyAlignment="1" applyProtection="1">
      <alignment horizontal="right" vertical="center" wrapText="1"/>
      <protection locked="0"/>
    </xf>
    <xf numFmtId="0" fontId="12" fillId="0" borderId="35" xfId="0" applyFont="1" applyBorder="1" applyAlignment="1" applyProtection="1">
      <alignment horizontal="right" vertical="center" wrapText="1"/>
      <protection locked="0"/>
    </xf>
    <xf numFmtId="0" fontId="45" fillId="2" borderId="35" xfId="4" applyFont="1" applyFill="1" applyBorder="1" applyAlignment="1" applyProtection="1">
      <alignment horizontal="center" vertical="center"/>
      <protection locked="0"/>
    </xf>
    <xf numFmtId="0" fontId="45" fillId="2" borderId="35" xfId="4" applyFont="1" applyFill="1" applyBorder="1" applyAlignment="1" applyProtection="1">
      <alignment vertical="center"/>
      <protection locked="0"/>
    </xf>
    <xf numFmtId="0" fontId="9" fillId="2" borderId="0" xfId="0" applyFont="1" applyFill="1" applyAlignment="1" applyProtection="1">
      <alignment horizontal="left"/>
      <protection locked="0"/>
    </xf>
    <xf numFmtId="0" fontId="5" fillId="0" borderId="0" xfId="0" applyFont="1" applyAlignment="1" applyProtection="1">
      <alignment horizontal="left"/>
      <protection locked="0"/>
    </xf>
    <xf numFmtId="0" fontId="5" fillId="2" borderId="0" xfId="4" applyFont="1" applyFill="1" applyAlignment="1" applyProtection="1">
      <alignment vertical="center"/>
      <protection locked="0"/>
    </xf>
    <xf numFmtId="0" fontId="4" fillId="2" borderId="4" xfId="4" applyFill="1" applyBorder="1" applyProtection="1">
      <protection locked="0"/>
    </xf>
    <xf numFmtId="0" fontId="4" fillId="2" borderId="6" xfId="4" applyFill="1" applyBorder="1" applyProtection="1">
      <protection locked="0"/>
    </xf>
    <xf numFmtId="0" fontId="4" fillId="2" borderId="7" xfId="4" applyFill="1" applyBorder="1" applyProtection="1">
      <protection locked="0"/>
    </xf>
    <xf numFmtId="0" fontId="46" fillId="2" borderId="15" xfId="4" applyFont="1" applyFill="1" applyBorder="1" applyAlignment="1" applyProtection="1">
      <alignment horizontal="center" vertical="center"/>
      <protection locked="0"/>
    </xf>
    <xf numFmtId="0" fontId="46" fillId="2" borderId="8" xfId="4" applyFont="1" applyFill="1" applyBorder="1" applyAlignment="1" applyProtection="1">
      <alignment horizontal="center" vertical="center"/>
      <protection locked="0"/>
    </xf>
    <xf numFmtId="0" fontId="4" fillId="2" borderId="15" xfId="4" applyFill="1" applyBorder="1" applyAlignment="1" applyProtection="1">
      <alignment horizontal="right" vertical="center"/>
      <protection locked="0"/>
    </xf>
    <xf numFmtId="38" fontId="4" fillId="7" borderId="15" xfId="4" applyNumberFormat="1" applyFill="1" applyBorder="1" applyAlignment="1">
      <alignment vertical="center"/>
    </xf>
    <xf numFmtId="9" fontId="0" fillId="2" borderId="0" xfId="0" applyNumberFormat="1" applyFill="1" applyProtection="1">
      <protection locked="0"/>
    </xf>
    <xf numFmtId="38" fontId="4" fillId="5" borderId="15" xfId="4" applyNumberFormat="1" applyFill="1" applyBorder="1" applyAlignment="1" applyProtection="1">
      <alignment vertical="center"/>
      <protection locked="0"/>
    </xf>
    <xf numFmtId="38" fontId="4" fillId="2" borderId="0" xfId="4" applyNumberFormat="1" applyFill="1" applyAlignment="1" applyProtection="1">
      <alignment vertical="center"/>
      <protection locked="0"/>
    </xf>
    <xf numFmtId="0" fontId="0" fillId="5" borderId="36" xfId="0" applyFill="1" applyBorder="1" applyProtection="1">
      <protection locked="0"/>
    </xf>
    <xf numFmtId="0" fontId="0" fillId="5" borderId="35" xfId="0" applyFill="1" applyBorder="1" applyProtection="1">
      <protection locked="0"/>
    </xf>
    <xf numFmtId="0" fontId="0" fillId="5" borderId="37" xfId="0" applyFill="1" applyBorder="1" applyProtection="1">
      <protection locked="0"/>
    </xf>
    <xf numFmtId="0" fontId="0" fillId="5" borderId="38" xfId="0" applyFill="1" applyBorder="1" applyProtection="1">
      <protection locked="0"/>
    </xf>
    <xf numFmtId="0" fontId="0" fillId="5" borderId="39" xfId="0" applyFill="1" applyBorder="1" applyProtection="1">
      <protection locked="0"/>
    </xf>
    <xf numFmtId="0" fontId="0" fillId="5" borderId="40" xfId="0" applyFill="1" applyBorder="1" applyProtection="1">
      <protection locked="0"/>
    </xf>
    <xf numFmtId="0" fontId="0" fillId="5" borderId="30" xfId="0" applyFill="1" applyBorder="1" applyProtection="1">
      <protection locked="0"/>
    </xf>
    <xf numFmtId="0" fontId="0" fillId="5" borderId="41" xfId="0" applyFill="1" applyBorder="1" applyProtection="1">
      <protection locked="0"/>
    </xf>
    <xf numFmtId="0" fontId="9" fillId="2" borderId="30" xfId="0" applyFont="1" applyFill="1" applyBorder="1" applyProtection="1">
      <protection locked="0"/>
    </xf>
    <xf numFmtId="0" fontId="0" fillId="2" borderId="38" xfId="4" applyFont="1" applyFill="1" applyBorder="1" applyProtection="1">
      <protection locked="0"/>
    </xf>
    <xf numFmtId="0" fontId="12" fillId="0" borderId="42" xfId="0" applyFont="1" applyBorder="1" applyAlignment="1" applyProtection="1">
      <alignment horizontal="right" vertical="center" wrapText="1"/>
      <protection locked="0"/>
    </xf>
    <xf numFmtId="0" fontId="12" fillId="2" borderId="35" xfId="4" applyFont="1" applyFill="1" applyBorder="1" applyAlignment="1" applyProtection="1">
      <alignment horizontal="center" vertical="center"/>
      <protection locked="0"/>
    </xf>
    <xf numFmtId="0" fontId="12" fillId="2" borderId="35" xfId="4" applyFont="1" applyFill="1" applyBorder="1" applyAlignment="1" applyProtection="1">
      <alignment vertical="center"/>
      <protection locked="0"/>
    </xf>
    <xf numFmtId="0" fontId="0" fillId="2" borderId="0" xfId="4" applyFont="1" applyFill="1" applyProtection="1">
      <protection locked="0"/>
    </xf>
    <xf numFmtId="0" fontId="12" fillId="2" borderId="0" xfId="4" applyFont="1" applyFill="1" applyProtection="1">
      <protection locked="0"/>
    </xf>
    <xf numFmtId="0" fontId="4" fillId="2" borderId="9" xfId="4" applyFill="1" applyBorder="1" applyProtection="1">
      <protection locked="0"/>
    </xf>
    <xf numFmtId="0" fontId="46" fillId="2" borderId="11" xfId="4" applyFont="1" applyFill="1" applyBorder="1" applyAlignment="1" applyProtection="1">
      <alignment horizontal="center" vertical="center"/>
      <protection locked="0"/>
    </xf>
    <xf numFmtId="38" fontId="4" fillId="7" borderId="26" xfId="4" applyNumberFormat="1" applyFill="1" applyBorder="1" applyAlignment="1">
      <alignment vertical="center"/>
    </xf>
    <xf numFmtId="0" fontId="7" fillId="0" borderId="0" xfId="5" quotePrefix="1"/>
    <xf numFmtId="0" fontId="3" fillId="2" borderId="4" xfId="0" applyFont="1" applyFill="1" applyBorder="1"/>
    <xf numFmtId="0" fontId="0" fillId="2" borderId="5" xfId="0" applyFill="1" applyBorder="1"/>
    <xf numFmtId="0" fontId="0" fillId="2" borderId="6" xfId="0" applyFill="1" applyBorder="1"/>
    <xf numFmtId="0" fontId="34" fillId="2" borderId="7" xfId="0" applyFont="1" applyFill="1" applyBorder="1"/>
    <xf numFmtId="0" fontId="0" fillId="2" borderId="0" xfId="0" applyFill="1"/>
    <xf numFmtId="0" fontId="0" fillId="2" borderId="8" xfId="0" applyFill="1" applyBorder="1"/>
    <xf numFmtId="0" fontId="0" fillId="2" borderId="9" xfId="0" applyFill="1" applyBorder="1"/>
    <xf numFmtId="0" fontId="0" fillId="2" borderId="10" xfId="0" applyFill="1" applyBorder="1"/>
    <xf numFmtId="0" fontId="0" fillId="2" borderId="11" xfId="0" applyFill="1" applyBorder="1"/>
    <xf numFmtId="0" fontId="34" fillId="2" borderId="4" xfId="0" applyFont="1" applyFill="1" applyBorder="1" applyAlignment="1">
      <alignment vertical="top"/>
    </xf>
    <xf numFmtId="0" fontId="0" fillId="2" borderId="7" xfId="0" applyFill="1" applyBorder="1"/>
    <xf numFmtId="0" fontId="36" fillId="2" borderId="4" xfId="0" applyFont="1" applyFill="1" applyBorder="1"/>
    <xf numFmtId="0" fontId="36" fillId="2" borderId="7" xfId="0" applyFont="1" applyFill="1" applyBorder="1"/>
    <xf numFmtId="0" fontId="36" fillId="2" borderId="0" xfId="0" applyFont="1" applyFill="1"/>
    <xf numFmtId="0" fontId="47" fillId="2" borderId="4" xfId="0" applyFont="1" applyFill="1" applyBorder="1"/>
    <xf numFmtId="0" fontId="48" fillId="2" borderId="5" xfId="0" applyFont="1" applyFill="1" applyBorder="1"/>
    <xf numFmtId="0" fontId="48" fillId="2" borderId="6" xfId="0" applyFont="1" applyFill="1" applyBorder="1"/>
    <xf numFmtId="0" fontId="48" fillId="2" borderId="7" xfId="0" applyFont="1" applyFill="1" applyBorder="1"/>
    <xf numFmtId="0" fontId="48" fillId="2" borderId="0" xfId="0" applyFont="1" applyFill="1"/>
    <xf numFmtId="0" fontId="48" fillId="2" borderId="8" xfId="0" applyFont="1" applyFill="1" applyBorder="1"/>
    <xf numFmtId="0" fontId="48" fillId="2" borderId="0" xfId="0" applyFont="1" applyFill="1" applyAlignment="1">
      <alignment horizontal="left" vertical="center"/>
    </xf>
    <xf numFmtId="0" fontId="47" fillId="2" borderId="7" xfId="0" applyFont="1" applyFill="1" applyBorder="1"/>
    <xf numFmtId="0" fontId="47" fillId="2" borderId="0" xfId="0" applyFont="1" applyFill="1"/>
    <xf numFmtId="0" fontId="47" fillId="2" borderId="8" xfId="0" applyFont="1" applyFill="1" applyBorder="1"/>
    <xf numFmtId="0" fontId="47" fillId="2" borderId="7" xfId="0" quotePrefix="1" applyFont="1" applyFill="1" applyBorder="1" applyAlignment="1">
      <alignment vertical="center"/>
    </xf>
    <xf numFmtId="0" fontId="49" fillId="2" borderId="7" xfId="0" quotePrefix="1" applyFont="1" applyFill="1" applyBorder="1" applyAlignment="1">
      <alignment vertical="center"/>
    </xf>
    <xf numFmtId="0" fontId="47" fillId="2" borderId="9" xfId="0" quotePrefix="1" applyFont="1" applyFill="1" applyBorder="1" applyAlignment="1">
      <alignment vertical="center"/>
    </xf>
    <xf numFmtId="0" fontId="47" fillId="2" borderId="10" xfId="0" applyFont="1" applyFill="1" applyBorder="1"/>
    <xf numFmtId="0" fontId="47" fillId="2" borderId="11" xfId="0" applyFont="1" applyFill="1" applyBorder="1"/>
    <xf numFmtId="0" fontId="47" fillId="2" borderId="4" xfId="0" quotePrefix="1" applyFont="1" applyFill="1" applyBorder="1"/>
    <xf numFmtId="0" fontId="24" fillId="2" borderId="5" xfId="0" applyFont="1" applyFill="1" applyBorder="1"/>
    <xf numFmtId="0" fontId="24" fillId="2" borderId="6" xfId="0" applyFont="1" applyFill="1" applyBorder="1"/>
    <xf numFmtId="0" fontId="24" fillId="2" borderId="7" xfId="0" applyFont="1" applyFill="1" applyBorder="1"/>
    <xf numFmtId="0" fontId="24" fillId="2" borderId="0" xfId="0" applyFont="1" applyFill="1"/>
    <xf numFmtId="0" fontId="24" fillId="2" borderId="8" xfId="0" applyFont="1" applyFill="1" applyBorder="1"/>
    <xf numFmtId="175" fontId="24" fillId="5" borderId="4" xfId="0" applyNumberFormat="1" applyFont="1" applyFill="1" applyBorder="1"/>
    <xf numFmtId="175" fontId="24" fillId="5" borderId="6" xfId="0" applyNumberFormat="1" applyFont="1" applyFill="1" applyBorder="1"/>
    <xf numFmtId="175" fontId="24" fillId="5" borderId="9" xfId="0" applyNumberFormat="1" applyFont="1" applyFill="1" applyBorder="1"/>
    <xf numFmtId="175" fontId="24" fillId="5" borderId="11" xfId="0" applyNumberFormat="1" applyFont="1" applyFill="1" applyBorder="1"/>
    <xf numFmtId="0" fontId="24" fillId="2" borderId="9" xfId="0" applyFont="1" applyFill="1" applyBorder="1"/>
    <xf numFmtId="0" fontId="24" fillId="2" borderId="10" xfId="0" applyFont="1" applyFill="1" applyBorder="1"/>
    <xf numFmtId="0" fontId="24" fillId="2" borderId="11" xfId="0" applyFont="1" applyFill="1" applyBorder="1"/>
    <xf numFmtId="0" fontId="24" fillId="2" borderId="7" xfId="0" quotePrefix="1" applyFont="1" applyFill="1" applyBorder="1" applyAlignment="1">
      <alignment vertical="center"/>
    </xf>
    <xf numFmtId="0" fontId="24" fillId="2" borderId="9" xfId="0" quotePrefix="1" applyFont="1" applyFill="1" applyBorder="1" applyAlignment="1">
      <alignment vertical="center"/>
    </xf>
    <xf numFmtId="0" fontId="28" fillId="2" borderId="4" xfId="0" applyFont="1" applyFill="1" applyBorder="1"/>
    <xf numFmtId="0" fontId="28" fillId="2" borderId="9" xfId="0" applyFont="1" applyFill="1" applyBorder="1"/>
    <xf numFmtId="0" fontId="47" fillId="4" borderId="0" xfId="0" applyFont="1" applyFill="1"/>
    <xf numFmtId="0" fontId="24" fillId="4" borderId="0" xfId="0" applyFont="1" applyFill="1"/>
    <xf numFmtId="175" fontId="24" fillId="4" borderId="4" xfId="0" applyNumberFormat="1" applyFont="1" applyFill="1" applyBorder="1"/>
    <xf numFmtId="175" fontId="24" fillId="4" borderId="6" xfId="0" applyNumberFormat="1" applyFont="1" applyFill="1" applyBorder="1"/>
    <xf numFmtId="175" fontId="24" fillId="4" borderId="9" xfId="0" applyNumberFormat="1" applyFont="1" applyFill="1" applyBorder="1"/>
    <xf numFmtId="175" fontId="24" fillId="4" borderId="11" xfId="0" applyNumberFormat="1" applyFont="1" applyFill="1" applyBorder="1"/>
    <xf numFmtId="0" fontId="3" fillId="2" borderId="7" xfId="0" applyFont="1" applyFill="1" applyBorder="1"/>
    <xf numFmtId="0" fontId="34" fillId="2" borderId="7" xfId="0" applyFont="1" applyFill="1" applyBorder="1" applyAlignment="1">
      <alignment vertical="center"/>
    </xf>
    <xf numFmtId="0" fontId="36" fillId="2" borderId="7" xfId="0" applyFont="1" applyFill="1" applyBorder="1" applyAlignment="1">
      <alignment vertical="center"/>
    </xf>
    <xf numFmtId="0" fontId="34" fillId="2" borderId="0" xfId="0" applyFont="1" applyFill="1" applyAlignment="1">
      <alignment vertical="center"/>
    </xf>
    <xf numFmtId="44" fontId="36" fillId="2" borderId="0" xfId="2" applyNumberFormat="1" applyFont="1" applyFill="1" applyBorder="1" applyAlignment="1">
      <alignment horizontal="left" vertical="top"/>
    </xf>
    <xf numFmtId="0" fontId="36" fillId="2" borderId="0" xfId="0" applyFont="1" applyFill="1" applyAlignment="1">
      <alignment vertical="center"/>
    </xf>
    <xf numFmtId="0" fontId="34" fillId="2" borderId="7" xfId="0" applyFont="1" applyFill="1" applyBorder="1" applyAlignment="1">
      <alignment horizontal="center" vertical="center"/>
    </xf>
    <xf numFmtId="0" fontId="34" fillId="2" borderId="0" xfId="0" applyFont="1" applyFill="1" applyAlignment="1">
      <alignment horizontal="center" vertical="center"/>
    </xf>
    <xf numFmtId="0" fontId="50" fillId="2" borderId="0" xfId="0" applyFont="1" applyFill="1"/>
    <xf numFmtId="0" fontId="51" fillId="2" borderId="0" xfId="0" applyFont="1" applyFill="1" applyAlignment="1">
      <alignment horizontal="left" vertical="center"/>
    </xf>
    <xf numFmtId="0" fontId="0" fillId="2" borderId="0" xfId="0" applyFill="1" applyAlignment="1">
      <alignment horizontal="left" vertical="center"/>
    </xf>
    <xf numFmtId="0" fontId="0" fillId="2" borderId="8" xfId="0" applyFill="1" applyBorder="1" applyAlignment="1">
      <alignment horizontal="left" vertical="center"/>
    </xf>
    <xf numFmtId="0" fontId="52" fillId="2" borderId="7" xfId="0" applyFont="1" applyFill="1" applyBorder="1" applyAlignment="1">
      <alignment horizontal="left" vertical="center" indent="5"/>
    </xf>
    <xf numFmtId="0" fontId="34" fillId="2" borderId="0" xfId="0" applyFont="1" applyFill="1" applyAlignment="1">
      <alignment horizontal="center"/>
    </xf>
    <xf numFmtId="6" fontId="36" fillId="2" borderId="0" xfId="0" applyNumberFormat="1" applyFont="1" applyFill="1" applyAlignment="1">
      <alignment horizontal="center" vertical="center"/>
    </xf>
    <xf numFmtId="0" fontId="36" fillId="2" borderId="0" xfId="0" applyFont="1" applyFill="1" applyAlignment="1">
      <alignment horizontal="center" vertical="center"/>
    </xf>
    <xf numFmtId="0" fontId="36" fillId="2" borderId="0" xfId="0" applyFont="1" applyFill="1" applyAlignment="1">
      <alignment horizontal="center"/>
    </xf>
    <xf numFmtId="9" fontId="36" fillId="2" borderId="0" xfId="3" applyFont="1" applyFill="1" applyBorder="1" applyAlignment="1">
      <alignment horizontal="center"/>
    </xf>
    <xf numFmtId="0" fontId="0" fillId="2" borderId="0" xfId="0" applyFill="1" applyAlignment="1">
      <alignment vertical="center"/>
    </xf>
    <xf numFmtId="9" fontId="36" fillId="2" borderId="0" xfId="3" applyFont="1" applyFill="1" applyBorder="1" applyAlignment="1">
      <alignment horizontal="center" vertical="center"/>
    </xf>
    <xf numFmtId="0" fontId="34" fillId="2" borderId="0" xfId="0" applyFont="1" applyFill="1" applyAlignment="1">
      <alignment horizontal="left" vertical="center"/>
    </xf>
    <xf numFmtId="0" fontId="34" fillId="2" borderId="7" xfId="0" applyFont="1" applyFill="1" applyBorder="1" applyAlignment="1">
      <alignment horizontal="left" vertical="center" indent="5"/>
    </xf>
    <xf numFmtId="0" fontId="34" fillId="5" borderId="4" xfId="0" applyFont="1" applyFill="1" applyBorder="1" applyAlignment="1">
      <alignment vertical="top"/>
    </xf>
    <xf numFmtId="0" fontId="34" fillId="2" borderId="4" xfId="0" applyFont="1" applyFill="1" applyBorder="1" applyAlignment="1">
      <alignment horizontal="left" vertical="top"/>
    </xf>
    <xf numFmtId="0" fontId="34" fillId="2" borderId="5" xfId="0" applyFont="1" applyFill="1" applyBorder="1" applyAlignment="1">
      <alignment horizontal="left" vertical="top"/>
    </xf>
    <xf numFmtId="0" fontId="34" fillId="2" borderId="6" xfId="0" applyFont="1" applyFill="1" applyBorder="1" applyAlignment="1">
      <alignment horizontal="left" vertical="top"/>
    </xf>
    <xf numFmtId="0" fontId="34" fillId="2" borderId="7" xfId="0" applyFont="1" applyFill="1" applyBorder="1" applyAlignment="1">
      <alignment horizontal="left" vertical="top"/>
    </xf>
    <xf numFmtId="0" fontId="0" fillId="2" borderId="13" xfId="0" applyFill="1" applyBorder="1" applyAlignment="1">
      <alignment horizontal="left" vertical="top"/>
    </xf>
    <xf numFmtId="0" fontId="34" fillId="2" borderId="0" xfId="0" applyFont="1" applyFill="1" applyAlignment="1">
      <alignment horizontal="left" vertical="top"/>
    </xf>
    <xf numFmtId="0" fontId="34" fillId="2" borderId="8" xfId="0" applyFont="1" applyFill="1" applyBorder="1" applyAlignment="1">
      <alignment horizontal="left" vertical="top"/>
    </xf>
    <xf numFmtId="0" fontId="0" fillId="2" borderId="26" xfId="0" applyFill="1" applyBorder="1" applyAlignment="1">
      <alignment horizontal="left" vertical="top"/>
    </xf>
    <xf numFmtId="14" fontId="0" fillId="0" borderId="15" xfId="0" applyNumberFormat="1" applyBorder="1" applyAlignment="1">
      <alignment horizontal="right" vertical="center"/>
    </xf>
    <xf numFmtId="0" fontId="0" fillId="0" borderId="15" xfId="0" applyBorder="1" applyAlignment="1">
      <alignment horizontal="center" vertical="center"/>
    </xf>
    <xf numFmtId="167" fontId="0" fillId="0" borderId="15" xfId="0" applyNumberFormat="1" applyBorder="1" applyAlignment="1">
      <alignment horizontal="center" vertical="center"/>
    </xf>
    <xf numFmtId="0" fontId="0" fillId="0" borderId="15" xfId="0" applyBorder="1" applyAlignment="1">
      <alignment horizontal="right" vertical="center"/>
    </xf>
    <xf numFmtId="0" fontId="3" fillId="2" borderId="13" xfId="0" applyFont="1" applyFill="1" applyBorder="1" applyAlignment="1">
      <alignment vertical="center"/>
    </xf>
    <xf numFmtId="0" fontId="0" fillId="2" borderId="13" xfId="0" applyFill="1" applyBorder="1" applyAlignment="1">
      <alignment vertical="center"/>
    </xf>
    <xf numFmtId="0" fontId="3" fillId="2" borderId="13" xfId="0" applyFont="1" applyFill="1" applyBorder="1" applyAlignment="1">
      <alignment horizontal="center" vertical="center"/>
    </xf>
    <xf numFmtId="0" fontId="36" fillId="2" borderId="26" xfId="0" applyFont="1" applyFill="1" applyBorder="1" applyAlignment="1">
      <alignment vertical="center"/>
    </xf>
    <xf numFmtId="0" fontId="3" fillId="2" borderId="26" xfId="0" applyFont="1" applyFill="1" applyBorder="1" applyAlignment="1">
      <alignment horizontal="center" vertical="center"/>
    </xf>
    <xf numFmtId="0" fontId="0" fillId="2" borderId="15" xfId="0" applyFill="1" applyBorder="1" applyAlignment="1">
      <alignment vertical="center"/>
    </xf>
    <xf numFmtId="3" fontId="0" fillId="2" borderId="15" xfId="0" applyNumberFormat="1" applyFill="1" applyBorder="1" applyAlignment="1">
      <alignment horizontal="center" vertical="center"/>
    </xf>
    <xf numFmtId="0" fontId="0" fillId="2" borderId="15" xfId="0" applyFill="1" applyBorder="1" applyAlignment="1">
      <alignment horizontal="center" vertical="center"/>
    </xf>
    <xf numFmtId="0" fontId="36" fillId="2" borderId="7" xfId="0" applyFont="1" applyFill="1" applyBorder="1" applyAlignment="1">
      <alignment horizontal="left" vertical="top"/>
    </xf>
    <xf numFmtId="0" fontId="36" fillId="2" borderId="0" xfId="0" applyFont="1" applyFill="1" applyAlignment="1">
      <alignment horizontal="left" vertical="center"/>
    </xf>
    <xf numFmtId="0" fontId="36" fillId="2" borderId="7" xfId="0" applyFont="1" applyFill="1" applyBorder="1" applyAlignment="1">
      <alignment vertical="top"/>
    </xf>
    <xf numFmtId="0" fontId="34" fillId="2" borderId="0" xfId="0" applyFont="1" applyFill="1" applyAlignment="1">
      <alignment vertical="top" wrapText="1"/>
    </xf>
    <xf numFmtId="0" fontId="34" fillId="2" borderId="8" xfId="0" applyFont="1" applyFill="1" applyBorder="1" applyAlignment="1">
      <alignment vertical="top" wrapText="1"/>
    </xf>
    <xf numFmtId="0" fontId="34" fillId="2" borderId="0" xfId="0" applyFont="1" applyFill="1" applyAlignment="1">
      <alignment horizontal="left" vertical="top" wrapText="1"/>
    </xf>
    <xf numFmtId="0" fontId="34" fillId="2" borderId="8" xfId="0" applyFont="1" applyFill="1" applyBorder="1" applyAlignment="1">
      <alignment horizontal="left" vertical="top" wrapText="1"/>
    </xf>
    <xf numFmtId="0" fontId="34" fillId="2" borderId="0" xfId="0" applyFont="1" applyFill="1" applyAlignment="1">
      <alignment vertical="center" wrapText="1"/>
    </xf>
    <xf numFmtId="0" fontId="34" fillId="2" borderId="8" xfId="0" applyFont="1" applyFill="1" applyBorder="1" applyAlignment="1">
      <alignment vertical="center" wrapText="1"/>
    </xf>
    <xf numFmtId="0" fontId="49" fillId="2" borderId="7" xfId="0" applyFont="1" applyFill="1" applyBorder="1" applyAlignment="1">
      <alignment vertical="center"/>
    </xf>
    <xf numFmtId="0" fontId="36" fillId="0" borderId="2" xfId="0" applyFont="1" applyBorder="1"/>
    <xf numFmtId="0" fontId="0" fillId="0" borderId="2" xfId="0" applyBorder="1"/>
    <xf numFmtId="0" fontId="34" fillId="5" borderId="7" xfId="0" applyFont="1" applyFill="1" applyBorder="1"/>
    <xf numFmtId="0" fontId="47" fillId="2" borderId="7" xfId="0" applyFont="1" applyFill="1" applyBorder="1" applyAlignment="1">
      <alignment vertical="center"/>
    </xf>
    <xf numFmtId="0" fontId="34" fillId="2" borderId="8" xfId="0" applyFont="1" applyFill="1" applyBorder="1" applyAlignment="1">
      <alignment vertical="center"/>
    </xf>
    <xf numFmtId="0" fontId="36" fillId="2" borderId="9" xfId="0" applyFont="1" applyFill="1" applyBorder="1"/>
    <xf numFmtId="0" fontId="0" fillId="2" borderId="15" xfId="0" applyFill="1" applyBorder="1" applyAlignment="1">
      <alignment horizontal="center"/>
    </xf>
    <xf numFmtId="0" fontId="3" fillId="2" borderId="15" xfId="0" applyFont="1" applyFill="1" applyBorder="1" applyAlignment="1">
      <alignment horizontal="center"/>
    </xf>
    <xf numFmtId="9" fontId="0" fillId="2" borderId="0" xfId="3" applyFont="1" applyFill="1" applyBorder="1"/>
    <xf numFmtId="9" fontId="0" fillId="2" borderId="15" xfId="0" applyNumberFormat="1" applyFill="1" applyBorder="1" applyAlignment="1">
      <alignment horizontal="center"/>
    </xf>
    <xf numFmtId="9" fontId="0" fillId="2" borderId="15" xfId="3" applyFont="1" applyFill="1" applyBorder="1" applyAlignment="1">
      <alignment horizontal="center"/>
    </xf>
    <xf numFmtId="0" fontId="0" fillId="2" borderId="0" xfId="0" applyFill="1" applyAlignment="1">
      <alignment horizontal="center"/>
    </xf>
    <xf numFmtId="0" fontId="0" fillId="2" borderId="7" xfId="0" applyFill="1" applyBorder="1" applyAlignment="1">
      <alignment vertical="center"/>
    </xf>
    <xf numFmtId="9" fontId="0" fillId="2" borderId="0" xfId="3" applyFont="1" applyFill="1" applyBorder="1" applyAlignment="1">
      <alignment horizontal="center"/>
    </xf>
    <xf numFmtId="0" fontId="0" fillId="2" borderId="7" xfId="0" applyFill="1" applyBorder="1" applyAlignment="1">
      <alignment horizontal="center"/>
    </xf>
    <xf numFmtId="0" fontId="3" fillId="2" borderId="15" xfId="0" applyFont="1" applyFill="1" applyBorder="1" applyAlignment="1">
      <alignment horizontal="center" vertical="center"/>
    </xf>
    <xf numFmtId="0" fontId="33" fillId="2" borderId="15" xfId="0" applyFont="1" applyFill="1" applyBorder="1"/>
    <xf numFmtId="10" fontId="0" fillId="2" borderId="15" xfId="3" applyNumberFormat="1" applyFont="1" applyFill="1" applyBorder="1" applyAlignment="1">
      <alignment horizontal="center"/>
    </xf>
    <xf numFmtId="0" fontId="51" fillId="2" borderId="7" xfId="0" applyFont="1" applyFill="1" applyBorder="1" applyAlignment="1">
      <alignment vertical="center"/>
    </xf>
    <xf numFmtId="0" fontId="51" fillId="2" borderId="0" xfId="0" applyFont="1" applyFill="1" applyAlignment="1">
      <alignment vertical="center"/>
    </xf>
    <xf numFmtId="0" fontId="0" fillId="2" borderId="8" xfId="0" applyFill="1" applyBorder="1" applyAlignment="1">
      <alignment vertical="center"/>
    </xf>
    <xf numFmtId="6" fontId="0" fillId="2" borderId="15" xfId="0" applyNumberFormat="1" applyFill="1" applyBorder="1" applyAlignment="1">
      <alignment horizontal="center" vertical="center"/>
    </xf>
    <xf numFmtId="9" fontId="0" fillId="2" borderId="15" xfId="3" applyFont="1" applyFill="1" applyBorder="1" applyAlignment="1">
      <alignment horizontal="center" vertical="center"/>
    </xf>
    <xf numFmtId="0" fontId="49" fillId="2" borderId="9" xfId="0" applyFont="1" applyFill="1" applyBorder="1" applyAlignment="1">
      <alignment vertical="center"/>
    </xf>
    <xf numFmtId="0" fontId="34" fillId="2" borderId="10" xfId="0" applyFont="1" applyFill="1" applyBorder="1" applyAlignment="1">
      <alignment horizontal="left" vertical="center"/>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34" fillId="0" borderId="4" xfId="0" applyFont="1" applyBorder="1" applyAlignment="1">
      <alignment vertical="top"/>
    </xf>
    <xf numFmtId="0" fontId="36" fillId="0" borderId="5" xfId="0" applyFont="1" applyBorder="1" applyAlignment="1">
      <alignment vertical="top"/>
    </xf>
    <xf numFmtId="0" fontId="36" fillId="2" borderId="5" xfId="0" applyFont="1" applyFill="1" applyBorder="1" applyAlignment="1">
      <alignment vertical="top"/>
    </xf>
    <xf numFmtId="0" fontId="36" fillId="2" borderId="6" xfId="0" applyFont="1" applyFill="1" applyBorder="1" applyAlignment="1">
      <alignment vertical="top"/>
    </xf>
    <xf numFmtId="0" fontId="36" fillId="2" borderId="0" xfId="0" applyFont="1" applyFill="1" applyAlignment="1">
      <alignment vertical="top"/>
    </xf>
    <xf numFmtId="0" fontId="36" fillId="2" borderId="8" xfId="0" applyFont="1" applyFill="1" applyBorder="1" applyAlignment="1">
      <alignment vertical="top"/>
    </xf>
    <xf numFmtId="0" fontId="0" fillId="2" borderId="2" xfId="0" applyFill="1" applyBorder="1"/>
    <xf numFmtId="0" fontId="47" fillId="2" borderId="9" xfId="0" applyFont="1" applyFill="1" applyBorder="1" applyAlignment="1">
      <alignment vertical="center"/>
    </xf>
    <xf numFmtId="0" fontId="0" fillId="4" borderId="0" xfId="0" applyFill="1"/>
    <xf numFmtId="0" fontId="36" fillId="4" borderId="0" xfId="0" applyFont="1" applyFill="1" applyAlignment="1">
      <alignment vertical="top"/>
    </xf>
    <xf numFmtId="43" fontId="3" fillId="4" borderId="0" xfId="1" applyNumberFormat="1" applyFont="1" applyFill="1" applyAlignment="1">
      <alignment horizontal="center"/>
    </xf>
    <xf numFmtId="0" fontId="8" fillId="0" borderId="0" xfId="5" quotePrefix="1" applyFont="1" applyFill="1"/>
    <xf numFmtId="0" fontId="33" fillId="2" borderId="4" xfId="0" applyFont="1" applyFill="1" applyBorder="1" applyAlignment="1">
      <alignment horizontal="center" vertical="center" wrapText="1"/>
    </xf>
    <xf numFmtId="0" fontId="33" fillId="2" borderId="13" xfId="0" applyFont="1" applyFill="1" applyBorder="1" applyAlignment="1">
      <alignment horizontal="center" wrapText="1"/>
    </xf>
    <xf numFmtId="0" fontId="33" fillId="2" borderId="6" xfId="0" applyFont="1" applyFill="1" applyBorder="1" applyAlignment="1">
      <alignment horizontal="center" wrapText="1"/>
    </xf>
    <xf numFmtId="0" fontId="56" fillId="2" borderId="9" xfId="0" applyFont="1" applyFill="1" applyBorder="1" applyAlignment="1">
      <alignment horizontal="center" vertical="center" wrapText="1"/>
    </xf>
    <xf numFmtId="0" fontId="33" fillId="2" borderId="26" xfId="0" applyFont="1" applyFill="1" applyBorder="1" applyAlignment="1">
      <alignment horizontal="center" vertical="center" wrapText="1"/>
    </xf>
    <xf numFmtId="0" fontId="33" fillId="2" borderId="11" xfId="0" applyFont="1" applyFill="1" applyBorder="1" applyAlignment="1">
      <alignment horizontal="center" vertical="center" wrapText="1"/>
    </xf>
    <xf numFmtId="0" fontId="35" fillId="0" borderId="15" xfId="0" applyFont="1" applyBorder="1" applyAlignment="1">
      <alignment vertical="center" wrapText="1"/>
    </xf>
    <xf numFmtId="3" fontId="35" fillId="0" borderId="15" xfId="0" applyNumberFormat="1" applyFont="1" applyBorder="1" applyAlignment="1">
      <alignment horizontal="center" vertical="center" wrapText="1"/>
    </xf>
    <xf numFmtId="0" fontId="35" fillId="0" borderId="15" xfId="0" applyFont="1" applyBorder="1" applyAlignment="1">
      <alignment horizontal="center" vertical="center" wrapText="1"/>
    </xf>
    <xf numFmtId="0" fontId="35" fillId="2" borderId="0" xfId="0" applyFont="1" applyFill="1" applyAlignment="1">
      <alignment vertical="center" wrapText="1"/>
    </xf>
    <xf numFmtId="0" fontId="35" fillId="2" borderId="0" xfId="0" applyFont="1" applyFill="1" applyAlignment="1">
      <alignment horizontal="center" vertical="center" wrapText="1"/>
    </xf>
    <xf numFmtId="0" fontId="3" fillId="0" borderId="0" xfId="7" applyFont="1"/>
    <xf numFmtId="0" fontId="34" fillId="2" borderId="5" xfId="0" applyFont="1" applyFill="1" applyBorder="1" applyAlignment="1">
      <alignment vertical="top" wrapText="1"/>
    </xf>
    <xf numFmtId="0" fontId="34" fillId="2" borderId="6" xfId="0" applyFont="1" applyFill="1" applyBorder="1" applyAlignment="1">
      <alignment vertical="top" wrapText="1"/>
    </xf>
    <xf numFmtId="0" fontId="34" fillId="2" borderId="7" xfId="0" applyFont="1" applyFill="1" applyBorder="1" applyAlignment="1">
      <alignment vertical="top"/>
    </xf>
    <xf numFmtId="0" fontId="3" fillId="2" borderId="7" xfId="0" applyFont="1" applyFill="1" applyBorder="1" applyAlignment="1">
      <alignment vertical="center"/>
    </xf>
    <xf numFmtId="0" fontId="35" fillId="2" borderId="15" xfId="0" applyFont="1" applyFill="1" applyBorder="1" applyAlignment="1">
      <alignment vertical="center" wrapText="1"/>
    </xf>
    <xf numFmtId="0" fontId="35" fillId="2" borderId="15" xfId="0" applyFont="1" applyFill="1" applyBorder="1" applyAlignment="1">
      <alignment horizontal="center" vertical="center" wrapText="1"/>
    </xf>
    <xf numFmtId="9" fontId="35" fillId="2" borderId="15" xfId="0" applyNumberFormat="1" applyFont="1" applyFill="1" applyBorder="1" applyAlignment="1">
      <alignment horizontal="right" vertical="center" wrapText="1"/>
    </xf>
    <xf numFmtId="0" fontId="51" fillId="2" borderId="8" xfId="0" applyFont="1" applyFill="1" applyBorder="1" applyAlignment="1">
      <alignment vertical="center"/>
    </xf>
    <xf numFmtId="0" fontId="49" fillId="2" borderId="9" xfId="0" applyFont="1" applyFill="1" applyBorder="1" applyAlignment="1">
      <alignment vertical="top"/>
    </xf>
    <xf numFmtId="0" fontId="36" fillId="5" borderId="5" xfId="0" applyFont="1" applyFill="1" applyBorder="1" applyAlignment="1">
      <alignment vertical="top"/>
    </xf>
    <xf numFmtId="0" fontId="49" fillId="2" borderId="7" xfId="0" applyFont="1" applyFill="1" applyBorder="1"/>
    <xf numFmtId="0" fontId="24" fillId="0" borderId="0" xfId="0" quotePrefix="1" applyFont="1" applyAlignment="1">
      <alignment vertical="center"/>
    </xf>
    <xf numFmtId="0" fontId="47" fillId="2" borderId="4" xfId="0" quotePrefix="1" applyFont="1" applyFill="1" applyBorder="1" applyAlignment="1">
      <alignment vertical="center"/>
    </xf>
    <xf numFmtId="175" fontId="0" fillId="5" borderId="4" xfId="0" applyNumberFormat="1" applyFill="1" applyBorder="1"/>
    <xf numFmtId="175" fontId="0" fillId="5" borderId="6" xfId="0" applyNumberFormat="1" applyFill="1" applyBorder="1"/>
    <xf numFmtId="175" fontId="0" fillId="5" borderId="9" xfId="0" applyNumberFormat="1" applyFill="1" applyBorder="1"/>
    <xf numFmtId="175" fontId="0" fillId="5" borderId="11" xfId="0" applyNumberFormat="1" applyFill="1" applyBorder="1"/>
    <xf numFmtId="0" fontId="34" fillId="2" borderId="4" xfId="0" applyFont="1" applyFill="1" applyBorder="1"/>
    <xf numFmtId="0" fontId="3" fillId="2" borderId="9" xfId="0" applyFont="1" applyFill="1" applyBorder="1" applyAlignment="1">
      <alignment horizontal="right"/>
    </xf>
    <xf numFmtId="0" fontId="3" fillId="2" borderId="9" xfId="0" applyFont="1" applyFill="1" applyBorder="1"/>
    <xf numFmtId="0" fontId="3" fillId="2" borderId="10" xfId="0" applyFont="1" applyFill="1" applyBorder="1"/>
    <xf numFmtId="0" fontId="0" fillId="2" borderId="4" xfId="0" applyFill="1" applyBorder="1"/>
    <xf numFmtId="0" fontId="3" fillId="0" borderId="4" xfId="0" applyFont="1" applyBorder="1"/>
    <xf numFmtId="0" fontId="3" fillId="0" borderId="9" xfId="0" applyFont="1" applyBorder="1"/>
    <xf numFmtId="0" fontId="34" fillId="4" borderId="0" xfId="0" applyFont="1" applyFill="1"/>
    <xf numFmtId="175" fontId="0" fillId="4" borderId="4" xfId="0" applyNumberFormat="1" applyFill="1" applyBorder="1"/>
    <xf numFmtId="175" fontId="0" fillId="4" borderId="6" xfId="0" applyNumberFormat="1" applyFill="1" applyBorder="1"/>
    <xf numFmtId="175" fontId="0" fillId="4" borderId="9" xfId="0" applyNumberFormat="1" applyFill="1" applyBorder="1"/>
    <xf numFmtId="175" fontId="0" fillId="4" borderId="11" xfId="0" applyNumberFormat="1" applyFill="1" applyBorder="1"/>
    <xf numFmtId="0" fontId="24" fillId="0" borderId="5" xfId="0" applyFont="1" applyBorder="1"/>
    <xf numFmtId="0" fontId="3" fillId="2" borderId="0" xfId="0" applyFont="1" applyFill="1"/>
    <xf numFmtId="0" fontId="0" fillId="4" borderId="15" xfId="0" applyFill="1" applyBorder="1"/>
    <xf numFmtId="175" fontId="0" fillId="4" borderId="0" xfId="0" applyNumberFormat="1" applyFill="1"/>
    <xf numFmtId="0" fontId="24" fillId="2" borderId="4" xfId="0" quotePrefix="1" applyFont="1" applyFill="1" applyBorder="1" applyAlignment="1">
      <alignment vertical="center"/>
    </xf>
    <xf numFmtId="0" fontId="47" fillId="5" borderId="4" xfId="0" applyFont="1" applyFill="1" applyBorder="1"/>
    <xf numFmtId="0" fontId="48" fillId="2" borderId="4" xfId="0" applyFont="1" applyFill="1" applyBorder="1"/>
    <xf numFmtId="0" fontId="28" fillId="2" borderId="7" xfId="0" applyFont="1" applyFill="1" applyBorder="1"/>
    <xf numFmtId="0" fontId="28" fillId="2" borderId="0" xfId="0" applyFont="1" applyFill="1"/>
    <xf numFmtId="0" fontId="28" fillId="2" borderId="8" xfId="0" applyFont="1" applyFill="1" applyBorder="1"/>
    <xf numFmtId="0" fontId="24" fillId="0" borderId="8" xfId="0" applyFont="1" applyBorder="1"/>
    <xf numFmtId="0" fontId="24" fillId="0" borderId="12" xfId="0" applyFont="1" applyBorder="1"/>
    <xf numFmtId="0" fontId="0" fillId="2" borderId="15" xfId="0" applyFill="1" applyBorder="1"/>
    <xf numFmtId="0" fontId="0" fillId="2" borderId="15" xfId="0" applyFill="1" applyBorder="1" applyAlignment="1">
      <alignment horizontal="right"/>
    </xf>
    <xf numFmtId="0" fontId="29" fillId="10" borderId="0" xfId="0" applyFont="1" applyFill="1"/>
    <xf numFmtId="0" fontId="29" fillId="0" borderId="0" xfId="0" applyFont="1"/>
    <xf numFmtId="0" fontId="57" fillId="10" borderId="0" xfId="0" applyFont="1" applyFill="1"/>
    <xf numFmtId="0" fontId="57" fillId="10" borderId="0" xfId="0" applyFont="1" applyFill="1" applyAlignment="1">
      <alignment horizontal="center"/>
    </xf>
    <xf numFmtId="0" fontId="57" fillId="10" borderId="0" xfId="0" quotePrefix="1" applyFont="1" applyFill="1" applyAlignment="1">
      <alignment vertical="center"/>
    </xf>
    <xf numFmtId="0" fontId="39" fillId="0" borderId="0" xfId="0" applyFont="1"/>
    <xf numFmtId="0" fontId="39" fillId="5" borderId="0" xfId="0" applyFont="1" applyFill="1"/>
    <xf numFmtId="0" fontId="57" fillId="10" borderId="15" xfId="0" applyFont="1" applyFill="1" applyBorder="1" applyAlignment="1">
      <alignment horizontal="center"/>
    </xf>
    <xf numFmtId="14" fontId="57" fillId="10" borderId="15" xfId="0" applyNumberFormat="1" applyFont="1" applyFill="1" applyBorder="1" applyAlignment="1">
      <alignment horizontal="center"/>
    </xf>
    <xf numFmtId="4" fontId="57" fillId="10" borderId="15" xfId="0" applyNumberFormat="1" applyFont="1" applyFill="1" applyBorder="1" applyAlignment="1">
      <alignment horizontal="center"/>
    </xf>
    <xf numFmtId="0" fontId="57" fillId="10" borderId="0" xfId="0" applyFont="1" applyFill="1" applyAlignment="1">
      <alignment horizontal="right"/>
    </xf>
    <xf numFmtId="0" fontId="57" fillId="10" borderId="0" xfId="0" applyFont="1" applyFill="1" applyAlignment="1">
      <alignment horizontal="left"/>
    </xf>
    <xf numFmtId="2" fontId="57" fillId="10" borderId="0" xfId="0" applyNumberFormat="1" applyFont="1" applyFill="1" applyAlignment="1">
      <alignment horizontal="left"/>
    </xf>
    <xf numFmtId="0" fontId="57" fillId="10" borderId="4" xfId="0" applyFont="1" applyFill="1" applyBorder="1"/>
    <xf numFmtId="0" fontId="57" fillId="10" borderId="5" xfId="0" applyFont="1" applyFill="1" applyBorder="1" applyAlignment="1">
      <alignment horizontal="center"/>
    </xf>
    <xf numFmtId="0" fontId="57" fillId="10" borderId="6" xfId="0" applyFont="1" applyFill="1" applyBorder="1" applyAlignment="1">
      <alignment horizontal="center"/>
    </xf>
    <xf numFmtId="0" fontId="57" fillId="10" borderId="1" xfId="0" applyFont="1" applyFill="1" applyBorder="1"/>
    <xf numFmtId="0" fontId="57" fillId="10" borderId="2" xfId="0" applyFont="1" applyFill="1" applyBorder="1" applyAlignment="1">
      <alignment horizontal="center"/>
    </xf>
    <xf numFmtId="0" fontId="57" fillId="10" borderId="3" xfId="0" applyFont="1" applyFill="1" applyBorder="1" applyAlignment="1">
      <alignment horizontal="center"/>
    </xf>
    <xf numFmtId="0" fontId="57" fillId="10" borderId="7" xfId="0" applyFont="1" applyFill="1" applyBorder="1"/>
    <xf numFmtId="0" fontId="57" fillId="10" borderId="8" xfId="0" applyFont="1" applyFill="1" applyBorder="1" applyAlignment="1">
      <alignment horizontal="center"/>
    </xf>
    <xf numFmtId="0" fontId="57" fillId="10" borderId="1" xfId="0" applyFont="1" applyFill="1" applyBorder="1" applyAlignment="1">
      <alignment horizontal="left"/>
    </xf>
    <xf numFmtId="0" fontId="57" fillId="10" borderId="2" xfId="0" applyFont="1" applyFill="1" applyBorder="1" applyAlignment="1">
      <alignment horizontal="left"/>
    </xf>
    <xf numFmtId="0" fontId="57" fillId="10" borderId="7" xfId="0" applyFont="1" applyFill="1" applyBorder="1" applyAlignment="1">
      <alignment horizontal="left"/>
    </xf>
    <xf numFmtId="0" fontId="57" fillId="10" borderId="9" xfId="0" applyFont="1" applyFill="1" applyBorder="1" applyAlignment="1">
      <alignment horizontal="left"/>
    </xf>
    <xf numFmtId="2" fontId="57" fillId="10" borderId="10" xfId="0" applyNumberFormat="1" applyFont="1" applyFill="1" applyBorder="1" applyAlignment="1">
      <alignment horizontal="left"/>
    </xf>
    <xf numFmtId="2" fontId="57" fillId="10" borderId="11" xfId="0" applyNumberFormat="1" applyFont="1" applyFill="1" applyBorder="1" applyAlignment="1">
      <alignment horizontal="center"/>
    </xf>
    <xf numFmtId="2" fontId="57" fillId="10" borderId="15" xfId="0" applyNumberFormat="1" applyFont="1" applyFill="1" applyBorder="1" applyAlignment="1">
      <alignment horizontal="center"/>
    </xf>
    <xf numFmtId="0" fontId="29" fillId="0" borderId="1" xfId="0" applyFont="1" applyBorder="1"/>
    <xf numFmtId="0" fontId="29" fillId="0" borderId="2" xfId="0" applyFont="1" applyBorder="1"/>
    <xf numFmtId="0" fontId="29" fillId="0" borderId="3" xfId="0" applyFont="1" applyBorder="1"/>
    <xf numFmtId="0" fontId="29" fillId="0" borderId="15" xfId="0" applyFont="1" applyBorder="1"/>
    <xf numFmtId="0" fontId="29" fillId="0" borderId="7" xfId="0" applyFont="1" applyBorder="1"/>
    <xf numFmtId="0" fontId="29" fillId="0" borderId="8" xfId="0" applyFont="1" applyBorder="1"/>
    <xf numFmtId="3" fontId="29" fillId="0" borderId="15" xfId="0" applyNumberFormat="1" applyFont="1" applyBorder="1"/>
    <xf numFmtId="0" fontId="29" fillId="5" borderId="15" xfId="0" applyFont="1" applyFill="1" applyBorder="1"/>
    <xf numFmtId="0" fontId="29" fillId="0" borderId="9" xfId="0" applyFont="1" applyBorder="1"/>
    <xf numFmtId="0" fontId="29" fillId="0" borderId="10" xfId="0" applyFont="1" applyBorder="1"/>
    <xf numFmtId="0" fontId="29" fillId="0" borderId="11" xfId="0" applyFont="1" applyBorder="1"/>
    <xf numFmtId="0" fontId="57" fillId="10" borderId="0" xfId="0" applyFont="1" applyFill="1" applyAlignment="1">
      <alignment horizontal="left" vertical="center" indent="5"/>
    </xf>
    <xf numFmtId="0" fontId="16" fillId="0" borderId="0" xfId="0" applyFont="1" applyAlignment="1" applyProtection="1">
      <alignment horizontal="left"/>
      <protection locked="0"/>
    </xf>
    <xf numFmtId="0" fontId="16" fillId="2" borderId="0" xfId="7" applyFont="1" applyFill="1" applyAlignment="1">
      <alignment vertical="center"/>
    </xf>
    <xf numFmtId="9" fontId="3" fillId="0" borderId="0" xfId="3" applyFont="1"/>
    <xf numFmtId="0" fontId="11" fillId="0" borderId="0" xfId="0" applyFont="1" applyAlignment="1">
      <alignment horizontal="left" vertical="top" wrapText="1"/>
    </xf>
    <xf numFmtId="0" fontId="0" fillId="5" borderId="16" xfId="0" applyFill="1" applyBorder="1" applyAlignment="1">
      <alignment horizontal="left" wrapText="1"/>
    </xf>
    <xf numFmtId="0" fontId="0" fillId="5" borderId="17" xfId="0" applyFill="1" applyBorder="1" applyAlignment="1">
      <alignment horizontal="left" wrapText="1"/>
    </xf>
    <xf numFmtId="0" fontId="0" fillId="5" borderId="18" xfId="0" applyFill="1" applyBorder="1" applyAlignment="1">
      <alignment horizontal="left" wrapText="1"/>
    </xf>
    <xf numFmtId="0" fontId="0" fillId="5" borderId="19" xfId="0" applyFill="1" applyBorder="1" applyAlignment="1">
      <alignment horizontal="left" wrapText="1"/>
    </xf>
    <xf numFmtId="0" fontId="0" fillId="5" borderId="0" xfId="0" applyFill="1" applyAlignment="1">
      <alignment horizontal="left" wrapText="1"/>
    </xf>
    <xf numFmtId="0" fontId="0" fillId="5" borderId="20" xfId="0" applyFill="1" applyBorder="1" applyAlignment="1">
      <alignment horizontal="left" wrapText="1"/>
    </xf>
    <xf numFmtId="0" fontId="0" fillId="5" borderId="21" xfId="0" applyFill="1" applyBorder="1" applyAlignment="1">
      <alignment horizontal="left" wrapText="1"/>
    </xf>
    <xf numFmtId="0" fontId="0" fillId="5" borderId="14" xfId="0" applyFill="1" applyBorder="1" applyAlignment="1">
      <alignment horizontal="left" wrapText="1"/>
    </xf>
    <xf numFmtId="0" fontId="0" fillId="5" borderId="22" xfId="0" applyFill="1" applyBorder="1" applyAlignment="1">
      <alignment horizontal="left" wrapText="1"/>
    </xf>
    <xf numFmtId="0" fontId="13" fillId="0" borderId="0" xfId="0" applyFont="1" applyAlignment="1">
      <alignment horizontal="center"/>
    </xf>
    <xf numFmtId="0" fontId="20" fillId="2" borderId="7" xfId="7" applyFont="1" applyFill="1" applyBorder="1" applyAlignment="1">
      <alignment horizontal="left" vertical="center"/>
    </xf>
    <xf numFmtId="0" fontId="20" fillId="2" borderId="0" xfId="7" applyFont="1" applyFill="1" applyAlignment="1">
      <alignment horizontal="left" vertical="center"/>
    </xf>
    <xf numFmtId="0" fontId="9" fillId="0" borderId="0" xfId="0" applyFont="1" applyAlignment="1">
      <alignment horizontal="center"/>
    </xf>
    <xf numFmtId="0" fontId="9" fillId="0" borderId="8" xfId="0" applyFont="1" applyBorder="1" applyAlignment="1">
      <alignment horizontal="center" vertical="center" wrapText="1"/>
    </xf>
    <xf numFmtId="0" fontId="29" fillId="5" borderId="7" xfId="4" applyFont="1" applyFill="1" applyBorder="1" applyAlignment="1">
      <alignment horizontal="center" vertical="center" wrapText="1"/>
    </xf>
    <xf numFmtId="0" fontId="29" fillId="5" borderId="0" xfId="4" applyFont="1" applyFill="1" applyAlignment="1">
      <alignment horizontal="center" vertical="center" wrapText="1"/>
    </xf>
    <xf numFmtId="0" fontId="29" fillId="5" borderId="8" xfId="4" applyFont="1" applyFill="1" applyBorder="1" applyAlignment="1">
      <alignment horizontal="center" vertical="center" wrapText="1"/>
    </xf>
    <xf numFmtId="0" fontId="4" fillId="2" borderId="1" xfId="4" applyFill="1" applyBorder="1" applyAlignment="1">
      <alignment horizontal="left" vertical="center" wrapText="1"/>
    </xf>
    <xf numFmtId="0" fontId="4" fillId="2" borderId="2" xfId="4" applyFill="1" applyBorder="1" applyAlignment="1">
      <alignment horizontal="left" vertical="center" wrapText="1"/>
    </xf>
    <xf numFmtId="0" fontId="4" fillId="2" borderId="3" xfId="4" applyFill="1" applyBorder="1" applyAlignment="1">
      <alignment horizontal="left" vertical="center" wrapText="1"/>
    </xf>
    <xf numFmtId="0" fontId="4" fillId="2" borderId="1" xfId="4" applyFill="1" applyBorder="1" applyAlignment="1">
      <alignment horizontal="left" vertical="top" wrapText="1"/>
    </xf>
    <xf numFmtId="0" fontId="4" fillId="2" borderId="2" xfId="4" applyFill="1" applyBorder="1" applyAlignment="1">
      <alignment horizontal="left" vertical="top" wrapText="1"/>
    </xf>
    <xf numFmtId="0" fontId="4" fillId="2" borderId="3" xfId="4" applyFill="1" applyBorder="1" applyAlignment="1">
      <alignment horizontal="left" vertical="top" wrapText="1"/>
    </xf>
    <xf numFmtId="0" fontId="33" fillId="0" borderId="27" xfId="0" applyFont="1" applyBorder="1" applyAlignment="1">
      <alignment horizontal="center" vertical="center"/>
    </xf>
    <xf numFmtId="0" fontId="33" fillId="0" borderId="24" xfId="0" applyFont="1" applyBorder="1" applyAlignment="1">
      <alignment horizontal="center" vertical="center"/>
    </xf>
    <xf numFmtId="0" fontId="9" fillId="0" borderId="0" xfId="0" applyFont="1" applyAlignment="1" applyProtection="1">
      <alignment horizontal="left" wrapText="1"/>
      <protection locked="0"/>
    </xf>
    <xf numFmtId="0" fontId="24" fillId="5" borderId="7" xfId="0" quotePrefix="1" applyFont="1" applyFill="1" applyBorder="1" applyAlignment="1">
      <alignment wrapText="1"/>
    </xf>
    <xf numFmtId="0" fontId="24" fillId="5" borderId="0" xfId="0" quotePrefix="1" applyFont="1" applyFill="1" applyAlignment="1">
      <alignment wrapText="1"/>
    </xf>
    <xf numFmtId="0" fontId="24" fillId="5" borderId="8" xfId="0" quotePrefix="1" applyFont="1" applyFill="1" applyBorder="1" applyAlignment="1">
      <alignment wrapText="1"/>
    </xf>
    <xf numFmtId="0" fontId="24" fillId="5" borderId="9" xfId="0" quotePrefix="1" applyFont="1" applyFill="1" applyBorder="1" applyAlignment="1">
      <alignment wrapText="1"/>
    </xf>
    <xf numFmtId="0" fontId="24" fillId="5" borderId="10" xfId="0" quotePrefix="1" applyFont="1" applyFill="1" applyBorder="1" applyAlignment="1">
      <alignment wrapText="1"/>
    </xf>
    <xf numFmtId="0" fontId="24" fillId="5" borderId="11" xfId="0" quotePrefix="1" applyFont="1" applyFill="1" applyBorder="1" applyAlignment="1">
      <alignment wrapText="1"/>
    </xf>
    <xf numFmtId="0" fontId="3" fillId="0" borderId="10" xfId="0" applyFont="1" applyBorder="1" applyAlignment="1">
      <alignment horizontal="center"/>
    </xf>
    <xf numFmtId="0" fontId="0" fillId="5" borderId="0" xfId="0" quotePrefix="1" applyFill="1" applyAlignment="1">
      <alignment vertical="top" wrapText="1"/>
    </xf>
    <xf numFmtId="0" fontId="0" fillId="5" borderId="0" xfId="0" applyFill="1" applyAlignment="1">
      <alignment vertical="top" wrapText="1"/>
    </xf>
    <xf numFmtId="0" fontId="9" fillId="0" borderId="16"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5" xfId="0" applyFont="1" applyBorder="1" applyAlignment="1">
      <alignment horizontal="center" vertical="center" wrapText="1"/>
    </xf>
    <xf numFmtId="0" fontId="0" fillId="5" borderId="4" xfId="0" applyFill="1" applyBorder="1" applyAlignment="1">
      <alignment horizontal="left" vertical="top" wrapText="1"/>
    </xf>
    <xf numFmtId="0" fontId="0" fillId="5" borderId="5" xfId="0" applyFill="1" applyBorder="1" applyAlignment="1">
      <alignment horizontal="left" vertical="top"/>
    </xf>
    <xf numFmtId="0" fontId="0" fillId="5" borderId="6" xfId="0" applyFill="1" applyBorder="1" applyAlignment="1">
      <alignment horizontal="left" vertical="top"/>
    </xf>
    <xf numFmtId="0" fontId="0" fillId="5" borderId="7" xfId="0" applyFill="1" applyBorder="1" applyAlignment="1">
      <alignment horizontal="left" vertical="top"/>
    </xf>
    <xf numFmtId="0" fontId="0" fillId="5" borderId="0" xfId="0" applyFill="1" applyAlignment="1">
      <alignment horizontal="left" vertical="top"/>
    </xf>
    <xf numFmtId="0" fontId="0" fillId="5" borderId="8" xfId="0" applyFill="1" applyBorder="1" applyAlignment="1">
      <alignment horizontal="left" vertical="top"/>
    </xf>
    <xf numFmtId="0" fontId="0" fillId="5" borderId="9" xfId="0" applyFill="1" applyBorder="1" applyAlignment="1">
      <alignment horizontal="left" vertical="top"/>
    </xf>
    <xf numFmtId="0" fontId="0" fillId="5" borderId="10" xfId="0" applyFill="1" applyBorder="1" applyAlignment="1">
      <alignment horizontal="left" vertical="top"/>
    </xf>
    <xf numFmtId="0" fontId="0" fillId="5" borderId="11" xfId="0" applyFill="1" applyBorder="1" applyAlignment="1">
      <alignment horizontal="left" vertical="top"/>
    </xf>
    <xf numFmtId="0" fontId="22" fillId="0" borderId="0" xfId="0" applyFont="1" applyAlignment="1">
      <alignment horizontal="left" vertical="center" wrapText="1" indent="5"/>
    </xf>
    <xf numFmtId="0" fontId="6" fillId="0" borderId="0" xfId="10" applyFont="1" applyAlignment="1">
      <alignment horizontal="left" wrapText="1"/>
    </xf>
    <xf numFmtId="0" fontId="9" fillId="0" borderId="0" xfId="0" applyFont="1" applyAlignment="1">
      <alignment horizontal="left" wrapText="1"/>
    </xf>
    <xf numFmtId="0" fontId="12" fillId="0" borderId="33" xfId="0" applyFont="1" applyBorder="1" applyAlignment="1" applyProtection="1">
      <alignment vertical="center" wrapText="1"/>
      <protection locked="0"/>
    </xf>
    <xf numFmtId="0" fontId="12" fillId="0" borderId="34" xfId="0" applyFont="1" applyBorder="1" applyAlignment="1" applyProtection="1">
      <alignment vertical="center" wrapText="1"/>
      <protection locked="0"/>
    </xf>
    <xf numFmtId="0" fontId="4" fillId="2" borderId="1" xfId="4" applyFill="1" applyBorder="1" applyAlignment="1" applyProtection="1">
      <alignment horizontal="center" vertical="center"/>
      <protection locked="0"/>
    </xf>
    <xf numFmtId="0" fontId="4" fillId="2" borderId="2" xfId="4" applyFill="1" applyBorder="1" applyAlignment="1" applyProtection="1">
      <alignment horizontal="center" vertical="center"/>
      <protection locked="0"/>
    </xf>
    <xf numFmtId="0" fontId="4" fillId="2" borderId="3" xfId="4" applyFill="1" applyBorder="1" applyAlignment="1" applyProtection="1">
      <alignment horizontal="center" vertical="center"/>
      <protection locked="0"/>
    </xf>
    <xf numFmtId="0" fontId="3" fillId="0" borderId="0" xfId="0" applyFont="1" applyAlignment="1">
      <alignment horizontal="center" vertical="center"/>
    </xf>
    <xf numFmtId="0" fontId="34" fillId="0" borderId="7" xfId="0" applyFont="1" applyBorder="1" applyAlignment="1">
      <alignment horizontal="left" vertical="center"/>
    </xf>
    <xf numFmtId="0" fontId="34" fillId="0" borderId="0" xfId="0" applyFont="1" applyAlignment="1">
      <alignment horizontal="left" vertical="center"/>
    </xf>
    <xf numFmtId="0" fontId="0" fillId="0" borderId="0" xfId="0" applyAlignment="1">
      <alignment horizontal="left" vertical="center"/>
    </xf>
    <xf numFmtId="0" fontId="0" fillId="0" borderId="8" xfId="0" applyBorder="1" applyAlignment="1">
      <alignment horizontal="left" vertical="center"/>
    </xf>
    <xf numFmtId="0" fontId="34" fillId="2" borderId="7" xfId="0" applyFont="1" applyFill="1" applyBorder="1" applyAlignment="1">
      <alignment horizontal="left" vertical="center" wrapText="1"/>
    </xf>
    <xf numFmtId="0" fontId="34" fillId="2" borderId="0" xfId="0" applyFont="1" applyFill="1" applyAlignment="1">
      <alignment horizontal="left" vertical="center" wrapText="1"/>
    </xf>
    <xf numFmtId="0" fontId="34" fillId="2" borderId="8" xfId="0" applyFont="1" applyFill="1" applyBorder="1" applyAlignment="1">
      <alignment horizontal="left" vertical="center" wrapText="1"/>
    </xf>
    <xf numFmtId="0" fontId="0" fillId="2" borderId="15" xfId="0" applyFill="1" applyBorder="1" applyAlignment="1">
      <alignment horizontal="center"/>
    </xf>
    <xf numFmtId="0" fontId="0" fillId="2" borderId="1" xfId="0" applyFill="1" applyBorder="1" applyAlignment="1">
      <alignment horizontal="center"/>
    </xf>
    <xf numFmtId="0" fontId="0" fillId="2" borderId="3" xfId="0" applyFill="1" applyBorder="1" applyAlignment="1">
      <alignment horizontal="center"/>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58" fillId="0" borderId="0" xfId="0" applyFont="1" applyAlignment="1">
      <alignment horizontal="center"/>
    </xf>
    <xf numFmtId="0" fontId="59" fillId="0" borderId="0" xfId="0" applyFont="1"/>
    <xf numFmtId="0" fontId="60" fillId="0" borderId="0" xfId="0" applyFont="1" applyAlignment="1">
      <alignment horizontal="center"/>
    </xf>
    <xf numFmtId="0" fontId="0" fillId="0" borderId="0" xfId="0" applyAlignment="1">
      <alignment horizontal="right" vertical="top" indent="1"/>
    </xf>
    <xf numFmtId="0" fontId="61" fillId="0" borderId="0" xfId="0" applyFont="1" applyAlignment="1">
      <alignment horizontal="left" wrapText="1"/>
    </xf>
    <xf numFmtId="0" fontId="61" fillId="0" borderId="0" xfId="0" applyFont="1"/>
    <xf numFmtId="0" fontId="7" fillId="0" borderId="0" xfId="5"/>
    <xf numFmtId="0" fontId="20" fillId="0" borderId="0" xfId="0" applyFont="1" applyAlignment="1">
      <alignment horizontal="left"/>
    </xf>
    <xf numFmtId="0" fontId="20" fillId="0" borderId="0" xfId="0" applyFont="1" applyAlignment="1">
      <alignment horizontal="center"/>
    </xf>
    <xf numFmtId="0" fontId="20" fillId="0" borderId="0" xfId="0" applyFont="1" applyAlignment="1">
      <alignment horizontal="right"/>
    </xf>
  </cellXfs>
  <cellStyles count="11">
    <cellStyle name="Comma" xfId="1" builtinId="3"/>
    <cellStyle name="Comma 10" xfId="9" xr:uid="{00000000-0005-0000-0000-000001000000}"/>
    <cellStyle name="Currency" xfId="2" builtinId="4"/>
    <cellStyle name="Hyperlink" xfId="5" builtinId="8"/>
    <cellStyle name="Normal" xfId="0" builtinId="0"/>
    <cellStyle name="Normal 12" xfId="10" xr:uid="{00000000-0005-0000-0000-000005000000}"/>
    <cellStyle name="Normal 13" xfId="4" xr:uid="{00000000-0005-0000-0000-000006000000}"/>
    <cellStyle name="Normal 2" xfId="7" xr:uid="{00000000-0005-0000-0000-000007000000}"/>
    <cellStyle name="Percent" xfId="3" builtinId="5"/>
    <cellStyle name="Percent 2" xfId="8" xr:uid="{00000000-0005-0000-0000-000009000000}"/>
    <cellStyle name="Percent 2 3" xfId="6"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sharedStrings" Target="sharedStrings.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externalLink" Target="externalLinks/externalLink6.xml"/><Relationship Id="rId139" Type="http://schemas.openxmlformats.org/officeDocument/2006/relationships/calcChain" Target="calcChain.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externalLink" Target="externalLinks/externalLink1.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externalLink" Target="externalLinks/externalLink2.xml"/><Relationship Id="rId135" Type="http://schemas.openxmlformats.org/officeDocument/2006/relationships/externalLink" Target="externalLinks/externalLink7.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customXml" Target="../customXml/item2.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externalLink" Target="externalLinks/externalLink3.xml"/><Relationship Id="rId136" Type="http://schemas.openxmlformats.org/officeDocument/2006/relationships/theme" Target="theme/theme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customXml" Target="../customXml/item3.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externalLink" Target="externalLinks/externalLink4.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externalLink" Target="externalLinks/externalLink5.xml"/><Relationship Id="rId16" Type="http://schemas.openxmlformats.org/officeDocument/2006/relationships/worksheet" Target="worksheets/sheet1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190501</xdr:colOff>
      <xdr:row>0</xdr:row>
      <xdr:rowOff>171451</xdr:rowOff>
    </xdr:from>
    <xdr:to>
      <xdr:col>2</xdr:col>
      <xdr:colOff>495301</xdr:colOff>
      <xdr:row>3</xdr:row>
      <xdr:rowOff>129827</xdr:rowOff>
    </xdr:to>
    <xdr:pic>
      <xdr:nvPicPr>
        <xdr:cNvPr id="2" name="Picture 1">
          <a:extLst>
            <a:ext uri="{FF2B5EF4-FFF2-40B4-BE49-F238E27FC236}">
              <a16:creationId xmlns:a16="http://schemas.microsoft.com/office/drawing/2014/main" id="{6CEEF998-ACDE-4456-AE26-BAB6D39B65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1" y="171451"/>
          <a:ext cx="1524000" cy="508921"/>
        </a:xfrm>
        <a:prstGeom prst="rect">
          <a:avLst/>
        </a:prstGeom>
      </xdr:spPr>
    </xdr:pic>
    <xdr:clientData/>
  </xdr:twoCellAnchor>
  <xdr:twoCellAnchor>
    <xdr:from>
      <xdr:col>0</xdr:col>
      <xdr:colOff>285750</xdr:colOff>
      <xdr:row>8</xdr:row>
      <xdr:rowOff>57150</xdr:rowOff>
    </xdr:from>
    <xdr:to>
      <xdr:col>9</xdr:col>
      <xdr:colOff>590550</xdr:colOff>
      <xdr:row>8</xdr:row>
      <xdr:rowOff>66675</xdr:rowOff>
    </xdr:to>
    <xdr:cxnSp macro="">
      <xdr:nvCxnSpPr>
        <xdr:cNvPr id="3" name="Straight Connector 2">
          <a:extLst>
            <a:ext uri="{FF2B5EF4-FFF2-40B4-BE49-F238E27FC236}">
              <a16:creationId xmlns:a16="http://schemas.microsoft.com/office/drawing/2014/main" id="{E85C7AB2-D5B5-4E72-B6A9-2A0B3F2E8A85}"/>
            </a:ext>
          </a:extLst>
        </xdr:cNvPr>
        <xdr:cNvCxnSpPr/>
      </xdr:nvCxnSpPr>
      <xdr:spPr>
        <a:xfrm>
          <a:off x="285750" y="1741170"/>
          <a:ext cx="5791200" cy="9525"/>
        </a:xfrm>
        <a:prstGeom prst="line">
          <a:avLst/>
        </a:prstGeom>
        <a:ln w="12700" cap="rnd">
          <a:solidFill>
            <a:schemeClr val="tx2">
              <a:lumMod val="75000"/>
              <a:lumOff val="2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295275</xdr:colOff>
      <xdr:row>4</xdr:row>
      <xdr:rowOff>152400</xdr:rowOff>
    </xdr:from>
    <xdr:to>
      <xdr:col>9</xdr:col>
      <xdr:colOff>600075</xdr:colOff>
      <xdr:row>4</xdr:row>
      <xdr:rowOff>161925</xdr:rowOff>
    </xdr:to>
    <xdr:cxnSp macro="">
      <xdr:nvCxnSpPr>
        <xdr:cNvPr id="4" name="Straight Connector 3">
          <a:extLst>
            <a:ext uri="{FF2B5EF4-FFF2-40B4-BE49-F238E27FC236}">
              <a16:creationId xmlns:a16="http://schemas.microsoft.com/office/drawing/2014/main" id="{338672F1-2E40-4CEA-8D26-CD6788EDD851}"/>
            </a:ext>
          </a:extLst>
        </xdr:cNvPr>
        <xdr:cNvCxnSpPr/>
      </xdr:nvCxnSpPr>
      <xdr:spPr>
        <a:xfrm>
          <a:off x="295275" y="883920"/>
          <a:ext cx="5791200" cy="9525"/>
        </a:xfrm>
        <a:prstGeom prst="line">
          <a:avLst/>
        </a:prstGeom>
        <a:ln w="12700" cap="rnd">
          <a:solidFill>
            <a:schemeClr val="tx2">
              <a:lumMod val="75000"/>
              <a:lumOff val="2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ancy/Downloads/Course%20201%20Excel%20Files/2024-fall-cfefd-exa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ancy/Downloads/Excel%20files/spring-2023-exam-cfef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ancy/Downloads/Excel%20files/spring-2023-solutions-cfef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nancy/Downloads/Excel%20files/fall-2022-exam-cfefd.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ancy/Downloads/Excel%20files/spring-2022-exam-cfefd.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nancy/Downloads/Excel%20files/fall-2021-exam-cfefd.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https://societyofactuaries-my.sharepoint.com/personal/dnorris_soa_org/Documents/Documents/Projects/2025-26%20Curriculum/FINAL%20GUIDED%20EXAMPLES/Fully%20Assembled/CFE101%20Guided%20Examples%202025-2026.xlsx" TargetMode="External"/><Relationship Id="rId1" Type="http://schemas.openxmlformats.org/officeDocument/2006/relationships/externalLinkPath" Target="/personal/dnorris_soa_org/Documents/Documents/Projects/2025-26%20Curriculum/FINAL%20GUIDED%20EXAMPLES/Fully%20Assembled/CFE101%20Guided%20Examples%202025-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1_b"/>
      <sheetName val="1_e-ii"/>
      <sheetName val="4_a-ii"/>
      <sheetName val="6 _a"/>
      <sheetName val="Case Study Exhibits --&gt;"/>
      <sheetName val="BJA Sect 2.7 Exh A"/>
      <sheetName val="BJA Sect 2.7 Exh B"/>
      <sheetName val="BJA Sect 2.7 Exh C"/>
      <sheetName val="BJT Sect 3.5 Exh A"/>
      <sheetName val="BJT Sect 3.5 Exh B"/>
      <sheetName val="BJT Sect 3.5 Exh C"/>
      <sheetName val="Frenz Sect 4.5 Exh B"/>
      <sheetName val="Big Ben Sect 5.5 IS"/>
      <sheetName val="Big Ben Sect 5.5 BS"/>
      <sheetName val="Darwin Sect 6.8 Exh A"/>
      <sheetName val="Darwin Sect 6.8 Exh B"/>
      <sheetName val="Snappy Sect 7.4"/>
      <sheetName val="SEA Sect 8.6"/>
    </sheetNames>
    <sheetDataSet>
      <sheetData sheetId="0" refreshError="1"/>
      <sheetData sheetId="1">
        <row r="6">
          <cell r="C6">
            <v>7.0000000000000007E-2</v>
          </cell>
        </row>
        <row r="7">
          <cell r="C7">
            <v>0.02</v>
          </cell>
        </row>
        <row r="8">
          <cell r="C8">
            <v>0.06</v>
          </cell>
        </row>
        <row r="9">
          <cell r="C9">
            <v>1E-3</v>
          </cell>
        </row>
        <row r="10">
          <cell r="C10">
            <v>0.06</v>
          </cell>
        </row>
        <row r="11">
          <cell r="C11">
            <v>0.01</v>
          </cell>
        </row>
        <row r="12">
          <cell r="C12">
            <v>0.02</v>
          </cell>
        </row>
        <row r="13">
          <cell r="C13">
            <v>0.15</v>
          </cell>
        </row>
        <row r="14">
          <cell r="C14">
            <v>0.21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vigation &amp; Instructions"/>
      <sheetName val="Q1_b-i"/>
      <sheetName val="Q1_c-i"/>
      <sheetName val="Q4_c-i"/>
      <sheetName val="Q4_c-ii"/>
      <sheetName val="Q4_c-iii"/>
      <sheetName val="Q5_d"/>
      <sheetName val="Q5_e"/>
      <sheetName val="Q5_f"/>
      <sheetName val="Q7_b"/>
      <sheetName val="Q8_b"/>
      <sheetName val="Q8_c"/>
      <sheetName val="Q8_d"/>
      <sheetName val="Case Study Exhibits --&gt;"/>
      <sheetName val="BJA Sect 2.7 Exh A"/>
      <sheetName val="BJA Sect 2.7 Exh B"/>
      <sheetName val="BJA Sect 2.7 Exh C"/>
      <sheetName val="BJT Sect 3.5 Exh A"/>
      <sheetName val="BJT Sect 3.5 Exh B"/>
      <sheetName val="BJT Sect 3.5 Exh C"/>
      <sheetName val="Frenz Sect 4.5 Exh C"/>
      <sheetName val="Big Ben Sect 5.5 IS"/>
      <sheetName val="Big Ben Sect 5.5 BS"/>
      <sheetName val="Darwin Sect 6.8 Exh A"/>
      <sheetName val="Darwin Sect 6.8 Exh B"/>
      <sheetName val="Snappy Sect 7.4"/>
      <sheetName val="SEA Sect 8.6"/>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4_c-i"/>
      <sheetName val="Q4_c-ii"/>
      <sheetName val="Q4_c-iii"/>
      <sheetName val="Q7b__Calc"/>
    </sheetNames>
    <sheetDataSet>
      <sheetData sheetId="0">
        <row r="28">
          <cell r="J28">
            <v>0.29151310116266682</v>
          </cell>
          <cell r="K28">
            <v>0.25341229657083192</v>
          </cell>
          <cell r="L28">
            <v>0.29685416170331419</v>
          </cell>
          <cell r="M28">
            <v>0.27029854364002048</v>
          </cell>
        </row>
        <row r="29">
          <cell r="J29">
            <v>0.20825440465961723</v>
          </cell>
          <cell r="K29">
            <v>0.21556403140602523</v>
          </cell>
          <cell r="L29">
            <v>0.15807638392553641</v>
          </cell>
          <cell r="M29">
            <v>0.20456357839289163</v>
          </cell>
        </row>
        <row r="30">
          <cell r="J30">
            <v>0.22520086500979547</v>
          </cell>
          <cell r="K30">
            <v>0.18809891863156369</v>
          </cell>
          <cell r="L30">
            <v>0.23053557763251775</v>
          </cell>
          <cell r="M30">
            <v>0.20456357839289163</v>
          </cell>
        </row>
        <row r="31">
          <cell r="J31">
            <v>0.21863929599195303</v>
          </cell>
          <cell r="K31">
            <v>0.20885691611981036</v>
          </cell>
          <cell r="L31">
            <v>0.16535947362918685</v>
          </cell>
          <cell r="M31">
            <v>0.20456357839289163</v>
          </cell>
        </row>
        <row r="32">
          <cell r="J32">
            <v>0.21613857232969286</v>
          </cell>
          <cell r="K32">
            <v>0.19447857520690373</v>
          </cell>
          <cell r="L32">
            <v>0.22224863473528847</v>
          </cell>
          <cell r="M32">
            <v>0.20456357839289163</v>
          </cell>
        </row>
      </sheetData>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Q1_b"/>
      <sheetName val="Q1_c"/>
      <sheetName val="Q2_a-i"/>
      <sheetName val="Q2_e-i"/>
      <sheetName val="Q3_b"/>
      <sheetName val="Q3_c-ii"/>
      <sheetName val="Q3_e"/>
      <sheetName val="Q4_c-i"/>
      <sheetName val="Q4_c-ii"/>
      <sheetName val="Q5_b-i"/>
      <sheetName val="Q5_b-ii"/>
      <sheetName val="Q5_b-iii"/>
      <sheetName val="Q5_c"/>
      <sheetName val="Q5_d-i"/>
      <sheetName val="Q5_d-ii"/>
      <sheetName val="Q6_a"/>
      <sheetName val="Q7_b"/>
      <sheetName val="Q7_c"/>
      <sheetName val="Q8_c"/>
      <sheetName val="Q8_d"/>
      <sheetName val="Case Study Exhibits --&gt;"/>
      <sheetName val="BJA Sect 2.7 Exh A"/>
      <sheetName val="BJA Sect 2.7 Exh B"/>
      <sheetName val="BJA Sect 2.7 Exh C"/>
      <sheetName val="BJT Sect 3.5 Exh A"/>
      <sheetName val="BJT Sect 3.5 Exh B"/>
      <sheetName val="BJT Sect 3.5 Exh C"/>
      <sheetName val="Frenz Sect 4.5 Exh C"/>
      <sheetName val="Big Ben Sect 5.5 IS"/>
      <sheetName val="Big Ben Sect 5.5 BS"/>
      <sheetName val="Darwin Sect 6.8 Exh A"/>
      <sheetName val="Darwin Sect 6.8 Exh B"/>
      <sheetName val="Snappy Sect 7.4"/>
      <sheetName val="SEA Sect 8.6"/>
    </sheetNames>
    <sheetDataSet>
      <sheetData sheetId="0" refreshError="1"/>
      <sheetData sheetId="1" refreshError="1"/>
      <sheetData sheetId="2" refreshError="1"/>
      <sheetData sheetId="3" refreshError="1"/>
      <sheetData sheetId="4" refreshError="1"/>
      <sheetData sheetId="5">
        <row r="22">
          <cell r="B22" t="str">
            <v>Model 1</v>
          </cell>
        </row>
        <row r="29">
          <cell r="B29" t="str">
            <v>Model 2</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vigation"/>
      <sheetName val="Q1-b"/>
      <sheetName val="Q2-bii"/>
      <sheetName val="Q2-ci"/>
      <sheetName val="Q3-aii"/>
      <sheetName val="Q5-bi"/>
      <sheetName val="Q5-bii"/>
      <sheetName val="Q5-ci"/>
      <sheetName val="Q5-di"/>
      <sheetName val="Q5-dii"/>
      <sheetName val="Q6-ci"/>
      <sheetName val="Q6-di"/>
      <sheetName val="Q7-di"/>
      <sheetName val="Q7-dii"/>
      <sheetName val="Case Study Exhibits --&gt;"/>
      <sheetName val="BJA Sect 2.7 Exh A"/>
      <sheetName val="BJA Sect 2.7 Exh B"/>
      <sheetName val="BJA Sect 2.7 Exh C"/>
      <sheetName val="BJA Sect 2.7 Exh E"/>
      <sheetName val="BJT Sect 3.5 Exh A"/>
      <sheetName val="BJT Sect 3.5 Exh B"/>
      <sheetName val="BJT Sect 3.5 Exh C"/>
      <sheetName val="Frenz Sect 4.5 Exh C"/>
      <sheetName val="Big Ben Sect 5.5 IS"/>
      <sheetName val="Big Ben Sect 5.5 BS"/>
      <sheetName val="Darwin Sect 6.7.1"/>
      <sheetName val="Darwin Sect 6.8 Exh A"/>
      <sheetName val="Darwin Sect 6.8 Exh B"/>
      <sheetName val="Snappy Sect 7.4"/>
      <sheetName val="SEA Sect 8.6"/>
    </sheetNames>
    <sheetDataSet>
      <sheetData sheetId="0" refreshError="1"/>
      <sheetData sheetId="1" refreshError="1"/>
      <sheetData sheetId="2">
        <row r="17">
          <cell r="E17" t="str">
            <v>Label</v>
          </cell>
        </row>
        <row r="18">
          <cell r="E18" t="str">
            <v>Label</v>
          </cell>
          <cell r="F18" t="str">
            <v>Label</v>
          </cell>
        </row>
        <row r="19">
          <cell r="C19" t="str">
            <v>Label</v>
          </cell>
          <cell r="D19" t="str">
            <v>Label</v>
          </cell>
        </row>
        <row r="20">
          <cell r="D20" t="str">
            <v>Label</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vigation"/>
      <sheetName val="Q1-ai"/>
      <sheetName val="Q1-aii"/>
      <sheetName val="Q2-bi"/>
      <sheetName val="Q2-bii"/>
      <sheetName val="Q2-biii"/>
      <sheetName val="Q3-cii"/>
      <sheetName val="Q3-d"/>
      <sheetName val="Q4-g"/>
      <sheetName val="Q5-bii"/>
      <sheetName val="Q5-c"/>
      <sheetName val="Q6-c"/>
      <sheetName val="Q7-bi"/>
      <sheetName val="Q7-bii"/>
      <sheetName val="Q7-biii"/>
      <sheetName val="Q7-cii"/>
      <sheetName val="Q7-diii"/>
      <sheetName val="Q9-ai"/>
      <sheetName val="Case Study Exhibits --&gt;"/>
      <sheetName val="BJA Sect 2.7 Exh A"/>
      <sheetName val="BJA Sect 2.7 Exh B"/>
      <sheetName val="BJA Sect 2.7 Exh C"/>
      <sheetName val="BJA Sect 2.7 Exh E"/>
      <sheetName val="BJT Sect 3.5 Exh A"/>
      <sheetName val="BJT Sect 3.5 Exh B"/>
      <sheetName val="BJT Sect 3.5 Exh C"/>
      <sheetName val="Frenz Sect 4.5 Exh C"/>
      <sheetName val="Big Ben Sect 5.5 IS"/>
      <sheetName val="Big Ben Sect 5.5 BS"/>
      <sheetName val="Darwin Sect 6.7.1"/>
      <sheetName val="Darwin Sect 6.8 Exh A"/>
      <sheetName val="Darwin Sect 6.8 Exh B"/>
      <sheetName val="Snappy Sect 7.4"/>
      <sheetName val="SEA Sect 8.6"/>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3">
          <cell r="E13" t="str">
            <v>Label</v>
          </cell>
        </row>
        <row r="14">
          <cell r="E14" t="str">
            <v>Label</v>
          </cell>
          <cell r="F14" t="str">
            <v>Label</v>
          </cell>
        </row>
        <row r="15">
          <cell r="C15" t="str">
            <v>Label</v>
          </cell>
          <cell r="D15" t="str">
            <v>Label</v>
          </cell>
        </row>
        <row r="16">
          <cell r="D16" t="str">
            <v>Label</v>
          </cell>
        </row>
      </sheetData>
      <sheetData sheetId="13">
        <row r="13">
          <cell r="C13" t="str">
            <v>Precision</v>
          </cell>
        </row>
        <row r="14">
          <cell r="C14" t="str">
            <v>Recall</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
      <sheetName val="S1"/>
      <sheetName val="Q1.1"/>
      <sheetName val="A1.1"/>
      <sheetName val="Q1.2"/>
      <sheetName val="A1.2"/>
      <sheetName val="S2"/>
      <sheetName val="Q2.1"/>
      <sheetName val="A2.1"/>
      <sheetName val="Q2.2"/>
      <sheetName val="A2.2"/>
      <sheetName val="S3"/>
      <sheetName val="Q3.1"/>
      <sheetName val="A3.1"/>
      <sheetName val="S4"/>
      <sheetName val="Q4.1"/>
      <sheetName val="A4.1"/>
      <sheetName val="S5"/>
      <sheetName val="Q5.1"/>
      <sheetName val="A5.1"/>
      <sheetName val="Q5.2"/>
      <sheetName val="A5.2"/>
      <sheetName val="S6"/>
      <sheetName val="Q6.1"/>
      <sheetName val="A6.1"/>
      <sheetName val="S7"/>
      <sheetName val="Q7.1"/>
      <sheetName val="A7.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69924-85B3-4212-AF2F-906F3A0A9071}">
  <sheetPr>
    <tabColor rgb="FF0070C0"/>
    <pageSetUpPr autoPageBreaks="0"/>
  </sheetPr>
  <dimension ref="A6:K21"/>
  <sheetViews>
    <sheetView showGridLines="0" tabSelected="1" zoomScale="115" zoomScaleNormal="115" workbookViewId="0"/>
  </sheetViews>
  <sheetFormatPr defaultRowHeight="14.4" x14ac:dyDescent="0.3"/>
  <sheetData>
    <row r="6" spans="1:10" ht="33.6" x14ac:dyDescent="0.65">
      <c r="A6" s="827" t="s">
        <v>952</v>
      </c>
      <c r="B6" s="827"/>
      <c r="C6" s="827"/>
      <c r="D6" s="827"/>
      <c r="E6" s="827"/>
      <c r="F6" s="827"/>
      <c r="G6" s="827"/>
      <c r="H6" s="827"/>
      <c r="I6" s="827"/>
      <c r="J6" s="827"/>
    </row>
    <row r="7" spans="1:10" ht="6" customHeight="1" x14ac:dyDescent="0.3">
      <c r="A7" s="828"/>
      <c r="B7" s="828"/>
      <c r="C7" s="828"/>
      <c r="D7" s="828"/>
      <c r="E7" s="828"/>
      <c r="F7" s="828"/>
      <c r="G7" s="828"/>
      <c r="H7" s="828"/>
      <c r="I7" s="828"/>
      <c r="J7" s="828"/>
    </row>
    <row r="8" spans="1:10" ht="20.399999999999999" x14ac:dyDescent="0.35">
      <c r="A8" s="829" t="s">
        <v>962</v>
      </c>
      <c r="B8" s="829"/>
      <c r="C8" s="829"/>
      <c r="D8" s="829"/>
      <c r="E8" s="829"/>
      <c r="F8" s="829"/>
      <c r="G8" s="829"/>
      <c r="H8" s="829"/>
      <c r="I8" s="829"/>
      <c r="J8" s="829"/>
    </row>
    <row r="10" spans="1:10" ht="75" customHeight="1" x14ac:dyDescent="0.3">
      <c r="A10" s="830" t="s">
        <v>953</v>
      </c>
      <c r="B10" s="831" t="s">
        <v>954</v>
      </c>
      <c r="C10" s="831"/>
      <c r="D10" s="831"/>
      <c r="E10" s="831"/>
      <c r="F10" s="831"/>
      <c r="G10" s="831"/>
      <c r="H10" s="831"/>
      <c r="I10" s="831"/>
      <c r="J10" s="831"/>
    </row>
    <row r="11" spans="1:10" x14ac:dyDescent="0.3">
      <c r="B11" s="832"/>
      <c r="C11" s="832"/>
      <c r="D11" s="832"/>
      <c r="E11" s="832"/>
      <c r="F11" s="832"/>
      <c r="G11" s="832"/>
      <c r="H11" s="832"/>
      <c r="I11" s="832"/>
      <c r="J11" s="832"/>
    </row>
    <row r="12" spans="1:10" ht="45" customHeight="1" x14ac:dyDescent="0.3">
      <c r="A12" s="830" t="s">
        <v>953</v>
      </c>
      <c r="B12" s="831" t="s">
        <v>955</v>
      </c>
      <c r="C12" s="831"/>
      <c r="D12" s="831"/>
      <c r="E12" s="831"/>
      <c r="F12" s="831"/>
      <c r="G12" s="831"/>
      <c r="H12" s="831"/>
      <c r="I12" s="831"/>
      <c r="J12" s="831"/>
    </row>
    <row r="13" spans="1:10" x14ac:dyDescent="0.3">
      <c r="B13" s="832"/>
      <c r="C13" s="832"/>
      <c r="D13" s="832"/>
      <c r="E13" s="832"/>
      <c r="F13" s="832"/>
      <c r="G13" s="832"/>
      <c r="H13" s="832"/>
      <c r="I13" s="832"/>
      <c r="J13" s="832"/>
    </row>
    <row r="14" spans="1:10" ht="45.6" customHeight="1" x14ac:dyDescent="0.3">
      <c r="A14" s="830" t="s">
        <v>953</v>
      </c>
      <c r="B14" s="831" t="s">
        <v>956</v>
      </c>
      <c r="C14" s="831"/>
      <c r="D14" s="831"/>
      <c r="E14" s="831"/>
      <c r="F14" s="831"/>
      <c r="G14" s="831"/>
      <c r="H14" s="831"/>
      <c r="I14" s="831"/>
      <c r="J14" s="831"/>
    </row>
    <row r="15" spans="1:10" x14ac:dyDescent="0.3">
      <c r="B15" s="832"/>
      <c r="C15" s="832"/>
      <c r="D15" s="832"/>
      <c r="E15" s="832"/>
      <c r="F15" s="832"/>
      <c r="G15" s="832"/>
      <c r="H15" s="832"/>
      <c r="I15" s="832"/>
      <c r="J15" s="832"/>
    </row>
    <row r="16" spans="1:10" ht="72.599999999999994" customHeight="1" x14ac:dyDescent="0.3">
      <c r="A16" s="830" t="s">
        <v>953</v>
      </c>
      <c r="B16" s="831" t="s">
        <v>957</v>
      </c>
      <c r="C16" s="831"/>
      <c r="D16" s="831"/>
      <c r="E16" s="831"/>
      <c r="F16" s="831"/>
      <c r="G16" s="831"/>
      <c r="H16" s="831"/>
      <c r="I16" s="831"/>
      <c r="J16" s="831"/>
    </row>
    <row r="17" spans="1:11" x14ac:dyDescent="0.3">
      <c r="B17" s="832"/>
      <c r="C17" s="832"/>
      <c r="D17" s="832"/>
      <c r="E17" s="832"/>
      <c r="F17" s="832"/>
      <c r="G17" s="832"/>
      <c r="H17" s="832"/>
      <c r="I17" s="832"/>
      <c r="J17" s="832"/>
      <c r="K17" s="833"/>
    </row>
    <row r="18" spans="1:11" ht="44.4" customHeight="1" x14ac:dyDescent="0.3">
      <c r="A18" s="830" t="s">
        <v>953</v>
      </c>
      <c r="B18" s="831" t="s">
        <v>958</v>
      </c>
      <c r="C18" s="831"/>
      <c r="D18" s="831"/>
      <c r="E18" s="831"/>
      <c r="F18" s="831"/>
      <c r="G18" s="831"/>
      <c r="H18" s="831"/>
      <c r="I18" s="831"/>
      <c r="J18" s="831"/>
    </row>
    <row r="21" spans="1:11" x14ac:dyDescent="0.3">
      <c r="B21" s="834" t="s">
        <v>959</v>
      </c>
      <c r="C21" s="834"/>
      <c r="D21" s="835" t="s">
        <v>960</v>
      </c>
      <c r="E21" s="835"/>
      <c r="F21" s="835"/>
      <c r="G21" s="835"/>
      <c r="H21" s="836" t="s">
        <v>961</v>
      </c>
      <c r="I21" s="836"/>
      <c r="J21" s="836"/>
    </row>
  </sheetData>
  <mergeCells count="10">
    <mergeCell ref="B18:J18"/>
    <mergeCell ref="B21:C21"/>
    <mergeCell ref="D21:G21"/>
    <mergeCell ref="H21:J21"/>
    <mergeCell ref="A6:J6"/>
    <mergeCell ref="A8:J8"/>
    <mergeCell ref="B10:J10"/>
    <mergeCell ref="B12:J12"/>
    <mergeCell ref="B14:J14"/>
    <mergeCell ref="B16:J16"/>
  </mergeCell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
  <sheetViews>
    <sheetView workbookViewId="0">
      <selection activeCell="M18" sqref="M18"/>
    </sheetView>
  </sheetViews>
  <sheetFormatPr defaultRowHeight="14.4" x14ac:dyDescent="0.3"/>
  <sheetData>
    <row r="2" spans="2:2" ht="18" x14ac:dyDescent="0.35">
      <c r="B2" s="56" t="s">
        <v>68</v>
      </c>
    </row>
  </sheetData>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B1:O41"/>
  <sheetViews>
    <sheetView workbookViewId="0">
      <selection activeCell="M36" sqref="M36"/>
    </sheetView>
  </sheetViews>
  <sheetFormatPr defaultColWidth="8.77734375" defaultRowHeight="14.4" x14ac:dyDescent="0.3"/>
  <cols>
    <col min="1" max="1" width="8.77734375" customWidth="1"/>
    <col min="2" max="2" width="10.44140625" customWidth="1"/>
    <col min="3" max="3" width="20.21875" customWidth="1"/>
    <col min="4" max="4" width="11.77734375" customWidth="1"/>
    <col min="14" max="14" width="13.21875" customWidth="1"/>
  </cols>
  <sheetData>
    <row r="1" spans="2:15" x14ac:dyDescent="0.3">
      <c r="N1" s="15" t="str">
        <f>HYPERLINK("#'Navigation'!A1","Navigation")</f>
        <v>Navigation</v>
      </c>
    </row>
    <row r="2" spans="2:15" ht="15.6" x14ac:dyDescent="0.3">
      <c r="B2" s="201" t="s">
        <v>847</v>
      </c>
      <c r="N2" s="24"/>
      <c r="O2" s="24"/>
    </row>
    <row r="3" spans="2:15" x14ac:dyDescent="0.3">
      <c r="B3" s="24"/>
    </row>
    <row r="4" spans="2:15" ht="15" customHeight="1" x14ac:dyDescent="0.3">
      <c r="B4" s="518" t="s">
        <v>831</v>
      </c>
      <c r="C4" s="665"/>
      <c r="D4" s="665"/>
      <c r="E4" s="665"/>
      <c r="F4" s="665"/>
      <c r="G4" s="665"/>
      <c r="H4" s="665"/>
      <c r="I4" s="665"/>
      <c r="J4" s="665"/>
      <c r="K4" s="665"/>
      <c r="L4" s="665"/>
      <c r="M4" s="665"/>
      <c r="N4" s="665"/>
      <c r="O4" s="666"/>
    </row>
    <row r="5" spans="2:15" ht="15" customHeight="1" x14ac:dyDescent="0.3">
      <c r="B5" s="667" t="s">
        <v>832</v>
      </c>
      <c r="C5" s="607"/>
      <c r="D5" s="607"/>
      <c r="E5" s="607"/>
      <c r="F5" s="607"/>
      <c r="G5" s="607"/>
      <c r="H5" s="607"/>
      <c r="I5" s="607"/>
      <c r="J5" s="607"/>
      <c r="K5" s="607"/>
      <c r="L5" s="607"/>
      <c r="M5" s="607"/>
      <c r="N5" s="607"/>
      <c r="O5" s="608"/>
    </row>
    <row r="6" spans="2:15" x14ac:dyDescent="0.3">
      <c r="B6" s="667" t="s">
        <v>833</v>
      </c>
      <c r="C6" s="607"/>
      <c r="D6" s="607"/>
      <c r="E6" s="607"/>
      <c r="F6" s="607"/>
      <c r="G6" s="607"/>
      <c r="H6" s="607"/>
      <c r="I6" s="607"/>
      <c r="J6" s="607"/>
      <c r="K6" s="607"/>
      <c r="L6" s="607"/>
      <c r="M6" s="607"/>
      <c r="N6" s="607"/>
      <c r="O6" s="608"/>
    </row>
    <row r="7" spans="2:15" x14ac:dyDescent="0.3">
      <c r="B7" s="668"/>
      <c r="C7" s="579"/>
      <c r="D7" s="579"/>
      <c r="E7" s="579"/>
      <c r="F7" s="579"/>
      <c r="G7" s="579"/>
      <c r="H7" s="579"/>
      <c r="I7" s="579"/>
      <c r="J7" s="579"/>
      <c r="K7" s="579"/>
      <c r="L7" s="579"/>
      <c r="M7" s="579"/>
      <c r="N7" s="579"/>
      <c r="O7" s="634"/>
    </row>
    <row r="8" spans="2:15" ht="15" customHeight="1" x14ac:dyDescent="0.3">
      <c r="B8" s="669"/>
      <c r="C8" s="669" t="s">
        <v>834</v>
      </c>
      <c r="D8" s="669" t="s">
        <v>835</v>
      </c>
      <c r="E8" s="607"/>
      <c r="F8" s="607"/>
      <c r="G8" s="607"/>
      <c r="H8" s="607"/>
      <c r="I8" s="607"/>
      <c r="J8" s="607"/>
      <c r="K8" s="607"/>
      <c r="L8" s="607"/>
      <c r="M8" s="607"/>
      <c r="N8" s="607"/>
      <c r="O8" s="608"/>
    </row>
    <row r="9" spans="2:15" x14ac:dyDescent="0.3">
      <c r="B9" s="669" t="s">
        <v>836</v>
      </c>
      <c r="C9" s="670" t="s">
        <v>837</v>
      </c>
      <c r="D9" s="671">
        <v>0.3</v>
      </c>
      <c r="E9" s="607"/>
      <c r="F9" s="607"/>
      <c r="G9" s="607"/>
      <c r="H9" s="607"/>
      <c r="I9" s="607"/>
      <c r="J9" s="607"/>
      <c r="K9" s="607"/>
      <c r="L9" s="607"/>
      <c r="M9" s="607"/>
      <c r="N9" s="607"/>
      <c r="O9" s="608"/>
    </row>
    <row r="10" spans="2:15" x14ac:dyDescent="0.3">
      <c r="B10" s="669" t="s">
        <v>838</v>
      </c>
      <c r="C10" s="670" t="s">
        <v>839</v>
      </c>
      <c r="D10" s="671">
        <v>0.4</v>
      </c>
      <c r="E10" s="633"/>
      <c r="F10" s="633"/>
      <c r="G10" s="633"/>
      <c r="H10" s="633"/>
      <c r="I10" s="633"/>
      <c r="J10" s="633"/>
      <c r="K10" s="633"/>
      <c r="L10" s="633"/>
      <c r="M10" s="633"/>
      <c r="N10" s="633"/>
      <c r="O10" s="672"/>
    </row>
    <row r="11" spans="2:15" x14ac:dyDescent="0.3">
      <c r="B11" s="669" t="s">
        <v>840</v>
      </c>
      <c r="C11" s="670" t="s">
        <v>841</v>
      </c>
      <c r="D11" s="671">
        <v>0.3</v>
      </c>
      <c r="E11" s="633"/>
      <c r="F11" s="633"/>
      <c r="G11" s="633"/>
      <c r="H11" s="633"/>
      <c r="I11" s="633"/>
      <c r="J11" s="633"/>
      <c r="K11" s="633"/>
      <c r="L11" s="579"/>
      <c r="M11" s="579"/>
      <c r="N11" s="579"/>
      <c r="O11" s="634"/>
    </row>
    <row r="12" spans="2:15" x14ac:dyDescent="0.3">
      <c r="B12" s="632"/>
      <c r="C12" s="633"/>
      <c r="D12" s="633"/>
      <c r="E12" s="633"/>
      <c r="F12" s="633"/>
      <c r="G12" s="633"/>
      <c r="H12" s="633"/>
      <c r="I12" s="633"/>
      <c r="J12" s="633"/>
      <c r="K12" s="633"/>
      <c r="L12" s="579"/>
      <c r="M12" s="579"/>
      <c r="N12" s="579"/>
      <c r="O12" s="634"/>
    </row>
    <row r="13" spans="2:15" x14ac:dyDescent="0.3">
      <c r="B13" s="562" t="s">
        <v>842</v>
      </c>
      <c r="C13" s="564"/>
      <c r="D13" s="564"/>
      <c r="E13" s="564"/>
      <c r="F13" s="564"/>
      <c r="G13" s="564"/>
      <c r="H13" s="564"/>
      <c r="I13" s="564"/>
      <c r="J13" s="564"/>
      <c r="K13" s="564"/>
      <c r="L13" s="564"/>
      <c r="M13" s="564"/>
      <c r="N13" s="564"/>
      <c r="O13" s="618"/>
    </row>
    <row r="14" spans="2:15" x14ac:dyDescent="0.3">
      <c r="B14" s="673"/>
      <c r="C14" s="638"/>
      <c r="D14" s="638"/>
      <c r="E14" s="638"/>
      <c r="F14" s="638"/>
      <c r="G14" s="638"/>
      <c r="H14" s="638"/>
      <c r="I14" s="638"/>
      <c r="J14" s="638"/>
      <c r="K14" s="638"/>
      <c r="L14" s="639"/>
      <c r="M14" s="639"/>
      <c r="N14" s="639"/>
      <c r="O14" s="640"/>
    </row>
    <row r="16" spans="2:15" x14ac:dyDescent="0.3">
      <c r="B16" s="583" t="s">
        <v>843</v>
      </c>
      <c r="C16" s="674"/>
      <c r="D16" s="674"/>
      <c r="E16" s="642"/>
      <c r="F16" s="643"/>
      <c r="G16" s="643"/>
      <c r="H16" s="643"/>
      <c r="I16" s="643"/>
      <c r="J16" s="643"/>
      <c r="K16" s="643"/>
      <c r="L16" s="643"/>
      <c r="M16" s="643"/>
      <c r="N16" s="643"/>
      <c r="O16" s="644"/>
    </row>
    <row r="17" spans="2:15" x14ac:dyDescent="0.3">
      <c r="B17" s="606" t="s">
        <v>844</v>
      </c>
      <c r="C17" s="645"/>
      <c r="D17" s="645"/>
      <c r="E17" s="645"/>
      <c r="F17" s="645"/>
      <c r="G17" s="645"/>
      <c r="H17" s="645"/>
      <c r="I17" s="645"/>
      <c r="J17" s="645"/>
      <c r="K17" s="645"/>
      <c r="L17" s="645"/>
      <c r="M17" s="645"/>
      <c r="N17" s="645"/>
      <c r="O17" s="646"/>
    </row>
    <row r="18" spans="2:15" x14ac:dyDescent="0.3">
      <c r="B18" s="519"/>
      <c r="C18" s="513"/>
      <c r="D18" s="513"/>
      <c r="E18" s="513"/>
      <c r="F18" s="513"/>
      <c r="G18" s="513"/>
      <c r="H18" s="513"/>
      <c r="I18" s="513"/>
      <c r="J18" s="513"/>
      <c r="K18" s="513"/>
      <c r="L18" s="513"/>
      <c r="M18" s="513"/>
      <c r="N18" s="513"/>
      <c r="O18" s="514"/>
    </row>
    <row r="19" spans="2:15" x14ac:dyDescent="0.3">
      <c r="B19" s="519"/>
      <c r="C19" s="513"/>
      <c r="D19" s="513"/>
      <c r="E19" s="513"/>
      <c r="F19" s="513"/>
      <c r="G19" s="513"/>
      <c r="H19" s="513"/>
      <c r="I19" s="513"/>
      <c r="J19" s="513"/>
      <c r="K19" s="513"/>
      <c r="L19" s="513"/>
      <c r="M19" s="513"/>
      <c r="N19" s="513"/>
      <c r="O19" s="514"/>
    </row>
    <row r="20" spans="2:15" x14ac:dyDescent="0.3">
      <c r="B20" s="519"/>
      <c r="C20" s="513"/>
      <c r="D20" s="513"/>
      <c r="E20" s="513"/>
      <c r="F20" s="513"/>
      <c r="G20" s="513"/>
      <c r="H20" s="513"/>
      <c r="I20" s="513"/>
      <c r="J20" s="513"/>
      <c r="K20" s="513"/>
      <c r="L20" s="513"/>
      <c r="M20" s="513"/>
      <c r="N20" s="513"/>
      <c r="O20" s="514"/>
    </row>
    <row r="21" spans="2:15" x14ac:dyDescent="0.3">
      <c r="B21" s="606" t="s">
        <v>845</v>
      </c>
      <c r="C21" s="513"/>
      <c r="D21" s="513"/>
      <c r="E21" s="513"/>
      <c r="F21" s="513"/>
      <c r="G21" s="513"/>
      <c r="H21" s="513"/>
      <c r="I21" s="513"/>
      <c r="J21" s="513"/>
      <c r="K21" s="513"/>
      <c r="L21" s="513"/>
      <c r="M21" s="513"/>
      <c r="N21" s="513"/>
      <c r="O21" s="514"/>
    </row>
    <row r="22" spans="2:15" x14ac:dyDescent="0.3">
      <c r="B22" s="519"/>
      <c r="C22" s="513"/>
      <c r="D22" s="513"/>
      <c r="E22" s="513"/>
      <c r="F22" s="513"/>
      <c r="G22" s="513"/>
      <c r="H22" s="513"/>
      <c r="I22" s="513"/>
      <c r="J22" s="513"/>
      <c r="K22" s="513"/>
      <c r="L22" s="513"/>
      <c r="M22" s="513"/>
      <c r="N22" s="513"/>
      <c r="O22" s="514"/>
    </row>
    <row r="23" spans="2:15" x14ac:dyDescent="0.3">
      <c r="B23" s="519"/>
      <c r="C23" s="513"/>
      <c r="D23" s="513"/>
      <c r="E23" s="513"/>
      <c r="F23" s="513"/>
      <c r="G23" s="513"/>
      <c r="H23" s="513"/>
      <c r="I23" s="513"/>
      <c r="J23" s="513"/>
      <c r="K23" s="513"/>
      <c r="L23" s="513"/>
      <c r="M23" s="513"/>
      <c r="N23" s="513"/>
      <c r="O23" s="514"/>
    </row>
    <row r="24" spans="2:15" x14ac:dyDescent="0.3">
      <c r="B24" s="515"/>
      <c r="C24" s="516"/>
      <c r="D24" s="516"/>
      <c r="E24" s="516"/>
      <c r="F24" s="516"/>
      <c r="G24" s="516"/>
      <c r="H24" s="516"/>
      <c r="I24" s="516"/>
      <c r="J24" s="516"/>
      <c r="K24" s="516"/>
      <c r="L24" s="516"/>
      <c r="M24" s="516"/>
      <c r="N24" s="516"/>
      <c r="O24" s="517"/>
    </row>
    <row r="25" spans="2:15" x14ac:dyDescent="0.3">
      <c r="B25" s="647"/>
      <c r="C25" s="647"/>
      <c r="D25" s="647"/>
      <c r="E25" s="647"/>
      <c r="F25" s="647"/>
      <c r="G25" s="647"/>
      <c r="H25" s="647"/>
      <c r="I25" s="647"/>
      <c r="J25" s="647"/>
      <c r="K25" s="647"/>
      <c r="L25" s="647"/>
      <c r="M25" s="647"/>
      <c r="N25" s="647"/>
      <c r="O25" s="647"/>
    </row>
    <row r="26" spans="2:15" x14ac:dyDescent="0.3">
      <c r="B26" s="520" t="s">
        <v>846</v>
      </c>
      <c r="C26" s="510"/>
      <c r="D26" s="510"/>
      <c r="E26" s="510"/>
      <c r="F26" s="510"/>
      <c r="G26" s="510"/>
      <c r="H26" s="510"/>
      <c r="I26" s="510"/>
      <c r="J26" s="510"/>
      <c r="K26" s="510"/>
      <c r="L26" s="510"/>
      <c r="M26" s="510"/>
      <c r="N26" s="510"/>
      <c r="O26" s="511"/>
    </row>
    <row r="27" spans="2:15" x14ac:dyDescent="0.3">
      <c r="B27" s="519"/>
      <c r="C27" s="513"/>
      <c r="D27" s="513"/>
      <c r="E27" s="513"/>
      <c r="F27" s="513"/>
      <c r="G27" s="513"/>
      <c r="H27" s="513"/>
      <c r="I27" s="513"/>
      <c r="J27" s="513"/>
      <c r="K27" s="513"/>
      <c r="L27" s="513"/>
      <c r="M27" s="513"/>
      <c r="N27" s="513"/>
      <c r="O27" s="514"/>
    </row>
    <row r="28" spans="2:15" x14ac:dyDescent="0.3">
      <c r="B28" s="519"/>
      <c r="C28" s="513"/>
      <c r="D28" s="513"/>
      <c r="E28" s="513"/>
      <c r="F28" s="513"/>
      <c r="G28" s="513"/>
      <c r="H28" s="513"/>
      <c r="I28" s="513"/>
      <c r="J28" s="513"/>
      <c r="K28" s="513"/>
      <c r="L28" s="513"/>
      <c r="M28" s="513"/>
      <c r="N28" s="513"/>
      <c r="O28" s="514"/>
    </row>
    <row r="29" spans="2:15" x14ac:dyDescent="0.3">
      <c r="B29" s="519"/>
      <c r="C29" s="513"/>
      <c r="D29" s="513"/>
      <c r="E29" s="513"/>
      <c r="F29" s="513"/>
      <c r="G29" s="513"/>
      <c r="H29" s="513"/>
      <c r="I29" s="513"/>
      <c r="J29" s="513"/>
      <c r="K29" s="513"/>
      <c r="L29" s="513"/>
      <c r="M29" s="513"/>
      <c r="N29" s="513"/>
      <c r="O29" s="514"/>
    </row>
    <row r="30" spans="2:15" x14ac:dyDescent="0.3">
      <c r="B30" s="519"/>
      <c r="C30" s="513"/>
      <c r="D30" s="513"/>
      <c r="E30" s="513"/>
      <c r="F30" s="513"/>
      <c r="G30" s="513"/>
      <c r="H30" s="513"/>
      <c r="I30" s="513"/>
      <c r="J30" s="513"/>
      <c r="K30" s="513"/>
      <c r="L30" s="513"/>
      <c r="M30" s="513"/>
      <c r="N30" s="513"/>
      <c r="O30" s="514"/>
    </row>
    <row r="31" spans="2:15" x14ac:dyDescent="0.3">
      <c r="B31" s="519"/>
      <c r="C31" s="513"/>
      <c r="D31" s="513"/>
      <c r="E31" s="513"/>
      <c r="F31" s="513"/>
      <c r="G31" s="513"/>
      <c r="H31" s="513"/>
      <c r="I31" s="513"/>
      <c r="J31" s="513"/>
      <c r="K31" s="513"/>
      <c r="L31" s="513"/>
      <c r="M31" s="513"/>
      <c r="N31" s="513"/>
      <c r="O31" s="514"/>
    </row>
    <row r="32" spans="2:15" x14ac:dyDescent="0.3">
      <c r="B32" s="519"/>
      <c r="C32" s="513"/>
      <c r="D32" s="513"/>
      <c r="E32" s="513"/>
      <c r="F32" s="513"/>
      <c r="G32" s="513"/>
      <c r="H32" s="513"/>
      <c r="I32" s="513"/>
      <c r="J32" s="513"/>
      <c r="K32" s="513"/>
      <c r="L32" s="513"/>
      <c r="M32" s="513"/>
      <c r="N32" s="513"/>
      <c r="O32" s="514"/>
    </row>
    <row r="33" spans="2:15" x14ac:dyDescent="0.3">
      <c r="B33" s="519"/>
      <c r="C33" s="513"/>
      <c r="D33" s="513"/>
      <c r="E33" s="513"/>
      <c r="F33" s="513"/>
      <c r="G33" s="513"/>
      <c r="H33" s="513"/>
      <c r="I33" s="513"/>
      <c r="J33" s="513"/>
      <c r="K33" s="513"/>
      <c r="L33" s="513"/>
      <c r="M33" s="513"/>
      <c r="N33" s="513"/>
      <c r="O33" s="514"/>
    </row>
    <row r="34" spans="2:15" x14ac:dyDescent="0.3">
      <c r="B34" s="519"/>
      <c r="C34" s="513"/>
      <c r="D34" s="513"/>
      <c r="E34" s="513"/>
      <c r="F34" s="513"/>
      <c r="G34" s="513"/>
      <c r="H34" s="513"/>
      <c r="I34" s="513"/>
      <c r="J34" s="513"/>
      <c r="K34" s="513"/>
      <c r="L34" s="513"/>
      <c r="M34" s="513"/>
      <c r="N34" s="513"/>
      <c r="O34" s="514"/>
    </row>
    <row r="35" spans="2:15" x14ac:dyDescent="0.3">
      <c r="B35" s="519"/>
      <c r="C35" s="513"/>
      <c r="D35" s="513"/>
      <c r="E35" s="513"/>
      <c r="F35" s="513"/>
      <c r="G35" s="513"/>
      <c r="H35" s="513"/>
      <c r="I35" s="513"/>
      <c r="J35" s="513"/>
      <c r="K35" s="513"/>
      <c r="L35" s="513"/>
      <c r="M35" s="513"/>
      <c r="N35" s="513"/>
      <c r="O35" s="514"/>
    </row>
    <row r="36" spans="2:15" x14ac:dyDescent="0.3">
      <c r="B36" s="519"/>
      <c r="C36" s="513"/>
      <c r="D36" s="513"/>
      <c r="E36" s="513"/>
      <c r="F36" s="513"/>
      <c r="G36" s="513"/>
      <c r="H36" s="513"/>
      <c r="I36" s="513"/>
      <c r="J36" s="513"/>
      <c r="K36" s="513"/>
      <c r="L36" s="513"/>
      <c r="M36" s="513"/>
      <c r="N36" s="513"/>
      <c r="O36" s="514"/>
    </row>
    <row r="37" spans="2:15" x14ac:dyDescent="0.3">
      <c r="B37" s="519"/>
      <c r="C37" s="513"/>
      <c r="D37" s="513"/>
      <c r="E37" s="513"/>
      <c r="F37" s="513"/>
      <c r="G37" s="513"/>
      <c r="H37" s="513"/>
      <c r="I37" s="513"/>
      <c r="J37" s="513"/>
      <c r="K37" s="513"/>
      <c r="L37" s="513"/>
      <c r="M37" s="513"/>
      <c r="N37" s="513"/>
      <c r="O37" s="514"/>
    </row>
    <row r="38" spans="2:15" x14ac:dyDescent="0.3">
      <c r="B38" s="519"/>
      <c r="C38" s="513"/>
      <c r="D38" s="513"/>
      <c r="E38" s="513"/>
      <c r="F38" s="513"/>
      <c r="G38" s="513"/>
      <c r="H38" s="513"/>
      <c r="I38" s="513"/>
      <c r="J38" s="513"/>
      <c r="K38" s="513"/>
      <c r="L38" s="513"/>
      <c r="M38" s="513"/>
      <c r="N38" s="513"/>
      <c r="O38" s="514"/>
    </row>
    <row r="39" spans="2:15" x14ac:dyDescent="0.3">
      <c r="B39" s="519"/>
      <c r="C39" s="513"/>
      <c r="D39" s="513"/>
      <c r="E39" s="513"/>
      <c r="F39" s="513"/>
      <c r="G39" s="513"/>
      <c r="H39" s="513"/>
      <c r="I39" s="513"/>
      <c r="J39" s="513"/>
      <c r="K39" s="513"/>
      <c r="L39" s="513"/>
      <c r="M39" s="513"/>
      <c r="N39" s="513"/>
      <c r="O39" s="514"/>
    </row>
    <row r="40" spans="2:15" x14ac:dyDescent="0.3">
      <c r="B40" s="519"/>
      <c r="C40" s="513"/>
      <c r="D40" s="513"/>
      <c r="E40" s="513"/>
      <c r="F40" s="513"/>
      <c r="G40" s="513"/>
      <c r="H40" s="513"/>
      <c r="I40" s="513"/>
      <c r="J40" s="513"/>
      <c r="K40" s="513"/>
      <c r="L40" s="513"/>
      <c r="M40" s="513"/>
      <c r="N40" s="513"/>
      <c r="O40" s="514"/>
    </row>
    <row r="41" spans="2:15" x14ac:dyDescent="0.3">
      <c r="B41" s="515"/>
      <c r="C41" s="516"/>
      <c r="D41" s="516"/>
      <c r="E41" s="516"/>
      <c r="F41" s="516"/>
      <c r="G41" s="516"/>
      <c r="H41" s="516"/>
      <c r="I41" s="516"/>
      <c r="J41" s="516"/>
      <c r="K41" s="516"/>
      <c r="L41" s="516"/>
      <c r="M41" s="516"/>
      <c r="N41" s="516"/>
      <c r="O41" s="517"/>
    </row>
  </sheetData>
  <pageMargins left="0.7" right="0.7" top="0.75" bottom="0.75" header="0.3" footer="0.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B2"/>
  <sheetViews>
    <sheetView workbookViewId="0">
      <selection activeCell="K34" sqref="K34"/>
    </sheetView>
  </sheetViews>
  <sheetFormatPr defaultRowHeight="14.4" x14ac:dyDescent="0.3"/>
  <sheetData>
    <row r="2" spans="2:2" ht="18" x14ac:dyDescent="0.35">
      <c r="B2" s="56" t="s">
        <v>68</v>
      </c>
    </row>
  </sheetData>
  <pageMargins left="0.7" right="0.7" top="0.75" bottom="0.75" header="0.3" footer="0.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B1:R132"/>
  <sheetViews>
    <sheetView workbookViewId="0">
      <selection activeCell="B2" sqref="B2"/>
    </sheetView>
  </sheetViews>
  <sheetFormatPr defaultColWidth="8.77734375" defaultRowHeight="14.4" x14ac:dyDescent="0.3"/>
  <cols>
    <col min="3" max="4" width="10.77734375" bestFit="1" customWidth="1"/>
    <col min="14" max="14" width="10.21875" customWidth="1"/>
  </cols>
  <sheetData>
    <row r="1" spans="2:18" x14ac:dyDescent="0.3">
      <c r="N1" s="15" t="str">
        <f>HYPERLINK("#'Navigation'!A1","Navigation")</f>
        <v>Navigation</v>
      </c>
    </row>
    <row r="2" spans="2:18" ht="15.6" x14ac:dyDescent="0.3">
      <c r="B2" s="201" t="s">
        <v>858</v>
      </c>
      <c r="C2" s="118"/>
      <c r="D2" s="118"/>
      <c r="E2" s="118"/>
      <c r="F2" s="118"/>
      <c r="G2" s="118"/>
      <c r="H2" s="118"/>
      <c r="I2" s="118"/>
      <c r="J2" s="118"/>
      <c r="K2" s="118"/>
      <c r="L2" s="118"/>
      <c r="M2" s="118"/>
      <c r="N2" s="118"/>
      <c r="O2" s="118"/>
      <c r="P2" s="118"/>
      <c r="Q2" s="118"/>
      <c r="R2" s="118"/>
    </row>
    <row r="3" spans="2:18" x14ac:dyDescent="0.3">
      <c r="B3" s="118"/>
      <c r="C3" s="118"/>
      <c r="D3" s="118"/>
      <c r="E3" s="118"/>
      <c r="F3" s="118"/>
      <c r="G3" s="118"/>
      <c r="H3" s="118"/>
      <c r="I3" s="118"/>
      <c r="J3" s="118"/>
      <c r="K3" s="118"/>
      <c r="L3" s="118"/>
      <c r="M3" s="118"/>
      <c r="N3" s="118"/>
      <c r="O3" s="118"/>
      <c r="P3" s="118"/>
      <c r="Q3" s="118"/>
      <c r="R3" s="118"/>
    </row>
    <row r="4" spans="2:18" x14ac:dyDescent="0.3">
      <c r="B4" s="523" t="s">
        <v>848</v>
      </c>
      <c r="C4" s="539"/>
      <c r="D4" s="539"/>
      <c r="E4" s="539"/>
      <c r="F4" s="539"/>
      <c r="G4" s="539"/>
      <c r="H4" s="539"/>
      <c r="I4" s="539"/>
      <c r="J4" s="539"/>
      <c r="K4" s="539"/>
      <c r="L4" s="539"/>
      <c r="M4" s="539"/>
      <c r="N4" s="539"/>
      <c r="O4" s="540"/>
      <c r="P4" s="118"/>
      <c r="Q4" s="118"/>
      <c r="R4" s="118"/>
    </row>
    <row r="5" spans="2:18" x14ac:dyDescent="0.3">
      <c r="B5" s="530"/>
      <c r="C5" s="542"/>
      <c r="D5" s="542"/>
      <c r="E5" s="542"/>
      <c r="F5" s="542"/>
      <c r="G5" s="542"/>
      <c r="H5" s="542"/>
      <c r="I5" s="542"/>
      <c r="J5" s="542"/>
      <c r="K5" s="542"/>
      <c r="L5" s="542"/>
      <c r="M5" s="542"/>
      <c r="N5" s="542"/>
      <c r="O5" s="543"/>
      <c r="P5" s="118"/>
      <c r="Q5" s="118"/>
      <c r="R5" s="118"/>
    </row>
    <row r="6" spans="2:18" x14ac:dyDescent="0.3">
      <c r="B6" s="530" t="s">
        <v>849</v>
      </c>
      <c r="C6" s="531"/>
      <c r="D6" s="542"/>
      <c r="E6" s="542"/>
      <c r="F6" s="542"/>
      <c r="G6" s="542"/>
      <c r="H6" s="542"/>
      <c r="I6" s="542"/>
      <c r="J6" s="542"/>
      <c r="K6" s="542"/>
      <c r="L6" s="542"/>
      <c r="M6" s="542"/>
      <c r="N6" s="542"/>
      <c r="O6" s="543"/>
      <c r="P6" s="118"/>
      <c r="Q6" s="118"/>
      <c r="R6" s="118"/>
    </row>
    <row r="7" spans="2:18" x14ac:dyDescent="0.3">
      <c r="B7" s="675" t="s">
        <v>850</v>
      </c>
      <c r="C7" s="542"/>
      <c r="D7" s="542"/>
      <c r="E7" s="542"/>
      <c r="F7" s="542"/>
      <c r="G7" s="542"/>
      <c r="H7" s="542"/>
      <c r="I7" s="542"/>
      <c r="J7" s="542"/>
      <c r="K7" s="542"/>
      <c r="L7" s="542"/>
      <c r="M7" s="542"/>
      <c r="N7" s="542"/>
      <c r="O7" s="543"/>
      <c r="P7" s="118"/>
      <c r="Q7" s="118"/>
      <c r="R7" s="118"/>
    </row>
    <row r="8" spans="2:18" x14ac:dyDescent="0.3">
      <c r="B8" s="675" t="s">
        <v>851</v>
      </c>
      <c r="C8" s="542"/>
      <c r="D8" s="542"/>
      <c r="E8" s="542"/>
      <c r="F8" s="542"/>
      <c r="G8" s="542"/>
      <c r="H8" s="542"/>
      <c r="I8" s="542"/>
      <c r="J8" s="542"/>
      <c r="K8" s="542"/>
      <c r="L8" s="542"/>
      <c r="M8" s="542"/>
      <c r="N8" s="542"/>
      <c r="O8" s="543"/>
      <c r="P8" s="118"/>
      <c r="Q8" s="118"/>
      <c r="R8" s="118"/>
    </row>
    <row r="9" spans="2:18" x14ac:dyDescent="0.3">
      <c r="B9" s="535"/>
      <c r="C9" s="536"/>
      <c r="D9" s="549"/>
      <c r="E9" s="549"/>
      <c r="F9" s="549"/>
      <c r="G9" s="549"/>
      <c r="H9" s="549"/>
      <c r="I9" s="549"/>
      <c r="J9" s="549"/>
      <c r="K9" s="549"/>
      <c r="L9" s="549"/>
      <c r="M9" s="549"/>
      <c r="N9" s="549"/>
      <c r="O9" s="550"/>
      <c r="P9" s="118"/>
      <c r="Q9" s="118"/>
      <c r="R9" s="118"/>
    </row>
    <row r="10" spans="2:18" x14ac:dyDescent="0.3">
      <c r="B10" s="676"/>
      <c r="C10" s="118"/>
      <c r="D10" s="118"/>
      <c r="E10" s="118"/>
      <c r="F10" s="118"/>
      <c r="G10" s="118"/>
      <c r="H10" s="118"/>
      <c r="I10" s="118"/>
      <c r="J10" s="118"/>
      <c r="K10" s="118"/>
      <c r="L10" s="118"/>
      <c r="M10" s="118"/>
      <c r="N10" s="118"/>
      <c r="O10" s="118"/>
      <c r="P10" s="118"/>
      <c r="Q10" s="118"/>
      <c r="R10" s="118"/>
    </row>
    <row r="11" spans="2:18" x14ac:dyDescent="0.3">
      <c r="B11" s="677" t="s">
        <v>852</v>
      </c>
      <c r="C11" s="539"/>
      <c r="D11" s="539"/>
      <c r="E11" s="539"/>
      <c r="F11" s="539"/>
      <c r="G11" s="539"/>
      <c r="H11" s="539"/>
      <c r="I11" s="539"/>
      <c r="J11" s="539"/>
      <c r="K11" s="539"/>
      <c r="L11" s="539"/>
      <c r="M11" s="539"/>
      <c r="N11" s="539"/>
      <c r="O11" s="540"/>
      <c r="P11" s="118"/>
      <c r="Q11" s="118"/>
      <c r="R11" s="118"/>
    </row>
    <row r="12" spans="2:18" x14ac:dyDescent="0.3">
      <c r="B12" s="551"/>
      <c r="C12" s="542"/>
      <c r="D12" s="542"/>
      <c r="E12" s="542"/>
      <c r="F12" s="542"/>
      <c r="G12" s="542"/>
      <c r="H12" s="542"/>
      <c r="I12" s="542"/>
      <c r="J12" s="542"/>
      <c r="K12" s="542"/>
      <c r="L12" s="542"/>
      <c r="M12" s="542"/>
      <c r="N12" s="542"/>
      <c r="O12" s="543"/>
      <c r="P12" s="118"/>
      <c r="Q12" s="118"/>
      <c r="R12" s="118"/>
    </row>
    <row r="13" spans="2:18" x14ac:dyDescent="0.3">
      <c r="B13" s="551"/>
      <c r="C13" s="513"/>
      <c r="D13" s="513"/>
      <c r="E13" s="40" t="s">
        <v>704</v>
      </c>
      <c r="F13" s="513"/>
      <c r="G13" s="542"/>
      <c r="H13" s="542"/>
      <c r="I13" s="542"/>
      <c r="J13" s="542"/>
      <c r="K13" s="542"/>
      <c r="L13" s="542"/>
      <c r="M13" s="542"/>
      <c r="N13" s="542"/>
      <c r="O13" s="543"/>
      <c r="P13" s="118"/>
      <c r="Q13" s="118"/>
      <c r="R13" s="118"/>
    </row>
    <row r="14" spans="2:18" x14ac:dyDescent="0.3">
      <c r="B14" s="551"/>
      <c r="C14" s="513"/>
      <c r="D14" s="513"/>
      <c r="E14" s="40" t="s">
        <v>704</v>
      </c>
      <c r="F14" s="40" t="s">
        <v>704</v>
      </c>
      <c r="G14" s="542"/>
      <c r="H14" s="542"/>
      <c r="I14" s="542"/>
      <c r="J14" s="542"/>
      <c r="K14" s="542"/>
      <c r="L14" s="542"/>
      <c r="M14" s="542"/>
      <c r="N14" s="542"/>
      <c r="O14" s="543"/>
      <c r="P14" s="118"/>
      <c r="Q14" s="118"/>
      <c r="R14" s="118"/>
    </row>
    <row r="15" spans="2:18" x14ac:dyDescent="0.3">
      <c r="B15" s="551"/>
      <c r="C15" s="40" t="s">
        <v>704</v>
      </c>
      <c r="D15" s="40" t="s">
        <v>704</v>
      </c>
      <c r="E15" s="678"/>
      <c r="F15" s="679"/>
      <c r="G15" s="542"/>
      <c r="H15" s="542"/>
      <c r="I15" s="542"/>
      <c r="J15" s="542"/>
      <c r="K15" s="542"/>
      <c r="L15" s="542"/>
      <c r="M15" s="542"/>
      <c r="N15" s="542"/>
      <c r="O15" s="543"/>
      <c r="P15" s="118"/>
      <c r="Q15" s="118"/>
      <c r="R15" s="118"/>
    </row>
    <row r="16" spans="2:18" x14ac:dyDescent="0.3">
      <c r="B16" s="551"/>
      <c r="C16" s="513"/>
      <c r="D16" s="40" t="s">
        <v>704</v>
      </c>
      <c r="E16" s="680"/>
      <c r="F16" s="681"/>
      <c r="G16" s="542"/>
      <c r="H16" s="542"/>
      <c r="I16" s="542"/>
      <c r="J16" s="542"/>
      <c r="K16" s="542"/>
      <c r="L16" s="542"/>
      <c r="M16" s="542"/>
      <c r="N16" s="542"/>
      <c r="O16" s="543"/>
      <c r="P16" s="118"/>
      <c r="Q16" s="118"/>
      <c r="R16" s="118"/>
    </row>
    <row r="17" spans="2:18" x14ac:dyDescent="0.3">
      <c r="B17" s="552"/>
      <c r="C17" s="549"/>
      <c r="D17" s="549"/>
      <c r="E17" s="549"/>
      <c r="F17" s="549"/>
      <c r="G17" s="549"/>
      <c r="H17" s="549"/>
      <c r="I17" s="549"/>
      <c r="J17" s="549"/>
      <c r="K17" s="549"/>
      <c r="L17" s="549"/>
      <c r="M17" s="549"/>
      <c r="N17" s="549"/>
      <c r="O17" s="550"/>
      <c r="P17" s="118"/>
      <c r="Q17" s="118"/>
      <c r="R17" s="118"/>
    </row>
    <row r="18" spans="2:18" x14ac:dyDescent="0.3">
      <c r="B18" s="676"/>
      <c r="C18" s="118"/>
      <c r="D18" s="118"/>
      <c r="E18" s="118"/>
      <c r="F18" s="118"/>
      <c r="G18" s="118"/>
      <c r="H18" s="118"/>
      <c r="I18" s="118"/>
      <c r="J18" s="118"/>
      <c r="K18" s="118"/>
      <c r="L18" s="118"/>
      <c r="M18" s="118"/>
      <c r="N18" s="118"/>
      <c r="O18" s="118"/>
      <c r="P18" s="118"/>
      <c r="Q18" s="118"/>
      <c r="R18" s="118"/>
    </row>
    <row r="19" spans="2:18" x14ac:dyDescent="0.3">
      <c r="B19" s="682" t="s">
        <v>853</v>
      </c>
      <c r="C19" s="510"/>
      <c r="D19" s="510"/>
      <c r="E19" s="511"/>
      <c r="G19" s="520" t="s">
        <v>854</v>
      </c>
      <c r="H19" s="510"/>
      <c r="I19" s="510"/>
      <c r="J19" s="510"/>
      <c r="K19" s="510"/>
      <c r="L19" s="510"/>
      <c r="M19" s="510"/>
      <c r="N19" s="510"/>
      <c r="O19" s="511"/>
    </row>
    <row r="20" spans="2:18" x14ac:dyDescent="0.3">
      <c r="B20" s="519"/>
      <c r="C20" s="513"/>
      <c r="D20" s="513"/>
      <c r="E20" s="514"/>
      <c r="G20" s="519"/>
      <c r="H20" s="513"/>
      <c r="I20" s="513"/>
      <c r="J20" s="513"/>
      <c r="K20" s="513"/>
      <c r="L20" s="513"/>
      <c r="M20" s="513"/>
      <c r="N20" s="513"/>
      <c r="O20" s="514"/>
    </row>
    <row r="21" spans="2:18" x14ac:dyDescent="0.3">
      <c r="B21" s="683" t="s">
        <v>855</v>
      </c>
      <c r="C21" s="684" t="s">
        <v>489</v>
      </c>
      <c r="D21" s="685" t="s">
        <v>486</v>
      </c>
      <c r="E21" s="514"/>
      <c r="G21" s="521"/>
      <c r="H21" s="513"/>
      <c r="I21" s="513"/>
      <c r="J21" s="513"/>
      <c r="K21" s="513"/>
      <c r="L21" s="513"/>
      <c r="M21" s="513"/>
      <c r="N21" s="513"/>
      <c r="O21" s="514"/>
    </row>
    <row r="22" spans="2:18" x14ac:dyDescent="0.3">
      <c r="B22" s="519">
        <v>1</v>
      </c>
      <c r="C22" s="686" t="s">
        <v>856</v>
      </c>
      <c r="D22" s="510" t="s">
        <v>856</v>
      </c>
      <c r="E22" s="514"/>
      <c r="G22" s="519"/>
      <c r="H22" s="513"/>
      <c r="I22" s="513"/>
      <c r="J22" s="513"/>
      <c r="K22" s="513"/>
      <c r="L22" s="513"/>
      <c r="M22" s="513"/>
      <c r="N22" s="513"/>
      <c r="O22" s="514"/>
    </row>
    <row r="23" spans="2:18" x14ac:dyDescent="0.3">
      <c r="B23" s="519">
        <f>B22+1</f>
        <v>2</v>
      </c>
      <c r="C23" s="519" t="s">
        <v>856</v>
      </c>
      <c r="D23" s="513" t="s">
        <v>857</v>
      </c>
      <c r="E23" s="514"/>
      <c r="G23" s="519"/>
      <c r="H23" s="513"/>
      <c r="I23" s="513"/>
      <c r="J23" s="513"/>
      <c r="K23" s="513"/>
      <c r="L23" s="513"/>
      <c r="M23" s="513"/>
      <c r="N23" s="513"/>
      <c r="O23" s="514"/>
    </row>
    <row r="24" spans="2:18" x14ac:dyDescent="0.3">
      <c r="B24" s="519">
        <f t="shared" ref="B24:B87" si="0">B23+1</f>
        <v>3</v>
      </c>
      <c r="C24" s="519" t="s">
        <v>857</v>
      </c>
      <c r="D24" s="513" t="s">
        <v>856</v>
      </c>
      <c r="E24" s="514"/>
      <c r="G24" s="519"/>
      <c r="H24" s="513"/>
      <c r="I24" s="513"/>
      <c r="J24" s="513"/>
      <c r="K24" s="513"/>
      <c r="L24" s="513"/>
      <c r="M24" s="513"/>
      <c r="N24" s="513"/>
      <c r="O24" s="514"/>
    </row>
    <row r="25" spans="2:18" x14ac:dyDescent="0.3">
      <c r="B25" s="519">
        <f t="shared" si="0"/>
        <v>4</v>
      </c>
      <c r="C25" s="519" t="s">
        <v>856</v>
      </c>
      <c r="D25" s="513" t="s">
        <v>856</v>
      </c>
      <c r="E25" s="514"/>
      <c r="G25" s="519"/>
      <c r="H25" s="513"/>
      <c r="I25" s="513"/>
      <c r="J25" s="513"/>
      <c r="K25" s="513"/>
      <c r="L25" s="513"/>
      <c r="M25" s="513"/>
      <c r="N25" s="513"/>
      <c r="O25" s="514"/>
    </row>
    <row r="26" spans="2:18" x14ac:dyDescent="0.3">
      <c r="B26" s="519">
        <f t="shared" si="0"/>
        <v>5</v>
      </c>
      <c r="C26" s="519" t="s">
        <v>856</v>
      </c>
      <c r="D26" s="513" t="s">
        <v>857</v>
      </c>
      <c r="E26" s="514"/>
      <c r="G26" s="519"/>
      <c r="H26" s="513"/>
      <c r="I26" s="513"/>
      <c r="J26" s="513"/>
      <c r="K26" s="513"/>
      <c r="L26" s="513"/>
      <c r="M26" s="513"/>
      <c r="N26" s="513"/>
      <c r="O26" s="514"/>
    </row>
    <row r="27" spans="2:18" x14ac:dyDescent="0.3">
      <c r="B27" s="519">
        <f t="shared" si="0"/>
        <v>6</v>
      </c>
      <c r="C27" s="519" t="s">
        <v>856</v>
      </c>
      <c r="D27" s="513" t="s">
        <v>856</v>
      </c>
      <c r="E27" s="514"/>
      <c r="G27" s="519"/>
      <c r="H27" s="513"/>
      <c r="I27" s="513"/>
      <c r="J27" s="513"/>
      <c r="K27" s="513"/>
      <c r="L27" s="513"/>
      <c r="M27" s="513"/>
      <c r="N27" s="513"/>
      <c r="O27" s="514"/>
    </row>
    <row r="28" spans="2:18" x14ac:dyDescent="0.3">
      <c r="B28" s="519">
        <f t="shared" si="0"/>
        <v>7</v>
      </c>
      <c r="C28" s="519" t="s">
        <v>857</v>
      </c>
      <c r="D28" s="513" t="s">
        <v>857</v>
      </c>
      <c r="E28" s="514"/>
      <c r="G28" s="519"/>
      <c r="H28" s="513"/>
      <c r="I28" s="513"/>
      <c r="J28" s="513"/>
      <c r="K28" s="513"/>
      <c r="L28" s="513"/>
      <c r="M28" s="513"/>
      <c r="N28" s="513"/>
      <c r="O28" s="514"/>
    </row>
    <row r="29" spans="2:18" x14ac:dyDescent="0.3">
      <c r="B29" s="519">
        <f t="shared" si="0"/>
        <v>8</v>
      </c>
      <c r="C29" s="519" t="s">
        <v>856</v>
      </c>
      <c r="D29" s="513" t="s">
        <v>856</v>
      </c>
      <c r="E29" s="514"/>
      <c r="G29" s="519"/>
      <c r="H29" s="513"/>
      <c r="I29" s="513"/>
      <c r="J29" s="513"/>
      <c r="K29" s="513"/>
      <c r="L29" s="513"/>
      <c r="M29" s="513"/>
      <c r="N29" s="513"/>
      <c r="O29" s="514"/>
    </row>
    <row r="30" spans="2:18" x14ac:dyDescent="0.3">
      <c r="B30" s="519">
        <f t="shared" si="0"/>
        <v>9</v>
      </c>
      <c r="C30" s="519" t="s">
        <v>856</v>
      </c>
      <c r="D30" s="513" t="s">
        <v>856</v>
      </c>
      <c r="E30" s="514"/>
      <c r="G30" s="519"/>
      <c r="H30" s="513"/>
      <c r="I30" s="513"/>
      <c r="J30" s="513"/>
      <c r="K30" s="513"/>
      <c r="L30" s="513"/>
      <c r="M30" s="513"/>
      <c r="N30" s="513"/>
      <c r="O30" s="514"/>
    </row>
    <row r="31" spans="2:18" x14ac:dyDescent="0.3">
      <c r="B31" s="519">
        <f t="shared" si="0"/>
        <v>10</v>
      </c>
      <c r="C31" s="519" t="s">
        <v>856</v>
      </c>
      <c r="D31" s="513" t="s">
        <v>856</v>
      </c>
      <c r="E31" s="514"/>
      <c r="G31" s="519"/>
      <c r="H31" s="513"/>
      <c r="I31" s="513"/>
      <c r="J31" s="513"/>
      <c r="K31" s="513"/>
      <c r="L31" s="513"/>
      <c r="M31" s="513"/>
      <c r="N31" s="513"/>
      <c r="O31" s="514"/>
    </row>
    <row r="32" spans="2:18" x14ac:dyDescent="0.3">
      <c r="B32" s="519">
        <f t="shared" si="0"/>
        <v>11</v>
      </c>
      <c r="C32" s="519" t="s">
        <v>856</v>
      </c>
      <c r="D32" s="513" t="s">
        <v>857</v>
      </c>
      <c r="E32" s="514"/>
      <c r="G32" s="519"/>
      <c r="H32" s="513"/>
      <c r="I32" s="513"/>
      <c r="J32" s="513"/>
      <c r="K32" s="513"/>
      <c r="L32" s="513"/>
      <c r="M32" s="513"/>
      <c r="N32" s="513"/>
      <c r="O32" s="514"/>
    </row>
    <row r="33" spans="2:15" x14ac:dyDescent="0.3">
      <c r="B33" s="519">
        <f t="shared" si="0"/>
        <v>12</v>
      </c>
      <c r="C33" s="519" t="s">
        <v>856</v>
      </c>
      <c r="D33" s="513" t="s">
        <v>857</v>
      </c>
      <c r="E33" s="514"/>
      <c r="G33" s="519"/>
      <c r="H33" s="513"/>
      <c r="I33" s="513"/>
      <c r="J33" s="513"/>
      <c r="K33" s="513"/>
      <c r="L33" s="513"/>
      <c r="M33" s="513"/>
      <c r="N33" s="513"/>
      <c r="O33" s="514"/>
    </row>
    <row r="34" spans="2:15" x14ac:dyDescent="0.3">
      <c r="B34" s="519">
        <f t="shared" si="0"/>
        <v>13</v>
      </c>
      <c r="C34" s="519" t="s">
        <v>857</v>
      </c>
      <c r="D34" s="513" t="s">
        <v>857</v>
      </c>
      <c r="E34" s="514"/>
      <c r="G34" s="519"/>
      <c r="H34" s="513"/>
      <c r="I34" s="513"/>
      <c r="J34" s="513"/>
      <c r="K34" s="513"/>
      <c r="L34" s="513"/>
      <c r="M34" s="513"/>
      <c r="N34" s="513"/>
      <c r="O34" s="514"/>
    </row>
    <row r="35" spans="2:15" x14ac:dyDescent="0.3">
      <c r="B35" s="519">
        <f t="shared" si="0"/>
        <v>14</v>
      </c>
      <c r="C35" s="519" t="s">
        <v>857</v>
      </c>
      <c r="D35" s="513" t="s">
        <v>856</v>
      </c>
      <c r="E35" s="514"/>
      <c r="G35" s="519"/>
      <c r="H35" s="513"/>
      <c r="I35" s="513"/>
      <c r="J35" s="513"/>
      <c r="K35" s="513"/>
      <c r="L35" s="513"/>
      <c r="M35" s="513"/>
      <c r="N35" s="513"/>
      <c r="O35" s="514"/>
    </row>
    <row r="36" spans="2:15" x14ac:dyDescent="0.3">
      <c r="B36" s="519">
        <f t="shared" si="0"/>
        <v>15</v>
      </c>
      <c r="C36" s="519" t="s">
        <v>857</v>
      </c>
      <c r="D36" s="513" t="s">
        <v>857</v>
      </c>
      <c r="E36" s="514"/>
      <c r="G36" s="519"/>
      <c r="H36" s="513"/>
      <c r="I36" s="513"/>
      <c r="J36" s="513"/>
      <c r="K36" s="513"/>
      <c r="L36" s="513"/>
      <c r="M36" s="513"/>
      <c r="N36" s="513"/>
      <c r="O36" s="514"/>
    </row>
    <row r="37" spans="2:15" x14ac:dyDescent="0.3">
      <c r="B37" s="519">
        <f t="shared" si="0"/>
        <v>16</v>
      </c>
      <c r="C37" s="519" t="s">
        <v>857</v>
      </c>
      <c r="D37" s="513" t="s">
        <v>857</v>
      </c>
      <c r="E37" s="514"/>
      <c r="G37" s="519"/>
      <c r="H37" s="513"/>
      <c r="I37" s="513"/>
      <c r="J37" s="513"/>
      <c r="K37" s="513"/>
      <c r="L37" s="513"/>
      <c r="M37" s="513"/>
      <c r="N37" s="513"/>
      <c r="O37" s="514"/>
    </row>
    <row r="38" spans="2:15" x14ac:dyDescent="0.3">
      <c r="B38" s="519">
        <f t="shared" si="0"/>
        <v>17</v>
      </c>
      <c r="C38" s="519" t="s">
        <v>857</v>
      </c>
      <c r="D38" s="513" t="s">
        <v>857</v>
      </c>
      <c r="E38" s="514"/>
      <c r="G38" s="519"/>
      <c r="H38" s="513"/>
      <c r="I38" s="513"/>
      <c r="J38" s="513"/>
      <c r="K38" s="513"/>
      <c r="L38" s="513"/>
      <c r="M38" s="513"/>
      <c r="N38" s="513"/>
      <c r="O38" s="514"/>
    </row>
    <row r="39" spans="2:15" x14ac:dyDescent="0.3">
      <c r="B39" s="519">
        <f t="shared" si="0"/>
        <v>18</v>
      </c>
      <c r="C39" s="519" t="s">
        <v>857</v>
      </c>
      <c r="D39" s="513" t="s">
        <v>856</v>
      </c>
      <c r="E39" s="514"/>
      <c r="G39" s="519"/>
      <c r="H39" s="513"/>
      <c r="I39" s="513"/>
      <c r="J39" s="513"/>
      <c r="K39" s="513"/>
      <c r="L39" s="513"/>
      <c r="M39" s="513"/>
      <c r="N39" s="513"/>
      <c r="O39" s="514"/>
    </row>
    <row r="40" spans="2:15" x14ac:dyDescent="0.3">
      <c r="B40" s="519">
        <f t="shared" si="0"/>
        <v>19</v>
      </c>
      <c r="C40" s="519" t="s">
        <v>857</v>
      </c>
      <c r="D40" s="513" t="s">
        <v>856</v>
      </c>
      <c r="E40" s="514"/>
      <c r="G40" s="519"/>
      <c r="H40" s="513"/>
      <c r="I40" s="513"/>
      <c r="J40" s="513"/>
      <c r="K40" s="513"/>
      <c r="L40" s="513"/>
      <c r="M40" s="513"/>
      <c r="N40" s="513"/>
      <c r="O40" s="514"/>
    </row>
    <row r="41" spans="2:15" x14ac:dyDescent="0.3">
      <c r="B41" s="519">
        <f t="shared" si="0"/>
        <v>20</v>
      </c>
      <c r="C41" s="519" t="s">
        <v>857</v>
      </c>
      <c r="D41" s="513" t="s">
        <v>857</v>
      </c>
      <c r="E41" s="514"/>
      <c r="G41" s="519"/>
      <c r="H41" s="513"/>
      <c r="I41" s="513"/>
      <c r="J41" s="513"/>
      <c r="K41" s="513"/>
      <c r="L41" s="513"/>
      <c r="M41" s="513"/>
      <c r="N41" s="513"/>
      <c r="O41" s="514"/>
    </row>
    <row r="42" spans="2:15" x14ac:dyDescent="0.3">
      <c r="B42" s="519">
        <f t="shared" si="0"/>
        <v>21</v>
      </c>
      <c r="C42" s="519" t="s">
        <v>856</v>
      </c>
      <c r="D42" s="513" t="s">
        <v>857</v>
      </c>
      <c r="E42" s="514"/>
      <c r="G42" s="519"/>
      <c r="H42" s="513"/>
      <c r="I42" s="513"/>
      <c r="J42" s="513"/>
      <c r="K42" s="513"/>
      <c r="L42" s="513"/>
      <c r="M42" s="513"/>
      <c r="N42" s="513"/>
      <c r="O42" s="514"/>
    </row>
    <row r="43" spans="2:15" x14ac:dyDescent="0.3">
      <c r="B43" s="519">
        <f t="shared" si="0"/>
        <v>22</v>
      </c>
      <c r="C43" s="519" t="s">
        <v>857</v>
      </c>
      <c r="D43" s="513" t="s">
        <v>856</v>
      </c>
      <c r="E43" s="514"/>
      <c r="G43" s="519"/>
      <c r="H43" s="513"/>
      <c r="I43" s="513"/>
      <c r="J43" s="513"/>
      <c r="K43" s="513"/>
      <c r="L43" s="513"/>
      <c r="M43" s="513"/>
      <c r="N43" s="513"/>
      <c r="O43" s="514"/>
    </row>
    <row r="44" spans="2:15" x14ac:dyDescent="0.3">
      <c r="B44" s="519">
        <f t="shared" si="0"/>
        <v>23</v>
      </c>
      <c r="C44" s="519" t="s">
        <v>856</v>
      </c>
      <c r="D44" s="513" t="s">
        <v>857</v>
      </c>
      <c r="E44" s="514"/>
      <c r="G44" s="519"/>
      <c r="H44" s="513"/>
      <c r="I44" s="513"/>
      <c r="J44" s="513"/>
      <c r="K44" s="513"/>
      <c r="L44" s="513"/>
      <c r="M44" s="513"/>
      <c r="N44" s="513"/>
      <c r="O44" s="514"/>
    </row>
    <row r="45" spans="2:15" x14ac:dyDescent="0.3">
      <c r="B45" s="519">
        <f t="shared" si="0"/>
        <v>24</v>
      </c>
      <c r="C45" s="519" t="s">
        <v>857</v>
      </c>
      <c r="D45" s="513" t="s">
        <v>857</v>
      </c>
      <c r="E45" s="514"/>
      <c r="G45" s="519"/>
      <c r="H45" s="513"/>
      <c r="I45" s="513"/>
      <c r="J45" s="513"/>
      <c r="K45" s="513"/>
      <c r="L45" s="513"/>
      <c r="M45" s="513"/>
      <c r="N45" s="513"/>
      <c r="O45" s="514"/>
    </row>
    <row r="46" spans="2:15" x14ac:dyDescent="0.3">
      <c r="B46" s="519">
        <f t="shared" si="0"/>
        <v>25</v>
      </c>
      <c r="C46" s="519" t="s">
        <v>856</v>
      </c>
      <c r="D46" s="513" t="s">
        <v>857</v>
      </c>
      <c r="E46" s="514"/>
      <c r="G46" s="519"/>
      <c r="H46" s="513"/>
      <c r="I46" s="513"/>
      <c r="J46" s="513"/>
      <c r="K46" s="513"/>
      <c r="L46" s="513"/>
      <c r="M46" s="513"/>
      <c r="N46" s="513"/>
      <c r="O46" s="514"/>
    </row>
    <row r="47" spans="2:15" x14ac:dyDescent="0.3">
      <c r="B47" s="519">
        <f t="shared" si="0"/>
        <v>26</v>
      </c>
      <c r="C47" s="519" t="s">
        <v>856</v>
      </c>
      <c r="D47" s="513" t="s">
        <v>857</v>
      </c>
      <c r="E47" s="514"/>
      <c r="G47" s="519"/>
      <c r="H47" s="513"/>
      <c r="I47" s="513"/>
      <c r="J47" s="513"/>
      <c r="K47" s="513"/>
      <c r="L47" s="513"/>
      <c r="M47" s="513"/>
      <c r="N47" s="513"/>
      <c r="O47" s="514"/>
    </row>
    <row r="48" spans="2:15" x14ac:dyDescent="0.3">
      <c r="B48" s="519">
        <f t="shared" si="0"/>
        <v>27</v>
      </c>
      <c r="C48" s="519" t="s">
        <v>856</v>
      </c>
      <c r="D48" s="513" t="s">
        <v>857</v>
      </c>
      <c r="E48" s="514"/>
      <c r="G48" s="519"/>
      <c r="H48" s="513"/>
      <c r="I48" s="513"/>
      <c r="J48" s="513"/>
      <c r="K48" s="513"/>
      <c r="L48" s="513"/>
      <c r="M48" s="513"/>
      <c r="N48" s="513"/>
      <c r="O48" s="514"/>
    </row>
    <row r="49" spans="2:15" x14ac:dyDescent="0.3">
      <c r="B49" s="519">
        <f t="shared" si="0"/>
        <v>28</v>
      </c>
      <c r="C49" s="519" t="s">
        <v>856</v>
      </c>
      <c r="D49" s="513" t="s">
        <v>857</v>
      </c>
      <c r="E49" s="514"/>
      <c r="G49" s="519"/>
      <c r="H49" s="513"/>
      <c r="I49" s="513"/>
      <c r="J49" s="513"/>
      <c r="K49" s="513"/>
      <c r="L49" s="513"/>
      <c r="M49" s="513"/>
      <c r="N49" s="513"/>
      <c r="O49" s="514"/>
    </row>
    <row r="50" spans="2:15" x14ac:dyDescent="0.3">
      <c r="B50" s="519">
        <f t="shared" si="0"/>
        <v>29</v>
      </c>
      <c r="C50" s="519" t="s">
        <v>857</v>
      </c>
      <c r="D50" s="513" t="s">
        <v>857</v>
      </c>
      <c r="E50" s="514"/>
      <c r="G50" s="519"/>
      <c r="H50" s="513"/>
      <c r="I50" s="513"/>
      <c r="J50" s="513"/>
      <c r="K50" s="513"/>
      <c r="L50" s="513"/>
      <c r="M50" s="513"/>
      <c r="N50" s="513"/>
      <c r="O50" s="514"/>
    </row>
    <row r="51" spans="2:15" x14ac:dyDescent="0.3">
      <c r="B51" s="519">
        <f t="shared" si="0"/>
        <v>30</v>
      </c>
      <c r="C51" s="519" t="s">
        <v>857</v>
      </c>
      <c r="D51" s="513" t="s">
        <v>857</v>
      </c>
      <c r="E51" s="514"/>
      <c r="G51" s="519"/>
      <c r="H51" s="513"/>
      <c r="I51" s="513"/>
      <c r="J51" s="513"/>
      <c r="K51" s="513"/>
      <c r="L51" s="513"/>
      <c r="M51" s="513"/>
      <c r="N51" s="513"/>
      <c r="O51" s="514"/>
    </row>
    <row r="52" spans="2:15" x14ac:dyDescent="0.3">
      <c r="B52" s="519">
        <f t="shared" si="0"/>
        <v>31</v>
      </c>
      <c r="C52" s="519" t="s">
        <v>857</v>
      </c>
      <c r="D52" s="513" t="s">
        <v>857</v>
      </c>
      <c r="E52" s="514"/>
      <c r="G52" s="519"/>
      <c r="H52" s="513"/>
      <c r="I52" s="513"/>
      <c r="J52" s="513"/>
      <c r="K52" s="513"/>
      <c r="L52" s="513"/>
      <c r="M52" s="513"/>
      <c r="N52" s="513"/>
      <c r="O52" s="514"/>
    </row>
    <row r="53" spans="2:15" x14ac:dyDescent="0.3">
      <c r="B53" s="519">
        <f t="shared" si="0"/>
        <v>32</v>
      </c>
      <c r="C53" s="519" t="s">
        <v>857</v>
      </c>
      <c r="D53" s="513" t="s">
        <v>857</v>
      </c>
      <c r="E53" s="514"/>
      <c r="G53" s="519"/>
      <c r="H53" s="513"/>
      <c r="I53" s="513"/>
      <c r="J53" s="513"/>
      <c r="K53" s="513"/>
      <c r="L53" s="513"/>
      <c r="M53" s="513"/>
      <c r="N53" s="513"/>
      <c r="O53" s="514"/>
    </row>
    <row r="54" spans="2:15" x14ac:dyDescent="0.3">
      <c r="B54" s="519">
        <f t="shared" si="0"/>
        <v>33</v>
      </c>
      <c r="C54" s="519" t="s">
        <v>857</v>
      </c>
      <c r="D54" s="513" t="s">
        <v>857</v>
      </c>
      <c r="E54" s="514"/>
      <c r="G54" s="519"/>
      <c r="H54" s="513"/>
      <c r="I54" s="513"/>
      <c r="J54" s="513"/>
      <c r="K54" s="513"/>
      <c r="L54" s="513"/>
      <c r="M54" s="513"/>
      <c r="N54" s="513"/>
      <c r="O54" s="514"/>
    </row>
    <row r="55" spans="2:15" x14ac:dyDescent="0.3">
      <c r="B55" s="519">
        <f t="shared" si="0"/>
        <v>34</v>
      </c>
      <c r="C55" s="519" t="s">
        <v>857</v>
      </c>
      <c r="D55" s="513" t="s">
        <v>856</v>
      </c>
      <c r="E55" s="514"/>
      <c r="G55" s="519"/>
      <c r="H55" s="513"/>
      <c r="I55" s="513"/>
      <c r="J55" s="513"/>
      <c r="K55" s="513"/>
      <c r="L55" s="513"/>
      <c r="M55" s="513"/>
      <c r="N55" s="513"/>
      <c r="O55" s="514"/>
    </row>
    <row r="56" spans="2:15" x14ac:dyDescent="0.3">
      <c r="B56" s="519">
        <f t="shared" si="0"/>
        <v>35</v>
      </c>
      <c r="C56" s="519" t="s">
        <v>856</v>
      </c>
      <c r="D56" s="513" t="s">
        <v>857</v>
      </c>
      <c r="E56" s="514"/>
      <c r="G56" s="519"/>
      <c r="H56" s="513"/>
      <c r="I56" s="513"/>
      <c r="J56" s="513"/>
      <c r="K56" s="513"/>
      <c r="L56" s="513"/>
      <c r="M56" s="513"/>
      <c r="N56" s="513"/>
      <c r="O56" s="514"/>
    </row>
    <row r="57" spans="2:15" x14ac:dyDescent="0.3">
      <c r="B57" s="519">
        <f t="shared" si="0"/>
        <v>36</v>
      </c>
      <c r="C57" s="519" t="s">
        <v>856</v>
      </c>
      <c r="D57" s="513" t="s">
        <v>857</v>
      </c>
      <c r="E57" s="514"/>
      <c r="G57" s="519"/>
      <c r="H57" s="513"/>
      <c r="I57" s="513"/>
      <c r="J57" s="513"/>
      <c r="K57" s="513"/>
      <c r="L57" s="513"/>
      <c r="M57" s="513"/>
      <c r="N57" s="513"/>
      <c r="O57" s="514"/>
    </row>
    <row r="58" spans="2:15" x14ac:dyDescent="0.3">
      <c r="B58" s="519">
        <f t="shared" si="0"/>
        <v>37</v>
      </c>
      <c r="C58" s="519" t="s">
        <v>856</v>
      </c>
      <c r="D58" s="513" t="s">
        <v>856</v>
      </c>
      <c r="E58" s="514"/>
      <c r="G58" s="519"/>
      <c r="H58" s="513"/>
      <c r="I58" s="513"/>
      <c r="J58" s="513"/>
      <c r="K58" s="513"/>
      <c r="L58" s="513"/>
      <c r="M58" s="513"/>
      <c r="N58" s="513"/>
      <c r="O58" s="514"/>
    </row>
    <row r="59" spans="2:15" x14ac:dyDescent="0.3">
      <c r="B59" s="519">
        <f t="shared" si="0"/>
        <v>38</v>
      </c>
      <c r="C59" s="519" t="s">
        <v>856</v>
      </c>
      <c r="D59" s="513" t="s">
        <v>856</v>
      </c>
      <c r="E59" s="514"/>
      <c r="G59" s="519"/>
      <c r="H59" s="513"/>
      <c r="I59" s="513"/>
      <c r="J59" s="513"/>
      <c r="K59" s="513"/>
      <c r="L59" s="513"/>
      <c r="M59" s="513"/>
      <c r="N59" s="513"/>
      <c r="O59" s="514"/>
    </row>
    <row r="60" spans="2:15" x14ac:dyDescent="0.3">
      <c r="B60" s="519">
        <f t="shared" si="0"/>
        <v>39</v>
      </c>
      <c r="C60" s="519" t="s">
        <v>857</v>
      </c>
      <c r="D60" s="513" t="s">
        <v>856</v>
      </c>
      <c r="E60" s="514"/>
      <c r="G60" s="519"/>
      <c r="H60" s="513"/>
      <c r="I60" s="513"/>
      <c r="J60" s="513"/>
      <c r="K60" s="513"/>
      <c r="L60" s="513"/>
      <c r="M60" s="513"/>
      <c r="N60" s="513"/>
      <c r="O60" s="514"/>
    </row>
    <row r="61" spans="2:15" x14ac:dyDescent="0.3">
      <c r="B61" s="519">
        <f t="shared" si="0"/>
        <v>40</v>
      </c>
      <c r="C61" s="519" t="s">
        <v>856</v>
      </c>
      <c r="D61" s="513" t="s">
        <v>857</v>
      </c>
      <c r="E61" s="514"/>
      <c r="G61" s="519"/>
      <c r="H61" s="513"/>
      <c r="I61" s="513"/>
      <c r="J61" s="513"/>
      <c r="K61" s="513"/>
      <c r="L61" s="513"/>
      <c r="M61" s="513"/>
      <c r="N61" s="513"/>
      <c r="O61" s="514"/>
    </row>
    <row r="62" spans="2:15" x14ac:dyDescent="0.3">
      <c r="B62" s="519">
        <f t="shared" si="0"/>
        <v>41</v>
      </c>
      <c r="C62" s="519" t="s">
        <v>856</v>
      </c>
      <c r="D62" s="513" t="s">
        <v>857</v>
      </c>
      <c r="E62" s="514"/>
      <c r="G62" s="519"/>
      <c r="H62" s="513"/>
      <c r="I62" s="513"/>
      <c r="J62" s="513"/>
      <c r="K62" s="513"/>
      <c r="L62" s="513"/>
      <c r="M62" s="513"/>
      <c r="N62" s="513"/>
      <c r="O62" s="514"/>
    </row>
    <row r="63" spans="2:15" x14ac:dyDescent="0.3">
      <c r="B63" s="519">
        <f t="shared" si="0"/>
        <v>42</v>
      </c>
      <c r="C63" s="519" t="s">
        <v>856</v>
      </c>
      <c r="D63" s="513" t="s">
        <v>856</v>
      </c>
      <c r="E63" s="514"/>
      <c r="G63" s="519"/>
      <c r="H63" s="513"/>
      <c r="I63" s="513"/>
      <c r="J63" s="513"/>
      <c r="K63" s="513"/>
      <c r="L63" s="513"/>
      <c r="M63" s="513"/>
      <c r="N63" s="513"/>
      <c r="O63" s="514"/>
    </row>
    <row r="64" spans="2:15" x14ac:dyDescent="0.3">
      <c r="B64" s="519">
        <f t="shared" si="0"/>
        <v>43</v>
      </c>
      <c r="C64" s="519" t="s">
        <v>856</v>
      </c>
      <c r="D64" s="513" t="s">
        <v>856</v>
      </c>
      <c r="E64" s="514"/>
      <c r="G64" s="519"/>
      <c r="H64" s="513"/>
      <c r="I64" s="513"/>
      <c r="J64" s="513"/>
      <c r="K64" s="513"/>
      <c r="L64" s="513"/>
      <c r="M64" s="513"/>
      <c r="N64" s="513"/>
      <c r="O64" s="514"/>
    </row>
    <row r="65" spans="2:15" x14ac:dyDescent="0.3">
      <c r="B65" s="519">
        <f t="shared" si="0"/>
        <v>44</v>
      </c>
      <c r="C65" s="519" t="s">
        <v>856</v>
      </c>
      <c r="D65" s="513" t="s">
        <v>857</v>
      </c>
      <c r="E65" s="514"/>
      <c r="G65" s="519"/>
      <c r="H65" s="513"/>
      <c r="I65" s="513"/>
      <c r="J65" s="513"/>
      <c r="K65" s="513"/>
      <c r="L65" s="513"/>
      <c r="M65" s="513"/>
      <c r="N65" s="513"/>
      <c r="O65" s="514"/>
    </row>
    <row r="66" spans="2:15" x14ac:dyDescent="0.3">
      <c r="B66" s="519">
        <f t="shared" si="0"/>
        <v>45</v>
      </c>
      <c r="C66" s="519" t="s">
        <v>856</v>
      </c>
      <c r="D66" s="513" t="s">
        <v>857</v>
      </c>
      <c r="E66" s="514"/>
      <c r="G66" s="519"/>
      <c r="H66" s="513"/>
      <c r="I66" s="513"/>
      <c r="J66" s="513"/>
      <c r="K66" s="513"/>
      <c r="L66" s="513"/>
      <c r="M66" s="513"/>
      <c r="N66" s="513"/>
      <c r="O66" s="514"/>
    </row>
    <row r="67" spans="2:15" x14ac:dyDescent="0.3">
      <c r="B67" s="519">
        <f t="shared" si="0"/>
        <v>46</v>
      </c>
      <c r="C67" s="519" t="s">
        <v>856</v>
      </c>
      <c r="D67" s="513" t="s">
        <v>857</v>
      </c>
      <c r="E67" s="514"/>
      <c r="G67" s="519"/>
      <c r="H67" s="513"/>
      <c r="I67" s="513"/>
      <c r="J67" s="513"/>
      <c r="K67" s="513"/>
      <c r="L67" s="513"/>
      <c r="M67" s="513"/>
      <c r="N67" s="513"/>
      <c r="O67" s="514"/>
    </row>
    <row r="68" spans="2:15" x14ac:dyDescent="0.3">
      <c r="B68" s="519">
        <f t="shared" si="0"/>
        <v>47</v>
      </c>
      <c r="C68" s="519" t="s">
        <v>856</v>
      </c>
      <c r="D68" s="513" t="s">
        <v>857</v>
      </c>
      <c r="E68" s="514"/>
      <c r="G68" s="519"/>
      <c r="H68" s="513"/>
      <c r="I68" s="513"/>
      <c r="J68" s="513"/>
      <c r="K68" s="513"/>
      <c r="L68" s="513"/>
      <c r="M68" s="513"/>
      <c r="N68" s="513"/>
      <c r="O68" s="514"/>
    </row>
    <row r="69" spans="2:15" x14ac:dyDescent="0.3">
      <c r="B69" s="519">
        <f t="shared" si="0"/>
        <v>48</v>
      </c>
      <c r="C69" s="519" t="s">
        <v>857</v>
      </c>
      <c r="D69" s="513" t="s">
        <v>856</v>
      </c>
      <c r="E69" s="514"/>
      <c r="G69" s="519"/>
      <c r="H69" s="513"/>
      <c r="I69" s="513"/>
      <c r="J69" s="513"/>
      <c r="K69" s="513"/>
      <c r="L69" s="513"/>
      <c r="M69" s="513"/>
      <c r="N69" s="513"/>
      <c r="O69" s="514"/>
    </row>
    <row r="70" spans="2:15" x14ac:dyDescent="0.3">
      <c r="B70" s="519">
        <f t="shared" si="0"/>
        <v>49</v>
      </c>
      <c r="C70" s="519" t="s">
        <v>856</v>
      </c>
      <c r="D70" s="513" t="s">
        <v>857</v>
      </c>
      <c r="E70" s="514"/>
      <c r="G70" s="519"/>
      <c r="H70" s="513"/>
      <c r="I70" s="513"/>
      <c r="J70" s="513"/>
      <c r="K70" s="513"/>
      <c r="L70" s="513"/>
      <c r="M70" s="513"/>
      <c r="N70" s="513"/>
      <c r="O70" s="514"/>
    </row>
    <row r="71" spans="2:15" x14ac:dyDescent="0.3">
      <c r="B71" s="519">
        <f t="shared" si="0"/>
        <v>50</v>
      </c>
      <c r="C71" s="519" t="s">
        <v>857</v>
      </c>
      <c r="D71" s="513" t="s">
        <v>857</v>
      </c>
      <c r="E71" s="514"/>
      <c r="G71" s="519"/>
      <c r="H71" s="513"/>
      <c r="I71" s="513"/>
      <c r="J71" s="513"/>
      <c r="K71" s="513"/>
      <c r="L71" s="513"/>
      <c r="M71" s="513"/>
      <c r="N71" s="513"/>
      <c r="O71" s="514"/>
    </row>
    <row r="72" spans="2:15" x14ac:dyDescent="0.3">
      <c r="B72" s="519">
        <f t="shared" si="0"/>
        <v>51</v>
      </c>
      <c r="C72" s="519" t="s">
        <v>856</v>
      </c>
      <c r="D72" s="513" t="s">
        <v>857</v>
      </c>
      <c r="E72" s="514"/>
      <c r="G72" s="519"/>
      <c r="H72" s="513"/>
      <c r="I72" s="513"/>
      <c r="J72" s="513"/>
      <c r="K72" s="513"/>
      <c r="L72" s="513"/>
      <c r="M72" s="513"/>
      <c r="N72" s="513"/>
      <c r="O72" s="514"/>
    </row>
    <row r="73" spans="2:15" x14ac:dyDescent="0.3">
      <c r="B73" s="519">
        <f t="shared" si="0"/>
        <v>52</v>
      </c>
      <c r="C73" s="519" t="s">
        <v>857</v>
      </c>
      <c r="D73" s="513" t="s">
        <v>857</v>
      </c>
      <c r="E73" s="514"/>
      <c r="G73" s="519"/>
      <c r="H73" s="513"/>
      <c r="I73" s="513"/>
      <c r="J73" s="513"/>
      <c r="K73" s="513"/>
      <c r="L73" s="513"/>
      <c r="M73" s="513"/>
      <c r="N73" s="513"/>
      <c r="O73" s="514"/>
    </row>
    <row r="74" spans="2:15" x14ac:dyDescent="0.3">
      <c r="B74" s="519">
        <f t="shared" si="0"/>
        <v>53</v>
      </c>
      <c r="C74" s="519" t="s">
        <v>856</v>
      </c>
      <c r="D74" s="513" t="s">
        <v>857</v>
      </c>
      <c r="E74" s="514"/>
      <c r="G74" s="519"/>
      <c r="H74" s="513"/>
      <c r="I74" s="513"/>
      <c r="J74" s="513"/>
      <c r="K74" s="513"/>
      <c r="L74" s="513"/>
      <c r="M74" s="513"/>
      <c r="N74" s="513"/>
      <c r="O74" s="514"/>
    </row>
    <row r="75" spans="2:15" x14ac:dyDescent="0.3">
      <c r="B75" s="519">
        <f t="shared" si="0"/>
        <v>54</v>
      </c>
      <c r="C75" s="519" t="s">
        <v>856</v>
      </c>
      <c r="D75" s="513" t="s">
        <v>857</v>
      </c>
      <c r="E75" s="514"/>
      <c r="G75" s="519"/>
      <c r="H75" s="513"/>
      <c r="I75" s="513"/>
      <c r="J75" s="513"/>
      <c r="K75" s="513"/>
      <c r="L75" s="513"/>
      <c r="M75" s="513"/>
      <c r="N75" s="513"/>
      <c r="O75" s="514"/>
    </row>
    <row r="76" spans="2:15" x14ac:dyDescent="0.3">
      <c r="B76" s="519">
        <f t="shared" si="0"/>
        <v>55</v>
      </c>
      <c r="C76" s="519" t="s">
        <v>856</v>
      </c>
      <c r="D76" s="513" t="s">
        <v>857</v>
      </c>
      <c r="E76" s="514"/>
      <c r="G76" s="519"/>
      <c r="H76" s="513"/>
      <c r="I76" s="513"/>
      <c r="J76" s="513"/>
      <c r="K76" s="513"/>
      <c r="L76" s="513"/>
      <c r="M76" s="513"/>
      <c r="N76" s="513"/>
      <c r="O76" s="514"/>
    </row>
    <row r="77" spans="2:15" x14ac:dyDescent="0.3">
      <c r="B77" s="519">
        <f t="shared" si="0"/>
        <v>56</v>
      </c>
      <c r="C77" s="519" t="s">
        <v>856</v>
      </c>
      <c r="D77" s="513" t="s">
        <v>856</v>
      </c>
      <c r="E77" s="514"/>
      <c r="G77" s="519"/>
      <c r="H77" s="513"/>
      <c r="I77" s="513"/>
      <c r="J77" s="513"/>
      <c r="K77" s="513"/>
      <c r="L77" s="513"/>
      <c r="M77" s="513"/>
      <c r="N77" s="513"/>
      <c r="O77" s="514"/>
    </row>
    <row r="78" spans="2:15" x14ac:dyDescent="0.3">
      <c r="B78" s="519">
        <f t="shared" si="0"/>
        <v>57</v>
      </c>
      <c r="C78" s="519" t="s">
        <v>856</v>
      </c>
      <c r="D78" s="513" t="s">
        <v>857</v>
      </c>
      <c r="E78" s="514"/>
      <c r="G78" s="519"/>
      <c r="H78" s="513"/>
      <c r="I78" s="513"/>
      <c r="J78" s="513"/>
      <c r="K78" s="513"/>
      <c r="L78" s="513"/>
      <c r="M78" s="513"/>
      <c r="N78" s="513"/>
      <c r="O78" s="514"/>
    </row>
    <row r="79" spans="2:15" x14ac:dyDescent="0.3">
      <c r="B79" s="519">
        <f t="shared" si="0"/>
        <v>58</v>
      </c>
      <c r="C79" s="519" t="s">
        <v>857</v>
      </c>
      <c r="D79" s="513" t="s">
        <v>856</v>
      </c>
      <c r="E79" s="514"/>
      <c r="G79" s="519"/>
      <c r="H79" s="513"/>
      <c r="I79" s="513"/>
      <c r="J79" s="513"/>
      <c r="K79" s="513"/>
      <c r="L79" s="513"/>
      <c r="M79" s="513"/>
      <c r="N79" s="513"/>
      <c r="O79" s="514"/>
    </row>
    <row r="80" spans="2:15" x14ac:dyDescent="0.3">
      <c r="B80" s="519">
        <f t="shared" si="0"/>
        <v>59</v>
      </c>
      <c r="C80" s="519" t="s">
        <v>856</v>
      </c>
      <c r="D80" s="513" t="s">
        <v>857</v>
      </c>
      <c r="E80" s="514"/>
      <c r="G80" s="519"/>
      <c r="H80" s="513"/>
      <c r="I80" s="513"/>
      <c r="J80" s="513"/>
      <c r="K80" s="513"/>
      <c r="L80" s="513"/>
      <c r="M80" s="513"/>
      <c r="N80" s="513"/>
      <c r="O80" s="514"/>
    </row>
    <row r="81" spans="2:15" x14ac:dyDescent="0.3">
      <c r="B81" s="519">
        <f t="shared" si="0"/>
        <v>60</v>
      </c>
      <c r="C81" s="519" t="s">
        <v>856</v>
      </c>
      <c r="D81" s="513" t="s">
        <v>856</v>
      </c>
      <c r="E81" s="514"/>
      <c r="G81" s="519"/>
      <c r="H81" s="513"/>
      <c r="I81" s="513"/>
      <c r="J81" s="513"/>
      <c r="K81" s="513"/>
      <c r="L81" s="513"/>
      <c r="M81" s="513"/>
      <c r="N81" s="513"/>
      <c r="O81" s="514"/>
    </row>
    <row r="82" spans="2:15" x14ac:dyDescent="0.3">
      <c r="B82" s="519">
        <f t="shared" si="0"/>
        <v>61</v>
      </c>
      <c r="C82" s="519" t="s">
        <v>856</v>
      </c>
      <c r="D82" s="513" t="s">
        <v>857</v>
      </c>
      <c r="E82" s="514"/>
      <c r="G82" s="519"/>
      <c r="H82" s="513"/>
      <c r="I82" s="513"/>
      <c r="J82" s="513"/>
      <c r="K82" s="513"/>
      <c r="L82" s="513"/>
      <c r="M82" s="513"/>
      <c r="N82" s="513"/>
      <c r="O82" s="514"/>
    </row>
    <row r="83" spans="2:15" x14ac:dyDescent="0.3">
      <c r="B83" s="519">
        <f t="shared" si="0"/>
        <v>62</v>
      </c>
      <c r="C83" s="519" t="s">
        <v>856</v>
      </c>
      <c r="D83" s="513" t="s">
        <v>857</v>
      </c>
      <c r="E83" s="514"/>
      <c r="G83" s="519"/>
      <c r="H83" s="513"/>
      <c r="I83" s="513"/>
      <c r="J83" s="513"/>
      <c r="K83" s="513"/>
      <c r="L83" s="513"/>
      <c r="M83" s="513"/>
      <c r="N83" s="513"/>
      <c r="O83" s="514"/>
    </row>
    <row r="84" spans="2:15" x14ac:dyDescent="0.3">
      <c r="B84" s="519">
        <f t="shared" si="0"/>
        <v>63</v>
      </c>
      <c r="C84" s="519" t="s">
        <v>856</v>
      </c>
      <c r="D84" s="513" t="s">
        <v>857</v>
      </c>
      <c r="E84" s="514"/>
      <c r="G84" s="519"/>
      <c r="H84" s="513"/>
      <c r="I84" s="513"/>
      <c r="J84" s="513"/>
      <c r="K84" s="513"/>
      <c r="L84" s="513"/>
      <c r="M84" s="513"/>
      <c r="N84" s="513"/>
      <c r="O84" s="514"/>
    </row>
    <row r="85" spans="2:15" x14ac:dyDescent="0.3">
      <c r="B85" s="519">
        <f t="shared" si="0"/>
        <v>64</v>
      </c>
      <c r="C85" s="519" t="s">
        <v>856</v>
      </c>
      <c r="D85" s="513" t="s">
        <v>857</v>
      </c>
      <c r="E85" s="514"/>
      <c r="G85" s="519"/>
      <c r="H85" s="513"/>
      <c r="I85" s="513"/>
      <c r="J85" s="513"/>
      <c r="K85" s="513"/>
      <c r="L85" s="513"/>
      <c r="M85" s="513"/>
      <c r="N85" s="513"/>
      <c r="O85" s="514"/>
    </row>
    <row r="86" spans="2:15" x14ac:dyDescent="0.3">
      <c r="B86" s="519">
        <f t="shared" si="0"/>
        <v>65</v>
      </c>
      <c r="C86" s="519" t="s">
        <v>856</v>
      </c>
      <c r="D86" s="513" t="s">
        <v>857</v>
      </c>
      <c r="E86" s="514"/>
      <c r="G86" s="519"/>
      <c r="H86" s="513"/>
      <c r="I86" s="513"/>
      <c r="J86" s="513"/>
      <c r="K86" s="513"/>
      <c r="L86" s="513"/>
      <c r="M86" s="513"/>
      <c r="N86" s="513"/>
      <c r="O86" s="514"/>
    </row>
    <row r="87" spans="2:15" x14ac:dyDescent="0.3">
      <c r="B87" s="519">
        <f t="shared" si="0"/>
        <v>66</v>
      </c>
      <c r="C87" s="519" t="s">
        <v>856</v>
      </c>
      <c r="D87" s="513" t="s">
        <v>857</v>
      </c>
      <c r="E87" s="514"/>
      <c r="G87" s="519"/>
      <c r="H87" s="513"/>
      <c r="I87" s="513"/>
      <c r="J87" s="513"/>
      <c r="K87" s="513"/>
      <c r="L87" s="513"/>
      <c r="M87" s="513"/>
      <c r="N87" s="513"/>
      <c r="O87" s="514"/>
    </row>
    <row r="88" spans="2:15" x14ac:dyDescent="0.3">
      <c r="B88" s="519">
        <f t="shared" ref="B88:B121" si="1">B87+1</f>
        <v>67</v>
      </c>
      <c r="C88" s="519" t="s">
        <v>857</v>
      </c>
      <c r="D88" s="513" t="s">
        <v>857</v>
      </c>
      <c r="E88" s="514"/>
      <c r="G88" s="519"/>
      <c r="H88" s="513"/>
      <c r="I88" s="513"/>
      <c r="J88" s="513"/>
      <c r="K88" s="513"/>
      <c r="L88" s="513"/>
      <c r="M88" s="513"/>
      <c r="N88" s="513"/>
      <c r="O88" s="514"/>
    </row>
    <row r="89" spans="2:15" x14ac:dyDescent="0.3">
      <c r="B89" s="519">
        <f t="shared" si="1"/>
        <v>68</v>
      </c>
      <c r="C89" s="519" t="s">
        <v>856</v>
      </c>
      <c r="D89" s="513" t="s">
        <v>857</v>
      </c>
      <c r="E89" s="514"/>
      <c r="G89" s="519"/>
      <c r="H89" s="513"/>
      <c r="I89" s="513"/>
      <c r="J89" s="513"/>
      <c r="K89" s="513"/>
      <c r="L89" s="513"/>
      <c r="M89" s="513"/>
      <c r="N89" s="513"/>
      <c r="O89" s="514"/>
    </row>
    <row r="90" spans="2:15" x14ac:dyDescent="0.3">
      <c r="B90" s="519">
        <f t="shared" si="1"/>
        <v>69</v>
      </c>
      <c r="C90" s="519" t="s">
        <v>856</v>
      </c>
      <c r="D90" s="513" t="s">
        <v>857</v>
      </c>
      <c r="E90" s="514"/>
      <c r="G90" s="519"/>
      <c r="H90" s="513"/>
      <c r="I90" s="513"/>
      <c r="J90" s="513"/>
      <c r="K90" s="513"/>
      <c r="L90" s="513"/>
      <c r="M90" s="513"/>
      <c r="N90" s="513"/>
      <c r="O90" s="514"/>
    </row>
    <row r="91" spans="2:15" x14ac:dyDescent="0.3">
      <c r="B91" s="519">
        <f t="shared" si="1"/>
        <v>70</v>
      </c>
      <c r="C91" s="519" t="s">
        <v>857</v>
      </c>
      <c r="D91" s="513" t="s">
        <v>857</v>
      </c>
      <c r="E91" s="514"/>
      <c r="G91" s="519"/>
      <c r="H91" s="513"/>
      <c r="I91" s="513"/>
      <c r="J91" s="513"/>
      <c r="K91" s="513"/>
      <c r="L91" s="513"/>
      <c r="M91" s="513"/>
      <c r="N91" s="513"/>
      <c r="O91" s="514"/>
    </row>
    <row r="92" spans="2:15" x14ac:dyDescent="0.3">
      <c r="B92" s="519">
        <f t="shared" si="1"/>
        <v>71</v>
      </c>
      <c r="C92" s="519" t="s">
        <v>857</v>
      </c>
      <c r="D92" s="513" t="s">
        <v>857</v>
      </c>
      <c r="E92" s="514"/>
      <c r="G92" s="519"/>
      <c r="H92" s="513"/>
      <c r="I92" s="513"/>
      <c r="J92" s="513"/>
      <c r="K92" s="513"/>
      <c r="L92" s="513"/>
      <c r="M92" s="513"/>
      <c r="N92" s="513"/>
      <c r="O92" s="514"/>
    </row>
    <row r="93" spans="2:15" x14ac:dyDescent="0.3">
      <c r="B93" s="519">
        <f t="shared" si="1"/>
        <v>72</v>
      </c>
      <c r="C93" s="519" t="s">
        <v>856</v>
      </c>
      <c r="D93" s="513" t="s">
        <v>857</v>
      </c>
      <c r="E93" s="514"/>
      <c r="G93" s="519"/>
      <c r="H93" s="513"/>
      <c r="I93" s="513"/>
      <c r="J93" s="513"/>
      <c r="K93" s="513"/>
      <c r="L93" s="513"/>
      <c r="M93" s="513"/>
      <c r="N93" s="513"/>
      <c r="O93" s="514"/>
    </row>
    <row r="94" spans="2:15" x14ac:dyDescent="0.3">
      <c r="B94" s="519">
        <f t="shared" si="1"/>
        <v>73</v>
      </c>
      <c r="C94" s="519" t="s">
        <v>856</v>
      </c>
      <c r="D94" s="513" t="s">
        <v>857</v>
      </c>
      <c r="E94" s="514"/>
      <c r="G94" s="519"/>
      <c r="H94" s="513"/>
      <c r="I94" s="513"/>
      <c r="J94" s="513"/>
      <c r="K94" s="513"/>
      <c r="L94" s="513"/>
      <c r="M94" s="513"/>
      <c r="N94" s="513"/>
      <c r="O94" s="514"/>
    </row>
    <row r="95" spans="2:15" x14ac:dyDescent="0.3">
      <c r="B95" s="519">
        <f t="shared" si="1"/>
        <v>74</v>
      </c>
      <c r="C95" s="519" t="s">
        <v>857</v>
      </c>
      <c r="D95" s="513" t="s">
        <v>857</v>
      </c>
      <c r="E95" s="514"/>
      <c r="G95" s="519"/>
      <c r="H95" s="513"/>
      <c r="I95" s="513"/>
      <c r="J95" s="513"/>
      <c r="K95" s="513"/>
      <c r="L95" s="513"/>
      <c r="M95" s="513"/>
      <c r="N95" s="513"/>
      <c r="O95" s="514"/>
    </row>
    <row r="96" spans="2:15" x14ac:dyDescent="0.3">
      <c r="B96" s="519">
        <f t="shared" si="1"/>
        <v>75</v>
      </c>
      <c r="C96" s="519" t="s">
        <v>856</v>
      </c>
      <c r="D96" s="513" t="s">
        <v>857</v>
      </c>
      <c r="E96" s="514"/>
      <c r="G96" s="519"/>
      <c r="H96" s="513"/>
      <c r="I96" s="513"/>
      <c r="J96" s="513"/>
      <c r="K96" s="513"/>
      <c r="L96" s="513"/>
      <c r="M96" s="513"/>
      <c r="N96" s="513"/>
      <c r="O96" s="514"/>
    </row>
    <row r="97" spans="2:15" x14ac:dyDescent="0.3">
      <c r="B97" s="519">
        <f t="shared" si="1"/>
        <v>76</v>
      </c>
      <c r="C97" s="519" t="s">
        <v>857</v>
      </c>
      <c r="D97" s="513" t="s">
        <v>857</v>
      </c>
      <c r="E97" s="514"/>
      <c r="G97" s="519"/>
      <c r="H97" s="513"/>
      <c r="I97" s="513"/>
      <c r="J97" s="513"/>
      <c r="K97" s="513"/>
      <c r="L97" s="513"/>
      <c r="M97" s="513"/>
      <c r="N97" s="513"/>
      <c r="O97" s="514"/>
    </row>
    <row r="98" spans="2:15" x14ac:dyDescent="0.3">
      <c r="B98" s="519">
        <f t="shared" si="1"/>
        <v>77</v>
      </c>
      <c r="C98" s="519" t="s">
        <v>857</v>
      </c>
      <c r="D98" s="513" t="s">
        <v>857</v>
      </c>
      <c r="E98" s="514"/>
      <c r="G98" s="519"/>
      <c r="H98" s="513"/>
      <c r="I98" s="513"/>
      <c r="J98" s="513"/>
      <c r="K98" s="513"/>
      <c r="L98" s="513"/>
      <c r="M98" s="513"/>
      <c r="N98" s="513"/>
      <c r="O98" s="514"/>
    </row>
    <row r="99" spans="2:15" x14ac:dyDescent="0.3">
      <c r="B99" s="519">
        <f t="shared" si="1"/>
        <v>78</v>
      </c>
      <c r="C99" s="519" t="s">
        <v>857</v>
      </c>
      <c r="D99" s="513" t="s">
        <v>857</v>
      </c>
      <c r="E99" s="514"/>
      <c r="G99" s="519"/>
      <c r="H99" s="513"/>
      <c r="I99" s="513"/>
      <c r="J99" s="513"/>
      <c r="K99" s="513"/>
      <c r="L99" s="513"/>
      <c r="M99" s="513"/>
      <c r="N99" s="513"/>
      <c r="O99" s="514"/>
    </row>
    <row r="100" spans="2:15" x14ac:dyDescent="0.3">
      <c r="B100" s="519">
        <f t="shared" si="1"/>
        <v>79</v>
      </c>
      <c r="C100" s="519" t="s">
        <v>856</v>
      </c>
      <c r="D100" s="513" t="s">
        <v>857</v>
      </c>
      <c r="E100" s="514"/>
      <c r="G100" s="519"/>
      <c r="H100" s="513"/>
      <c r="I100" s="513"/>
      <c r="J100" s="513"/>
      <c r="K100" s="513"/>
      <c r="L100" s="513"/>
      <c r="M100" s="513"/>
      <c r="N100" s="513"/>
      <c r="O100" s="514"/>
    </row>
    <row r="101" spans="2:15" x14ac:dyDescent="0.3">
      <c r="B101" s="519">
        <f t="shared" si="1"/>
        <v>80</v>
      </c>
      <c r="C101" s="519" t="s">
        <v>856</v>
      </c>
      <c r="D101" s="513" t="s">
        <v>857</v>
      </c>
      <c r="E101" s="514"/>
      <c r="G101" s="519"/>
      <c r="H101" s="513"/>
      <c r="I101" s="513"/>
      <c r="J101" s="513"/>
      <c r="K101" s="513"/>
      <c r="L101" s="513"/>
      <c r="M101" s="513"/>
      <c r="N101" s="513"/>
      <c r="O101" s="514"/>
    </row>
    <row r="102" spans="2:15" x14ac:dyDescent="0.3">
      <c r="B102" s="519">
        <f t="shared" si="1"/>
        <v>81</v>
      </c>
      <c r="C102" s="519" t="s">
        <v>857</v>
      </c>
      <c r="D102" s="513" t="s">
        <v>856</v>
      </c>
      <c r="E102" s="514"/>
      <c r="G102" s="519"/>
      <c r="H102" s="513"/>
      <c r="I102" s="513"/>
      <c r="J102" s="513"/>
      <c r="K102" s="513"/>
      <c r="L102" s="513"/>
      <c r="M102" s="513"/>
      <c r="N102" s="513"/>
      <c r="O102" s="514"/>
    </row>
    <row r="103" spans="2:15" x14ac:dyDescent="0.3">
      <c r="B103" s="519">
        <f t="shared" si="1"/>
        <v>82</v>
      </c>
      <c r="C103" s="519" t="s">
        <v>856</v>
      </c>
      <c r="D103" s="513" t="s">
        <v>856</v>
      </c>
      <c r="E103" s="514"/>
      <c r="G103" s="519"/>
      <c r="H103" s="513"/>
      <c r="I103" s="513"/>
      <c r="J103" s="513"/>
      <c r="K103" s="513"/>
      <c r="L103" s="513"/>
      <c r="M103" s="513"/>
      <c r="N103" s="513"/>
      <c r="O103" s="514"/>
    </row>
    <row r="104" spans="2:15" x14ac:dyDescent="0.3">
      <c r="B104" s="519">
        <f t="shared" si="1"/>
        <v>83</v>
      </c>
      <c r="C104" s="519" t="s">
        <v>857</v>
      </c>
      <c r="D104" s="513" t="s">
        <v>857</v>
      </c>
      <c r="E104" s="514"/>
      <c r="G104" s="519"/>
      <c r="H104" s="513"/>
      <c r="I104" s="513"/>
      <c r="J104" s="513"/>
      <c r="K104" s="513"/>
      <c r="L104" s="513"/>
      <c r="M104" s="513"/>
      <c r="N104" s="513"/>
      <c r="O104" s="514"/>
    </row>
    <row r="105" spans="2:15" x14ac:dyDescent="0.3">
      <c r="B105" s="519">
        <f t="shared" si="1"/>
        <v>84</v>
      </c>
      <c r="C105" s="519" t="s">
        <v>856</v>
      </c>
      <c r="D105" s="513" t="s">
        <v>856</v>
      </c>
      <c r="E105" s="514"/>
      <c r="G105" s="519"/>
      <c r="H105" s="513"/>
      <c r="I105" s="513"/>
      <c r="J105" s="513"/>
      <c r="K105" s="513"/>
      <c r="L105" s="513"/>
      <c r="M105" s="513"/>
      <c r="N105" s="513"/>
      <c r="O105" s="514"/>
    </row>
    <row r="106" spans="2:15" x14ac:dyDescent="0.3">
      <c r="B106" s="519">
        <f t="shared" si="1"/>
        <v>85</v>
      </c>
      <c r="C106" s="519" t="s">
        <v>856</v>
      </c>
      <c r="D106" s="513" t="s">
        <v>857</v>
      </c>
      <c r="E106" s="514"/>
      <c r="G106" s="519"/>
      <c r="H106" s="513"/>
      <c r="I106" s="513"/>
      <c r="J106" s="513"/>
      <c r="K106" s="513"/>
      <c r="L106" s="513"/>
      <c r="M106" s="513"/>
      <c r="N106" s="513"/>
      <c r="O106" s="514"/>
    </row>
    <row r="107" spans="2:15" x14ac:dyDescent="0.3">
      <c r="B107" s="519">
        <f t="shared" si="1"/>
        <v>86</v>
      </c>
      <c r="C107" s="519" t="s">
        <v>857</v>
      </c>
      <c r="D107" s="513" t="s">
        <v>857</v>
      </c>
      <c r="E107" s="514"/>
      <c r="G107" s="519"/>
      <c r="H107" s="513"/>
      <c r="I107" s="513"/>
      <c r="J107" s="513"/>
      <c r="K107" s="513"/>
      <c r="L107" s="513"/>
      <c r="M107" s="513"/>
      <c r="N107" s="513"/>
      <c r="O107" s="514"/>
    </row>
    <row r="108" spans="2:15" x14ac:dyDescent="0.3">
      <c r="B108" s="519">
        <f t="shared" si="1"/>
        <v>87</v>
      </c>
      <c r="C108" s="519" t="s">
        <v>856</v>
      </c>
      <c r="D108" s="513" t="s">
        <v>857</v>
      </c>
      <c r="E108" s="514"/>
      <c r="G108" s="519"/>
      <c r="H108" s="513"/>
      <c r="I108" s="513"/>
      <c r="J108" s="513"/>
      <c r="K108" s="513"/>
      <c r="L108" s="513"/>
      <c r="M108" s="513"/>
      <c r="N108" s="513"/>
      <c r="O108" s="514"/>
    </row>
    <row r="109" spans="2:15" x14ac:dyDescent="0.3">
      <c r="B109" s="519">
        <f t="shared" si="1"/>
        <v>88</v>
      </c>
      <c r="C109" s="519" t="s">
        <v>857</v>
      </c>
      <c r="D109" s="513" t="s">
        <v>856</v>
      </c>
      <c r="E109" s="514"/>
      <c r="G109" s="519"/>
      <c r="H109" s="513"/>
      <c r="I109" s="513"/>
      <c r="J109" s="513"/>
      <c r="K109" s="513"/>
      <c r="L109" s="513"/>
      <c r="M109" s="513"/>
      <c r="N109" s="513"/>
      <c r="O109" s="514"/>
    </row>
    <row r="110" spans="2:15" x14ac:dyDescent="0.3">
      <c r="B110" s="519">
        <f t="shared" si="1"/>
        <v>89</v>
      </c>
      <c r="C110" s="519" t="s">
        <v>856</v>
      </c>
      <c r="D110" s="513" t="s">
        <v>857</v>
      </c>
      <c r="E110" s="514"/>
      <c r="G110" s="519"/>
      <c r="H110" s="513"/>
      <c r="I110" s="513"/>
      <c r="J110" s="513"/>
      <c r="K110" s="513"/>
      <c r="L110" s="513"/>
      <c r="M110" s="513"/>
      <c r="N110" s="513"/>
      <c r="O110" s="514"/>
    </row>
    <row r="111" spans="2:15" x14ac:dyDescent="0.3">
      <c r="B111" s="519">
        <f t="shared" si="1"/>
        <v>90</v>
      </c>
      <c r="C111" s="519" t="s">
        <v>856</v>
      </c>
      <c r="D111" s="513" t="s">
        <v>857</v>
      </c>
      <c r="E111" s="514"/>
      <c r="G111" s="519"/>
      <c r="H111" s="513"/>
      <c r="I111" s="513"/>
      <c r="J111" s="513"/>
      <c r="K111" s="513"/>
      <c r="L111" s="513"/>
      <c r="M111" s="513"/>
      <c r="N111" s="513"/>
      <c r="O111" s="514"/>
    </row>
    <row r="112" spans="2:15" x14ac:dyDescent="0.3">
      <c r="B112" s="519">
        <f t="shared" si="1"/>
        <v>91</v>
      </c>
      <c r="C112" s="519" t="s">
        <v>857</v>
      </c>
      <c r="D112" s="513" t="s">
        <v>856</v>
      </c>
      <c r="E112" s="514"/>
      <c r="G112" s="519"/>
      <c r="H112" s="513"/>
      <c r="I112" s="513"/>
      <c r="J112" s="513"/>
      <c r="K112" s="513"/>
      <c r="L112" s="513"/>
      <c r="M112" s="513"/>
      <c r="N112" s="513"/>
      <c r="O112" s="514"/>
    </row>
    <row r="113" spans="2:15" x14ac:dyDescent="0.3">
      <c r="B113" s="519">
        <f t="shared" si="1"/>
        <v>92</v>
      </c>
      <c r="C113" s="519" t="s">
        <v>856</v>
      </c>
      <c r="D113" s="513" t="s">
        <v>857</v>
      </c>
      <c r="E113" s="514"/>
      <c r="G113" s="519"/>
      <c r="H113" s="513"/>
      <c r="I113" s="513"/>
      <c r="J113" s="513"/>
      <c r="K113" s="513"/>
      <c r="L113" s="513"/>
      <c r="M113" s="513"/>
      <c r="N113" s="513"/>
      <c r="O113" s="514"/>
    </row>
    <row r="114" spans="2:15" x14ac:dyDescent="0.3">
      <c r="B114" s="519">
        <f t="shared" si="1"/>
        <v>93</v>
      </c>
      <c r="C114" s="519" t="s">
        <v>856</v>
      </c>
      <c r="D114" s="513" t="s">
        <v>856</v>
      </c>
      <c r="E114" s="514"/>
      <c r="G114" s="519"/>
      <c r="H114" s="513"/>
      <c r="I114" s="513"/>
      <c r="J114" s="513"/>
      <c r="K114" s="513"/>
      <c r="L114" s="513"/>
      <c r="M114" s="513"/>
      <c r="N114" s="513"/>
      <c r="O114" s="514"/>
    </row>
    <row r="115" spans="2:15" x14ac:dyDescent="0.3">
      <c r="B115" s="519">
        <f t="shared" si="1"/>
        <v>94</v>
      </c>
      <c r="C115" s="519" t="s">
        <v>856</v>
      </c>
      <c r="D115" s="513" t="s">
        <v>857</v>
      </c>
      <c r="E115" s="514"/>
      <c r="G115" s="519"/>
      <c r="H115" s="513"/>
      <c r="I115" s="513"/>
      <c r="J115" s="513"/>
      <c r="K115" s="513"/>
      <c r="L115" s="513"/>
      <c r="M115" s="513"/>
      <c r="N115" s="513"/>
      <c r="O115" s="514"/>
    </row>
    <row r="116" spans="2:15" x14ac:dyDescent="0.3">
      <c r="B116" s="519">
        <f t="shared" si="1"/>
        <v>95</v>
      </c>
      <c r="C116" s="519" t="s">
        <v>857</v>
      </c>
      <c r="D116" s="513" t="s">
        <v>857</v>
      </c>
      <c r="E116" s="514"/>
      <c r="G116" s="519"/>
      <c r="H116" s="513"/>
      <c r="I116" s="513"/>
      <c r="J116" s="513"/>
      <c r="K116" s="513"/>
      <c r="L116" s="513"/>
      <c r="M116" s="513"/>
      <c r="N116" s="513"/>
      <c r="O116" s="514"/>
    </row>
    <row r="117" spans="2:15" x14ac:dyDescent="0.3">
      <c r="B117" s="519">
        <f t="shared" si="1"/>
        <v>96</v>
      </c>
      <c r="C117" s="519" t="s">
        <v>856</v>
      </c>
      <c r="D117" s="513" t="s">
        <v>857</v>
      </c>
      <c r="E117" s="514"/>
      <c r="G117" s="519"/>
      <c r="H117" s="513"/>
      <c r="I117" s="513"/>
      <c r="J117" s="513"/>
      <c r="K117" s="513"/>
      <c r="L117" s="513"/>
      <c r="M117" s="513"/>
      <c r="N117" s="513"/>
      <c r="O117" s="514"/>
    </row>
    <row r="118" spans="2:15" x14ac:dyDescent="0.3">
      <c r="B118" s="519">
        <f t="shared" si="1"/>
        <v>97</v>
      </c>
      <c r="C118" s="519" t="s">
        <v>856</v>
      </c>
      <c r="D118" s="513" t="s">
        <v>856</v>
      </c>
      <c r="E118" s="514"/>
      <c r="G118" s="519"/>
      <c r="H118" s="513"/>
      <c r="I118" s="513"/>
      <c r="J118" s="513"/>
      <c r="K118" s="513"/>
      <c r="L118" s="513"/>
      <c r="M118" s="513"/>
      <c r="N118" s="513"/>
      <c r="O118" s="514"/>
    </row>
    <row r="119" spans="2:15" x14ac:dyDescent="0.3">
      <c r="B119" s="519">
        <f t="shared" si="1"/>
        <v>98</v>
      </c>
      <c r="C119" s="519" t="s">
        <v>856</v>
      </c>
      <c r="D119" s="513" t="s">
        <v>857</v>
      </c>
      <c r="E119" s="514"/>
      <c r="G119" s="519"/>
      <c r="H119" s="513"/>
      <c r="I119" s="513"/>
      <c r="J119" s="513"/>
      <c r="K119" s="513"/>
      <c r="L119" s="513"/>
      <c r="M119" s="513"/>
      <c r="N119" s="513"/>
      <c r="O119" s="514"/>
    </row>
    <row r="120" spans="2:15" x14ac:dyDescent="0.3">
      <c r="B120" s="519">
        <f t="shared" si="1"/>
        <v>99</v>
      </c>
      <c r="C120" s="519" t="s">
        <v>857</v>
      </c>
      <c r="D120" s="513" t="s">
        <v>856</v>
      </c>
      <c r="E120" s="514"/>
      <c r="G120" s="519"/>
      <c r="H120" s="513"/>
      <c r="I120" s="513"/>
      <c r="J120" s="513"/>
      <c r="K120" s="513"/>
      <c r="L120" s="513"/>
      <c r="M120" s="513"/>
      <c r="N120" s="513"/>
      <c r="O120" s="514"/>
    </row>
    <row r="121" spans="2:15" x14ac:dyDescent="0.3">
      <c r="B121" s="519">
        <f t="shared" si="1"/>
        <v>100</v>
      </c>
      <c r="C121" s="519" t="s">
        <v>857</v>
      </c>
      <c r="D121" s="513" t="s">
        <v>857</v>
      </c>
      <c r="E121" s="514"/>
      <c r="G121" s="519"/>
      <c r="H121" s="513"/>
      <c r="I121" s="513"/>
      <c r="J121" s="513"/>
      <c r="K121" s="513"/>
      <c r="L121" s="513"/>
      <c r="M121" s="513"/>
      <c r="N121" s="513"/>
      <c r="O121" s="514"/>
    </row>
    <row r="122" spans="2:15" x14ac:dyDescent="0.3">
      <c r="B122" s="515"/>
      <c r="C122" s="516"/>
      <c r="D122" s="516"/>
      <c r="E122" s="517"/>
      <c r="G122" s="515"/>
      <c r="H122" s="516"/>
      <c r="I122" s="516"/>
      <c r="J122" s="516"/>
      <c r="K122" s="516"/>
      <c r="L122" s="516"/>
      <c r="M122" s="516"/>
      <c r="N122" s="516"/>
      <c r="O122" s="517"/>
    </row>
    <row r="123" spans="2:15" x14ac:dyDescent="0.3">
      <c r="B123" s="513"/>
    </row>
    <row r="124" spans="2:15" x14ac:dyDescent="0.3">
      <c r="B124" s="513"/>
    </row>
    <row r="125" spans="2:15" x14ac:dyDescent="0.3">
      <c r="B125" s="513"/>
    </row>
    <row r="126" spans="2:15" x14ac:dyDescent="0.3">
      <c r="B126" s="513"/>
    </row>
    <row r="127" spans="2:15" x14ac:dyDescent="0.3">
      <c r="B127" s="513"/>
    </row>
    <row r="128" spans="2:15" x14ac:dyDescent="0.3">
      <c r="B128" s="513"/>
    </row>
    <row r="129" spans="2:2" x14ac:dyDescent="0.3">
      <c r="B129" s="513"/>
    </row>
    <row r="130" spans="2:2" x14ac:dyDescent="0.3">
      <c r="B130" s="513"/>
    </row>
    <row r="131" spans="2:2" x14ac:dyDescent="0.3">
      <c r="B131" s="513"/>
    </row>
    <row r="132" spans="2:2" x14ac:dyDescent="0.3">
      <c r="B132" s="513"/>
    </row>
  </sheetData>
  <pageMargins left="0.7" right="0.7" top="0.75" bottom="0.75" header="0.3" footer="0.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B2"/>
  <sheetViews>
    <sheetView workbookViewId="0">
      <selection activeCell="B2" sqref="B2"/>
    </sheetView>
  </sheetViews>
  <sheetFormatPr defaultRowHeight="14.4" x14ac:dyDescent="0.3"/>
  <sheetData>
    <row r="2" spans="2:2" ht="18" x14ac:dyDescent="0.35">
      <c r="B2" s="56" t="s">
        <v>68</v>
      </c>
    </row>
  </sheetData>
  <pageMargins left="0.7" right="0.7" top="0.75" bottom="0.75" header="0.3" footer="0.3"/>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B1:R137"/>
  <sheetViews>
    <sheetView workbookViewId="0">
      <selection activeCell="J41" sqref="J41"/>
    </sheetView>
  </sheetViews>
  <sheetFormatPr defaultColWidth="8.77734375" defaultRowHeight="14.4" x14ac:dyDescent="0.3"/>
  <cols>
    <col min="3" max="4" width="10.77734375" bestFit="1" customWidth="1"/>
    <col min="14" max="14" width="10.21875" customWidth="1"/>
  </cols>
  <sheetData>
    <row r="1" spans="2:18" x14ac:dyDescent="0.3">
      <c r="B1" s="173"/>
      <c r="C1" s="118"/>
      <c r="D1" s="118"/>
      <c r="E1" s="118"/>
      <c r="F1" s="118"/>
      <c r="G1" s="118"/>
      <c r="H1" s="118"/>
      <c r="I1" s="118"/>
      <c r="J1" s="118"/>
      <c r="K1" s="118"/>
      <c r="L1" s="118"/>
      <c r="M1" s="118"/>
      <c r="N1" s="15" t="str">
        <f>HYPERLINK("#'Navigation'!A1","Navigation")</f>
        <v>Navigation</v>
      </c>
      <c r="O1" s="118"/>
      <c r="P1" s="118"/>
      <c r="Q1" s="118"/>
      <c r="R1" s="118"/>
    </row>
    <row r="2" spans="2:18" ht="15.6" x14ac:dyDescent="0.3">
      <c r="B2" s="201" t="s">
        <v>862</v>
      </c>
      <c r="C2" s="118"/>
      <c r="D2" s="118"/>
      <c r="E2" s="118"/>
      <c r="F2" s="118"/>
      <c r="G2" s="118"/>
      <c r="H2" s="118"/>
      <c r="I2" s="118"/>
      <c r="J2" s="118"/>
      <c r="K2" s="118"/>
      <c r="L2" s="118"/>
      <c r="M2" s="118"/>
      <c r="N2" s="118"/>
      <c r="O2" s="118"/>
      <c r="P2" s="118"/>
      <c r="Q2" s="118"/>
      <c r="R2" s="118"/>
    </row>
    <row r="3" spans="2:18" x14ac:dyDescent="0.3">
      <c r="B3" s="118"/>
      <c r="C3" s="118"/>
      <c r="D3" s="118"/>
      <c r="E3" s="118"/>
      <c r="F3" s="118"/>
      <c r="G3" s="118"/>
      <c r="H3" s="118"/>
      <c r="I3" s="118"/>
      <c r="J3" s="118"/>
      <c r="K3" s="118"/>
      <c r="L3" s="118"/>
      <c r="M3" s="118"/>
      <c r="N3" s="118"/>
      <c r="O3" s="118"/>
      <c r="P3" s="118"/>
      <c r="Q3" s="118"/>
      <c r="R3" s="118"/>
    </row>
    <row r="4" spans="2:18" x14ac:dyDescent="0.3">
      <c r="B4" s="523" t="s">
        <v>848</v>
      </c>
      <c r="C4" s="539"/>
      <c r="D4" s="539"/>
      <c r="E4" s="539"/>
      <c r="F4" s="539"/>
      <c r="G4" s="539"/>
      <c r="H4" s="539"/>
      <c r="I4" s="539"/>
      <c r="J4" s="539"/>
      <c r="K4" s="539"/>
      <c r="L4" s="539"/>
      <c r="M4" s="539"/>
      <c r="N4" s="539"/>
      <c r="O4" s="540"/>
      <c r="P4" s="118"/>
      <c r="Q4" s="118"/>
      <c r="R4" s="118"/>
    </row>
    <row r="5" spans="2:18" x14ac:dyDescent="0.3">
      <c r="B5" s="530"/>
      <c r="C5" s="542"/>
      <c r="D5" s="542"/>
      <c r="E5" s="542"/>
      <c r="F5" s="542"/>
      <c r="G5" s="542"/>
      <c r="H5" s="542"/>
      <c r="I5" s="542"/>
      <c r="J5" s="542"/>
      <c r="K5" s="542"/>
      <c r="L5" s="542"/>
      <c r="M5" s="542"/>
      <c r="N5" s="542"/>
      <c r="O5" s="543"/>
      <c r="P5" s="118"/>
      <c r="Q5" s="118"/>
      <c r="R5" s="118"/>
    </row>
    <row r="6" spans="2:18" x14ac:dyDescent="0.3">
      <c r="B6" s="675" t="s">
        <v>849</v>
      </c>
      <c r="C6" s="531"/>
      <c r="D6" s="542"/>
      <c r="E6" s="542"/>
      <c r="F6" s="542"/>
      <c r="G6" s="542"/>
      <c r="H6" s="542"/>
      <c r="I6" s="542"/>
      <c r="J6" s="542"/>
      <c r="K6" s="542"/>
      <c r="L6" s="542"/>
      <c r="M6" s="542"/>
      <c r="N6" s="542"/>
      <c r="O6" s="543"/>
      <c r="P6" s="118"/>
      <c r="Q6" s="118"/>
      <c r="R6" s="118"/>
    </row>
    <row r="7" spans="2:18" x14ac:dyDescent="0.3">
      <c r="B7" s="530" t="s">
        <v>850</v>
      </c>
      <c r="C7" s="542"/>
      <c r="D7" s="542"/>
      <c r="E7" s="542"/>
      <c r="F7" s="542"/>
      <c r="G7" s="542"/>
      <c r="H7" s="542"/>
      <c r="I7" s="542"/>
      <c r="J7" s="542"/>
      <c r="K7" s="542"/>
      <c r="L7" s="542"/>
      <c r="M7" s="542"/>
      <c r="N7" s="542"/>
      <c r="O7" s="543"/>
      <c r="P7" s="118"/>
      <c r="Q7" s="118"/>
      <c r="R7" s="118"/>
    </row>
    <row r="8" spans="2:18" x14ac:dyDescent="0.3">
      <c r="B8" s="675" t="s">
        <v>851</v>
      </c>
      <c r="C8" s="542"/>
      <c r="D8" s="542"/>
      <c r="E8" s="542"/>
      <c r="F8" s="542"/>
      <c r="G8" s="542"/>
      <c r="H8" s="542"/>
      <c r="I8" s="542"/>
      <c r="J8" s="542"/>
      <c r="K8" s="542"/>
      <c r="L8" s="542"/>
      <c r="M8" s="542"/>
      <c r="N8" s="542"/>
      <c r="O8" s="543"/>
      <c r="P8" s="118"/>
      <c r="Q8" s="118"/>
      <c r="R8" s="118"/>
    </row>
    <row r="9" spans="2:18" x14ac:dyDescent="0.3">
      <c r="B9" s="535"/>
      <c r="C9" s="536"/>
      <c r="D9" s="549"/>
      <c r="E9" s="549"/>
      <c r="F9" s="549"/>
      <c r="G9" s="549"/>
      <c r="H9" s="549"/>
      <c r="I9" s="549"/>
      <c r="J9" s="549"/>
      <c r="K9" s="549"/>
      <c r="L9" s="549"/>
      <c r="M9" s="549"/>
      <c r="N9" s="549"/>
      <c r="O9" s="550"/>
      <c r="P9" s="118"/>
      <c r="Q9" s="118"/>
      <c r="R9" s="118"/>
    </row>
    <row r="10" spans="2:18" x14ac:dyDescent="0.3">
      <c r="B10" s="676"/>
      <c r="C10" s="118"/>
      <c r="D10" s="118"/>
      <c r="E10" s="118"/>
      <c r="F10" s="118"/>
      <c r="G10" s="118"/>
      <c r="H10" s="118"/>
      <c r="I10" s="118"/>
      <c r="J10" s="118"/>
      <c r="K10" s="118"/>
      <c r="L10" s="118"/>
      <c r="M10" s="118"/>
      <c r="N10" s="118"/>
      <c r="O10" s="118"/>
      <c r="P10" s="118"/>
      <c r="Q10" s="118"/>
      <c r="R10" s="118"/>
    </row>
    <row r="11" spans="2:18" x14ac:dyDescent="0.3">
      <c r="B11" s="677" t="s">
        <v>859</v>
      </c>
      <c r="C11" s="539"/>
      <c r="D11" s="539"/>
      <c r="E11" s="539"/>
      <c r="F11" s="539"/>
      <c r="G11" s="539"/>
      <c r="H11" s="539"/>
      <c r="I11" s="539"/>
      <c r="J11" s="539"/>
      <c r="K11" s="539"/>
      <c r="L11" s="539"/>
      <c r="M11" s="539"/>
      <c r="N11" s="539"/>
      <c r="O11" s="540"/>
      <c r="P11" s="118"/>
      <c r="Q11" s="118"/>
      <c r="R11" s="118"/>
    </row>
    <row r="12" spans="2:18" x14ac:dyDescent="0.3">
      <c r="B12" s="551"/>
      <c r="C12" s="542"/>
      <c r="D12" s="542"/>
      <c r="E12" s="542"/>
      <c r="F12" s="542"/>
      <c r="G12" s="542"/>
      <c r="H12" s="542"/>
      <c r="I12" s="542"/>
      <c r="J12" s="542"/>
      <c r="K12" s="542"/>
      <c r="L12" s="542"/>
      <c r="M12" s="542"/>
      <c r="N12" s="542"/>
      <c r="O12" s="543"/>
      <c r="P12" s="118"/>
      <c r="Q12" s="118"/>
      <c r="R12" s="118"/>
    </row>
    <row r="13" spans="2:18" x14ac:dyDescent="0.3">
      <c r="B13" s="551"/>
      <c r="C13" s="687" t="s">
        <v>493</v>
      </c>
      <c r="D13" s="108"/>
      <c r="E13" s="513"/>
      <c r="F13" s="513"/>
      <c r="G13" s="542"/>
      <c r="H13" s="542"/>
      <c r="I13" s="542"/>
      <c r="J13" s="542"/>
      <c r="K13" s="542"/>
      <c r="L13" s="542"/>
      <c r="M13" s="542"/>
      <c r="N13" s="542"/>
      <c r="O13" s="543"/>
    </row>
    <row r="14" spans="2:18" x14ac:dyDescent="0.3">
      <c r="B14" s="551"/>
      <c r="C14" s="688" t="s">
        <v>495</v>
      </c>
      <c r="D14" s="113"/>
      <c r="E14" s="513"/>
      <c r="F14" s="513"/>
      <c r="G14" s="542"/>
      <c r="H14" s="542"/>
      <c r="I14" s="542"/>
      <c r="J14" s="542"/>
      <c r="K14" s="542"/>
      <c r="L14" s="542"/>
      <c r="M14" s="542"/>
      <c r="N14" s="542"/>
      <c r="O14" s="543"/>
    </row>
    <row r="15" spans="2:18" x14ac:dyDescent="0.3">
      <c r="B15" s="552"/>
      <c r="C15" s="549"/>
      <c r="D15" s="549"/>
      <c r="E15" s="549"/>
      <c r="F15" s="549"/>
      <c r="G15" s="549"/>
      <c r="H15" s="549"/>
      <c r="I15" s="549"/>
      <c r="J15" s="549"/>
      <c r="K15" s="549"/>
      <c r="L15" s="549"/>
      <c r="M15" s="549"/>
      <c r="N15" s="549"/>
      <c r="O15" s="550"/>
    </row>
    <row r="17" spans="2:15" x14ac:dyDescent="0.3">
      <c r="B17" s="689" t="s">
        <v>860</v>
      </c>
      <c r="C17" s="649"/>
      <c r="D17" s="649"/>
      <c r="E17" s="649"/>
    </row>
    <row r="18" spans="2:15" x14ac:dyDescent="0.3">
      <c r="B18" s="649"/>
      <c r="C18" s="649"/>
      <c r="D18" s="649"/>
      <c r="E18" s="649"/>
    </row>
    <row r="19" spans="2:15" x14ac:dyDescent="0.3">
      <c r="B19" s="649"/>
      <c r="C19" s="649"/>
      <c r="D19" s="649" t="str">
        <f>'[6]Q7-bi'!E13</f>
        <v>Label</v>
      </c>
      <c r="E19" s="649"/>
    </row>
    <row r="20" spans="2:15" x14ac:dyDescent="0.3">
      <c r="B20" s="649"/>
      <c r="C20" s="649"/>
      <c r="D20" s="649" t="str">
        <f>'[6]Q7-bi'!E14</f>
        <v>Label</v>
      </c>
      <c r="E20" s="649" t="str">
        <f>'[6]Q7-bi'!F14</f>
        <v>Label</v>
      </c>
    </row>
    <row r="21" spans="2:15" x14ac:dyDescent="0.3">
      <c r="B21" s="649" t="str">
        <f>'[6]Q7-bi'!C15</f>
        <v>Label</v>
      </c>
      <c r="C21" s="649" t="str">
        <f>'[6]Q7-bi'!D15</f>
        <v>Label</v>
      </c>
      <c r="D21" s="690">
        <f>'[6]Q7-bi'!E15</f>
        <v>0</v>
      </c>
      <c r="E21" s="691">
        <f>'[6]Q7-bi'!F15</f>
        <v>0</v>
      </c>
    </row>
    <row r="22" spans="2:15" x14ac:dyDescent="0.3">
      <c r="B22" s="649"/>
      <c r="C22" s="649" t="str">
        <f>'[6]Q7-bi'!D16</f>
        <v>Label</v>
      </c>
      <c r="D22" s="692">
        <f>'[6]Q7-bi'!E16</f>
        <v>0</v>
      </c>
      <c r="E22" s="693">
        <f>'[6]Q7-bi'!F16</f>
        <v>0</v>
      </c>
    </row>
    <row r="24" spans="2:15" x14ac:dyDescent="0.3">
      <c r="B24" s="682" t="s">
        <v>853</v>
      </c>
      <c r="C24" s="510"/>
      <c r="D24" s="510"/>
      <c r="E24" s="511"/>
      <c r="G24" s="520" t="s">
        <v>861</v>
      </c>
      <c r="H24" s="510"/>
      <c r="I24" s="510"/>
      <c r="J24" s="510"/>
      <c r="K24" s="510"/>
      <c r="L24" s="510"/>
      <c r="M24" s="510"/>
      <c r="N24" s="510"/>
      <c r="O24" s="511"/>
    </row>
    <row r="25" spans="2:15" x14ac:dyDescent="0.3">
      <c r="B25" s="519"/>
      <c r="C25" s="513"/>
      <c r="D25" s="513"/>
      <c r="E25" s="514"/>
      <c r="G25" s="519"/>
      <c r="H25" s="513"/>
      <c r="I25" s="513"/>
      <c r="J25" s="513"/>
      <c r="K25" s="513"/>
      <c r="L25" s="513"/>
      <c r="M25" s="513"/>
      <c r="N25" s="513"/>
      <c r="O25" s="514"/>
    </row>
    <row r="26" spans="2:15" x14ac:dyDescent="0.3">
      <c r="B26" s="683" t="s">
        <v>855</v>
      </c>
      <c r="C26" s="684" t="s">
        <v>489</v>
      </c>
      <c r="D26" s="685" t="s">
        <v>486</v>
      </c>
      <c r="E26" s="514"/>
      <c r="G26" s="519"/>
      <c r="H26" s="513"/>
      <c r="I26" s="513"/>
      <c r="J26" s="513"/>
      <c r="K26" s="513"/>
      <c r="L26" s="513"/>
      <c r="M26" s="522"/>
      <c r="N26" s="513"/>
      <c r="O26" s="514"/>
    </row>
    <row r="27" spans="2:15" x14ac:dyDescent="0.3">
      <c r="B27" s="519">
        <v>1</v>
      </c>
      <c r="C27" s="686" t="s">
        <v>856</v>
      </c>
      <c r="D27" s="510" t="s">
        <v>856</v>
      </c>
      <c r="E27" s="514"/>
      <c r="G27" s="519"/>
      <c r="H27" s="513"/>
      <c r="I27" s="513"/>
      <c r="J27" s="513"/>
      <c r="K27" s="513"/>
      <c r="L27" s="513"/>
      <c r="M27" s="513"/>
      <c r="N27" s="513"/>
      <c r="O27" s="514"/>
    </row>
    <row r="28" spans="2:15" x14ac:dyDescent="0.3">
      <c r="B28" s="519">
        <f>B27+1</f>
        <v>2</v>
      </c>
      <c r="C28" s="519" t="s">
        <v>856</v>
      </c>
      <c r="D28" s="513" t="s">
        <v>857</v>
      </c>
      <c r="E28" s="514"/>
      <c r="G28" s="519"/>
      <c r="H28" s="513"/>
      <c r="I28" s="513"/>
      <c r="J28" s="513"/>
      <c r="K28" s="513"/>
      <c r="L28" s="513"/>
      <c r="M28" s="513"/>
      <c r="N28" s="513"/>
      <c r="O28" s="514"/>
    </row>
    <row r="29" spans="2:15" x14ac:dyDescent="0.3">
      <c r="B29" s="519">
        <f t="shared" ref="B29:B92" si="0">B28+1</f>
        <v>3</v>
      </c>
      <c r="C29" s="519" t="s">
        <v>857</v>
      </c>
      <c r="D29" s="513" t="s">
        <v>856</v>
      </c>
      <c r="E29" s="514"/>
      <c r="G29" s="519"/>
      <c r="H29" s="513"/>
      <c r="I29" s="513"/>
      <c r="J29" s="513"/>
      <c r="K29" s="513"/>
      <c r="L29" s="513"/>
      <c r="M29" s="513"/>
      <c r="N29" s="513"/>
      <c r="O29" s="514"/>
    </row>
    <row r="30" spans="2:15" x14ac:dyDescent="0.3">
      <c r="B30" s="519">
        <f t="shared" si="0"/>
        <v>4</v>
      </c>
      <c r="C30" s="519" t="s">
        <v>856</v>
      </c>
      <c r="D30" s="513" t="s">
        <v>856</v>
      </c>
      <c r="E30" s="514"/>
      <c r="G30" s="519"/>
      <c r="H30" s="513"/>
      <c r="I30" s="513"/>
      <c r="J30" s="513"/>
      <c r="K30" s="513"/>
      <c r="L30" s="513"/>
      <c r="M30" s="513"/>
      <c r="N30" s="513"/>
      <c r="O30" s="514"/>
    </row>
    <row r="31" spans="2:15" x14ac:dyDescent="0.3">
      <c r="B31" s="519">
        <f t="shared" si="0"/>
        <v>5</v>
      </c>
      <c r="C31" s="519" t="s">
        <v>856</v>
      </c>
      <c r="D31" s="513" t="s">
        <v>857</v>
      </c>
      <c r="E31" s="514"/>
      <c r="G31" s="519"/>
      <c r="H31" s="513"/>
      <c r="I31" s="513"/>
      <c r="J31" s="513"/>
      <c r="K31" s="513"/>
      <c r="L31" s="513"/>
      <c r="M31" s="513"/>
      <c r="N31" s="513"/>
      <c r="O31" s="514"/>
    </row>
    <row r="32" spans="2:15" x14ac:dyDescent="0.3">
      <c r="B32" s="519">
        <f t="shared" si="0"/>
        <v>6</v>
      </c>
      <c r="C32" s="519" t="s">
        <v>856</v>
      </c>
      <c r="D32" s="513" t="s">
        <v>856</v>
      </c>
      <c r="E32" s="514"/>
      <c r="G32" s="519"/>
      <c r="H32" s="513"/>
      <c r="I32" s="513"/>
      <c r="J32" s="513"/>
      <c r="K32" s="513"/>
      <c r="L32" s="513"/>
      <c r="M32" s="513"/>
      <c r="N32" s="513"/>
      <c r="O32" s="514"/>
    </row>
    <row r="33" spans="2:15" x14ac:dyDescent="0.3">
      <c r="B33" s="519">
        <f t="shared" si="0"/>
        <v>7</v>
      </c>
      <c r="C33" s="519" t="s">
        <v>857</v>
      </c>
      <c r="D33" s="513" t="s">
        <v>857</v>
      </c>
      <c r="E33" s="514"/>
      <c r="G33" s="519"/>
      <c r="H33" s="513"/>
      <c r="I33" s="513"/>
      <c r="J33" s="513"/>
      <c r="K33" s="513"/>
      <c r="L33" s="513"/>
      <c r="M33" s="513"/>
      <c r="N33" s="513"/>
      <c r="O33" s="514"/>
    </row>
    <row r="34" spans="2:15" x14ac:dyDescent="0.3">
      <c r="B34" s="519">
        <f t="shared" si="0"/>
        <v>8</v>
      </c>
      <c r="C34" s="519" t="s">
        <v>856</v>
      </c>
      <c r="D34" s="513" t="s">
        <v>856</v>
      </c>
      <c r="E34" s="514"/>
      <c r="G34" s="519"/>
      <c r="H34" s="513"/>
      <c r="I34" s="513"/>
      <c r="J34" s="513"/>
      <c r="K34" s="513"/>
      <c r="L34" s="513"/>
      <c r="M34" s="513"/>
      <c r="N34" s="513"/>
      <c r="O34" s="514"/>
    </row>
    <row r="35" spans="2:15" x14ac:dyDescent="0.3">
      <c r="B35" s="519">
        <f t="shared" si="0"/>
        <v>9</v>
      </c>
      <c r="C35" s="519" t="s">
        <v>856</v>
      </c>
      <c r="D35" s="513" t="s">
        <v>856</v>
      </c>
      <c r="E35" s="514"/>
      <c r="G35" s="519"/>
      <c r="H35" s="513"/>
      <c r="I35" s="513"/>
      <c r="J35" s="513"/>
      <c r="K35" s="513"/>
      <c r="L35" s="513"/>
      <c r="M35" s="513"/>
      <c r="N35" s="513"/>
      <c r="O35" s="514"/>
    </row>
    <row r="36" spans="2:15" x14ac:dyDescent="0.3">
      <c r="B36" s="519">
        <f t="shared" si="0"/>
        <v>10</v>
      </c>
      <c r="C36" s="519" t="s">
        <v>856</v>
      </c>
      <c r="D36" s="513" t="s">
        <v>856</v>
      </c>
      <c r="E36" s="514"/>
      <c r="G36" s="519"/>
      <c r="H36" s="513"/>
      <c r="I36" s="513"/>
      <c r="J36" s="513"/>
      <c r="K36" s="513"/>
      <c r="L36" s="513"/>
      <c r="M36" s="513"/>
      <c r="N36" s="513"/>
      <c r="O36" s="514"/>
    </row>
    <row r="37" spans="2:15" x14ac:dyDescent="0.3">
      <c r="B37" s="519">
        <f t="shared" si="0"/>
        <v>11</v>
      </c>
      <c r="C37" s="519" t="s">
        <v>856</v>
      </c>
      <c r="D37" s="513" t="s">
        <v>857</v>
      </c>
      <c r="E37" s="514"/>
      <c r="G37" s="519"/>
      <c r="H37" s="513"/>
      <c r="I37" s="513"/>
      <c r="J37" s="513"/>
      <c r="K37" s="513"/>
      <c r="L37" s="513"/>
      <c r="M37" s="513"/>
      <c r="N37" s="513"/>
      <c r="O37" s="514"/>
    </row>
    <row r="38" spans="2:15" x14ac:dyDescent="0.3">
      <c r="B38" s="519">
        <f t="shared" si="0"/>
        <v>12</v>
      </c>
      <c r="C38" s="519" t="s">
        <v>856</v>
      </c>
      <c r="D38" s="513" t="s">
        <v>857</v>
      </c>
      <c r="E38" s="514"/>
      <c r="G38" s="519"/>
      <c r="H38" s="513"/>
      <c r="I38" s="513"/>
      <c r="J38" s="513"/>
      <c r="K38" s="513"/>
      <c r="L38" s="513"/>
      <c r="M38" s="513"/>
      <c r="N38" s="513"/>
      <c r="O38" s="514"/>
    </row>
    <row r="39" spans="2:15" x14ac:dyDescent="0.3">
      <c r="B39" s="519">
        <f t="shared" si="0"/>
        <v>13</v>
      </c>
      <c r="C39" s="519" t="s">
        <v>857</v>
      </c>
      <c r="D39" s="513" t="s">
        <v>857</v>
      </c>
      <c r="E39" s="514"/>
      <c r="G39" s="519"/>
      <c r="H39" s="513"/>
      <c r="I39" s="513"/>
      <c r="J39" s="513"/>
      <c r="K39" s="513"/>
      <c r="L39" s="513"/>
      <c r="M39" s="513"/>
      <c r="N39" s="513"/>
      <c r="O39" s="514"/>
    </row>
    <row r="40" spans="2:15" x14ac:dyDescent="0.3">
      <c r="B40" s="519">
        <f t="shared" si="0"/>
        <v>14</v>
      </c>
      <c r="C40" s="519" t="s">
        <v>857</v>
      </c>
      <c r="D40" s="513" t="s">
        <v>856</v>
      </c>
      <c r="E40" s="514"/>
      <c r="G40" s="519"/>
      <c r="H40" s="513"/>
      <c r="I40" s="513"/>
      <c r="J40" s="513"/>
      <c r="K40" s="513"/>
      <c r="L40" s="513"/>
      <c r="M40" s="513"/>
      <c r="N40" s="513"/>
      <c r="O40" s="514"/>
    </row>
    <row r="41" spans="2:15" x14ac:dyDescent="0.3">
      <c r="B41" s="519">
        <f t="shared" si="0"/>
        <v>15</v>
      </c>
      <c r="C41" s="519" t="s">
        <v>857</v>
      </c>
      <c r="D41" s="513" t="s">
        <v>857</v>
      </c>
      <c r="E41" s="514"/>
      <c r="G41" s="519"/>
      <c r="H41" s="513"/>
      <c r="I41" s="513"/>
      <c r="J41" s="513"/>
      <c r="K41" s="513"/>
      <c r="L41" s="513"/>
      <c r="M41" s="513"/>
      <c r="N41" s="513"/>
      <c r="O41" s="514"/>
    </row>
    <row r="42" spans="2:15" x14ac:dyDescent="0.3">
      <c r="B42" s="519">
        <f t="shared" si="0"/>
        <v>16</v>
      </c>
      <c r="C42" s="519" t="s">
        <v>857</v>
      </c>
      <c r="D42" s="513" t="s">
        <v>857</v>
      </c>
      <c r="E42" s="514"/>
      <c r="G42" s="519"/>
      <c r="H42" s="513"/>
      <c r="I42" s="513"/>
      <c r="J42" s="513"/>
      <c r="K42" s="513"/>
      <c r="L42" s="513"/>
      <c r="M42" s="513"/>
      <c r="N42" s="513"/>
      <c r="O42" s="514"/>
    </row>
    <row r="43" spans="2:15" x14ac:dyDescent="0.3">
      <c r="B43" s="519">
        <f t="shared" si="0"/>
        <v>17</v>
      </c>
      <c r="C43" s="519" t="s">
        <v>857</v>
      </c>
      <c r="D43" s="513" t="s">
        <v>857</v>
      </c>
      <c r="E43" s="514"/>
      <c r="G43" s="519"/>
      <c r="H43" s="513"/>
      <c r="I43" s="513"/>
      <c r="J43" s="513"/>
      <c r="K43" s="513"/>
      <c r="L43" s="513"/>
      <c r="M43" s="513"/>
      <c r="N43" s="513"/>
      <c r="O43" s="514"/>
    </row>
    <row r="44" spans="2:15" x14ac:dyDescent="0.3">
      <c r="B44" s="519">
        <f t="shared" si="0"/>
        <v>18</v>
      </c>
      <c r="C44" s="519" t="s">
        <v>857</v>
      </c>
      <c r="D44" s="513" t="s">
        <v>856</v>
      </c>
      <c r="E44" s="514"/>
      <c r="G44" s="519"/>
      <c r="H44" s="513"/>
      <c r="I44" s="513"/>
      <c r="J44" s="513"/>
      <c r="K44" s="513"/>
      <c r="L44" s="513"/>
      <c r="M44" s="513"/>
      <c r="N44" s="513"/>
      <c r="O44" s="514"/>
    </row>
    <row r="45" spans="2:15" x14ac:dyDescent="0.3">
      <c r="B45" s="519">
        <f t="shared" si="0"/>
        <v>19</v>
      </c>
      <c r="C45" s="519" t="s">
        <v>857</v>
      </c>
      <c r="D45" s="513" t="s">
        <v>856</v>
      </c>
      <c r="E45" s="514"/>
      <c r="G45" s="519"/>
      <c r="H45" s="513"/>
      <c r="I45" s="513"/>
      <c r="J45" s="513"/>
      <c r="K45" s="513"/>
      <c r="L45" s="513"/>
      <c r="M45" s="513"/>
      <c r="N45" s="513"/>
      <c r="O45" s="514"/>
    </row>
    <row r="46" spans="2:15" x14ac:dyDescent="0.3">
      <c r="B46" s="519">
        <f t="shared" si="0"/>
        <v>20</v>
      </c>
      <c r="C46" s="519" t="s">
        <v>857</v>
      </c>
      <c r="D46" s="513" t="s">
        <v>857</v>
      </c>
      <c r="E46" s="514"/>
      <c r="G46" s="519"/>
      <c r="H46" s="513"/>
      <c r="I46" s="513"/>
      <c r="J46" s="513"/>
      <c r="K46" s="513"/>
      <c r="L46" s="513"/>
      <c r="M46" s="513"/>
      <c r="N46" s="513"/>
      <c r="O46" s="514"/>
    </row>
    <row r="47" spans="2:15" x14ac:dyDescent="0.3">
      <c r="B47" s="519">
        <f t="shared" si="0"/>
        <v>21</v>
      </c>
      <c r="C47" s="519" t="s">
        <v>856</v>
      </c>
      <c r="D47" s="513" t="s">
        <v>857</v>
      </c>
      <c r="E47" s="514"/>
      <c r="G47" s="519"/>
      <c r="H47" s="513"/>
      <c r="I47" s="513"/>
      <c r="J47" s="513"/>
      <c r="K47" s="513"/>
      <c r="L47" s="513"/>
      <c r="M47" s="513"/>
      <c r="N47" s="513"/>
      <c r="O47" s="514"/>
    </row>
    <row r="48" spans="2:15" x14ac:dyDescent="0.3">
      <c r="B48" s="519">
        <f t="shared" si="0"/>
        <v>22</v>
      </c>
      <c r="C48" s="519" t="s">
        <v>857</v>
      </c>
      <c r="D48" s="513" t="s">
        <v>856</v>
      </c>
      <c r="E48" s="514"/>
      <c r="G48" s="519"/>
      <c r="H48" s="513"/>
      <c r="I48" s="513"/>
      <c r="J48" s="513"/>
      <c r="K48" s="513"/>
      <c r="L48" s="513"/>
      <c r="M48" s="513"/>
      <c r="N48" s="513"/>
      <c r="O48" s="514"/>
    </row>
    <row r="49" spans="2:15" x14ac:dyDescent="0.3">
      <c r="B49" s="519">
        <f t="shared" si="0"/>
        <v>23</v>
      </c>
      <c r="C49" s="519" t="s">
        <v>856</v>
      </c>
      <c r="D49" s="513" t="s">
        <v>857</v>
      </c>
      <c r="E49" s="514"/>
      <c r="G49" s="519"/>
      <c r="H49" s="513"/>
      <c r="I49" s="513"/>
      <c r="J49" s="513"/>
      <c r="K49" s="513"/>
      <c r="L49" s="513"/>
      <c r="M49" s="513"/>
      <c r="N49" s="513"/>
      <c r="O49" s="514"/>
    </row>
    <row r="50" spans="2:15" x14ac:dyDescent="0.3">
      <c r="B50" s="519">
        <f t="shared" si="0"/>
        <v>24</v>
      </c>
      <c r="C50" s="519" t="s">
        <v>857</v>
      </c>
      <c r="D50" s="513" t="s">
        <v>857</v>
      </c>
      <c r="E50" s="514"/>
      <c r="G50" s="519"/>
      <c r="H50" s="513"/>
      <c r="I50" s="513"/>
      <c r="J50" s="513"/>
      <c r="K50" s="513"/>
      <c r="L50" s="513"/>
      <c r="M50" s="513"/>
      <c r="N50" s="513"/>
      <c r="O50" s="514"/>
    </row>
    <row r="51" spans="2:15" x14ac:dyDescent="0.3">
      <c r="B51" s="519">
        <f t="shared" si="0"/>
        <v>25</v>
      </c>
      <c r="C51" s="519" t="s">
        <v>856</v>
      </c>
      <c r="D51" s="513" t="s">
        <v>857</v>
      </c>
      <c r="E51" s="514"/>
      <c r="G51" s="519"/>
      <c r="H51" s="513"/>
      <c r="I51" s="513"/>
      <c r="J51" s="513"/>
      <c r="K51" s="513"/>
      <c r="L51" s="513"/>
      <c r="M51" s="513"/>
      <c r="N51" s="513"/>
      <c r="O51" s="514"/>
    </row>
    <row r="52" spans="2:15" x14ac:dyDescent="0.3">
      <c r="B52" s="519">
        <f t="shared" si="0"/>
        <v>26</v>
      </c>
      <c r="C52" s="519" t="s">
        <v>856</v>
      </c>
      <c r="D52" s="513" t="s">
        <v>857</v>
      </c>
      <c r="E52" s="514"/>
      <c r="G52" s="519"/>
      <c r="H52" s="513"/>
      <c r="I52" s="513"/>
      <c r="J52" s="513"/>
      <c r="K52" s="513"/>
      <c r="L52" s="513"/>
      <c r="M52" s="513"/>
      <c r="N52" s="513"/>
      <c r="O52" s="514"/>
    </row>
    <row r="53" spans="2:15" x14ac:dyDescent="0.3">
      <c r="B53" s="519">
        <f t="shared" si="0"/>
        <v>27</v>
      </c>
      <c r="C53" s="519" t="s">
        <v>856</v>
      </c>
      <c r="D53" s="513" t="s">
        <v>857</v>
      </c>
      <c r="E53" s="514"/>
      <c r="G53" s="519"/>
      <c r="H53" s="513"/>
      <c r="I53" s="513"/>
      <c r="J53" s="513"/>
      <c r="K53" s="513"/>
      <c r="L53" s="513"/>
      <c r="M53" s="513"/>
      <c r="N53" s="513"/>
      <c r="O53" s="514"/>
    </row>
    <row r="54" spans="2:15" x14ac:dyDescent="0.3">
      <c r="B54" s="519">
        <f t="shared" si="0"/>
        <v>28</v>
      </c>
      <c r="C54" s="519" t="s">
        <v>856</v>
      </c>
      <c r="D54" s="513" t="s">
        <v>857</v>
      </c>
      <c r="E54" s="514"/>
      <c r="G54" s="519"/>
      <c r="H54" s="513"/>
      <c r="I54" s="513"/>
      <c r="J54" s="513"/>
      <c r="K54" s="513"/>
      <c r="L54" s="513"/>
      <c r="M54" s="513"/>
      <c r="N54" s="513"/>
      <c r="O54" s="514"/>
    </row>
    <row r="55" spans="2:15" x14ac:dyDescent="0.3">
      <c r="B55" s="519">
        <f t="shared" si="0"/>
        <v>29</v>
      </c>
      <c r="C55" s="519" t="s">
        <v>857</v>
      </c>
      <c r="D55" s="513" t="s">
        <v>857</v>
      </c>
      <c r="E55" s="514"/>
      <c r="G55" s="519"/>
      <c r="H55" s="513"/>
      <c r="I55" s="513"/>
      <c r="J55" s="513"/>
      <c r="K55" s="513"/>
      <c r="L55" s="513"/>
      <c r="M55" s="513"/>
      <c r="N55" s="513"/>
      <c r="O55" s="514"/>
    </row>
    <row r="56" spans="2:15" x14ac:dyDescent="0.3">
      <c r="B56" s="519">
        <f t="shared" si="0"/>
        <v>30</v>
      </c>
      <c r="C56" s="519" t="s">
        <v>857</v>
      </c>
      <c r="D56" s="513" t="s">
        <v>857</v>
      </c>
      <c r="E56" s="514"/>
      <c r="G56" s="519"/>
      <c r="H56" s="513"/>
      <c r="I56" s="513"/>
      <c r="J56" s="513"/>
      <c r="K56" s="513"/>
      <c r="L56" s="513"/>
      <c r="M56" s="513"/>
      <c r="N56" s="513"/>
      <c r="O56" s="514"/>
    </row>
    <row r="57" spans="2:15" x14ac:dyDescent="0.3">
      <c r="B57" s="519">
        <f t="shared" si="0"/>
        <v>31</v>
      </c>
      <c r="C57" s="519" t="s">
        <v>857</v>
      </c>
      <c r="D57" s="513" t="s">
        <v>857</v>
      </c>
      <c r="E57" s="514"/>
      <c r="G57" s="519"/>
      <c r="H57" s="513"/>
      <c r="I57" s="513"/>
      <c r="J57" s="513"/>
      <c r="K57" s="513"/>
      <c r="L57" s="513"/>
      <c r="M57" s="513"/>
      <c r="N57" s="513"/>
      <c r="O57" s="514"/>
    </row>
    <row r="58" spans="2:15" x14ac:dyDescent="0.3">
      <c r="B58" s="519">
        <f t="shared" si="0"/>
        <v>32</v>
      </c>
      <c r="C58" s="519" t="s">
        <v>857</v>
      </c>
      <c r="D58" s="513" t="s">
        <v>857</v>
      </c>
      <c r="E58" s="514"/>
      <c r="G58" s="519"/>
      <c r="H58" s="513"/>
      <c r="I58" s="513"/>
      <c r="J58" s="513"/>
      <c r="K58" s="513"/>
      <c r="L58" s="513"/>
      <c r="M58" s="513"/>
      <c r="N58" s="513"/>
      <c r="O58" s="514"/>
    </row>
    <row r="59" spans="2:15" x14ac:dyDescent="0.3">
      <c r="B59" s="519">
        <f t="shared" si="0"/>
        <v>33</v>
      </c>
      <c r="C59" s="519" t="s">
        <v>857</v>
      </c>
      <c r="D59" s="513" t="s">
        <v>857</v>
      </c>
      <c r="E59" s="514"/>
      <c r="G59" s="519"/>
      <c r="H59" s="513"/>
      <c r="I59" s="513"/>
      <c r="J59" s="513"/>
      <c r="K59" s="513"/>
      <c r="L59" s="513"/>
      <c r="M59" s="513"/>
      <c r="N59" s="513"/>
      <c r="O59" s="514"/>
    </row>
    <row r="60" spans="2:15" x14ac:dyDescent="0.3">
      <c r="B60" s="519">
        <f t="shared" si="0"/>
        <v>34</v>
      </c>
      <c r="C60" s="519" t="s">
        <v>857</v>
      </c>
      <c r="D60" s="513" t="s">
        <v>856</v>
      </c>
      <c r="E60" s="514"/>
      <c r="G60" s="519"/>
      <c r="H60" s="513"/>
      <c r="I60" s="513"/>
      <c r="J60" s="513"/>
      <c r="K60" s="513"/>
      <c r="L60" s="513"/>
      <c r="M60" s="513"/>
      <c r="N60" s="513"/>
      <c r="O60" s="514"/>
    </row>
    <row r="61" spans="2:15" x14ac:dyDescent="0.3">
      <c r="B61" s="519">
        <f t="shared" si="0"/>
        <v>35</v>
      </c>
      <c r="C61" s="519" t="s">
        <v>856</v>
      </c>
      <c r="D61" s="513" t="s">
        <v>857</v>
      </c>
      <c r="E61" s="514"/>
      <c r="G61" s="519"/>
      <c r="H61" s="513"/>
      <c r="I61" s="513"/>
      <c r="J61" s="513"/>
      <c r="K61" s="513"/>
      <c r="L61" s="513"/>
      <c r="M61" s="513"/>
      <c r="N61" s="513"/>
      <c r="O61" s="514"/>
    </row>
    <row r="62" spans="2:15" x14ac:dyDescent="0.3">
      <c r="B62" s="519">
        <f t="shared" si="0"/>
        <v>36</v>
      </c>
      <c r="C62" s="519" t="s">
        <v>856</v>
      </c>
      <c r="D62" s="513" t="s">
        <v>857</v>
      </c>
      <c r="E62" s="514"/>
      <c r="G62" s="519"/>
      <c r="H62" s="513"/>
      <c r="I62" s="513"/>
      <c r="J62" s="513"/>
      <c r="K62" s="513"/>
      <c r="L62" s="513"/>
      <c r="M62" s="513"/>
      <c r="N62" s="513"/>
      <c r="O62" s="514"/>
    </row>
    <row r="63" spans="2:15" x14ac:dyDescent="0.3">
      <c r="B63" s="519">
        <f t="shared" si="0"/>
        <v>37</v>
      </c>
      <c r="C63" s="519" t="s">
        <v>856</v>
      </c>
      <c r="D63" s="513" t="s">
        <v>856</v>
      </c>
      <c r="E63" s="514"/>
      <c r="G63" s="519"/>
      <c r="H63" s="513"/>
      <c r="I63" s="513"/>
      <c r="J63" s="513"/>
      <c r="K63" s="513"/>
      <c r="L63" s="513"/>
      <c r="M63" s="513"/>
      <c r="N63" s="513"/>
      <c r="O63" s="514"/>
    </row>
    <row r="64" spans="2:15" x14ac:dyDescent="0.3">
      <c r="B64" s="519">
        <f t="shared" si="0"/>
        <v>38</v>
      </c>
      <c r="C64" s="519" t="s">
        <v>856</v>
      </c>
      <c r="D64" s="513" t="s">
        <v>856</v>
      </c>
      <c r="E64" s="514"/>
      <c r="G64" s="519"/>
      <c r="H64" s="513"/>
      <c r="I64" s="513"/>
      <c r="J64" s="513"/>
      <c r="K64" s="513"/>
      <c r="L64" s="513"/>
      <c r="M64" s="513"/>
      <c r="N64" s="513"/>
      <c r="O64" s="514"/>
    </row>
    <row r="65" spans="2:15" x14ac:dyDescent="0.3">
      <c r="B65" s="519">
        <f t="shared" si="0"/>
        <v>39</v>
      </c>
      <c r="C65" s="519" t="s">
        <v>857</v>
      </c>
      <c r="D65" s="513" t="s">
        <v>856</v>
      </c>
      <c r="E65" s="514"/>
      <c r="G65" s="519"/>
      <c r="H65" s="513"/>
      <c r="I65" s="513"/>
      <c r="J65" s="513"/>
      <c r="K65" s="513"/>
      <c r="L65" s="513"/>
      <c r="M65" s="513"/>
      <c r="N65" s="513"/>
      <c r="O65" s="514"/>
    </row>
    <row r="66" spans="2:15" x14ac:dyDescent="0.3">
      <c r="B66" s="519">
        <f t="shared" si="0"/>
        <v>40</v>
      </c>
      <c r="C66" s="519" t="s">
        <v>856</v>
      </c>
      <c r="D66" s="513" t="s">
        <v>857</v>
      </c>
      <c r="E66" s="514"/>
      <c r="G66" s="519"/>
      <c r="H66" s="513"/>
      <c r="I66" s="513"/>
      <c r="J66" s="513"/>
      <c r="K66" s="513"/>
      <c r="L66" s="513"/>
      <c r="M66" s="513"/>
      <c r="N66" s="513"/>
      <c r="O66" s="514"/>
    </row>
    <row r="67" spans="2:15" x14ac:dyDescent="0.3">
      <c r="B67" s="519">
        <f t="shared" si="0"/>
        <v>41</v>
      </c>
      <c r="C67" s="519" t="s">
        <v>856</v>
      </c>
      <c r="D67" s="513" t="s">
        <v>857</v>
      </c>
      <c r="E67" s="514"/>
      <c r="G67" s="519"/>
      <c r="H67" s="513"/>
      <c r="I67" s="513"/>
      <c r="J67" s="513"/>
      <c r="K67" s="513"/>
      <c r="L67" s="513"/>
      <c r="M67" s="513"/>
      <c r="N67" s="513"/>
      <c r="O67" s="514"/>
    </row>
    <row r="68" spans="2:15" x14ac:dyDescent="0.3">
      <c r="B68" s="519">
        <f t="shared" si="0"/>
        <v>42</v>
      </c>
      <c r="C68" s="519" t="s">
        <v>856</v>
      </c>
      <c r="D68" s="513" t="s">
        <v>856</v>
      </c>
      <c r="E68" s="514"/>
      <c r="G68" s="519"/>
      <c r="H68" s="513"/>
      <c r="I68" s="513"/>
      <c r="J68" s="513"/>
      <c r="K68" s="513"/>
      <c r="L68" s="513"/>
      <c r="M68" s="513"/>
      <c r="N68" s="513"/>
      <c r="O68" s="514"/>
    </row>
    <row r="69" spans="2:15" x14ac:dyDescent="0.3">
      <c r="B69" s="519">
        <f t="shared" si="0"/>
        <v>43</v>
      </c>
      <c r="C69" s="519" t="s">
        <v>856</v>
      </c>
      <c r="D69" s="513" t="s">
        <v>856</v>
      </c>
      <c r="E69" s="514"/>
      <c r="G69" s="519"/>
      <c r="H69" s="513"/>
      <c r="I69" s="513"/>
      <c r="J69" s="513"/>
      <c r="K69" s="513"/>
      <c r="L69" s="513"/>
      <c r="M69" s="513"/>
      <c r="N69" s="513"/>
      <c r="O69" s="514"/>
    </row>
    <row r="70" spans="2:15" x14ac:dyDescent="0.3">
      <c r="B70" s="519">
        <f t="shared" si="0"/>
        <v>44</v>
      </c>
      <c r="C70" s="519" t="s">
        <v>856</v>
      </c>
      <c r="D70" s="513" t="s">
        <v>857</v>
      </c>
      <c r="E70" s="514"/>
      <c r="G70" s="519"/>
      <c r="H70" s="513"/>
      <c r="I70" s="513"/>
      <c r="J70" s="513"/>
      <c r="K70" s="513"/>
      <c r="L70" s="513"/>
      <c r="M70" s="513"/>
      <c r="N70" s="513"/>
      <c r="O70" s="514"/>
    </row>
    <row r="71" spans="2:15" x14ac:dyDescent="0.3">
      <c r="B71" s="519">
        <f t="shared" si="0"/>
        <v>45</v>
      </c>
      <c r="C71" s="519" t="s">
        <v>856</v>
      </c>
      <c r="D71" s="513" t="s">
        <v>857</v>
      </c>
      <c r="E71" s="514"/>
      <c r="G71" s="519"/>
      <c r="H71" s="513"/>
      <c r="I71" s="513"/>
      <c r="J71" s="513"/>
      <c r="K71" s="513"/>
      <c r="L71" s="513"/>
      <c r="M71" s="513"/>
      <c r="N71" s="513"/>
      <c r="O71" s="514"/>
    </row>
    <row r="72" spans="2:15" x14ac:dyDescent="0.3">
      <c r="B72" s="519">
        <f t="shared" si="0"/>
        <v>46</v>
      </c>
      <c r="C72" s="519" t="s">
        <v>856</v>
      </c>
      <c r="D72" s="513" t="s">
        <v>857</v>
      </c>
      <c r="E72" s="514"/>
      <c r="G72" s="519"/>
      <c r="H72" s="513"/>
      <c r="I72" s="513"/>
      <c r="J72" s="513"/>
      <c r="K72" s="513"/>
      <c r="L72" s="513"/>
      <c r="M72" s="513"/>
      <c r="N72" s="513"/>
      <c r="O72" s="514"/>
    </row>
    <row r="73" spans="2:15" x14ac:dyDescent="0.3">
      <c r="B73" s="519">
        <f t="shared" si="0"/>
        <v>47</v>
      </c>
      <c r="C73" s="519" t="s">
        <v>856</v>
      </c>
      <c r="D73" s="513" t="s">
        <v>857</v>
      </c>
      <c r="E73" s="514"/>
      <c r="G73" s="519"/>
      <c r="H73" s="513"/>
      <c r="I73" s="513"/>
      <c r="J73" s="513"/>
      <c r="K73" s="513"/>
      <c r="L73" s="513"/>
      <c r="M73" s="513"/>
      <c r="N73" s="513"/>
      <c r="O73" s="514"/>
    </row>
    <row r="74" spans="2:15" x14ac:dyDescent="0.3">
      <c r="B74" s="519">
        <f t="shared" si="0"/>
        <v>48</v>
      </c>
      <c r="C74" s="519" t="s">
        <v>857</v>
      </c>
      <c r="D74" s="513" t="s">
        <v>856</v>
      </c>
      <c r="E74" s="514"/>
      <c r="G74" s="519"/>
      <c r="H74" s="513"/>
      <c r="I74" s="513"/>
      <c r="J74" s="513"/>
      <c r="K74" s="513"/>
      <c r="L74" s="513"/>
      <c r="M74" s="513"/>
      <c r="N74" s="513"/>
      <c r="O74" s="514"/>
    </row>
    <row r="75" spans="2:15" x14ac:dyDescent="0.3">
      <c r="B75" s="519">
        <f t="shared" si="0"/>
        <v>49</v>
      </c>
      <c r="C75" s="519" t="s">
        <v>856</v>
      </c>
      <c r="D75" s="513" t="s">
        <v>857</v>
      </c>
      <c r="E75" s="514"/>
      <c r="G75" s="519"/>
      <c r="H75" s="513"/>
      <c r="I75" s="513"/>
      <c r="J75" s="513"/>
      <c r="K75" s="513"/>
      <c r="L75" s="513"/>
      <c r="M75" s="513"/>
      <c r="N75" s="513"/>
      <c r="O75" s="514"/>
    </row>
    <row r="76" spans="2:15" x14ac:dyDescent="0.3">
      <c r="B76" s="519">
        <f t="shared" si="0"/>
        <v>50</v>
      </c>
      <c r="C76" s="519" t="s">
        <v>857</v>
      </c>
      <c r="D76" s="513" t="s">
        <v>857</v>
      </c>
      <c r="E76" s="514"/>
      <c r="G76" s="519"/>
      <c r="H76" s="513"/>
      <c r="I76" s="513"/>
      <c r="J76" s="513"/>
      <c r="K76" s="513"/>
      <c r="L76" s="513"/>
      <c r="M76" s="513"/>
      <c r="N76" s="513"/>
      <c r="O76" s="514"/>
    </row>
    <row r="77" spans="2:15" x14ac:dyDescent="0.3">
      <c r="B77" s="519">
        <f t="shared" si="0"/>
        <v>51</v>
      </c>
      <c r="C77" s="519" t="s">
        <v>856</v>
      </c>
      <c r="D77" s="513" t="s">
        <v>857</v>
      </c>
      <c r="E77" s="514"/>
      <c r="G77" s="519"/>
      <c r="H77" s="513"/>
      <c r="I77" s="513"/>
      <c r="J77" s="513"/>
      <c r="K77" s="513"/>
      <c r="L77" s="513"/>
      <c r="M77" s="513"/>
      <c r="N77" s="513"/>
      <c r="O77" s="514"/>
    </row>
    <row r="78" spans="2:15" x14ac:dyDescent="0.3">
      <c r="B78" s="519">
        <f t="shared" si="0"/>
        <v>52</v>
      </c>
      <c r="C78" s="519" t="s">
        <v>857</v>
      </c>
      <c r="D78" s="513" t="s">
        <v>857</v>
      </c>
      <c r="E78" s="514"/>
      <c r="G78" s="519"/>
      <c r="H78" s="513"/>
      <c r="I78" s="513"/>
      <c r="J78" s="513"/>
      <c r="K78" s="513"/>
      <c r="L78" s="513"/>
      <c r="M78" s="513"/>
      <c r="N78" s="513"/>
      <c r="O78" s="514"/>
    </row>
    <row r="79" spans="2:15" x14ac:dyDescent="0.3">
      <c r="B79" s="519">
        <f t="shared" si="0"/>
        <v>53</v>
      </c>
      <c r="C79" s="519" t="s">
        <v>856</v>
      </c>
      <c r="D79" s="513" t="s">
        <v>857</v>
      </c>
      <c r="E79" s="514"/>
      <c r="G79" s="519"/>
      <c r="H79" s="513"/>
      <c r="I79" s="513"/>
      <c r="J79" s="513"/>
      <c r="K79" s="513"/>
      <c r="L79" s="513"/>
      <c r="M79" s="513"/>
      <c r="N79" s="513"/>
      <c r="O79" s="514"/>
    </row>
    <row r="80" spans="2:15" x14ac:dyDescent="0.3">
      <c r="B80" s="519">
        <f t="shared" si="0"/>
        <v>54</v>
      </c>
      <c r="C80" s="519" t="s">
        <v>856</v>
      </c>
      <c r="D80" s="513" t="s">
        <v>857</v>
      </c>
      <c r="E80" s="514"/>
      <c r="G80" s="519"/>
      <c r="H80" s="513"/>
      <c r="I80" s="513"/>
      <c r="J80" s="513"/>
      <c r="K80" s="513"/>
      <c r="L80" s="513"/>
      <c r="M80" s="513"/>
      <c r="N80" s="513"/>
      <c r="O80" s="514"/>
    </row>
    <row r="81" spans="2:15" x14ac:dyDescent="0.3">
      <c r="B81" s="519">
        <f t="shared" si="0"/>
        <v>55</v>
      </c>
      <c r="C81" s="519" t="s">
        <v>856</v>
      </c>
      <c r="D81" s="513" t="s">
        <v>857</v>
      </c>
      <c r="E81" s="514"/>
      <c r="G81" s="519"/>
      <c r="H81" s="513"/>
      <c r="I81" s="513"/>
      <c r="J81" s="513"/>
      <c r="K81" s="513"/>
      <c r="L81" s="513"/>
      <c r="M81" s="513"/>
      <c r="N81" s="513"/>
      <c r="O81" s="514"/>
    </row>
    <row r="82" spans="2:15" x14ac:dyDescent="0.3">
      <c r="B82" s="519">
        <f t="shared" si="0"/>
        <v>56</v>
      </c>
      <c r="C82" s="519" t="s">
        <v>856</v>
      </c>
      <c r="D82" s="513" t="s">
        <v>856</v>
      </c>
      <c r="E82" s="514"/>
      <c r="G82" s="519"/>
      <c r="H82" s="513"/>
      <c r="I82" s="513"/>
      <c r="J82" s="513"/>
      <c r="K82" s="513"/>
      <c r="L82" s="513"/>
      <c r="M82" s="513"/>
      <c r="N82" s="513"/>
      <c r="O82" s="514"/>
    </row>
    <row r="83" spans="2:15" x14ac:dyDescent="0.3">
      <c r="B83" s="519">
        <f t="shared" si="0"/>
        <v>57</v>
      </c>
      <c r="C83" s="519" t="s">
        <v>856</v>
      </c>
      <c r="D83" s="513" t="s">
        <v>857</v>
      </c>
      <c r="E83" s="514"/>
      <c r="G83" s="519"/>
      <c r="H83" s="513"/>
      <c r="I83" s="513"/>
      <c r="J83" s="513"/>
      <c r="K83" s="513"/>
      <c r="L83" s="513"/>
      <c r="M83" s="513"/>
      <c r="N83" s="513"/>
      <c r="O83" s="514"/>
    </row>
    <row r="84" spans="2:15" x14ac:dyDescent="0.3">
      <c r="B84" s="519">
        <f t="shared" si="0"/>
        <v>58</v>
      </c>
      <c r="C84" s="519" t="s">
        <v>857</v>
      </c>
      <c r="D84" s="513" t="s">
        <v>856</v>
      </c>
      <c r="E84" s="514"/>
      <c r="G84" s="519"/>
      <c r="H84" s="513"/>
      <c r="I84" s="513"/>
      <c r="J84" s="513"/>
      <c r="K84" s="513"/>
      <c r="L84" s="513"/>
      <c r="M84" s="513"/>
      <c r="N84" s="513"/>
      <c r="O84" s="514"/>
    </row>
    <row r="85" spans="2:15" x14ac:dyDescent="0.3">
      <c r="B85" s="519">
        <f t="shared" si="0"/>
        <v>59</v>
      </c>
      <c r="C85" s="519" t="s">
        <v>856</v>
      </c>
      <c r="D85" s="513" t="s">
        <v>857</v>
      </c>
      <c r="E85" s="514"/>
      <c r="G85" s="519"/>
      <c r="H85" s="513"/>
      <c r="I85" s="513"/>
      <c r="J85" s="513"/>
      <c r="K85" s="513"/>
      <c r="L85" s="513"/>
      <c r="M85" s="513"/>
      <c r="N85" s="513"/>
      <c r="O85" s="514"/>
    </row>
    <row r="86" spans="2:15" x14ac:dyDescent="0.3">
      <c r="B86" s="519">
        <f t="shared" si="0"/>
        <v>60</v>
      </c>
      <c r="C86" s="519" t="s">
        <v>856</v>
      </c>
      <c r="D86" s="513" t="s">
        <v>856</v>
      </c>
      <c r="E86" s="514"/>
      <c r="G86" s="519"/>
      <c r="H86" s="513"/>
      <c r="I86" s="513"/>
      <c r="J86" s="513"/>
      <c r="K86" s="513"/>
      <c r="L86" s="513"/>
      <c r="M86" s="513"/>
      <c r="N86" s="513"/>
      <c r="O86" s="514"/>
    </row>
    <row r="87" spans="2:15" x14ac:dyDescent="0.3">
      <c r="B87" s="519">
        <f t="shared" si="0"/>
        <v>61</v>
      </c>
      <c r="C87" s="519" t="s">
        <v>856</v>
      </c>
      <c r="D87" s="513" t="s">
        <v>857</v>
      </c>
      <c r="E87" s="514"/>
      <c r="G87" s="519"/>
      <c r="H87" s="513"/>
      <c r="I87" s="513"/>
      <c r="J87" s="513"/>
      <c r="K87" s="513"/>
      <c r="L87" s="513"/>
      <c r="M87" s="513"/>
      <c r="N87" s="513"/>
      <c r="O87" s="514"/>
    </row>
    <row r="88" spans="2:15" x14ac:dyDescent="0.3">
      <c r="B88" s="519">
        <f t="shared" si="0"/>
        <v>62</v>
      </c>
      <c r="C88" s="519" t="s">
        <v>856</v>
      </c>
      <c r="D88" s="513" t="s">
        <v>857</v>
      </c>
      <c r="E88" s="514"/>
      <c r="G88" s="519"/>
      <c r="H88" s="513"/>
      <c r="I88" s="513"/>
      <c r="J88" s="513"/>
      <c r="K88" s="513"/>
      <c r="L88" s="513"/>
      <c r="M88" s="513"/>
      <c r="N88" s="513"/>
      <c r="O88" s="514"/>
    </row>
    <row r="89" spans="2:15" x14ac:dyDescent="0.3">
      <c r="B89" s="519">
        <f t="shared" si="0"/>
        <v>63</v>
      </c>
      <c r="C89" s="519" t="s">
        <v>856</v>
      </c>
      <c r="D89" s="513" t="s">
        <v>857</v>
      </c>
      <c r="E89" s="514"/>
      <c r="G89" s="519"/>
      <c r="H89" s="513"/>
      <c r="I89" s="513"/>
      <c r="J89" s="513"/>
      <c r="K89" s="513"/>
      <c r="L89" s="513"/>
      <c r="M89" s="513"/>
      <c r="N89" s="513"/>
      <c r="O89" s="514"/>
    </row>
    <row r="90" spans="2:15" x14ac:dyDescent="0.3">
      <c r="B90" s="519">
        <f t="shared" si="0"/>
        <v>64</v>
      </c>
      <c r="C90" s="519" t="s">
        <v>856</v>
      </c>
      <c r="D90" s="513" t="s">
        <v>857</v>
      </c>
      <c r="E90" s="514"/>
      <c r="G90" s="519"/>
      <c r="H90" s="513"/>
      <c r="I90" s="513"/>
      <c r="J90" s="513"/>
      <c r="K90" s="513"/>
      <c r="L90" s="513"/>
      <c r="M90" s="513"/>
      <c r="N90" s="513"/>
      <c r="O90" s="514"/>
    </row>
    <row r="91" spans="2:15" x14ac:dyDescent="0.3">
      <c r="B91" s="519">
        <f t="shared" si="0"/>
        <v>65</v>
      </c>
      <c r="C91" s="519" t="s">
        <v>856</v>
      </c>
      <c r="D91" s="513" t="s">
        <v>857</v>
      </c>
      <c r="E91" s="514"/>
      <c r="G91" s="519"/>
      <c r="H91" s="513"/>
      <c r="I91" s="513"/>
      <c r="J91" s="513"/>
      <c r="K91" s="513"/>
      <c r="L91" s="513"/>
      <c r="M91" s="513"/>
      <c r="N91" s="513"/>
      <c r="O91" s="514"/>
    </row>
    <row r="92" spans="2:15" x14ac:dyDescent="0.3">
      <c r="B92" s="519">
        <f t="shared" si="0"/>
        <v>66</v>
      </c>
      <c r="C92" s="519" t="s">
        <v>856</v>
      </c>
      <c r="D92" s="513" t="s">
        <v>857</v>
      </c>
      <c r="E92" s="514"/>
      <c r="G92" s="519"/>
      <c r="H92" s="513"/>
      <c r="I92" s="513"/>
      <c r="J92" s="513"/>
      <c r="K92" s="513"/>
      <c r="L92" s="513"/>
      <c r="M92" s="513"/>
      <c r="N92" s="513"/>
      <c r="O92" s="514"/>
    </row>
    <row r="93" spans="2:15" x14ac:dyDescent="0.3">
      <c r="B93" s="519">
        <f t="shared" ref="B93:B126" si="1">B92+1</f>
        <v>67</v>
      </c>
      <c r="C93" s="519" t="s">
        <v>857</v>
      </c>
      <c r="D93" s="513" t="s">
        <v>857</v>
      </c>
      <c r="E93" s="514"/>
      <c r="G93" s="519"/>
      <c r="H93" s="513"/>
      <c r="I93" s="513"/>
      <c r="J93" s="513"/>
      <c r="K93" s="513"/>
      <c r="L93" s="513"/>
      <c r="M93" s="513"/>
      <c r="N93" s="513"/>
      <c r="O93" s="514"/>
    </row>
    <row r="94" spans="2:15" x14ac:dyDescent="0.3">
      <c r="B94" s="519">
        <f t="shared" si="1"/>
        <v>68</v>
      </c>
      <c r="C94" s="519" t="s">
        <v>856</v>
      </c>
      <c r="D94" s="513" t="s">
        <v>857</v>
      </c>
      <c r="E94" s="514"/>
      <c r="G94" s="519"/>
      <c r="H94" s="513"/>
      <c r="I94" s="513"/>
      <c r="J94" s="513"/>
      <c r="K94" s="513"/>
      <c r="L94" s="513"/>
      <c r="M94" s="513"/>
      <c r="N94" s="513"/>
      <c r="O94" s="514"/>
    </row>
    <row r="95" spans="2:15" x14ac:dyDescent="0.3">
      <c r="B95" s="519">
        <f t="shared" si="1"/>
        <v>69</v>
      </c>
      <c r="C95" s="519" t="s">
        <v>856</v>
      </c>
      <c r="D95" s="513" t="s">
        <v>857</v>
      </c>
      <c r="E95" s="514"/>
      <c r="G95" s="519"/>
      <c r="H95" s="513"/>
      <c r="I95" s="513"/>
      <c r="J95" s="513"/>
      <c r="K95" s="513"/>
      <c r="L95" s="513"/>
      <c r="M95" s="513"/>
      <c r="N95" s="513"/>
      <c r="O95" s="514"/>
    </row>
    <row r="96" spans="2:15" x14ac:dyDescent="0.3">
      <c r="B96" s="519">
        <f t="shared" si="1"/>
        <v>70</v>
      </c>
      <c r="C96" s="519" t="s">
        <v>857</v>
      </c>
      <c r="D96" s="513" t="s">
        <v>857</v>
      </c>
      <c r="E96" s="514"/>
      <c r="G96" s="519"/>
      <c r="H96" s="513"/>
      <c r="I96" s="513"/>
      <c r="J96" s="513"/>
      <c r="K96" s="513"/>
      <c r="L96" s="513"/>
      <c r="M96" s="513"/>
      <c r="N96" s="513"/>
      <c r="O96" s="514"/>
    </row>
    <row r="97" spans="2:15" x14ac:dyDescent="0.3">
      <c r="B97" s="519">
        <f t="shared" si="1"/>
        <v>71</v>
      </c>
      <c r="C97" s="519" t="s">
        <v>857</v>
      </c>
      <c r="D97" s="513" t="s">
        <v>857</v>
      </c>
      <c r="E97" s="514"/>
      <c r="G97" s="519"/>
      <c r="H97" s="513"/>
      <c r="I97" s="513"/>
      <c r="J97" s="513"/>
      <c r="K97" s="513"/>
      <c r="L97" s="513"/>
      <c r="M97" s="513"/>
      <c r="N97" s="513"/>
      <c r="O97" s="514"/>
    </row>
    <row r="98" spans="2:15" x14ac:dyDescent="0.3">
      <c r="B98" s="519">
        <f t="shared" si="1"/>
        <v>72</v>
      </c>
      <c r="C98" s="519" t="s">
        <v>856</v>
      </c>
      <c r="D98" s="513" t="s">
        <v>857</v>
      </c>
      <c r="E98" s="514"/>
      <c r="G98" s="519"/>
      <c r="H98" s="513"/>
      <c r="I98" s="513"/>
      <c r="J98" s="513"/>
      <c r="K98" s="513"/>
      <c r="L98" s="513"/>
      <c r="M98" s="513"/>
      <c r="N98" s="513"/>
      <c r="O98" s="514"/>
    </row>
    <row r="99" spans="2:15" x14ac:dyDescent="0.3">
      <c r="B99" s="519">
        <f t="shared" si="1"/>
        <v>73</v>
      </c>
      <c r="C99" s="519" t="s">
        <v>856</v>
      </c>
      <c r="D99" s="513" t="s">
        <v>857</v>
      </c>
      <c r="E99" s="514"/>
      <c r="G99" s="519"/>
      <c r="H99" s="513"/>
      <c r="I99" s="513"/>
      <c r="J99" s="513"/>
      <c r="K99" s="513"/>
      <c r="L99" s="513"/>
      <c r="M99" s="513"/>
      <c r="N99" s="513"/>
      <c r="O99" s="514"/>
    </row>
    <row r="100" spans="2:15" x14ac:dyDescent="0.3">
      <c r="B100" s="519">
        <f t="shared" si="1"/>
        <v>74</v>
      </c>
      <c r="C100" s="519" t="s">
        <v>857</v>
      </c>
      <c r="D100" s="513" t="s">
        <v>857</v>
      </c>
      <c r="E100" s="514"/>
      <c r="G100" s="519"/>
      <c r="H100" s="513"/>
      <c r="I100" s="513"/>
      <c r="J100" s="513"/>
      <c r="K100" s="513"/>
      <c r="L100" s="513"/>
      <c r="M100" s="513"/>
      <c r="N100" s="513"/>
      <c r="O100" s="514"/>
    </row>
    <row r="101" spans="2:15" x14ac:dyDescent="0.3">
      <c r="B101" s="519">
        <f t="shared" si="1"/>
        <v>75</v>
      </c>
      <c r="C101" s="519" t="s">
        <v>856</v>
      </c>
      <c r="D101" s="513" t="s">
        <v>857</v>
      </c>
      <c r="E101" s="514"/>
      <c r="G101" s="519"/>
      <c r="H101" s="513"/>
      <c r="I101" s="513"/>
      <c r="J101" s="513"/>
      <c r="K101" s="513"/>
      <c r="L101" s="513"/>
      <c r="M101" s="513"/>
      <c r="N101" s="513"/>
      <c r="O101" s="514"/>
    </row>
    <row r="102" spans="2:15" x14ac:dyDescent="0.3">
      <c r="B102" s="519">
        <f t="shared" si="1"/>
        <v>76</v>
      </c>
      <c r="C102" s="519" t="s">
        <v>857</v>
      </c>
      <c r="D102" s="513" t="s">
        <v>857</v>
      </c>
      <c r="E102" s="514"/>
      <c r="G102" s="519"/>
      <c r="H102" s="513"/>
      <c r="I102" s="513"/>
      <c r="J102" s="513"/>
      <c r="K102" s="513"/>
      <c r="L102" s="513"/>
      <c r="M102" s="513"/>
      <c r="N102" s="513"/>
      <c r="O102" s="514"/>
    </row>
    <row r="103" spans="2:15" x14ac:dyDescent="0.3">
      <c r="B103" s="519">
        <f t="shared" si="1"/>
        <v>77</v>
      </c>
      <c r="C103" s="519" t="s">
        <v>857</v>
      </c>
      <c r="D103" s="513" t="s">
        <v>857</v>
      </c>
      <c r="E103" s="514"/>
      <c r="G103" s="519"/>
      <c r="H103" s="513"/>
      <c r="I103" s="513"/>
      <c r="J103" s="513"/>
      <c r="K103" s="513"/>
      <c r="L103" s="513"/>
      <c r="M103" s="513"/>
      <c r="N103" s="513"/>
      <c r="O103" s="514"/>
    </row>
    <row r="104" spans="2:15" x14ac:dyDescent="0.3">
      <c r="B104" s="519">
        <f t="shared" si="1"/>
        <v>78</v>
      </c>
      <c r="C104" s="519" t="s">
        <v>857</v>
      </c>
      <c r="D104" s="513" t="s">
        <v>857</v>
      </c>
      <c r="E104" s="514"/>
      <c r="G104" s="519"/>
      <c r="H104" s="513"/>
      <c r="I104" s="513"/>
      <c r="J104" s="513"/>
      <c r="K104" s="513"/>
      <c r="L104" s="513"/>
      <c r="M104" s="513"/>
      <c r="N104" s="513"/>
      <c r="O104" s="514"/>
    </row>
    <row r="105" spans="2:15" x14ac:dyDescent="0.3">
      <c r="B105" s="519">
        <f t="shared" si="1"/>
        <v>79</v>
      </c>
      <c r="C105" s="519" t="s">
        <v>856</v>
      </c>
      <c r="D105" s="513" t="s">
        <v>857</v>
      </c>
      <c r="E105" s="514"/>
      <c r="G105" s="519"/>
      <c r="H105" s="513"/>
      <c r="I105" s="513"/>
      <c r="J105" s="513"/>
      <c r="K105" s="513"/>
      <c r="L105" s="513"/>
      <c r="M105" s="513"/>
      <c r="N105" s="513"/>
      <c r="O105" s="514"/>
    </row>
    <row r="106" spans="2:15" x14ac:dyDescent="0.3">
      <c r="B106" s="519">
        <f t="shared" si="1"/>
        <v>80</v>
      </c>
      <c r="C106" s="519" t="s">
        <v>856</v>
      </c>
      <c r="D106" s="513" t="s">
        <v>857</v>
      </c>
      <c r="E106" s="514"/>
      <c r="G106" s="519"/>
      <c r="H106" s="513"/>
      <c r="I106" s="513"/>
      <c r="J106" s="513"/>
      <c r="K106" s="513"/>
      <c r="L106" s="513"/>
      <c r="M106" s="513"/>
      <c r="N106" s="513"/>
      <c r="O106" s="514"/>
    </row>
    <row r="107" spans="2:15" x14ac:dyDescent="0.3">
      <c r="B107" s="519">
        <f t="shared" si="1"/>
        <v>81</v>
      </c>
      <c r="C107" s="519" t="s">
        <v>857</v>
      </c>
      <c r="D107" s="513" t="s">
        <v>856</v>
      </c>
      <c r="E107" s="514"/>
      <c r="G107" s="519"/>
      <c r="H107" s="513"/>
      <c r="I107" s="513"/>
      <c r="J107" s="513"/>
      <c r="K107" s="513"/>
      <c r="L107" s="513"/>
      <c r="M107" s="513"/>
      <c r="N107" s="513"/>
      <c r="O107" s="514"/>
    </row>
    <row r="108" spans="2:15" x14ac:dyDescent="0.3">
      <c r="B108" s="519">
        <f t="shared" si="1"/>
        <v>82</v>
      </c>
      <c r="C108" s="519" t="s">
        <v>856</v>
      </c>
      <c r="D108" s="513" t="s">
        <v>856</v>
      </c>
      <c r="E108" s="514"/>
      <c r="G108" s="519"/>
      <c r="H108" s="513"/>
      <c r="I108" s="513"/>
      <c r="J108" s="513"/>
      <c r="K108" s="513"/>
      <c r="L108" s="513"/>
      <c r="M108" s="513"/>
      <c r="N108" s="513"/>
      <c r="O108" s="514"/>
    </row>
    <row r="109" spans="2:15" x14ac:dyDescent="0.3">
      <c r="B109" s="519">
        <f t="shared" si="1"/>
        <v>83</v>
      </c>
      <c r="C109" s="519" t="s">
        <v>857</v>
      </c>
      <c r="D109" s="513" t="s">
        <v>857</v>
      </c>
      <c r="E109" s="514"/>
      <c r="G109" s="519"/>
      <c r="H109" s="513"/>
      <c r="I109" s="513"/>
      <c r="J109" s="513"/>
      <c r="K109" s="513"/>
      <c r="L109" s="513"/>
      <c r="M109" s="513"/>
      <c r="N109" s="513"/>
      <c r="O109" s="514"/>
    </row>
    <row r="110" spans="2:15" x14ac:dyDescent="0.3">
      <c r="B110" s="519">
        <f t="shared" si="1"/>
        <v>84</v>
      </c>
      <c r="C110" s="519" t="s">
        <v>856</v>
      </c>
      <c r="D110" s="513" t="s">
        <v>856</v>
      </c>
      <c r="E110" s="514"/>
      <c r="G110" s="519"/>
      <c r="H110" s="513"/>
      <c r="I110" s="513"/>
      <c r="J110" s="513"/>
      <c r="K110" s="513"/>
      <c r="L110" s="513"/>
      <c r="M110" s="513"/>
      <c r="N110" s="513"/>
      <c r="O110" s="514"/>
    </row>
    <row r="111" spans="2:15" x14ac:dyDescent="0.3">
      <c r="B111" s="519">
        <f t="shared" si="1"/>
        <v>85</v>
      </c>
      <c r="C111" s="519" t="s">
        <v>856</v>
      </c>
      <c r="D111" s="513" t="s">
        <v>857</v>
      </c>
      <c r="E111" s="514"/>
      <c r="G111" s="519"/>
      <c r="H111" s="513"/>
      <c r="I111" s="513"/>
      <c r="J111" s="513"/>
      <c r="K111" s="513"/>
      <c r="L111" s="513"/>
      <c r="M111" s="513"/>
      <c r="N111" s="513"/>
      <c r="O111" s="514"/>
    </row>
    <row r="112" spans="2:15" x14ac:dyDescent="0.3">
      <c r="B112" s="519">
        <f t="shared" si="1"/>
        <v>86</v>
      </c>
      <c r="C112" s="519" t="s">
        <v>857</v>
      </c>
      <c r="D112" s="513" t="s">
        <v>857</v>
      </c>
      <c r="E112" s="514"/>
      <c r="G112" s="519"/>
      <c r="H112" s="513"/>
      <c r="I112" s="513"/>
      <c r="J112" s="513"/>
      <c r="K112" s="513"/>
      <c r="L112" s="513"/>
      <c r="M112" s="513"/>
      <c r="N112" s="513"/>
      <c r="O112" s="514"/>
    </row>
    <row r="113" spans="2:15" x14ac:dyDescent="0.3">
      <c r="B113" s="519">
        <f t="shared" si="1"/>
        <v>87</v>
      </c>
      <c r="C113" s="519" t="s">
        <v>856</v>
      </c>
      <c r="D113" s="513" t="s">
        <v>857</v>
      </c>
      <c r="E113" s="514"/>
      <c r="G113" s="519"/>
      <c r="H113" s="513"/>
      <c r="I113" s="513"/>
      <c r="J113" s="513"/>
      <c r="K113" s="513"/>
      <c r="L113" s="513"/>
      <c r="M113" s="513"/>
      <c r="N113" s="513"/>
      <c r="O113" s="514"/>
    </row>
    <row r="114" spans="2:15" x14ac:dyDescent="0.3">
      <c r="B114" s="519">
        <f t="shared" si="1"/>
        <v>88</v>
      </c>
      <c r="C114" s="519" t="s">
        <v>857</v>
      </c>
      <c r="D114" s="513" t="s">
        <v>856</v>
      </c>
      <c r="E114" s="514"/>
      <c r="G114" s="519"/>
      <c r="H114" s="513"/>
      <c r="I114" s="513"/>
      <c r="J114" s="513"/>
      <c r="K114" s="513"/>
      <c r="L114" s="513"/>
      <c r="M114" s="513"/>
      <c r="N114" s="513"/>
      <c r="O114" s="514"/>
    </row>
    <row r="115" spans="2:15" x14ac:dyDescent="0.3">
      <c r="B115" s="519">
        <f t="shared" si="1"/>
        <v>89</v>
      </c>
      <c r="C115" s="519" t="s">
        <v>856</v>
      </c>
      <c r="D115" s="513" t="s">
        <v>857</v>
      </c>
      <c r="E115" s="514"/>
      <c r="G115" s="519"/>
      <c r="H115" s="513"/>
      <c r="I115" s="513"/>
      <c r="J115" s="513"/>
      <c r="K115" s="513"/>
      <c r="L115" s="513"/>
      <c r="M115" s="513"/>
      <c r="N115" s="513"/>
      <c r="O115" s="514"/>
    </row>
    <row r="116" spans="2:15" x14ac:dyDescent="0.3">
      <c r="B116" s="519">
        <f t="shared" si="1"/>
        <v>90</v>
      </c>
      <c r="C116" s="519" t="s">
        <v>856</v>
      </c>
      <c r="D116" s="513" t="s">
        <v>857</v>
      </c>
      <c r="E116" s="514"/>
      <c r="G116" s="519"/>
      <c r="H116" s="513"/>
      <c r="I116" s="513"/>
      <c r="J116" s="513"/>
      <c r="K116" s="513"/>
      <c r="L116" s="513"/>
      <c r="M116" s="513"/>
      <c r="N116" s="513"/>
      <c r="O116" s="514"/>
    </row>
    <row r="117" spans="2:15" x14ac:dyDescent="0.3">
      <c r="B117" s="519">
        <f t="shared" si="1"/>
        <v>91</v>
      </c>
      <c r="C117" s="519" t="s">
        <v>857</v>
      </c>
      <c r="D117" s="513" t="s">
        <v>856</v>
      </c>
      <c r="E117" s="514"/>
      <c r="G117" s="519"/>
      <c r="H117" s="513"/>
      <c r="I117" s="513"/>
      <c r="J117" s="513"/>
      <c r="K117" s="513"/>
      <c r="L117" s="513"/>
      <c r="M117" s="513"/>
      <c r="N117" s="513"/>
      <c r="O117" s="514"/>
    </row>
    <row r="118" spans="2:15" x14ac:dyDescent="0.3">
      <c r="B118" s="519">
        <f t="shared" si="1"/>
        <v>92</v>
      </c>
      <c r="C118" s="519" t="s">
        <v>856</v>
      </c>
      <c r="D118" s="513" t="s">
        <v>857</v>
      </c>
      <c r="E118" s="514"/>
      <c r="G118" s="519"/>
      <c r="H118" s="513"/>
      <c r="I118" s="513"/>
      <c r="J118" s="513"/>
      <c r="K118" s="513"/>
      <c r="L118" s="513"/>
      <c r="M118" s="513"/>
      <c r="N118" s="513"/>
      <c r="O118" s="514"/>
    </row>
    <row r="119" spans="2:15" x14ac:dyDescent="0.3">
      <c r="B119" s="519">
        <f t="shared" si="1"/>
        <v>93</v>
      </c>
      <c r="C119" s="519" t="s">
        <v>856</v>
      </c>
      <c r="D119" s="513" t="s">
        <v>856</v>
      </c>
      <c r="E119" s="514"/>
      <c r="G119" s="519"/>
      <c r="H119" s="513"/>
      <c r="I119" s="513"/>
      <c r="J119" s="513"/>
      <c r="K119" s="513"/>
      <c r="L119" s="513"/>
      <c r="M119" s="513"/>
      <c r="N119" s="513"/>
      <c r="O119" s="514"/>
    </row>
    <row r="120" spans="2:15" x14ac:dyDescent="0.3">
      <c r="B120" s="519">
        <f t="shared" si="1"/>
        <v>94</v>
      </c>
      <c r="C120" s="519" t="s">
        <v>856</v>
      </c>
      <c r="D120" s="513" t="s">
        <v>857</v>
      </c>
      <c r="E120" s="514"/>
      <c r="G120" s="519"/>
      <c r="H120" s="513"/>
      <c r="I120" s="513"/>
      <c r="J120" s="513"/>
      <c r="K120" s="513"/>
      <c r="L120" s="513"/>
      <c r="M120" s="513"/>
      <c r="N120" s="513"/>
      <c r="O120" s="514"/>
    </row>
    <row r="121" spans="2:15" x14ac:dyDescent="0.3">
      <c r="B121" s="519">
        <f t="shared" si="1"/>
        <v>95</v>
      </c>
      <c r="C121" s="519" t="s">
        <v>857</v>
      </c>
      <c r="D121" s="513" t="s">
        <v>857</v>
      </c>
      <c r="E121" s="514"/>
      <c r="G121" s="519"/>
      <c r="H121" s="513"/>
      <c r="I121" s="513"/>
      <c r="J121" s="513"/>
      <c r="K121" s="513"/>
      <c r="L121" s="513"/>
      <c r="M121" s="513"/>
      <c r="N121" s="513"/>
      <c r="O121" s="514"/>
    </row>
    <row r="122" spans="2:15" x14ac:dyDescent="0.3">
      <c r="B122" s="519">
        <f t="shared" si="1"/>
        <v>96</v>
      </c>
      <c r="C122" s="519" t="s">
        <v>856</v>
      </c>
      <c r="D122" s="513" t="s">
        <v>857</v>
      </c>
      <c r="E122" s="514"/>
      <c r="G122" s="519"/>
      <c r="H122" s="513"/>
      <c r="I122" s="513"/>
      <c r="J122" s="513"/>
      <c r="K122" s="513"/>
      <c r="L122" s="513"/>
      <c r="M122" s="513"/>
      <c r="N122" s="513"/>
      <c r="O122" s="514"/>
    </row>
    <row r="123" spans="2:15" x14ac:dyDescent="0.3">
      <c r="B123" s="519">
        <f t="shared" si="1"/>
        <v>97</v>
      </c>
      <c r="C123" s="519" t="s">
        <v>856</v>
      </c>
      <c r="D123" s="513" t="s">
        <v>856</v>
      </c>
      <c r="E123" s="514"/>
      <c r="G123" s="519"/>
      <c r="H123" s="513"/>
      <c r="I123" s="513"/>
      <c r="J123" s="513"/>
      <c r="K123" s="513"/>
      <c r="L123" s="513"/>
      <c r="M123" s="513"/>
      <c r="N123" s="513"/>
      <c r="O123" s="514"/>
    </row>
    <row r="124" spans="2:15" x14ac:dyDescent="0.3">
      <c r="B124" s="519">
        <f t="shared" si="1"/>
        <v>98</v>
      </c>
      <c r="C124" s="519" t="s">
        <v>856</v>
      </c>
      <c r="D124" s="513" t="s">
        <v>857</v>
      </c>
      <c r="E124" s="514"/>
      <c r="G124" s="519"/>
      <c r="H124" s="513"/>
      <c r="I124" s="513"/>
      <c r="J124" s="513"/>
      <c r="K124" s="513"/>
      <c r="L124" s="513"/>
      <c r="M124" s="513"/>
      <c r="N124" s="513"/>
      <c r="O124" s="514"/>
    </row>
    <row r="125" spans="2:15" x14ac:dyDescent="0.3">
      <c r="B125" s="519">
        <f t="shared" si="1"/>
        <v>99</v>
      </c>
      <c r="C125" s="519" t="s">
        <v>857</v>
      </c>
      <c r="D125" s="513" t="s">
        <v>856</v>
      </c>
      <c r="E125" s="514"/>
      <c r="G125" s="519"/>
      <c r="H125" s="513"/>
      <c r="I125" s="513"/>
      <c r="J125" s="513"/>
      <c r="K125" s="513"/>
      <c r="L125" s="513"/>
      <c r="M125" s="513"/>
      <c r="N125" s="513"/>
      <c r="O125" s="514"/>
    </row>
    <row r="126" spans="2:15" x14ac:dyDescent="0.3">
      <c r="B126" s="519">
        <f t="shared" si="1"/>
        <v>100</v>
      </c>
      <c r="C126" s="519" t="s">
        <v>857</v>
      </c>
      <c r="D126" s="513" t="s">
        <v>857</v>
      </c>
      <c r="E126" s="514"/>
      <c r="G126" s="519"/>
      <c r="H126" s="513"/>
      <c r="I126" s="513"/>
      <c r="J126" s="513"/>
      <c r="K126" s="513"/>
      <c r="L126" s="513"/>
      <c r="M126" s="513"/>
      <c r="N126" s="513"/>
      <c r="O126" s="514"/>
    </row>
    <row r="127" spans="2:15" x14ac:dyDescent="0.3">
      <c r="B127" s="515"/>
      <c r="C127" s="516"/>
      <c r="D127" s="516"/>
      <c r="E127" s="517"/>
      <c r="G127" s="515"/>
      <c r="H127" s="516"/>
      <c r="I127" s="516"/>
      <c r="J127" s="516"/>
      <c r="K127" s="516"/>
      <c r="L127" s="516"/>
      <c r="M127" s="516"/>
      <c r="N127" s="516"/>
      <c r="O127" s="517"/>
    </row>
    <row r="128" spans="2:15" x14ac:dyDescent="0.3">
      <c r="B128" s="513"/>
    </row>
    <row r="129" spans="2:2" x14ac:dyDescent="0.3">
      <c r="B129" s="513"/>
    </row>
    <row r="130" spans="2:2" x14ac:dyDescent="0.3">
      <c r="B130" s="513"/>
    </row>
    <row r="131" spans="2:2" x14ac:dyDescent="0.3">
      <c r="B131" s="513"/>
    </row>
    <row r="132" spans="2:2" x14ac:dyDescent="0.3">
      <c r="B132" s="513"/>
    </row>
    <row r="133" spans="2:2" x14ac:dyDescent="0.3">
      <c r="B133" s="513"/>
    </row>
    <row r="134" spans="2:2" x14ac:dyDescent="0.3">
      <c r="B134" s="513"/>
    </row>
    <row r="135" spans="2:2" x14ac:dyDescent="0.3">
      <c r="B135" s="513"/>
    </row>
    <row r="136" spans="2:2" x14ac:dyDescent="0.3">
      <c r="B136" s="513"/>
    </row>
    <row r="137" spans="2:2" x14ac:dyDescent="0.3">
      <c r="B137" s="513"/>
    </row>
  </sheetData>
  <pageMargins left="0.7" right="0.7" top="0.75" bottom="0.75" header="0.3" footer="0.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B2"/>
  <sheetViews>
    <sheetView workbookViewId="0">
      <selection activeCell="P40" sqref="P40"/>
    </sheetView>
  </sheetViews>
  <sheetFormatPr defaultRowHeight="14.4" x14ac:dyDescent="0.3"/>
  <sheetData>
    <row r="2" spans="2:2" ht="18" x14ac:dyDescent="0.35">
      <c r="B2" s="56" t="s">
        <v>68</v>
      </c>
    </row>
  </sheetData>
  <pageMargins left="0.7" right="0.7" top="0.75" bottom="0.75" header="0.3" footer="0.3"/>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B1:R137"/>
  <sheetViews>
    <sheetView workbookViewId="0">
      <selection activeCell="B2" sqref="B2"/>
    </sheetView>
  </sheetViews>
  <sheetFormatPr defaultColWidth="8.77734375" defaultRowHeight="14.4" x14ac:dyDescent="0.3"/>
  <cols>
    <col min="3" max="4" width="10.77734375" bestFit="1" customWidth="1"/>
    <col min="14" max="14" width="10.21875" customWidth="1"/>
  </cols>
  <sheetData>
    <row r="1" spans="2:18" x14ac:dyDescent="0.3">
      <c r="B1" s="173"/>
      <c r="C1" s="118"/>
      <c r="D1" s="118"/>
      <c r="E1" s="118"/>
      <c r="F1" s="118"/>
      <c r="G1" s="118"/>
      <c r="H1" s="118"/>
      <c r="I1" s="118"/>
      <c r="J1" s="118"/>
      <c r="K1" s="118"/>
      <c r="L1" s="118"/>
      <c r="M1" s="118"/>
      <c r="N1" s="15" t="str">
        <f>HYPERLINK("#'Navigation'!A1","Navigation")</f>
        <v>Navigation</v>
      </c>
      <c r="O1" s="118"/>
      <c r="P1" s="118"/>
      <c r="Q1" s="118"/>
      <c r="R1" s="118"/>
    </row>
    <row r="2" spans="2:18" ht="15.6" x14ac:dyDescent="0.3">
      <c r="B2" s="201" t="s">
        <v>865</v>
      </c>
      <c r="C2" s="118"/>
      <c r="D2" s="118"/>
      <c r="E2" s="118"/>
      <c r="F2" s="118"/>
      <c r="G2" s="118"/>
      <c r="H2" s="118"/>
      <c r="I2" s="118"/>
      <c r="J2" s="118"/>
      <c r="K2" s="118"/>
      <c r="L2" s="118"/>
      <c r="M2" s="118"/>
      <c r="N2" s="118"/>
      <c r="O2" s="118"/>
      <c r="P2" s="118"/>
      <c r="Q2" s="118"/>
      <c r="R2" s="118"/>
    </row>
    <row r="3" spans="2:18" x14ac:dyDescent="0.3">
      <c r="B3" s="118"/>
      <c r="C3" s="118"/>
      <c r="D3" s="118"/>
      <c r="E3" s="118"/>
      <c r="F3" s="118"/>
      <c r="G3" s="118"/>
      <c r="H3" s="118"/>
      <c r="I3" s="118"/>
      <c r="J3" s="118"/>
      <c r="K3" s="118"/>
      <c r="L3" s="118"/>
      <c r="M3" s="118"/>
      <c r="N3" s="118"/>
      <c r="O3" s="118"/>
      <c r="P3" s="118"/>
      <c r="Q3" s="118"/>
      <c r="R3" s="118"/>
    </row>
    <row r="4" spans="2:18" x14ac:dyDescent="0.3">
      <c r="B4" s="523" t="s">
        <v>848</v>
      </c>
      <c r="C4" s="539"/>
      <c r="D4" s="539"/>
      <c r="E4" s="539"/>
      <c r="F4" s="539"/>
      <c r="G4" s="539"/>
      <c r="H4" s="539"/>
      <c r="I4" s="539"/>
      <c r="J4" s="539"/>
      <c r="K4" s="539"/>
      <c r="L4" s="539"/>
      <c r="M4" s="539"/>
      <c r="N4" s="539"/>
      <c r="O4" s="540"/>
      <c r="P4" s="118"/>
      <c r="Q4" s="118"/>
      <c r="R4" s="118"/>
    </row>
    <row r="5" spans="2:18" x14ac:dyDescent="0.3">
      <c r="B5" s="530"/>
      <c r="C5" s="542"/>
      <c r="D5" s="542"/>
      <c r="E5" s="542"/>
      <c r="F5" s="542"/>
      <c r="G5" s="542"/>
      <c r="H5" s="542"/>
      <c r="I5" s="542"/>
      <c r="J5" s="542"/>
      <c r="K5" s="542"/>
      <c r="L5" s="542"/>
      <c r="M5" s="542"/>
      <c r="N5" s="542"/>
      <c r="O5" s="543"/>
      <c r="P5" s="118"/>
      <c r="Q5" s="118"/>
      <c r="R5" s="118"/>
    </row>
    <row r="6" spans="2:18" x14ac:dyDescent="0.3">
      <c r="B6" s="675" t="s">
        <v>849</v>
      </c>
      <c r="C6" s="531"/>
      <c r="D6" s="542"/>
      <c r="E6" s="542"/>
      <c r="F6" s="542"/>
      <c r="G6" s="542"/>
      <c r="H6" s="542"/>
      <c r="I6" s="542"/>
      <c r="J6" s="542"/>
      <c r="K6" s="542"/>
      <c r="L6" s="542"/>
      <c r="M6" s="542"/>
      <c r="N6" s="542"/>
      <c r="O6" s="543"/>
      <c r="P6" s="118"/>
      <c r="Q6" s="118"/>
      <c r="R6" s="118"/>
    </row>
    <row r="7" spans="2:18" x14ac:dyDescent="0.3">
      <c r="B7" s="675" t="s">
        <v>850</v>
      </c>
      <c r="C7" s="542"/>
      <c r="D7" s="542"/>
      <c r="E7" s="542"/>
      <c r="F7" s="542"/>
      <c r="G7" s="542"/>
      <c r="H7" s="542"/>
      <c r="I7" s="542"/>
      <c r="J7" s="542"/>
      <c r="K7" s="542"/>
      <c r="L7" s="542"/>
      <c r="M7" s="542"/>
      <c r="N7" s="542"/>
      <c r="O7" s="543"/>
      <c r="P7" s="118"/>
      <c r="Q7" s="118"/>
      <c r="R7" s="118"/>
    </row>
    <row r="8" spans="2:18" x14ac:dyDescent="0.3">
      <c r="B8" s="530" t="s">
        <v>851</v>
      </c>
      <c r="C8" s="542"/>
      <c r="D8" s="542"/>
      <c r="E8" s="542"/>
      <c r="F8" s="542"/>
      <c r="G8" s="542"/>
      <c r="H8" s="542"/>
      <c r="I8" s="542"/>
      <c r="J8" s="542"/>
      <c r="K8" s="542"/>
      <c r="L8" s="542"/>
      <c r="M8" s="542"/>
      <c r="N8" s="542"/>
      <c r="O8" s="543"/>
      <c r="P8" s="118"/>
      <c r="Q8" s="118"/>
      <c r="R8" s="118"/>
    </row>
    <row r="9" spans="2:18" x14ac:dyDescent="0.3">
      <c r="B9" s="535"/>
      <c r="C9" s="536"/>
      <c r="D9" s="549"/>
      <c r="E9" s="549"/>
      <c r="F9" s="549"/>
      <c r="G9" s="549"/>
      <c r="H9" s="549"/>
      <c r="I9" s="549"/>
      <c r="J9" s="549"/>
      <c r="K9" s="549"/>
      <c r="L9" s="549"/>
      <c r="M9" s="549"/>
      <c r="N9" s="549"/>
      <c r="O9" s="550"/>
      <c r="P9" s="118"/>
      <c r="Q9" s="118"/>
      <c r="R9" s="118"/>
    </row>
    <row r="10" spans="2:18" x14ac:dyDescent="0.3">
      <c r="B10" s="676"/>
      <c r="C10" s="118"/>
      <c r="D10" s="118"/>
      <c r="E10" s="118"/>
      <c r="F10" s="118"/>
      <c r="G10" s="118"/>
      <c r="H10" s="118"/>
      <c r="I10" s="118"/>
      <c r="J10" s="118"/>
      <c r="K10" s="118"/>
      <c r="L10" s="118"/>
      <c r="M10" s="118"/>
      <c r="N10" s="118"/>
      <c r="O10" s="118"/>
      <c r="P10" s="118"/>
      <c r="Q10" s="118"/>
      <c r="R10" s="118"/>
    </row>
    <row r="11" spans="2:18" x14ac:dyDescent="0.3">
      <c r="B11" s="583" t="s">
        <v>863</v>
      </c>
      <c r="C11" s="258"/>
      <c r="D11" s="258"/>
      <c r="E11" s="258"/>
      <c r="F11" s="694"/>
      <c r="G11" s="694"/>
      <c r="H11" s="539"/>
      <c r="I11" s="539"/>
      <c r="J11" s="539"/>
      <c r="K11" s="539"/>
      <c r="L11" s="539"/>
      <c r="M11" s="539"/>
      <c r="N11" s="539"/>
      <c r="O11" s="540"/>
      <c r="P11" s="118"/>
      <c r="Q11" s="118"/>
      <c r="R11" s="118"/>
    </row>
    <row r="12" spans="2:18" x14ac:dyDescent="0.3">
      <c r="B12" s="551"/>
      <c r="C12" s="542"/>
      <c r="D12" s="542"/>
      <c r="E12" s="542"/>
      <c r="F12" s="542"/>
      <c r="G12" s="542"/>
      <c r="H12" s="542"/>
      <c r="I12" s="542"/>
      <c r="J12" s="542"/>
      <c r="K12" s="542"/>
      <c r="L12" s="542"/>
      <c r="M12" s="542"/>
      <c r="N12" s="542"/>
      <c r="O12" s="543"/>
      <c r="P12" s="118"/>
      <c r="Q12" s="118"/>
      <c r="R12" s="118"/>
    </row>
    <row r="13" spans="2:18" x14ac:dyDescent="0.3">
      <c r="B13" s="551"/>
      <c r="C13" s="695"/>
      <c r="D13" s="513"/>
      <c r="E13" s="513"/>
      <c r="F13" s="513"/>
      <c r="G13" s="542"/>
      <c r="H13" s="542"/>
      <c r="I13" s="542"/>
      <c r="J13" s="542"/>
      <c r="K13" s="542"/>
      <c r="L13" s="542"/>
      <c r="M13" s="542"/>
      <c r="N13" s="542"/>
      <c r="O13" s="543"/>
    </row>
    <row r="14" spans="2:18" x14ac:dyDescent="0.3">
      <c r="B14" s="551"/>
      <c r="C14" s="695"/>
      <c r="D14" s="513"/>
      <c r="E14" s="513"/>
      <c r="F14" s="513"/>
      <c r="G14" s="542"/>
      <c r="H14" s="542"/>
      <c r="I14" s="542"/>
      <c r="J14" s="542"/>
      <c r="K14" s="542"/>
      <c r="L14" s="542"/>
      <c r="M14" s="542"/>
      <c r="N14" s="542"/>
      <c r="O14" s="543"/>
    </row>
    <row r="15" spans="2:18" x14ac:dyDescent="0.3">
      <c r="B15" s="552"/>
      <c r="C15" s="549"/>
      <c r="D15" s="549"/>
      <c r="E15" s="549"/>
      <c r="F15" s="549"/>
      <c r="G15" s="549"/>
      <c r="H15" s="549"/>
      <c r="I15" s="549"/>
      <c r="J15" s="549"/>
      <c r="K15" s="549"/>
      <c r="L15" s="549"/>
      <c r="M15" s="549"/>
      <c r="N15" s="549"/>
      <c r="O15" s="550"/>
    </row>
    <row r="17" spans="2:13" x14ac:dyDescent="0.3">
      <c r="B17" s="689" t="s">
        <v>860</v>
      </c>
      <c r="C17" s="649"/>
      <c r="D17" s="649"/>
      <c r="E17" s="649"/>
      <c r="G17" s="689" t="s">
        <v>864</v>
      </c>
      <c r="H17" s="649"/>
      <c r="I17" s="649"/>
      <c r="J17" s="649"/>
    </row>
    <row r="18" spans="2:13" x14ac:dyDescent="0.3">
      <c r="B18" s="649"/>
      <c r="C18" s="649"/>
      <c r="D18" s="649"/>
      <c r="E18" s="649"/>
      <c r="G18" s="649"/>
      <c r="H18" s="649"/>
      <c r="I18" s="649"/>
      <c r="J18" s="649"/>
    </row>
    <row r="19" spans="2:13" x14ac:dyDescent="0.3">
      <c r="B19" s="649"/>
      <c r="C19" s="649"/>
      <c r="D19" s="649" t="str">
        <f>'[6]Q7-bi'!E13</f>
        <v>Label</v>
      </c>
      <c r="E19" s="649"/>
      <c r="G19" s="649"/>
      <c r="H19" s="649"/>
      <c r="I19" s="649"/>
      <c r="J19" s="649"/>
    </row>
    <row r="20" spans="2:13" x14ac:dyDescent="0.3">
      <c r="B20" s="649"/>
      <c r="C20" s="649"/>
      <c r="D20" s="649" t="str">
        <f>'[6]Q7-bi'!E14</f>
        <v>Label</v>
      </c>
      <c r="E20" s="649" t="str">
        <f>'[6]Q7-bi'!F14</f>
        <v>Label</v>
      </c>
      <c r="G20" s="649"/>
      <c r="H20" s="696" t="str">
        <f>'[6]Q7-bii'!C13</f>
        <v>Precision</v>
      </c>
      <c r="I20" s="696">
        <f>'[6]Q7-bii'!D13</f>
        <v>0</v>
      </c>
      <c r="J20" s="649"/>
    </row>
    <row r="21" spans="2:13" x14ac:dyDescent="0.3">
      <c r="B21" s="649" t="str">
        <f>'[6]Q7-bi'!C15</f>
        <v>Label</v>
      </c>
      <c r="C21" s="649" t="str">
        <f>'[6]Q7-bi'!D15</f>
        <v>Label</v>
      </c>
      <c r="D21" s="690">
        <f>'[6]Q7-bi'!E15</f>
        <v>0</v>
      </c>
      <c r="E21" s="691">
        <f>'[6]Q7-bi'!F15</f>
        <v>0</v>
      </c>
      <c r="G21" s="649"/>
      <c r="H21" s="696" t="str">
        <f>'[6]Q7-bii'!C14</f>
        <v>Recall</v>
      </c>
      <c r="I21" s="696">
        <f>'[6]Q7-bii'!D14</f>
        <v>0</v>
      </c>
      <c r="J21" s="697"/>
    </row>
    <row r="22" spans="2:13" x14ac:dyDescent="0.3">
      <c r="B22" s="649"/>
      <c r="C22" s="649" t="str">
        <f>'[6]Q7-bi'!D16</f>
        <v>Label</v>
      </c>
      <c r="D22" s="692">
        <f>'[6]Q7-bi'!E16</f>
        <v>0</v>
      </c>
      <c r="E22" s="693">
        <f>'[6]Q7-bi'!F16</f>
        <v>0</v>
      </c>
      <c r="G22" s="649"/>
      <c r="H22" s="649"/>
      <c r="I22" s="697"/>
      <c r="J22" s="697"/>
    </row>
    <row r="24" spans="2:13" x14ac:dyDescent="0.3">
      <c r="B24" s="682" t="s">
        <v>853</v>
      </c>
      <c r="C24" s="510"/>
      <c r="D24" s="510"/>
      <c r="E24" s="511"/>
      <c r="G24" s="235"/>
    </row>
    <row r="25" spans="2:13" x14ac:dyDescent="0.3">
      <c r="B25" s="519"/>
      <c r="C25" s="513"/>
      <c r="D25" s="513"/>
      <c r="E25" s="514"/>
    </row>
    <row r="26" spans="2:13" x14ac:dyDescent="0.3">
      <c r="B26" s="683" t="s">
        <v>855</v>
      </c>
      <c r="C26" s="684" t="s">
        <v>489</v>
      </c>
      <c r="D26" s="685" t="s">
        <v>486</v>
      </c>
      <c r="E26" s="514"/>
      <c r="M26" s="235"/>
    </row>
    <row r="27" spans="2:13" x14ac:dyDescent="0.3">
      <c r="B27" s="519">
        <v>1</v>
      </c>
      <c r="C27" s="686" t="s">
        <v>856</v>
      </c>
      <c r="D27" s="510" t="s">
        <v>856</v>
      </c>
      <c r="E27" s="514"/>
    </row>
    <row r="28" spans="2:13" x14ac:dyDescent="0.3">
      <c r="B28" s="519">
        <f>B27+1</f>
        <v>2</v>
      </c>
      <c r="C28" s="519" t="s">
        <v>856</v>
      </c>
      <c r="D28" s="513" t="s">
        <v>857</v>
      </c>
      <c r="E28" s="514"/>
    </row>
    <row r="29" spans="2:13" x14ac:dyDescent="0.3">
      <c r="B29" s="519">
        <f t="shared" ref="B29:B92" si="0">B28+1</f>
        <v>3</v>
      </c>
      <c r="C29" s="519" t="s">
        <v>857</v>
      </c>
      <c r="D29" s="513" t="s">
        <v>856</v>
      </c>
      <c r="E29" s="514"/>
    </row>
    <row r="30" spans="2:13" x14ac:dyDescent="0.3">
      <c r="B30" s="519">
        <f t="shared" si="0"/>
        <v>4</v>
      </c>
      <c r="C30" s="519" t="s">
        <v>856</v>
      </c>
      <c r="D30" s="513" t="s">
        <v>856</v>
      </c>
      <c r="E30" s="514"/>
    </row>
    <row r="31" spans="2:13" x14ac:dyDescent="0.3">
      <c r="B31" s="519">
        <f t="shared" si="0"/>
        <v>5</v>
      </c>
      <c r="C31" s="519" t="s">
        <v>856</v>
      </c>
      <c r="D31" s="513" t="s">
        <v>857</v>
      </c>
      <c r="E31" s="514"/>
    </row>
    <row r="32" spans="2:13" x14ac:dyDescent="0.3">
      <c r="B32" s="519">
        <f t="shared" si="0"/>
        <v>6</v>
      </c>
      <c r="C32" s="519" t="s">
        <v>856</v>
      </c>
      <c r="D32" s="513" t="s">
        <v>856</v>
      </c>
      <c r="E32" s="514"/>
    </row>
    <row r="33" spans="2:5" x14ac:dyDescent="0.3">
      <c r="B33" s="519">
        <f t="shared" si="0"/>
        <v>7</v>
      </c>
      <c r="C33" s="519" t="s">
        <v>857</v>
      </c>
      <c r="D33" s="513" t="s">
        <v>857</v>
      </c>
      <c r="E33" s="514"/>
    </row>
    <row r="34" spans="2:5" x14ac:dyDescent="0.3">
      <c r="B34" s="519">
        <f t="shared" si="0"/>
        <v>8</v>
      </c>
      <c r="C34" s="519" t="s">
        <v>856</v>
      </c>
      <c r="D34" s="513" t="s">
        <v>856</v>
      </c>
      <c r="E34" s="514"/>
    </row>
    <row r="35" spans="2:5" x14ac:dyDescent="0.3">
      <c r="B35" s="519">
        <f t="shared" si="0"/>
        <v>9</v>
      </c>
      <c r="C35" s="519" t="s">
        <v>856</v>
      </c>
      <c r="D35" s="513" t="s">
        <v>856</v>
      </c>
      <c r="E35" s="514"/>
    </row>
    <row r="36" spans="2:5" x14ac:dyDescent="0.3">
      <c r="B36" s="519">
        <f t="shared" si="0"/>
        <v>10</v>
      </c>
      <c r="C36" s="519" t="s">
        <v>856</v>
      </c>
      <c r="D36" s="513" t="s">
        <v>856</v>
      </c>
      <c r="E36" s="514"/>
    </row>
    <row r="37" spans="2:5" x14ac:dyDescent="0.3">
      <c r="B37" s="519">
        <f t="shared" si="0"/>
        <v>11</v>
      </c>
      <c r="C37" s="519" t="s">
        <v>856</v>
      </c>
      <c r="D37" s="513" t="s">
        <v>857</v>
      </c>
      <c r="E37" s="514"/>
    </row>
    <row r="38" spans="2:5" x14ac:dyDescent="0.3">
      <c r="B38" s="519">
        <f t="shared" si="0"/>
        <v>12</v>
      </c>
      <c r="C38" s="519" t="s">
        <v>856</v>
      </c>
      <c r="D38" s="513" t="s">
        <v>857</v>
      </c>
      <c r="E38" s="514"/>
    </row>
    <row r="39" spans="2:5" x14ac:dyDescent="0.3">
      <c r="B39" s="519">
        <f t="shared" si="0"/>
        <v>13</v>
      </c>
      <c r="C39" s="519" t="s">
        <v>857</v>
      </c>
      <c r="D39" s="513" t="s">
        <v>857</v>
      </c>
      <c r="E39" s="514"/>
    </row>
    <row r="40" spans="2:5" x14ac:dyDescent="0.3">
      <c r="B40" s="519">
        <f t="shared" si="0"/>
        <v>14</v>
      </c>
      <c r="C40" s="519" t="s">
        <v>857</v>
      </c>
      <c r="D40" s="513" t="s">
        <v>856</v>
      </c>
      <c r="E40" s="514"/>
    </row>
    <row r="41" spans="2:5" x14ac:dyDescent="0.3">
      <c r="B41" s="519">
        <f t="shared" si="0"/>
        <v>15</v>
      </c>
      <c r="C41" s="519" t="s">
        <v>857</v>
      </c>
      <c r="D41" s="513" t="s">
        <v>857</v>
      </c>
      <c r="E41" s="514"/>
    </row>
    <row r="42" spans="2:5" x14ac:dyDescent="0.3">
      <c r="B42" s="519">
        <f t="shared" si="0"/>
        <v>16</v>
      </c>
      <c r="C42" s="519" t="s">
        <v>857</v>
      </c>
      <c r="D42" s="513" t="s">
        <v>857</v>
      </c>
      <c r="E42" s="514"/>
    </row>
    <row r="43" spans="2:5" x14ac:dyDescent="0.3">
      <c r="B43" s="519">
        <f t="shared" si="0"/>
        <v>17</v>
      </c>
      <c r="C43" s="519" t="s">
        <v>857</v>
      </c>
      <c r="D43" s="513" t="s">
        <v>857</v>
      </c>
      <c r="E43" s="514"/>
    </row>
    <row r="44" spans="2:5" x14ac:dyDescent="0.3">
      <c r="B44" s="519">
        <f t="shared" si="0"/>
        <v>18</v>
      </c>
      <c r="C44" s="519" t="s">
        <v>857</v>
      </c>
      <c r="D44" s="513" t="s">
        <v>856</v>
      </c>
      <c r="E44" s="514"/>
    </row>
    <row r="45" spans="2:5" x14ac:dyDescent="0.3">
      <c r="B45" s="519">
        <f t="shared" si="0"/>
        <v>19</v>
      </c>
      <c r="C45" s="519" t="s">
        <v>857</v>
      </c>
      <c r="D45" s="513" t="s">
        <v>856</v>
      </c>
      <c r="E45" s="514"/>
    </row>
    <row r="46" spans="2:5" x14ac:dyDescent="0.3">
      <c r="B46" s="519">
        <f t="shared" si="0"/>
        <v>20</v>
      </c>
      <c r="C46" s="519" t="s">
        <v>857</v>
      </c>
      <c r="D46" s="513" t="s">
        <v>857</v>
      </c>
      <c r="E46" s="514"/>
    </row>
    <row r="47" spans="2:5" x14ac:dyDescent="0.3">
      <c r="B47" s="519">
        <f t="shared" si="0"/>
        <v>21</v>
      </c>
      <c r="C47" s="519" t="s">
        <v>856</v>
      </c>
      <c r="D47" s="513" t="s">
        <v>857</v>
      </c>
      <c r="E47" s="514"/>
    </row>
    <row r="48" spans="2:5" x14ac:dyDescent="0.3">
      <c r="B48" s="519">
        <f t="shared" si="0"/>
        <v>22</v>
      </c>
      <c r="C48" s="519" t="s">
        <v>857</v>
      </c>
      <c r="D48" s="513" t="s">
        <v>856</v>
      </c>
      <c r="E48" s="514"/>
    </row>
    <row r="49" spans="2:5" x14ac:dyDescent="0.3">
      <c r="B49" s="519">
        <f t="shared" si="0"/>
        <v>23</v>
      </c>
      <c r="C49" s="519" t="s">
        <v>856</v>
      </c>
      <c r="D49" s="513" t="s">
        <v>857</v>
      </c>
      <c r="E49" s="514"/>
    </row>
    <row r="50" spans="2:5" x14ac:dyDescent="0.3">
      <c r="B50" s="519">
        <f t="shared" si="0"/>
        <v>24</v>
      </c>
      <c r="C50" s="519" t="s">
        <v>857</v>
      </c>
      <c r="D50" s="513" t="s">
        <v>857</v>
      </c>
      <c r="E50" s="514"/>
    </row>
    <row r="51" spans="2:5" x14ac:dyDescent="0.3">
      <c r="B51" s="519">
        <f t="shared" si="0"/>
        <v>25</v>
      </c>
      <c r="C51" s="519" t="s">
        <v>856</v>
      </c>
      <c r="D51" s="513" t="s">
        <v>857</v>
      </c>
      <c r="E51" s="514"/>
    </row>
    <row r="52" spans="2:5" x14ac:dyDescent="0.3">
      <c r="B52" s="519">
        <f t="shared" si="0"/>
        <v>26</v>
      </c>
      <c r="C52" s="519" t="s">
        <v>856</v>
      </c>
      <c r="D52" s="513" t="s">
        <v>857</v>
      </c>
      <c r="E52" s="514"/>
    </row>
    <row r="53" spans="2:5" x14ac:dyDescent="0.3">
      <c r="B53" s="519">
        <f t="shared" si="0"/>
        <v>27</v>
      </c>
      <c r="C53" s="519" t="s">
        <v>856</v>
      </c>
      <c r="D53" s="513" t="s">
        <v>857</v>
      </c>
      <c r="E53" s="514"/>
    </row>
    <row r="54" spans="2:5" x14ac:dyDescent="0.3">
      <c r="B54" s="519">
        <f t="shared" si="0"/>
        <v>28</v>
      </c>
      <c r="C54" s="519" t="s">
        <v>856</v>
      </c>
      <c r="D54" s="513" t="s">
        <v>857</v>
      </c>
      <c r="E54" s="514"/>
    </row>
    <row r="55" spans="2:5" x14ac:dyDescent="0.3">
      <c r="B55" s="519">
        <f t="shared" si="0"/>
        <v>29</v>
      </c>
      <c r="C55" s="519" t="s">
        <v>857</v>
      </c>
      <c r="D55" s="513" t="s">
        <v>857</v>
      </c>
      <c r="E55" s="514"/>
    </row>
    <row r="56" spans="2:5" x14ac:dyDescent="0.3">
      <c r="B56" s="519">
        <f t="shared" si="0"/>
        <v>30</v>
      </c>
      <c r="C56" s="519" t="s">
        <v>857</v>
      </c>
      <c r="D56" s="513" t="s">
        <v>857</v>
      </c>
      <c r="E56" s="514"/>
    </row>
    <row r="57" spans="2:5" x14ac:dyDescent="0.3">
      <c r="B57" s="519">
        <f t="shared" si="0"/>
        <v>31</v>
      </c>
      <c r="C57" s="519" t="s">
        <v>857</v>
      </c>
      <c r="D57" s="513" t="s">
        <v>857</v>
      </c>
      <c r="E57" s="514"/>
    </row>
    <row r="58" spans="2:5" x14ac:dyDescent="0.3">
      <c r="B58" s="519">
        <f t="shared" si="0"/>
        <v>32</v>
      </c>
      <c r="C58" s="519" t="s">
        <v>857</v>
      </c>
      <c r="D58" s="513" t="s">
        <v>857</v>
      </c>
      <c r="E58" s="514"/>
    </row>
    <row r="59" spans="2:5" x14ac:dyDescent="0.3">
      <c r="B59" s="519">
        <f t="shared" si="0"/>
        <v>33</v>
      </c>
      <c r="C59" s="519" t="s">
        <v>857</v>
      </c>
      <c r="D59" s="513" t="s">
        <v>857</v>
      </c>
      <c r="E59" s="514"/>
    </row>
    <row r="60" spans="2:5" x14ac:dyDescent="0.3">
      <c r="B60" s="519">
        <f t="shared" si="0"/>
        <v>34</v>
      </c>
      <c r="C60" s="519" t="s">
        <v>857</v>
      </c>
      <c r="D60" s="513" t="s">
        <v>856</v>
      </c>
      <c r="E60" s="514"/>
    </row>
    <row r="61" spans="2:5" x14ac:dyDescent="0.3">
      <c r="B61" s="519">
        <f t="shared" si="0"/>
        <v>35</v>
      </c>
      <c r="C61" s="519" t="s">
        <v>856</v>
      </c>
      <c r="D61" s="513" t="s">
        <v>857</v>
      </c>
      <c r="E61" s="514"/>
    </row>
    <row r="62" spans="2:5" x14ac:dyDescent="0.3">
      <c r="B62" s="519">
        <f t="shared" si="0"/>
        <v>36</v>
      </c>
      <c r="C62" s="519" t="s">
        <v>856</v>
      </c>
      <c r="D62" s="513" t="s">
        <v>857</v>
      </c>
      <c r="E62" s="514"/>
    </row>
    <row r="63" spans="2:5" x14ac:dyDescent="0.3">
      <c r="B63" s="519">
        <f t="shared" si="0"/>
        <v>37</v>
      </c>
      <c r="C63" s="519" t="s">
        <v>856</v>
      </c>
      <c r="D63" s="513" t="s">
        <v>856</v>
      </c>
      <c r="E63" s="514"/>
    </row>
    <row r="64" spans="2:5" x14ac:dyDescent="0.3">
      <c r="B64" s="519">
        <f t="shared" si="0"/>
        <v>38</v>
      </c>
      <c r="C64" s="519" t="s">
        <v>856</v>
      </c>
      <c r="D64" s="513" t="s">
        <v>856</v>
      </c>
      <c r="E64" s="514"/>
    </row>
    <row r="65" spans="2:5" x14ac:dyDescent="0.3">
      <c r="B65" s="519">
        <f t="shared" si="0"/>
        <v>39</v>
      </c>
      <c r="C65" s="519" t="s">
        <v>857</v>
      </c>
      <c r="D65" s="513" t="s">
        <v>856</v>
      </c>
      <c r="E65" s="514"/>
    </row>
    <row r="66" spans="2:5" x14ac:dyDescent="0.3">
      <c r="B66" s="519">
        <f t="shared" si="0"/>
        <v>40</v>
      </c>
      <c r="C66" s="519" t="s">
        <v>856</v>
      </c>
      <c r="D66" s="513" t="s">
        <v>857</v>
      </c>
      <c r="E66" s="514"/>
    </row>
    <row r="67" spans="2:5" x14ac:dyDescent="0.3">
      <c r="B67" s="519">
        <f t="shared" si="0"/>
        <v>41</v>
      </c>
      <c r="C67" s="519" t="s">
        <v>856</v>
      </c>
      <c r="D67" s="513" t="s">
        <v>857</v>
      </c>
      <c r="E67" s="514"/>
    </row>
    <row r="68" spans="2:5" x14ac:dyDescent="0.3">
      <c r="B68" s="519">
        <f t="shared" si="0"/>
        <v>42</v>
      </c>
      <c r="C68" s="519" t="s">
        <v>856</v>
      </c>
      <c r="D68" s="513" t="s">
        <v>856</v>
      </c>
      <c r="E68" s="514"/>
    </row>
    <row r="69" spans="2:5" x14ac:dyDescent="0.3">
      <c r="B69" s="519">
        <f t="shared" si="0"/>
        <v>43</v>
      </c>
      <c r="C69" s="519" t="s">
        <v>856</v>
      </c>
      <c r="D69" s="513" t="s">
        <v>856</v>
      </c>
      <c r="E69" s="514"/>
    </row>
    <row r="70" spans="2:5" x14ac:dyDescent="0.3">
      <c r="B70" s="519">
        <f t="shared" si="0"/>
        <v>44</v>
      </c>
      <c r="C70" s="519" t="s">
        <v>856</v>
      </c>
      <c r="D70" s="513" t="s">
        <v>857</v>
      </c>
      <c r="E70" s="514"/>
    </row>
    <row r="71" spans="2:5" x14ac:dyDescent="0.3">
      <c r="B71" s="519">
        <f t="shared" si="0"/>
        <v>45</v>
      </c>
      <c r="C71" s="519" t="s">
        <v>856</v>
      </c>
      <c r="D71" s="513" t="s">
        <v>857</v>
      </c>
      <c r="E71" s="514"/>
    </row>
    <row r="72" spans="2:5" x14ac:dyDescent="0.3">
      <c r="B72" s="519">
        <f t="shared" si="0"/>
        <v>46</v>
      </c>
      <c r="C72" s="519" t="s">
        <v>856</v>
      </c>
      <c r="D72" s="513" t="s">
        <v>857</v>
      </c>
      <c r="E72" s="514"/>
    </row>
    <row r="73" spans="2:5" x14ac:dyDescent="0.3">
      <c r="B73" s="519">
        <f t="shared" si="0"/>
        <v>47</v>
      </c>
      <c r="C73" s="519" t="s">
        <v>856</v>
      </c>
      <c r="D73" s="513" t="s">
        <v>857</v>
      </c>
      <c r="E73" s="514"/>
    </row>
    <row r="74" spans="2:5" x14ac:dyDescent="0.3">
      <c r="B74" s="519">
        <f t="shared" si="0"/>
        <v>48</v>
      </c>
      <c r="C74" s="519" t="s">
        <v>857</v>
      </c>
      <c r="D74" s="513" t="s">
        <v>856</v>
      </c>
      <c r="E74" s="514"/>
    </row>
    <row r="75" spans="2:5" x14ac:dyDescent="0.3">
      <c r="B75" s="519">
        <f t="shared" si="0"/>
        <v>49</v>
      </c>
      <c r="C75" s="519" t="s">
        <v>856</v>
      </c>
      <c r="D75" s="513" t="s">
        <v>857</v>
      </c>
      <c r="E75" s="514"/>
    </row>
    <row r="76" spans="2:5" x14ac:dyDescent="0.3">
      <c r="B76" s="519">
        <f t="shared" si="0"/>
        <v>50</v>
      </c>
      <c r="C76" s="519" t="s">
        <v>857</v>
      </c>
      <c r="D76" s="513" t="s">
        <v>857</v>
      </c>
      <c r="E76" s="514"/>
    </row>
    <row r="77" spans="2:5" x14ac:dyDescent="0.3">
      <c r="B77" s="519">
        <f t="shared" si="0"/>
        <v>51</v>
      </c>
      <c r="C77" s="519" t="s">
        <v>856</v>
      </c>
      <c r="D77" s="513" t="s">
        <v>857</v>
      </c>
      <c r="E77" s="514"/>
    </row>
    <row r="78" spans="2:5" x14ac:dyDescent="0.3">
      <c r="B78" s="519">
        <f t="shared" si="0"/>
        <v>52</v>
      </c>
      <c r="C78" s="519" t="s">
        <v>857</v>
      </c>
      <c r="D78" s="513" t="s">
        <v>857</v>
      </c>
      <c r="E78" s="514"/>
    </row>
    <row r="79" spans="2:5" x14ac:dyDescent="0.3">
      <c r="B79" s="519">
        <f t="shared" si="0"/>
        <v>53</v>
      </c>
      <c r="C79" s="519" t="s">
        <v>856</v>
      </c>
      <c r="D79" s="513" t="s">
        <v>857</v>
      </c>
      <c r="E79" s="514"/>
    </row>
    <row r="80" spans="2:5" x14ac:dyDescent="0.3">
      <c r="B80" s="519">
        <f t="shared" si="0"/>
        <v>54</v>
      </c>
      <c r="C80" s="519" t="s">
        <v>856</v>
      </c>
      <c r="D80" s="513" t="s">
        <v>857</v>
      </c>
      <c r="E80" s="514"/>
    </row>
    <row r="81" spans="2:5" x14ac:dyDescent="0.3">
      <c r="B81" s="519">
        <f t="shared" si="0"/>
        <v>55</v>
      </c>
      <c r="C81" s="519" t="s">
        <v>856</v>
      </c>
      <c r="D81" s="513" t="s">
        <v>857</v>
      </c>
      <c r="E81" s="514"/>
    </row>
    <row r="82" spans="2:5" x14ac:dyDescent="0.3">
      <c r="B82" s="519">
        <f t="shared" si="0"/>
        <v>56</v>
      </c>
      <c r="C82" s="519" t="s">
        <v>856</v>
      </c>
      <c r="D82" s="513" t="s">
        <v>856</v>
      </c>
      <c r="E82" s="514"/>
    </row>
    <row r="83" spans="2:5" x14ac:dyDescent="0.3">
      <c r="B83" s="519">
        <f t="shared" si="0"/>
        <v>57</v>
      </c>
      <c r="C83" s="519" t="s">
        <v>856</v>
      </c>
      <c r="D83" s="513" t="s">
        <v>857</v>
      </c>
      <c r="E83" s="514"/>
    </row>
    <row r="84" spans="2:5" x14ac:dyDescent="0.3">
      <c r="B84" s="519">
        <f t="shared" si="0"/>
        <v>58</v>
      </c>
      <c r="C84" s="519" t="s">
        <v>857</v>
      </c>
      <c r="D84" s="513" t="s">
        <v>856</v>
      </c>
      <c r="E84" s="514"/>
    </row>
    <row r="85" spans="2:5" x14ac:dyDescent="0.3">
      <c r="B85" s="519">
        <f t="shared" si="0"/>
        <v>59</v>
      </c>
      <c r="C85" s="519" t="s">
        <v>856</v>
      </c>
      <c r="D85" s="513" t="s">
        <v>857</v>
      </c>
      <c r="E85" s="514"/>
    </row>
    <row r="86" spans="2:5" x14ac:dyDescent="0.3">
      <c r="B86" s="519">
        <f t="shared" si="0"/>
        <v>60</v>
      </c>
      <c r="C86" s="519" t="s">
        <v>856</v>
      </c>
      <c r="D86" s="513" t="s">
        <v>856</v>
      </c>
      <c r="E86" s="514"/>
    </row>
    <row r="87" spans="2:5" x14ac:dyDescent="0.3">
      <c r="B87" s="519">
        <f t="shared" si="0"/>
        <v>61</v>
      </c>
      <c r="C87" s="519" t="s">
        <v>856</v>
      </c>
      <c r="D87" s="513" t="s">
        <v>857</v>
      </c>
      <c r="E87" s="514"/>
    </row>
    <row r="88" spans="2:5" x14ac:dyDescent="0.3">
      <c r="B88" s="519">
        <f t="shared" si="0"/>
        <v>62</v>
      </c>
      <c r="C88" s="519" t="s">
        <v>856</v>
      </c>
      <c r="D88" s="513" t="s">
        <v>857</v>
      </c>
      <c r="E88" s="514"/>
    </row>
    <row r="89" spans="2:5" x14ac:dyDescent="0.3">
      <c r="B89" s="519">
        <f t="shared" si="0"/>
        <v>63</v>
      </c>
      <c r="C89" s="519" t="s">
        <v>856</v>
      </c>
      <c r="D89" s="513" t="s">
        <v>857</v>
      </c>
      <c r="E89" s="514"/>
    </row>
    <row r="90" spans="2:5" x14ac:dyDescent="0.3">
      <c r="B90" s="519">
        <f t="shared" si="0"/>
        <v>64</v>
      </c>
      <c r="C90" s="519" t="s">
        <v>856</v>
      </c>
      <c r="D90" s="513" t="s">
        <v>857</v>
      </c>
      <c r="E90" s="514"/>
    </row>
    <row r="91" spans="2:5" x14ac:dyDescent="0.3">
      <c r="B91" s="519">
        <f t="shared" si="0"/>
        <v>65</v>
      </c>
      <c r="C91" s="519" t="s">
        <v>856</v>
      </c>
      <c r="D91" s="513" t="s">
        <v>857</v>
      </c>
      <c r="E91" s="514"/>
    </row>
    <row r="92" spans="2:5" x14ac:dyDescent="0.3">
      <c r="B92" s="519">
        <f t="shared" si="0"/>
        <v>66</v>
      </c>
      <c r="C92" s="519" t="s">
        <v>856</v>
      </c>
      <c r="D92" s="513" t="s">
        <v>857</v>
      </c>
      <c r="E92" s="514"/>
    </row>
    <row r="93" spans="2:5" x14ac:dyDescent="0.3">
      <c r="B93" s="519">
        <f t="shared" ref="B93:B126" si="1">B92+1</f>
        <v>67</v>
      </c>
      <c r="C93" s="519" t="s">
        <v>857</v>
      </c>
      <c r="D93" s="513" t="s">
        <v>857</v>
      </c>
      <c r="E93" s="514"/>
    </row>
    <row r="94" spans="2:5" x14ac:dyDescent="0.3">
      <c r="B94" s="519">
        <f t="shared" si="1"/>
        <v>68</v>
      </c>
      <c r="C94" s="519" t="s">
        <v>856</v>
      </c>
      <c r="D94" s="513" t="s">
        <v>857</v>
      </c>
      <c r="E94" s="514"/>
    </row>
    <row r="95" spans="2:5" x14ac:dyDescent="0.3">
      <c r="B95" s="519">
        <f t="shared" si="1"/>
        <v>69</v>
      </c>
      <c r="C95" s="519" t="s">
        <v>856</v>
      </c>
      <c r="D95" s="513" t="s">
        <v>857</v>
      </c>
      <c r="E95" s="514"/>
    </row>
    <row r="96" spans="2:5" x14ac:dyDescent="0.3">
      <c r="B96" s="519">
        <f t="shared" si="1"/>
        <v>70</v>
      </c>
      <c r="C96" s="519" t="s">
        <v>857</v>
      </c>
      <c r="D96" s="513" t="s">
        <v>857</v>
      </c>
      <c r="E96" s="514"/>
    </row>
    <row r="97" spans="2:5" x14ac:dyDescent="0.3">
      <c r="B97" s="519">
        <f t="shared" si="1"/>
        <v>71</v>
      </c>
      <c r="C97" s="519" t="s">
        <v>857</v>
      </c>
      <c r="D97" s="513" t="s">
        <v>857</v>
      </c>
      <c r="E97" s="514"/>
    </row>
    <row r="98" spans="2:5" x14ac:dyDescent="0.3">
      <c r="B98" s="519">
        <f t="shared" si="1"/>
        <v>72</v>
      </c>
      <c r="C98" s="519" t="s">
        <v>856</v>
      </c>
      <c r="D98" s="513" t="s">
        <v>857</v>
      </c>
      <c r="E98" s="514"/>
    </row>
    <row r="99" spans="2:5" x14ac:dyDescent="0.3">
      <c r="B99" s="519">
        <f t="shared" si="1"/>
        <v>73</v>
      </c>
      <c r="C99" s="519" t="s">
        <v>856</v>
      </c>
      <c r="D99" s="513" t="s">
        <v>857</v>
      </c>
      <c r="E99" s="514"/>
    </row>
    <row r="100" spans="2:5" x14ac:dyDescent="0.3">
      <c r="B100" s="519">
        <f t="shared" si="1"/>
        <v>74</v>
      </c>
      <c r="C100" s="519" t="s">
        <v>857</v>
      </c>
      <c r="D100" s="513" t="s">
        <v>857</v>
      </c>
      <c r="E100" s="514"/>
    </row>
    <row r="101" spans="2:5" x14ac:dyDescent="0.3">
      <c r="B101" s="519">
        <f t="shared" si="1"/>
        <v>75</v>
      </c>
      <c r="C101" s="519" t="s">
        <v>856</v>
      </c>
      <c r="D101" s="513" t="s">
        <v>857</v>
      </c>
      <c r="E101" s="514"/>
    </row>
    <row r="102" spans="2:5" x14ac:dyDescent="0.3">
      <c r="B102" s="519">
        <f t="shared" si="1"/>
        <v>76</v>
      </c>
      <c r="C102" s="519" t="s">
        <v>857</v>
      </c>
      <c r="D102" s="513" t="s">
        <v>857</v>
      </c>
      <c r="E102" s="514"/>
    </row>
    <row r="103" spans="2:5" x14ac:dyDescent="0.3">
      <c r="B103" s="519">
        <f t="shared" si="1"/>
        <v>77</v>
      </c>
      <c r="C103" s="519" t="s">
        <v>857</v>
      </c>
      <c r="D103" s="513" t="s">
        <v>857</v>
      </c>
      <c r="E103" s="514"/>
    </row>
    <row r="104" spans="2:5" x14ac:dyDescent="0.3">
      <c r="B104" s="519">
        <f t="shared" si="1"/>
        <v>78</v>
      </c>
      <c r="C104" s="519" t="s">
        <v>857</v>
      </c>
      <c r="D104" s="513" t="s">
        <v>857</v>
      </c>
      <c r="E104" s="514"/>
    </row>
    <row r="105" spans="2:5" x14ac:dyDescent="0.3">
      <c r="B105" s="519">
        <f t="shared" si="1"/>
        <v>79</v>
      </c>
      <c r="C105" s="519" t="s">
        <v>856</v>
      </c>
      <c r="D105" s="513" t="s">
        <v>857</v>
      </c>
      <c r="E105" s="514"/>
    </row>
    <row r="106" spans="2:5" x14ac:dyDescent="0.3">
      <c r="B106" s="519">
        <f t="shared" si="1"/>
        <v>80</v>
      </c>
      <c r="C106" s="519" t="s">
        <v>856</v>
      </c>
      <c r="D106" s="513" t="s">
        <v>857</v>
      </c>
      <c r="E106" s="514"/>
    </row>
    <row r="107" spans="2:5" x14ac:dyDescent="0.3">
      <c r="B107" s="519">
        <f t="shared" si="1"/>
        <v>81</v>
      </c>
      <c r="C107" s="519" t="s">
        <v>857</v>
      </c>
      <c r="D107" s="513" t="s">
        <v>856</v>
      </c>
      <c r="E107" s="514"/>
    </row>
    <row r="108" spans="2:5" x14ac:dyDescent="0.3">
      <c r="B108" s="519">
        <f t="shared" si="1"/>
        <v>82</v>
      </c>
      <c r="C108" s="519" t="s">
        <v>856</v>
      </c>
      <c r="D108" s="513" t="s">
        <v>856</v>
      </c>
      <c r="E108" s="514"/>
    </row>
    <row r="109" spans="2:5" x14ac:dyDescent="0.3">
      <c r="B109" s="519">
        <f t="shared" si="1"/>
        <v>83</v>
      </c>
      <c r="C109" s="519" t="s">
        <v>857</v>
      </c>
      <c r="D109" s="513" t="s">
        <v>857</v>
      </c>
      <c r="E109" s="514"/>
    </row>
    <row r="110" spans="2:5" x14ac:dyDescent="0.3">
      <c r="B110" s="519">
        <f t="shared" si="1"/>
        <v>84</v>
      </c>
      <c r="C110" s="519" t="s">
        <v>856</v>
      </c>
      <c r="D110" s="513" t="s">
        <v>856</v>
      </c>
      <c r="E110" s="514"/>
    </row>
    <row r="111" spans="2:5" x14ac:dyDescent="0.3">
      <c r="B111" s="519">
        <f t="shared" si="1"/>
        <v>85</v>
      </c>
      <c r="C111" s="519" t="s">
        <v>856</v>
      </c>
      <c r="D111" s="513" t="s">
        <v>857</v>
      </c>
      <c r="E111" s="514"/>
    </row>
    <row r="112" spans="2:5" x14ac:dyDescent="0.3">
      <c r="B112" s="519">
        <f t="shared" si="1"/>
        <v>86</v>
      </c>
      <c r="C112" s="519" t="s">
        <v>857</v>
      </c>
      <c r="D112" s="513" t="s">
        <v>857</v>
      </c>
      <c r="E112" s="514"/>
    </row>
    <row r="113" spans="2:5" x14ac:dyDescent="0.3">
      <c r="B113" s="519">
        <f t="shared" si="1"/>
        <v>87</v>
      </c>
      <c r="C113" s="519" t="s">
        <v>856</v>
      </c>
      <c r="D113" s="513" t="s">
        <v>857</v>
      </c>
      <c r="E113" s="514"/>
    </row>
    <row r="114" spans="2:5" x14ac:dyDescent="0.3">
      <c r="B114" s="519">
        <f t="shared" si="1"/>
        <v>88</v>
      </c>
      <c r="C114" s="519" t="s">
        <v>857</v>
      </c>
      <c r="D114" s="513" t="s">
        <v>856</v>
      </c>
      <c r="E114" s="514"/>
    </row>
    <row r="115" spans="2:5" x14ac:dyDescent="0.3">
      <c r="B115" s="519">
        <f t="shared" si="1"/>
        <v>89</v>
      </c>
      <c r="C115" s="519" t="s">
        <v>856</v>
      </c>
      <c r="D115" s="513" t="s">
        <v>857</v>
      </c>
      <c r="E115" s="514"/>
    </row>
    <row r="116" spans="2:5" x14ac:dyDescent="0.3">
      <c r="B116" s="519">
        <f t="shared" si="1"/>
        <v>90</v>
      </c>
      <c r="C116" s="519" t="s">
        <v>856</v>
      </c>
      <c r="D116" s="513" t="s">
        <v>857</v>
      </c>
      <c r="E116" s="514"/>
    </row>
    <row r="117" spans="2:5" x14ac:dyDescent="0.3">
      <c r="B117" s="519">
        <f t="shared" si="1"/>
        <v>91</v>
      </c>
      <c r="C117" s="519" t="s">
        <v>857</v>
      </c>
      <c r="D117" s="513" t="s">
        <v>856</v>
      </c>
      <c r="E117" s="514"/>
    </row>
    <row r="118" spans="2:5" x14ac:dyDescent="0.3">
      <c r="B118" s="519">
        <f t="shared" si="1"/>
        <v>92</v>
      </c>
      <c r="C118" s="519" t="s">
        <v>856</v>
      </c>
      <c r="D118" s="513" t="s">
        <v>857</v>
      </c>
      <c r="E118" s="514"/>
    </row>
    <row r="119" spans="2:5" x14ac:dyDescent="0.3">
      <c r="B119" s="519">
        <f t="shared" si="1"/>
        <v>93</v>
      </c>
      <c r="C119" s="519" t="s">
        <v>856</v>
      </c>
      <c r="D119" s="513" t="s">
        <v>856</v>
      </c>
      <c r="E119" s="514"/>
    </row>
    <row r="120" spans="2:5" x14ac:dyDescent="0.3">
      <c r="B120" s="519">
        <f t="shared" si="1"/>
        <v>94</v>
      </c>
      <c r="C120" s="519" t="s">
        <v>856</v>
      </c>
      <c r="D120" s="513" t="s">
        <v>857</v>
      </c>
      <c r="E120" s="514"/>
    </row>
    <row r="121" spans="2:5" x14ac:dyDescent="0.3">
      <c r="B121" s="519">
        <f t="shared" si="1"/>
        <v>95</v>
      </c>
      <c r="C121" s="519" t="s">
        <v>857</v>
      </c>
      <c r="D121" s="513" t="s">
        <v>857</v>
      </c>
      <c r="E121" s="514"/>
    </row>
    <row r="122" spans="2:5" x14ac:dyDescent="0.3">
      <c r="B122" s="519">
        <f t="shared" si="1"/>
        <v>96</v>
      </c>
      <c r="C122" s="519" t="s">
        <v>856</v>
      </c>
      <c r="D122" s="513" t="s">
        <v>857</v>
      </c>
      <c r="E122" s="514"/>
    </row>
    <row r="123" spans="2:5" x14ac:dyDescent="0.3">
      <c r="B123" s="519">
        <f t="shared" si="1"/>
        <v>97</v>
      </c>
      <c r="C123" s="519" t="s">
        <v>856</v>
      </c>
      <c r="D123" s="513" t="s">
        <v>856</v>
      </c>
      <c r="E123" s="514"/>
    </row>
    <row r="124" spans="2:5" x14ac:dyDescent="0.3">
      <c r="B124" s="519">
        <f t="shared" si="1"/>
        <v>98</v>
      </c>
      <c r="C124" s="519" t="s">
        <v>856</v>
      </c>
      <c r="D124" s="513" t="s">
        <v>857</v>
      </c>
      <c r="E124" s="514"/>
    </row>
    <row r="125" spans="2:5" x14ac:dyDescent="0.3">
      <c r="B125" s="519">
        <f t="shared" si="1"/>
        <v>99</v>
      </c>
      <c r="C125" s="519" t="s">
        <v>857</v>
      </c>
      <c r="D125" s="513" t="s">
        <v>856</v>
      </c>
      <c r="E125" s="514"/>
    </row>
    <row r="126" spans="2:5" x14ac:dyDescent="0.3">
      <c r="B126" s="519">
        <f t="shared" si="1"/>
        <v>100</v>
      </c>
      <c r="C126" s="519" t="s">
        <v>857</v>
      </c>
      <c r="D126" s="513" t="s">
        <v>857</v>
      </c>
      <c r="E126" s="514"/>
    </row>
    <row r="127" spans="2:5" x14ac:dyDescent="0.3">
      <c r="B127" s="515"/>
      <c r="C127" s="516"/>
      <c r="D127" s="516"/>
      <c r="E127" s="517"/>
    </row>
    <row r="128" spans="2:5" x14ac:dyDescent="0.3">
      <c r="B128" s="513"/>
    </row>
    <row r="129" spans="2:2" x14ac:dyDescent="0.3">
      <c r="B129" s="513"/>
    </row>
    <row r="130" spans="2:2" x14ac:dyDescent="0.3">
      <c r="B130" s="513"/>
    </row>
    <row r="131" spans="2:2" x14ac:dyDescent="0.3">
      <c r="B131" s="513"/>
    </row>
    <row r="132" spans="2:2" x14ac:dyDescent="0.3">
      <c r="B132" s="513"/>
    </row>
    <row r="133" spans="2:2" x14ac:dyDescent="0.3">
      <c r="B133" s="513"/>
    </row>
    <row r="134" spans="2:2" x14ac:dyDescent="0.3">
      <c r="B134" s="513"/>
    </row>
    <row r="135" spans="2:2" x14ac:dyDescent="0.3">
      <c r="B135" s="513"/>
    </row>
    <row r="136" spans="2:2" x14ac:dyDescent="0.3">
      <c r="B136" s="513"/>
    </row>
    <row r="137" spans="2:2" x14ac:dyDescent="0.3">
      <c r="B137" s="513"/>
    </row>
  </sheetData>
  <pageMargins left="0.7" right="0.7" top="0.75" bottom="0.75" header="0.3" footer="0.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B2"/>
  <sheetViews>
    <sheetView workbookViewId="0">
      <selection activeCell="B2" sqref="B2"/>
    </sheetView>
  </sheetViews>
  <sheetFormatPr defaultRowHeight="14.4" x14ac:dyDescent="0.3"/>
  <sheetData>
    <row r="2" spans="2:2" ht="18" x14ac:dyDescent="0.35">
      <c r="B2" s="56" t="s">
        <v>68</v>
      </c>
    </row>
  </sheetData>
  <pageMargins left="0.7" right="0.7" top="0.75" bottom="0.75" header="0.3" footer="0.3"/>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B1:O117"/>
  <sheetViews>
    <sheetView workbookViewId="0">
      <selection activeCell="B2" sqref="B2"/>
    </sheetView>
  </sheetViews>
  <sheetFormatPr defaultColWidth="8.77734375" defaultRowHeight="14.4" x14ac:dyDescent="0.3"/>
  <cols>
    <col min="1" max="2" width="8.77734375" style="118"/>
    <col min="3" max="3" width="4.77734375" style="118" customWidth="1"/>
    <col min="4" max="4" width="8.77734375" style="118"/>
    <col min="5" max="5" width="20.77734375" style="118" customWidth="1"/>
    <col min="6" max="6" width="10.77734375" style="118" customWidth="1"/>
    <col min="7" max="7" width="20.77734375" style="118" customWidth="1"/>
    <col min="8" max="8" width="5.44140625" style="118" customWidth="1"/>
    <col min="9" max="15" width="15.21875" style="118" customWidth="1"/>
    <col min="16" max="16384" width="8.77734375" style="118"/>
  </cols>
  <sheetData>
    <row r="1" spans="2:15" x14ac:dyDescent="0.3">
      <c r="N1" s="15" t="str">
        <f>HYPERLINK("#'Navigation'!A1","Navigation")</f>
        <v>Navigation</v>
      </c>
    </row>
    <row r="2" spans="2:15" ht="15.6" x14ac:dyDescent="0.3">
      <c r="B2" s="201" t="s">
        <v>876</v>
      </c>
      <c r="N2" s="48"/>
    </row>
    <row r="4" spans="2:15" x14ac:dyDescent="0.3">
      <c r="B4" s="698"/>
      <c r="C4" s="539"/>
      <c r="D4" s="539"/>
      <c r="E4" s="539"/>
      <c r="F4" s="539"/>
      <c r="G4" s="539"/>
      <c r="H4" s="539"/>
      <c r="I4" s="539"/>
      <c r="J4" s="539"/>
      <c r="K4" s="539"/>
      <c r="L4" s="539"/>
      <c r="M4" s="539"/>
      <c r="N4" s="539"/>
      <c r="O4" s="540"/>
    </row>
    <row r="5" spans="2:15" x14ac:dyDescent="0.3">
      <c r="B5" s="533" t="s">
        <v>866</v>
      </c>
      <c r="C5" s="531"/>
      <c r="D5" s="542"/>
      <c r="E5" s="542"/>
      <c r="F5" s="542"/>
      <c r="G5" s="542"/>
      <c r="H5" s="542"/>
      <c r="I5" s="542"/>
      <c r="J5" s="542"/>
      <c r="K5" s="542"/>
      <c r="L5" s="542"/>
      <c r="M5" s="542"/>
      <c r="N5" s="542"/>
      <c r="O5" s="543"/>
    </row>
    <row r="6" spans="2:15" x14ac:dyDescent="0.3">
      <c r="B6" s="552"/>
      <c r="C6" s="549"/>
      <c r="D6" s="549"/>
      <c r="E6" s="549"/>
      <c r="F6" s="549"/>
      <c r="G6" s="549"/>
      <c r="H6" s="549"/>
      <c r="I6" s="549"/>
      <c r="J6" s="549"/>
      <c r="K6" s="549"/>
      <c r="L6" s="549"/>
      <c r="M6" s="549"/>
      <c r="N6" s="549"/>
      <c r="O6" s="550"/>
    </row>
    <row r="8" spans="2:15" x14ac:dyDescent="0.3">
      <c r="B8" s="699" t="s">
        <v>867</v>
      </c>
      <c r="C8" s="258"/>
      <c r="D8" s="258"/>
      <c r="E8" s="258"/>
      <c r="F8" s="258"/>
      <c r="G8" s="258"/>
      <c r="H8" s="539"/>
      <c r="I8" s="539"/>
      <c r="J8" s="539"/>
      <c r="K8" s="539"/>
      <c r="L8" s="539"/>
      <c r="M8" s="539"/>
      <c r="N8" s="539"/>
      <c r="O8" s="540"/>
    </row>
    <row r="9" spans="2:15" x14ac:dyDescent="0.3">
      <c r="B9" s="541"/>
      <c r="C9" s="542"/>
      <c r="D9" s="542"/>
      <c r="E9" s="542"/>
      <c r="F9" s="542"/>
      <c r="G9" s="542"/>
      <c r="H9" s="542"/>
      <c r="I9" s="542"/>
      <c r="J9" s="542"/>
      <c r="K9" s="542"/>
      <c r="L9" s="542"/>
      <c r="M9" s="542"/>
      <c r="N9" s="542"/>
      <c r="O9" s="543"/>
    </row>
    <row r="10" spans="2:15" x14ac:dyDescent="0.3">
      <c r="B10" s="541"/>
      <c r="C10" s="542"/>
      <c r="D10" s="542"/>
      <c r="E10" s="542"/>
      <c r="F10" s="542"/>
      <c r="G10" s="542"/>
      <c r="H10" s="542"/>
      <c r="I10" s="542"/>
      <c r="J10" s="542"/>
      <c r="K10" s="542"/>
      <c r="L10" s="542"/>
      <c r="M10" s="542"/>
      <c r="N10" s="542"/>
      <c r="O10" s="543"/>
    </row>
    <row r="11" spans="2:15" x14ac:dyDescent="0.3">
      <c r="B11" s="541"/>
      <c r="C11" s="542"/>
      <c r="D11" s="542"/>
      <c r="E11" s="542"/>
      <c r="F11" s="542"/>
      <c r="G11" s="542"/>
      <c r="H11" s="542"/>
      <c r="I11" s="542"/>
      <c r="J11" s="542"/>
      <c r="K11" s="542"/>
      <c r="L11" s="542"/>
      <c r="M11" s="542"/>
      <c r="N11" s="542"/>
      <c r="O11" s="543"/>
    </row>
    <row r="12" spans="2:15" x14ac:dyDescent="0.3">
      <c r="B12" s="548"/>
      <c r="C12" s="549"/>
      <c r="D12" s="549"/>
      <c r="E12" s="549"/>
      <c r="F12" s="549"/>
      <c r="G12" s="549"/>
      <c r="H12" s="549"/>
      <c r="I12" s="549"/>
      <c r="J12" s="549"/>
      <c r="K12" s="549"/>
      <c r="L12" s="549"/>
      <c r="M12" s="549"/>
      <c r="N12" s="549"/>
      <c r="O12" s="550"/>
    </row>
    <row r="14" spans="2:15" x14ac:dyDescent="0.3">
      <c r="B14" s="523" t="s">
        <v>868</v>
      </c>
      <c r="C14" s="539"/>
      <c r="D14" s="539"/>
      <c r="E14" s="539"/>
      <c r="F14" s="539"/>
      <c r="G14" s="540"/>
      <c r="I14" s="700" t="s">
        <v>869</v>
      </c>
      <c r="J14" s="539"/>
      <c r="K14" s="539"/>
      <c r="L14" s="539"/>
      <c r="M14" s="539"/>
      <c r="N14" s="539"/>
      <c r="O14" s="540"/>
    </row>
    <row r="15" spans="2:15" x14ac:dyDescent="0.3">
      <c r="B15" s="541"/>
      <c r="C15" s="542"/>
      <c r="D15" s="542"/>
      <c r="E15" s="542"/>
      <c r="F15" s="542"/>
      <c r="G15" s="543"/>
      <c r="I15" s="541"/>
      <c r="J15" s="542"/>
      <c r="K15" s="542"/>
      <c r="L15" s="542"/>
      <c r="M15" s="542"/>
      <c r="N15" s="542"/>
      <c r="O15" s="543"/>
    </row>
    <row r="16" spans="2:15" x14ac:dyDescent="0.3">
      <c r="B16" s="701" t="s">
        <v>489</v>
      </c>
      <c r="C16" s="542"/>
      <c r="D16" s="702" t="s">
        <v>870</v>
      </c>
      <c r="E16" s="702" t="s">
        <v>486</v>
      </c>
      <c r="F16" s="702" t="s">
        <v>871</v>
      </c>
      <c r="G16" s="703" t="s">
        <v>872</v>
      </c>
      <c r="I16" s="541"/>
      <c r="J16" s="542"/>
      <c r="K16" s="542"/>
      <c r="L16" s="542"/>
      <c r="M16" s="542"/>
      <c r="N16" s="542"/>
      <c r="O16" s="543"/>
    </row>
    <row r="17" spans="2:15" x14ac:dyDescent="0.3">
      <c r="B17" s="541" t="s">
        <v>873</v>
      </c>
      <c r="C17" s="542"/>
      <c r="D17" s="542">
        <v>2</v>
      </c>
      <c r="E17" s="542" t="str">
        <f t="shared" ref="E17:E80" si="0">IF(D17&gt;=$G$17,$F$17,IF(D17&gt;=$G$18,$F$18,$F$19))</f>
        <v>Low</v>
      </c>
      <c r="F17" s="542" t="s">
        <v>874</v>
      </c>
      <c r="G17" s="543">
        <v>90</v>
      </c>
      <c r="I17" s="541"/>
      <c r="J17" s="542"/>
      <c r="K17" s="542"/>
      <c r="L17" s="542"/>
      <c r="M17" s="542"/>
      <c r="N17" s="542"/>
      <c r="O17" s="543"/>
    </row>
    <row r="18" spans="2:15" x14ac:dyDescent="0.3">
      <c r="B18" s="541" t="s">
        <v>875</v>
      </c>
      <c r="C18" s="542"/>
      <c r="D18" s="542">
        <v>63</v>
      </c>
      <c r="E18" s="542" t="str">
        <f t="shared" si="0"/>
        <v>Medium</v>
      </c>
      <c r="F18" s="542" t="s">
        <v>875</v>
      </c>
      <c r="G18" s="543">
        <v>40</v>
      </c>
      <c r="I18" s="541"/>
      <c r="J18" s="542"/>
      <c r="K18" s="542"/>
      <c r="L18" s="542"/>
      <c r="M18" s="542"/>
      <c r="N18" s="542"/>
      <c r="O18" s="543"/>
    </row>
    <row r="19" spans="2:15" x14ac:dyDescent="0.3">
      <c r="B19" s="541" t="s">
        <v>874</v>
      </c>
      <c r="C19" s="542"/>
      <c r="D19" s="542">
        <v>70</v>
      </c>
      <c r="E19" s="542" t="str">
        <f t="shared" si="0"/>
        <v>Medium</v>
      </c>
      <c r="F19" s="542" t="s">
        <v>873</v>
      </c>
      <c r="G19" s="543">
        <v>0</v>
      </c>
      <c r="I19" s="541"/>
      <c r="J19" s="542"/>
      <c r="K19" s="542"/>
      <c r="L19" s="542"/>
      <c r="M19" s="542"/>
      <c r="N19" s="542"/>
      <c r="O19" s="543"/>
    </row>
    <row r="20" spans="2:15" x14ac:dyDescent="0.3">
      <c r="B20" s="541" t="s">
        <v>873</v>
      </c>
      <c r="C20" s="542"/>
      <c r="D20" s="542">
        <v>1</v>
      </c>
      <c r="E20" s="542" t="str">
        <f t="shared" si="0"/>
        <v>Low</v>
      </c>
      <c r="F20" s="542"/>
      <c r="G20" s="543"/>
      <c r="I20" s="541"/>
      <c r="J20" s="542"/>
      <c r="K20" s="542"/>
      <c r="L20" s="542"/>
      <c r="M20" s="542"/>
      <c r="N20" s="542"/>
      <c r="O20" s="543"/>
    </row>
    <row r="21" spans="2:15" x14ac:dyDescent="0.3">
      <c r="B21" s="541" t="s">
        <v>875</v>
      </c>
      <c r="C21" s="542"/>
      <c r="D21" s="542">
        <v>18</v>
      </c>
      <c r="E21" s="542" t="str">
        <f t="shared" si="0"/>
        <v>Low</v>
      </c>
      <c r="F21" s="542"/>
      <c r="G21" s="543"/>
      <c r="I21" s="541"/>
      <c r="J21" s="542"/>
      <c r="K21" s="542"/>
      <c r="L21" s="542"/>
      <c r="M21" s="542"/>
      <c r="N21" s="542"/>
      <c r="O21" s="543"/>
    </row>
    <row r="22" spans="2:15" x14ac:dyDescent="0.3">
      <c r="B22" s="541" t="s">
        <v>874</v>
      </c>
      <c r="C22" s="542"/>
      <c r="D22" s="542">
        <v>79</v>
      </c>
      <c r="E22" s="542" t="str">
        <f t="shared" si="0"/>
        <v>Medium</v>
      </c>
      <c r="F22" s="542"/>
      <c r="G22" s="543"/>
      <c r="I22" s="541"/>
      <c r="J22" s="542"/>
      <c r="K22" s="542"/>
      <c r="L22" s="542"/>
      <c r="M22" s="542"/>
      <c r="N22" s="542"/>
      <c r="O22" s="543"/>
    </row>
    <row r="23" spans="2:15" x14ac:dyDescent="0.3">
      <c r="B23" s="541" t="s">
        <v>875</v>
      </c>
      <c r="C23" s="542"/>
      <c r="D23" s="542">
        <v>35</v>
      </c>
      <c r="E23" s="542" t="str">
        <f t="shared" si="0"/>
        <v>Low</v>
      </c>
      <c r="F23" s="542"/>
      <c r="G23" s="543"/>
      <c r="I23" s="541"/>
      <c r="J23" s="542"/>
      <c r="K23" s="542"/>
      <c r="L23" s="542"/>
      <c r="M23" s="542"/>
      <c r="N23" s="542"/>
      <c r="O23" s="543"/>
    </row>
    <row r="24" spans="2:15" x14ac:dyDescent="0.3">
      <c r="B24" s="541" t="s">
        <v>875</v>
      </c>
      <c r="C24" s="542"/>
      <c r="D24" s="542">
        <v>29</v>
      </c>
      <c r="E24" s="542" t="str">
        <f t="shared" si="0"/>
        <v>Low</v>
      </c>
      <c r="F24" s="542"/>
      <c r="G24" s="543"/>
      <c r="I24" s="541"/>
      <c r="J24" s="542"/>
      <c r="K24" s="542"/>
      <c r="L24" s="542"/>
      <c r="M24" s="542"/>
      <c r="N24" s="542"/>
      <c r="O24" s="543"/>
    </row>
    <row r="25" spans="2:15" x14ac:dyDescent="0.3">
      <c r="B25" s="541" t="s">
        <v>874</v>
      </c>
      <c r="C25" s="542"/>
      <c r="D25" s="542">
        <v>68</v>
      </c>
      <c r="E25" s="542" t="str">
        <f t="shared" si="0"/>
        <v>Medium</v>
      </c>
      <c r="F25" s="542"/>
      <c r="G25" s="543"/>
      <c r="I25" s="541"/>
      <c r="J25" s="542"/>
      <c r="K25" s="542"/>
      <c r="L25" s="542"/>
      <c r="M25" s="542"/>
      <c r="N25" s="542"/>
      <c r="O25" s="543"/>
    </row>
    <row r="26" spans="2:15" x14ac:dyDescent="0.3">
      <c r="B26" s="541" t="s">
        <v>874</v>
      </c>
      <c r="C26" s="542"/>
      <c r="D26" s="542">
        <v>88</v>
      </c>
      <c r="E26" s="542" t="str">
        <f t="shared" si="0"/>
        <v>Medium</v>
      </c>
      <c r="F26" s="542"/>
      <c r="G26" s="543"/>
      <c r="I26" s="541"/>
      <c r="J26" s="542"/>
      <c r="K26" s="542"/>
      <c r="L26" s="542"/>
      <c r="M26" s="542"/>
      <c r="N26" s="542"/>
      <c r="O26" s="543"/>
    </row>
    <row r="27" spans="2:15" x14ac:dyDescent="0.3">
      <c r="B27" s="541" t="s">
        <v>874</v>
      </c>
      <c r="C27" s="542"/>
      <c r="D27" s="542">
        <v>78</v>
      </c>
      <c r="E27" s="542" t="str">
        <f t="shared" si="0"/>
        <v>Medium</v>
      </c>
      <c r="F27" s="542"/>
      <c r="G27" s="543"/>
      <c r="I27" s="541"/>
      <c r="J27" s="542"/>
      <c r="K27" s="542"/>
      <c r="L27" s="542"/>
      <c r="M27" s="542"/>
      <c r="N27" s="542"/>
      <c r="O27" s="543"/>
    </row>
    <row r="28" spans="2:15" x14ac:dyDescent="0.3">
      <c r="B28" s="541" t="s">
        <v>873</v>
      </c>
      <c r="C28" s="542"/>
      <c r="D28" s="542">
        <v>3</v>
      </c>
      <c r="E28" s="542" t="str">
        <f t="shared" si="0"/>
        <v>Low</v>
      </c>
      <c r="F28" s="542"/>
      <c r="G28" s="543"/>
      <c r="I28" s="541"/>
      <c r="J28" s="542"/>
      <c r="K28" s="542"/>
      <c r="L28" s="542"/>
      <c r="M28" s="542"/>
      <c r="N28" s="542"/>
      <c r="O28" s="543"/>
    </row>
    <row r="29" spans="2:15" x14ac:dyDescent="0.3">
      <c r="B29" s="541" t="s">
        <v>875</v>
      </c>
      <c r="C29" s="542"/>
      <c r="D29" s="542">
        <v>87</v>
      </c>
      <c r="E29" s="542" t="str">
        <f t="shared" si="0"/>
        <v>Medium</v>
      </c>
      <c r="F29" s="542"/>
      <c r="G29" s="543"/>
      <c r="I29" s="541"/>
      <c r="J29" s="542"/>
      <c r="K29" s="542"/>
      <c r="L29" s="542"/>
      <c r="M29" s="542"/>
      <c r="N29" s="542"/>
      <c r="O29" s="543"/>
    </row>
    <row r="30" spans="2:15" x14ac:dyDescent="0.3">
      <c r="B30" s="541" t="s">
        <v>874</v>
      </c>
      <c r="C30" s="542"/>
      <c r="D30" s="542">
        <v>95</v>
      </c>
      <c r="E30" s="542" t="str">
        <f t="shared" si="0"/>
        <v>High</v>
      </c>
      <c r="F30" s="542"/>
      <c r="G30" s="543"/>
      <c r="I30" s="541"/>
      <c r="J30" s="542"/>
      <c r="K30" s="542"/>
      <c r="L30" s="542"/>
      <c r="M30" s="542"/>
      <c r="N30" s="542"/>
      <c r="O30" s="543"/>
    </row>
    <row r="31" spans="2:15" x14ac:dyDescent="0.3">
      <c r="B31" s="541" t="s">
        <v>873</v>
      </c>
      <c r="C31" s="542"/>
      <c r="D31" s="542">
        <v>5</v>
      </c>
      <c r="E31" s="542" t="str">
        <f t="shared" si="0"/>
        <v>Low</v>
      </c>
      <c r="F31" s="542"/>
      <c r="G31" s="543"/>
      <c r="I31" s="541"/>
      <c r="J31" s="542"/>
      <c r="K31" s="542"/>
      <c r="L31" s="542"/>
      <c r="M31" s="542"/>
      <c r="N31" s="542"/>
      <c r="O31" s="543"/>
    </row>
    <row r="32" spans="2:15" x14ac:dyDescent="0.3">
      <c r="B32" s="541" t="s">
        <v>875</v>
      </c>
      <c r="C32" s="542"/>
      <c r="D32" s="542">
        <v>49</v>
      </c>
      <c r="E32" s="542" t="str">
        <f t="shared" si="0"/>
        <v>Medium</v>
      </c>
      <c r="F32" s="542"/>
      <c r="G32" s="543"/>
      <c r="I32" s="541"/>
      <c r="J32" s="542"/>
      <c r="K32" s="542"/>
      <c r="L32" s="542"/>
      <c r="M32" s="542"/>
      <c r="N32" s="542"/>
      <c r="O32" s="543"/>
    </row>
    <row r="33" spans="2:15" x14ac:dyDescent="0.3">
      <c r="B33" s="541" t="s">
        <v>873</v>
      </c>
      <c r="C33" s="542"/>
      <c r="D33" s="542">
        <v>8</v>
      </c>
      <c r="E33" s="542" t="str">
        <f t="shared" si="0"/>
        <v>Low</v>
      </c>
      <c r="F33" s="542"/>
      <c r="G33" s="543"/>
      <c r="I33" s="541"/>
      <c r="J33" s="542"/>
      <c r="K33" s="542"/>
      <c r="L33" s="542"/>
      <c r="M33" s="542"/>
      <c r="N33" s="542"/>
      <c r="O33" s="543"/>
    </row>
    <row r="34" spans="2:15" x14ac:dyDescent="0.3">
      <c r="B34" s="541" t="s">
        <v>873</v>
      </c>
      <c r="C34" s="542"/>
      <c r="D34" s="542">
        <v>18</v>
      </c>
      <c r="E34" s="542" t="str">
        <f t="shared" si="0"/>
        <v>Low</v>
      </c>
      <c r="F34" s="542"/>
      <c r="G34" s="543"/>
      <c r="I34" s="541"/>
      <c r="J34" s="542"/>
      <c r="K34" s="542"/>
      <c r="L34" s="542"/>
      <c r="M34" s="542"/>
      <c r="N34" s="542"/>
      <c r="O34" s="543"/>
    </row>
    <row r="35" spans="2:15" x14ac:dyDescent="0.3">
      <c r="B35" s="541" t="s">
        <v>875</v>
      </c>
      <c r="C35" s="542"/>
      <c r="D35" s="542">
        <v>61</v>
      </c>
      <c r="E35" s="542" t="str">
        <f t="shared" si="0"/>
        <v>Medium</v>
      </c>
      <c r="F35" s="542"/>
      <c r="G35" s="543"/>
      <c r="I35" s="541"/>
      <c r="J35" s="542"/>
      <c r="K35" s="542"/>
      <c r="L35" s="542"/>
      <c r="M35" s="542"/>
      <c r="N35" s="542"/>
      <c r="O35" s="543"/>
    </row>
    <row r="36" spans="2:15" x14ac:dyDescent="0.3">
      <c r="B36" s="541" t="s">
        <v>873</v>
      </c>
      <c r="C36" s="542"/>
      <c r="D36" s="542">
        <v>10</v>
      </c>
      <c r="E36" s="542" t="str">
        <f t="shared" si="0"/>
        <v>Low</v>
      </c>
      <c r="F36" s="542"/>
      <c r="G36" s="543"/>
      <c r="I36" s="541"/>
      <c r="J36" s="542"/>
      <c r="K36" s="542"/>
      <c r="L36" s="542"/>
      <c r="M36" s="542"/>
      <c r="N36" s="542"/>
      <c r="O36" s="543"/>
    </row>
    <row r="37" spans="2:15" x14ac:dyDescent="0.3">
      <c r="B37" s="541" t="s">
        <v>873</v>
      </c>
      <c r="C37" s="542"/>
      <c r="D37" s="542">
        <v>4</v>
      </c>
      <c r="E37" s="542" t="str">
        <f t="shared" si="0"/>
        <v>Low</v>
      </c>
      <c r="F37" s="542"/>
      <c r="G37" s="543"/>
      <c r="I37" s="541"/>
      <c r="J37" s="542"/>
      <c r="K37" s="542"/>
      <c r="L37" s="542"/>
      <c r="M37" s="542"/>
      <c r="N37" s="542"/>
      <c r="O37" s="543"/>
    </row>
    <row r="38" spans="2:15" x14ac:dyDescent="0.3">
      <c r="B38" s="541" t="s">
        <v>875</v>
      </c>
      <c r="C38" s="542"/>
      <c r="D38" s="542">
        <v>64</v>
      </c>
      <c r="E38" s="542" t="str">
        <f t="shared" si="0"/>
        <v>Medium</v>
      </c>
      <c r="F38" s="542"/>
      <c r="G38" s="543"/>
      <c r="I38" s="541"/>
      <c r="J38" s="542"/>
      <c r="K38" s="542"/>
      <c r="L38" s="542"/>
      <c r="M38" s="542"/>
      <c r="N38" s="542"/>
      <c r="O38" s="543"/>
    </row>
    <row r="39" spans="2:15" x14ac:dyDescent="0.3">
      <c r="B39" s="541" t="s">
        <v>873</v>
      </c>
      <c r="C39" s="542"/>
      <c r="D39" s="542">
        <v>18</v>
      </c>
      <c r="E39" s="542" t="str">
        <f t="shared" si="0"/>
        <v>Low</v>
      </c>
      <c r="F39" s="542"/>
      <c r="G39" s="543"/>
      <c r="I39" s="541"/>
      <c r="J39" s="542"/>
      <c r="K39" s="542"/>
      <c r="L39" s="542"/>
      <c r="M39" s="542"/>
      <c r="N39" s="542"/>
      <c r="O39" s="543"/>
    </row>
    <row r="40" spans="2:15" x14ac:dyDescent="0.3">
      <c r="B40" s="541" t="s">
        <v>873</v>
      </c>
      <c r="C40" s="542"/>
      <c r="D40" s="542">
        <v>7</v>
      </c>
      <c r="E40" s="542" t="str">
        <f t="shared" si="0"/>
        <v>Low</v>
      </c>
      <c r="F40" s="542"/>
      <c r="G40" s="543"/>
      <c r="I40" s="541"/>
      <c r="J40" s="542"/>
      <c r="K40" s="542"/>
      <c r="L40" s="542"/>
      <c r="M40" s="542"/>
      <c r="N40" s="542"/>
      <c r="O40" s="543"/>
    </row>
    <row r="41" spans="2:15" x14ac:dyDescent="0.3">
      <c r="B41" s="541" t="s">
        <v>875</v>
      </c>
      <c r="C41" s="542"/>
      <c r="D41" s="542">
        <v>17</v>
      </c>
      <c r="E41" s="542" t="str">
        <f t="shared" si="0"/>
        <v>Low</v>
      </c>
      <c r="F41" s="542"/>
      <c r="G41" s="543"/>
      <c r="I41" s="541"/>
      <c r="J41" s="542"/>
      <c r="K41" s="542"/>
      <c r="L41" s="542"/>
      <c r="M41" s="542"/>
      <c r="N41" s="542"/>
      <c r="O41" s="543"/>
    </row>
    <row r="42" spans="2:15" x14ac:dyDescent="0.3">
      <c r="B42" s="541" t="s">
        <v>874</v>
      </c>
      <c r="C42" s="542"/>
      <c r="D42" s="542">
        <v>91</v>
      </c>
      <c r="E42" s="542" t="str">
        <f t="shared" si="0"/>
        <v>High</v>
      </c>
      <c r="F42" s="542"/>
      <c r="G42" s="543"/>
      <c r="I42" s="541"/>
      <c r="J42" s="542"/>
      <c r="K42" s="542"/>
      <c r="L42" s="542"/>
      <c r="M42" s="542"/>
      <c r="N42" s="542"/>
      <c r="O42" s="543"/>
    </row>
    <row r="43" spans="2:15" x14ac:dyDescent="0.3">
      <c r="B43" s="541" t="s">
        <v>873</v>
      </c>
      <c r="C43" s="542"/>
      <c r="D43" s="542">
        <v>34</v>
      </c>
      <c r="E43" s="542" t="str">
        <f t="shared" si="0"/>
        <v>Low</v>
      </c>
      <c r="F43" s="542"/>
      <c r="G43" s="543"/>
      <c r="I43" s="541"/>
      <c r="J43" s="542"/>
      <c r="K43" s="542"/>
      <c r="L43" s="542"/>
      <c r="M43" s="542"/>
      <c r="N43" s="542"/>
      <c r="O43" s="543"/>
    </row>
    <row r="44" spans="2:15" x14ac:dyDescent="0.3">
      <c r="B44" s="541" t="s">
        <v>875</v>
      </c>
      <c r="C44" s="542"/>
      <c r="D44" s="542">
        <v>20</v>
      </c>
      <c r="E44" s="542" t="str">
        <f t="shared" si="0"/>
        <v>Low</v>
      </c>
      <c r="F44" s="542"/>
      <c r="G44" s="543"/>
      <c r="I44" s="541"/>
      <c r="J44" s="542"/>
      <c r="K44" s="542"/>
      <c r="L44" s="542"/>
      <c r="M44" s="542"/>
      <c r="N44" s="542"/>
      <c r="O44" s="543"/>
    </row>
    <row r="45" spans="2:15" x14ac:dyDescent="0.3">
      <c r="B45" s="541" t="s">
        <v>873</v>
      </c>
      <c r="C45" s="542"/>
      <c r="D45" s="542">
        <v>1</v>
      </c>
      <c r="E45" s="542" t="str">
        <f t="shared" si="0"/>
        <v>Low</v>
      </c>
      <c r="F45" s="542"/>
      <c r="G45" s="543"/>
      <c r="I45" s="541"/>
      <c r="J45" s="542"/>
      <c r="K45" s="542"/>
      <c r="L45" s="542"/>
      <c r="M45" s="542"/>
      <c r="N45" s="542"/>
      <c r="O45" s="543"/>
    </row>
    <row r="46" spans="2:15" x14ac:dyDescent="0.3">
      <c r="B46" s="541" t="s">
        <v>875</v>
      </c>
      <c r="C46" s="542"/>
      <c r="D46" s="542">
        <v>31</v>
      </c>
      <c r="E46" s="542" t="str">
        <f t="shared" si="0"/>
        <v>Low</v>
      </c>
      <c r="F46" s="542"/>
      <c r="G46" s="543"/>
      <c r="I46" s="541"/>
      <c r="J46" s="542"/>
      <c r="K46" s="542"/>
      <c r="L46" s="542"/>
      <c r="M46" s="542"/>
      <c r="N46" s="542"/>
      <c r="O46" s="543"/>
    </row>
    <row r="47" spans="2:15" x14ac:dyDescent="0.3">
      <c r="B47" s="541" t="s">
        <v>875</v>
      </c>
      <c r="C47" s="542"/>
      <c r="D47" s="542">
        <v>55</v>
      </c>
      <c r="E47" s="542" t="str">
        <f t="shared" si="0"/>
        <v>Medium</v>
      </c>
      <c r="F47" s="542"/>
      <c r="G47" s="543"/>
      <c r="I47" s="541"/>
      <c r="J47" s="542"/>
      <c r="K47" s="542"/>
      <c r="L47" s="542"/>
      <c r="M47" s="542"/>
      <c r="N47" s="542"/>
      <c r="O47" s="543"/>
    </row>
    <row r="48" spans="2:15" x14ac:dyDescent="0.3">
      <c r="B48" s="541" t="s">
        <v>875</v>
      </c>
      <c r="C48" s="542"/>
      <c r="D48" s="542">
        <v>2</v>
      </c>
      <c r="E48" s="542" t="str">
        <f t="shared" si="0"/>
        <v>Low</v>
      </c>
      <c r="F48" s="542"/>
      <c r="G48" s="543"/>
      <c r="I48" s="541"/>
      <c r="J48" s="542"/>
      <c r="K48" s="542"/>
      <c r="L48" s="542"/>
      <c r="M48" s="542"/>
      <c r="N48" s="542"/>
      <c r="O48" s="543"/>
    </row>
    <row r="49" spans="2:15" x14ac:dyDescent="0.3">
      <c r="B49" s="541" t="s">
        <v>875</v>
      </c>
      <c r="C49" s="542"/>
      <c r="D49" s="542">
        <v>23</v>
      </c>
      <c r="E49" s="542" t="str">
        <f t="shared" si="0"/>
        <v>Low</v>
      </c>
      <c r="F49" s="542"/>
      <c r="G49" s="543"/>
      <c r="I49" s="541"/>
      <c r="J49" s="542"/>
      <c r="K49" s="542"/>
      <c r="L49" s="542"/>
      <c r="M49" s="542"/>
      <c r="N49" s="542"/>
      <c r="O49" s="543"/>
    </row>
    <row r="50" spans="2:15" x14ac:dyDescent="0.3">
      <c r="B50" s="541" t="s">
        <v>873</v>
      </c>
      <c r="C50" s="542"/>
      <c r="D50" s="542">
        <v>18</v>
      </c>
      <c r="E50" s="542" t="str">
        <f t="shared" si="0"/>
        <v>Low</v>
      </c>
      <c r="F50" s="542"/>
      <c r="G50" s="543"/>
      <c r="I50" s="541"/>
      <c r="J50" s="542"/>
      <c r="K50" s="542"/>
      <c r="L50" s="542"/>
      <c r="M50" s="542"/>
      <c r="N50" s="542"/>
      <c r="O50" s="543"/>
    </row>
    <row r="51" spans="2:15" x14ac:dyDescent="0.3">
      <c r="B51" s="541" t="s">
        <v>875</v>
      </c>
      <c r="C51" s="542"/>
      <c r="D51" s="542">
        <v>67</v>
      </c>
      <c r="E51" s="542" t="str">
        <f t="shared" si="0"/>
        <v>Medium</v>
      </c>
      <c r="F51" s="542"/>
      <c r="G51" s="543"/>
      <c r="I51" s="541"/>
      <c r="J51" s="542"/>
      <c r="K51" s="542"/>
      <c r="L51" s="542"/>
      <c r="M51" s="542"/>
      <c r="N51" s="542"/>
      <c r="O51" s="543"/>
    </row>
    <row r="52" spans="2:15" x14ac:dyDescent="0.3">
      <c r="B52" s="541" t="s">
        <v>873</v>
      </c>
      <c r="C52" s="542"/>
      <c r="D52" s="542">
        <v>4</v>
      </c>
      <c r="E52" s="542" t="str">
        <f t="shared" si="0"/>
        <v>Low</v>
      </c>
      <c r="F52" s="542"/>
      <c r="G52" s="543"/>
      <c r="I52" s="541"/>
      <c r="J52" s="542"/>
      <c r="K52" s="542"/>
      <c r="L52" s="542"/>
      <c r="M52" s="542"/>
      <c r="N52" s="542"/>
      <c r="O52" s="543"/>
    </row>
    <row r="53" spans="2:15" x14ac:dyDescent="0.3">
      <c r="B53" s="541" t="s">
        <v>875</v>
      </c>
      <c r="C53" s="542"/>
      <c r="D53" s="542">
        <v>40</v>
      </c>
      <c r="E53" s="542" t="str">
        <f t="shared" si="0"/>
        <v>Medium</v>
      </c>
      <c r="F53" s="542"/>
      <c r="G53" s="543"/>
      <c r="I53" s="541"/>
      <c r="J53" s="542"/>
      <c r="K53" s="542"/>
      <c r="L53" s="542"/>
      <c r="M53" s="542"/>
      <c r="N53" s="542"/>
      <c r="O53" s="543"/>
    </row>
    <row r="54" spans="2:15" x14ac:dyDescent="0.3">
      <c r="B54" s="541" t="s">
        <v>873</v>
      </c>
      <c r="C54" s="542"/>
      <c r="D54" s="542">
        <v>22</v>
      </c>
      <c r="E54" s="542" t="str">
        <f t="shared" si="0"/>
        <v>Low</v>
      </c>
      <c r="F54" s="542"/>
      <c r="G54" s="543"/>
      <c r="I54" s="541"/>
      <c r="J54" s="542"/>
      <c r="K54" s="542"/>
      <c r="L54" s="542"/>
      <c r="M54" s="542"/>
      <c r="N54" s="542"/>
      <c r="O54" s="543"/>
    </row>
    <row r="55" spans="2:15" x14ac:dyDescent="0.3">
      <c r="B55" s="541" t="s">
        <v>875</v>
      </c>
      <c r="C55" s="542"/>
      <c r="D55" s="542">
        <v>65</v>
      </c>
      <c r="E55" s="542" t="str">
        <f t="shared" si="0"/>
        <v>Medium</v>
      </c>
      <c r="F55" s="542"/>
      <c r="G55" s="543"/>
      <c r="I55" s="541"/>
      <c r="J55" s="542"/>
      <c r="K55" s="542"/>
      <c r="L55" s="542"/>
      <c r="M55" s="542"/>
      <c r="N55" s="542"/>
      <c r="O55" s="543"/>
    </row>
    <row r="56" spans="2:15" x14ac:dyDescent="0.3">
      <c r="B56" s="541" t="s">
        <v>875</v>
      </c>
      <c r="C56" s="542"/>
      <c r="D56" s="542">
        <v>20</v>
      </c>
      <c r="E56" s="542" t="str">
        <f t="shared" si="0"/>
        <v>Low</v>
      </c>
      <c r="F56" s="542"/>
      <c r="G56" s="543"/>
      <c r="I56" s="541"/>
      <c r="J56" s="542"/>
      <c r="K56" s="542"/>
      <c r="L56" s="542"/>
      <c r="M56" s="542"/>
      <c r="N56" s="542"/>
      <c r="O56" s="543"/>
    </row>
    <row r="57" spans="2:15" x14ac:dyDescent="0.3">
      <c r="B57" s="541" t="s">
        <v>873</v>
      </c>
      <c r="C57" s="542"/>
      <c r="D57" s="542">
        <v>16</v>
      </c>
      <c r="E57" s="542" t="str">
        <f t="shared" si="0"/>
        <v>Low</v>
      </c>
      <c r="F57" s="542"/>
      <c r="G57" s="543"/>
      <c r="I57" s="541"/>
      <c r="J57" s="542"/>
      <c r="K57" s="542"/>
      <c r="L57" s="542"/>
      <c r="M57" s="542"/>
      <c r="N57" s="542"/>
      <c r="O57" s="543"/>
    </row>
    <row r="58" spans="2:15" x14ac:dyDescent="0.3">
      <c r="B58" s="541" t="s">
        <v>874</v>
      </c>
      <c r="C58" s="542"/>
      <c r="D58" s="542">
        <v>86</v>
      </c>
      <c r="E58" s="542" t="str">
        <f t="shared" si="0"/>
        <v>Medium</v>
      </c>
      <c r="F58" s="542"/>
      <c r="G58" s="543"/>
      <c r="I58" s="541"/>
      <c r="J58" s="542"/>
      <c r="K58" s="542"/>
      <c r="L58" s="542"/>
      <c r="M58" s="542"/>
      <c r="N58" s="542"/>
      <c r="O58" s="543"/>
    </row>
    <row r="59" spans="2:15" x14ac:dyDescent="0.3">
      <c r="B59" s="541" t="s">
        <v>873</v>
      </c>
      <c r="C59" s="542"/>
      <c r="D59" s="542">
        <v>1</v>
      </c>
      <c r="E59" s="542" t="str">
        <f t="shared" si="0"/>
        <v>Low</v>
      </c>
      <c r="F59" s="542"/>
      <c r="G59" s="543"/>
      <c r="I59" s="541"/>
      <c r="J59" s="542"/>
      <c r="K59" s="542"/>
      <c r="L59" s="542"/>
      <c r="M59" s="542"/>
      <c r="N59" s="542"/>
      <c r="O59" s="543"/>
    </row>
    <row r="60" spans="2:15" x14ac:dyDescent="0.3">
      <c r="B60" s="541" t="s">
        <v>875</v>
      </c>
      <c r="C60" s="542"/>
      <c r="D60" s="542">
        <v>9</v>
      </c>
      <c r="E60" s="542" t="str">
        <f t="shared" si="0"/>
        <v>Low</v>
      </c>
      <c r="F60" s="542"/>
      <c r="G60" s="543"/>
      <c r="I60" s="541"/>
      <c r="J60" s="542"/>
      <c r="K60" s="542"/>
      <c r="L60" s="542"/>
      <c r="M60" s="542"/>
      <c r="N60" s="542"/>
      <c r="O60" s="543"/>
    </row>
    <row r="61" spans="2:15" x14ac:dyDescent="0.3">
      <c r="B61" s="541" t="s">
        <v>874</v>
      </c>
      <c r="C61" s="542"/>
      <c r="D61" s="542">
        <v>76</v>
      </c>
      <c r="E61" s="542" t="str">
        <f t="shared" si="0"/>
        <v>Medium</v>
      </c>
      <c r="F61" s="542"/>
      <c r="G61" s="543"/>
      <c r="I61" s="541"/>
      <c r="J61" s="542"/>
      <c r="K61" s="542"/>
      <c r="L61" s="542"/>
      <c r="M61" s="542"/>
      <c r="N61" s="542"/>
      <c r="O61" s="543"/>
    </row>
    <row r="62" spans="2:15" x14ac:dyDescent="0.3">
      <c r="B62" s="541" t="s">
        <v>873</v>
      </c>
      <c r="C62" s="542"/>
      <c r="D62" s="542">
        <v>6</v>
      </c>
      <c r="E62" s="542" t="str">
        <f t="shared" si="0"/>
        <v>Low</v>
      </c>
      <c r="F62" s="542"/>
      <c r="G62" s="543"/>
      <c r="I62" s="541"/>
      <c r="J62" s="542"/>
      <c r="K62" s="542"/>
      <c r="L62" s="542"/>
      <c r="M62" s="542"/>
      <c r="N62" s="542"/>
      <c r="O62" s="543"/>
    </row>
    <row r="63" spans="2:15" x14ac:dyDescent="0.3">
      <c r="B63" s="541" t="s">
        <v>873</v>
      </c>
      <c r="C63" s="542"/>
      <c r="D63" s="542">
        <v>2</v>
      </c>
      <c r="E63" s="542" t="str">
        <f t="shared" si="0"/>
        <v>Low</v>
      </c>
      <c r="F63" s="542"/>
      <c r="G63" s="543"/>
      <c r="I63" s="541"/>
      <c r="J63" s="542"/>
      <c r="K63" s="542"/>
      <c r="L63" s="542"/>
      <c r="M63" s="542"/>
      <c r="N63" s="542"/>
      <c r="O63" s="543"/>
    </row>
    <row r="64" spans="2:15" x14ac:dyDescent="0.3">
      <c r="B64" s="541" t="s">
        <v>874</v>
      </c>
      <c r="C64" s="542"/>
      <c r="D64" s="542">
        <v>70</v>
      </c>
      <c r="E64" s="542" t="str">
        <f t="shared" si="0"/>
        <v>Medium</v>
      </c>
      <c r="F64" s="542"/>
      <c r="G64" s="543"/>
      <c r="I64" s="541"/>
      <c r="J64" s="542"/>
      <c r="K64" s="542"/>
      <c r="L64" s="542"/>
      <c r="M64" s="542"/>
      <c r="N64" s="542"/>
      <c r="O64" s="543"/>
    </row>
    <row r="65" spans="2:15" x14ac:dyDescent="0.3">
      <c r="B65" s="541" t="s">
        <v>875</v>
      </c>
      <c r="C65" s="542"/>
      <c r="D65" s="542">
        <v>38</v>
      </c>
      <c r="E65" s="542" t="str">
        <f t="shared" si="0"/>
        <v>Low</v>
      </c>
      <c r="F65" s="542"/>
      <c r="G65" s="543"/>
      <c r="I65" s="541"/>
      <c r="J65" s="542"/>
      <c r="K65" s="542"/>
      <c r="L65" s="542"/>
      <c r="M65" s="542"/>
      <c r="N65" s="542"/>
      <c r="O65" s="543"/>
    </row>
    <row r="66" spans="2:15" x14ac:dyDescent="0.3">
      <c r="B66" s="541" t="s">
        <v>875</v>
      </c>
      <c r="C66" s="542"/>
      <c r="D66" s="542">
        <v>76</v>
      </c>
      <c r="E66" s="542" t="str">
        <f t="shared" si="0"/>
        <v>Medium</v>
      </c>
      <c r="F66" s="542"/>
      <c r="G66" s="543"/>
      <c r="I66" s="541"/>
      <c r="J66" s="542"/>
      <c r="K66" s="542"/>
      <c r="L66" s="542"/>
      <c r="M66" s="542"/>
      <c r="N66" s="542"/>
      <c r="O66" s="543"/>
    </row>
    <row r="67" spans="2:15" x14ac:dyDescent="0.3">
      <c r="B67" s="541" t="s">
        <v>875</v>
      </c>
      <c r="C67" s="542"/>
      <c r="D67" s="542">
        <v>3</v>
      </c>
      <c r="E67" s="542" t="str">
        <f t="shared" si="0"/>
        <v>Low</v>
      </c>
      <c r="F67" s="542"/>
      <c r="G67" s="543"/>
      <c r="I67" s="541"/>
      <c r="J67" s="542"/>
      <c r="K67" s="542"/>
      <c r="L67" s="542"/>
      <c r="M67" s="542"/>
      <c r="N67" s="542"/>
      <c r="O67" s="543"/>
    </row>
    <row r="68" spans="2:15" x14ac:dyDescent="0.3">
      <c r="B68" s="541" t="s">
        <v>875</v>
      </c>
      <c r="C68" s="542"/>
      <c r="D68" s="542">
        <v>15</v>
      </c>
      <c r="E68" s="542" t="str">
        <f t="shared" si="0"/>
        <v>Low</v>
      </c>
      <c r="F68" s="542"/>
      <c r="G68" s="543"/>
      <c r="I68" s="541"/>
      <c r="J68" s="542"/>
      <c r="K68" s="542"/>
      <c r="L68" s="542"/>
      <c r="M68" s="542"/>
      <c r="N68" s="542"/>
      <c r="O68" s="543"/>
    </row>
    <row r="69" spans="2:15" x14ac:dyDescent="0.3">
      <c r="B69" s="541" t="s">
        <v>873</v>
      </c>
      <c r="C69" s="542"/>
      <c r="D69" s="542">
        <v>22</v>
      </c>
      <c r="E69" s="542" t="str">
        <f t="shared" si="0"/>
        <v>Low</v>
      </c>
      <c r="F69" s="542"/>
      <c r="G69" s="543"/>
      <c r="I69" s="541"/>
      <c r="J69" s="542"/>
      <c r="K69" s="542"/>
      <c r="L69" s="542"/>
      <c r="M69" s="542"/>
      <c r="N69" s="542"/>
      <c r="O69" s="543"/>
    </row>
    <row r="70" spans="2:15" x14ac:dyDescent="0.3">
      <c r="B70" s="541" t="s">
        <v>875</v>
      </c>
      <c r="C70" s="542"/>
      <c r="D70" s="542">
        <v>71</v>
      </c>
      <c r="E70" s="542" t="str">
        <f t="shared" si="0"/>
        <v>Medium</v>
      </c>
      <c r="F70" s="542"/>
      <c r="G70" s="543"/>
      <c r="I70" s="541"/>
      <c r="J70" s="542"/>
      <c r="K70" s="542"/>
      <c r="L70" s="542"/>
      <c r="M70" s="542"/>
      <c r="N70" s="542"/>
      <c r="O70" s="543"/>
    </row>
    <row r="71" spans="2:15" x14ac:dyDescent="0.3">
      <c r="B71" s="541" t="s">
        <v>875</v>
      </c>
      <c r="C71" s="542"/>
      <c r="D71" s="542">
        <v>49</v>
      </c>
      <c r="E71" s="542" t="str">
        <f t="shared" si="0"/>
        <v>Medium</v>
      </c>
      <c r="F71" s="542"/>
      <c r="G71" s="543"/>
      <c r="I71" s="541"/>
      <c r="J71" s="542"/>
      <c r="K71" s="542"/>
      <c r="L71" s="542"/>
      <c r="M71" s="542"/>
      <c r="N71" s="542"/>
      <c r="O71" s="543"/>
    </row>
    <row r="72" spans="2:15" x14ac:dyDescent="0.3">
      <c r="B72" s="541" t="s">
        <v>875</v>
      </c>
      <c r="C72" s="542"/>
      <c r="D72" s="542">
        <v>63</v>
      </c>
      <c r="E72" s="542" t="str">
        <f t="shared" si="0"/>
        <v>Medium</v>
      </c>
      <c r="F72" s="542"/>
      <c r="G72" s="543"/>
      <c r="I72" s="541"/>
      <c r="J72" s="542"/>
      <c r="K72" s="542"/>
      <c r="L72" s="542"/>
      <c r="M72" s="542"/>
      <c r="N72" s="542"/>
      <c r="O72" s="543"/>
    </row>
    <row r="73" spans="2:15" x14ac:dyDescent="0.3">
      <c r="B73" s="541" t="s">
        <v>873</v>
      </c>
      <c r="C73" s="542"/>
      <c r="D73" s="542">
        <v>20</v>
      </c>
      <c r="E73" s="542" t="str">
        <f t="shared" si="0"/>
        <v>Low</v>
      </c>
      <c r="F73" s="542"/>
      <c r="G73" s="543"/>
      <c r="I73" s="541"/>
      <c r="J73" s="542"/>
      <c r="K73" s="542"/>
      <c r="L73" s="542"/>
      <c r="M73" s="542"/>
      <c r="N73" s="542"/>
      <c r="O73" s="543"/>
    </row>
    <row r="74" spans="2:15" x14ac:dyDescent="0.3">
      <c r="B74" s="541" t="s">
        <v>875</v>
      </c>
      <c r="C74" s="542"/>
      <c r="D74" s="542">
        <v>30</v>
      </c>
      <c r="E74" s="542" t="str">
        <f t="shared" si="0"/>
        <v>Low</v>
      </c>
      <c r="F74" s="542"/>
      <c r="G74" s="543"/>
      <c r="I74" s="541"/>
      <c r="J74" s="542"/>
      <c r="K74" s="542"/>
      <c r="L74" s="542"/>
      <c r="M74" s="542"/>
      <c r="N74" s="542"/>
      <c r="O74" s="543"/>
    </row>
    <row r="75" spans="2:15" x14ac:dyDescent="0.3">
      <c r="B75" s="541" t="s">
        <v>875</v>
      </c>
      <c r="C75" s="542"/>
      <c r="D75" s="542">
        <v>55</v>
      </c>
      <c r="E75" s="542" t="str">
        <f t="shared" si="0"/>
        <v>Medium</v>
      </c>
      <c r="F75" s="542"/>
      <c r="G75" s="543"/>
      <c r="I75" s="541"/>
      <c r="J75" s="542"/>
      <c r="K75" s="542"/>
      <c r="L75" s="542"/>
      <c r="M75" s="542"/>
      <c r="N75" s="542"/>
      <c r="O75" s="543"/>
    </row>
    <row r="76" spans="2:15" x14ac:dyDescent="0.3">
      <c r="B76" s="541" t="s">
        <v>875</v>
      </c>
      <c r="C76" s="542"/>
      <c r="D76" s="542">
        <v>34</v>
      </c>
      <c r="E76" s="542" t="str">
        <f t="shared" si="0"/>
        <v>Low</v>
      </c>
      <c r="F76" s="542"/>
      <c r="G76" s="543"/>
      <c r="I76" s="541"/>
      <c r="J76" s="542"/>
      <c r="K76" s="542"/>
      <c r="L76" s="542"/>
      <c r="M76" s="542"/>
      <c r="N76" s="542"/>
      <c r="O76" s="543"/>
    </row>
    <row r="77" spans="2:15" x14ac:dyDescent="0.3">
      <c r="B77" s="541" t="s">
        <v>875</v>
      </c>
      <c r="C77" s="542"/>
      <c r="D77" s="542">
        <v>52</v>
      </c>
      <c r="E77" s="542" t="str">
        <f t="shared" si="0"/>
        <v>Medium</v>
      </c>
      <c r="F77" s="542"/>
      <c r="G77" s="543"/>
      <c r="I77" s="541"/>
      <c r="J77" s="542"/>
      <c r="K77" s="542"/>
      <c r="L77" s="542"/>
      <c r="M77" s="542"/>
      <c r="N77" s="542"/>
      <c r="O77" s="543"/>
    </row>
    <row r="78" spans="2:15" x14ac:dyDescent="0.3">
      <c r="B78" s="541" t="s">
        <v>874</v>
      </c>
      <c r="C78" s="542"/>
      <c r="D78" s="542">
        <v>97</v>
      </c>
      <c r="E78" s="542" t="str">
        <f t="shared" si="0"/>
        <v>High</v>
      </c>
      <c r="F78" s="542"/>
      <c r="G78" s="543"/>
      <c r="I78" s="541"/>
      <c r="J78" s="542"/>
      <c r="K78" s="542"/>
      <c r="L78" s="542"/>
      <c r="M78" s="542"/>
      <c r="N78" s="542"/>
      <c r="O78" s="543"/>
    </row>
    <row r="79" spans="2:15" x14ac:dyDescent="0.3">
      <c r="B79" s="541" t="s">
        <v>874</v>
      </c>
      <c r="C79" s="542"/>
      <c r="D79" s="542">
        <v>86</v>
      </c>
      <c r="E79" s="542" t="str">
        <f t="shared" si="0"/>
        <v>Medium</v>
      </c>
      <c r="F79" s="542"/>
      <c r="G79" s="543"/>
      <c r="I79" s="541"/>
      <c r="J79" s="542"/>
      <c r="K79" s="542"/>
      <c r="L79" s="542"/>
      <c r="M79" s="542"/>
      <c r="N79" s="542"/>
      <c r="O79" s="543"/>
    </row>
    <row r="80" spans="2:15" x14ac:dyDescent="0.3">
      <c r="B80" s="541" t="s">
        <v>873</v>
      </c>
      <c r="C80" s="542"/>
      <c r="D80" s="542">
        <v>1</v>
      </c>
      <c r="E80" s="542" t="str">
        <f t="shared" si="0"/>
        <v>Low</v>
      </c>
      <c r="F80" s="542"/>
      <c r="G80" s="543"/>
      <c r="I80" s="541"/>
      <c r="J80" s="542"/>
      <c r="K80" s="542"/>
      <c r="L80" s="542"/>
      <c r="M80" s="542"/>
      <c r="N80" s="542"/>
      <c r="O80" s="543"/>
    </row>
    <row r="81" spans="2:15" x14ac:dyDescent="0.3">
      <c r="B81" s="541" t="s">
        <v>875</v>
      </c>
      <c r="C81" s="542"/>
      <c r="D81" s="542">
        <v>43</v>
      </c>
      <c r="E81" s="542" t="str">
        <f t="shared" ref="E81:E116" si="1">IF(D81&gt;=$G$17,$F$17,IF(D81&gt;=$G$18,$F$18,$F$19))</f>
        <v>Medium</v>
      </c>
      <c r="F81" s="542"/>
      <c r="G81" s="543"/>
      <c r="I81" s="541"/>
      <c r="J81" s="542"/>
      <c r="K81" s="542"/>
      <c r="L81" s="542"/>
      <c r="M81" s="542"/>
      <c r="N81" s="542"/>
      <c r="O81" s="543"/>
    </row>
    <row r="82" spans="2:15" x14ac:dyDescent="0.3">
      <c r="B82" s="541" t="s">
        <v>873</v>
      </c>
      <c r="C82" s="542"/>
      <c r="D82" s="542">
        <v>4</v>
      </c>
      <c r="E82" s="542" t="str">
        <f t="shared" si="1"/>
        <v>Low</v>
      </c>
      <c r="F82" s="542"/>
      <c r="G82" s="543"/>
      <c r="I82" s="541"/>
      <c r="J82" s="542"/>
      <c r="K82" s="542"/>
      <c r="L82" s="542"/>
      <c r="M82" s="542"/>
      <c r="N82" s="542"/>
      <c r="O82" s="543"/>
    </row>
    <row r="83" spans="2:15" x14ac:dyDescent="0.3">
      <c r="B83" s="541" t="s">
        <v>875</v>
      </c>
      <c r="C83" s="542"/>
      <c r="D83" s="542">
        <v>33</v>
      </c>
      <c r="E83" s="542" t="str">
        <f t="shared" si="1"/>
        <v>Low</v>
      </c>
      <c r="F83" s="542"/>
      <c r="G83" s="543"/>
      <c r="I83" s="541"/>
      <c r="J83" s="542"/>
      <c r="K83" s="542"/>
      <c r="L83" s="542"/>
      <c r="M83" s="542"/>
      <c r="N83" s="542"/>
      <c r="O83" s="543"/>
    </row>
    <row r="84" spans="2:15" x14ac:dyDescent="0.3">
      <c r="B84" s="541" t="s">
        <v>873</v>
      </c>
      <c r="C84" s="542"/>
      <c r="D84" s="542">
        <v>14</v>
      </c>
      <c r="E84" s="542" t="str">
        <f t="shared" si="1"/>
        <v>Low</v>
      </c>
      <c r="F84" s="542"/>
      <c r="G84" s="543"/>
      <c r="I84" s="541"/>
      <c r="J84" s="542"/>
      <c r="K84" s="542"/>
      <c r="L84" s="542"/>
      <c r="M84" s="542"/>
      <c r="N84" s="542"/>
      <c r="O84" s="543"/>
    </row>
    <row r="85" spans="2:15" x14ac:dyDescent="0.3">
      <c r="B85" s="541" t="s">
        <v>875</v>
      </c>
      <c r="C85" s="542"/>
      <c r="D85" s="542">
        <v>33</v>
      </c>
      <c r="E85" s="542" t="str">
        <f t="shared" si="1"/>
        <v>Low</v>
      </c>
      <c r="F85" s="542"/>
      <c r="G85" s="543"/>
      <c r="I85" s="541"/>
      <c r="J85" s="542"/>
      <c r="K85" s="542"/>
      <c r="L85" s="542"/>
      <c r="M85" s="542"/>
      <c r="N85" s="542"/>
      <c r="O85" s="543"/>
    </row>
    <row r="86" spans="2:15" x14ac:dyDescent="0.3">
      <c r="B86" s="541" t="s">
        <v>875</v>
      </c>
      <c r="C86" s="542"/>
      <c r="D86" s="542">
        <v>86</v>
      </c>
      <c r="E86" s="542" t="str">
        <f t="shared" si="1"/>
        <v>Medium</v>
      </c>
      <c r="F86" s="542"/>
      <c r="G86" s="543"/>
      <c r="I86" s="541"/>
      <c r="J86" s="542"/>
      <c r="K86" s="542"/>
      <c r="L86" s="542"/>
      <c r="M86" s="542"/>
      <c r="N86" s="542"/>
      <c r="O86" s="543"/>
    </row>
    <row r="87" spans="2:15" x14ac:dyDescent="0.3">
      <c r="B87" s="541" t="s">
        <v>874</v>
      </c>
      <c r="C87" s="542"/>
      <c r="D87" s="542">
        <v>78</v>
      </c>
      <c r="E87" s="542" t="str">
        <f t="shared" si="1"/>
        <v>Medium</v>
      </c>
      <c r="F87" s="542"/>
      <c r="G87" s="543"/>
      <c r="I87" s="541"/>
      <c r="J87" s="542"/>
      <c r="K87" s="542"/>
      <c r="L87" s="542"/>
      <c r="M87" s="542"/>
      <c r="N87" s="542"/>
      <c r="O87" s="543"/>
    </row>
    <row r="88" spans="2:15" x14ac:dyDescent="0.3">
      <c r="B88" s="541" t="s">
        <v>873</v>
      </c>
      <c r="C88" s="542"/>
      <c r="D88" s="542">
        <v>23</v>
      </c>
      <c r="E88" s="542" t="str">
        <f t="shared" si="1"/>
        <v>Low</v>
      </c>
      <c r="F88" s="542"/>
      <c r="G88" s="543"/>
      <c r="I88" s="541"/>
      <c r="J88" s="542"/>
      <c r="K88" s="542"/>
      <c r="L88" s="542"/>
      <c r="M88" s="542"/>
      <c r="N88" s="542"/>
      <c r="O88" s="543"/>
    </row>
    <row r="89" spans="2:15" x14ac:dyDescent="0.3">
      <c r="B89" s="541" t="s">
        <v>873</v>
      </c>
      <c r="C89" s="542"/>
      <c r="D89" s="542">
        <v>6</v>
      </c>
      <c r="E89" s="542" t="str">
        <f t="shared" si="1"/>
        <v>Low</v>
      </c>
      <c r="F89" s="542"/>
      <c r="G89" s="543"/>
      <c r="I89" s="541"/>
      <c r="J89" s="542"/>
      <c r="K89" s="542"/>
      <c r="L89" s="542"/>
      <c r="M89" s="542"/>
      <c r="N89" s="542"/>
      <c r="O89" s="543"/>
    </row>
    <row r="90" spans="2:15" x14ac:dyDescent="0.3">
      <c r="B90" s="541" t="s">
        <v>873</v>
      </c>
      <c r="C90" s="542"/>
      <c r="D90" s="542">
        <v>42</v>
      </c>
      <c r="E90" s="542" t="str">
        <f t="shared" si="1"/>
        <v>Medium</v>
      </c>
      <c r="F90" s="542"/>
      <c r="G90" s="543"/>
      <c r="I90" s="541"/>
      <c r="J90" s="542"/>
      <c r="K90" s="542"/>
      <c r="L90" s="542"/>
      <c r="M90" s="542"/>
      <c r="N90" s="542"/>
      <c r="O90" s="543"/>
    </row>
    <row r="91" spans="2:15" x14ac:dyDescent="0.3">
      <c r="B91" s="541" t="s">
        <v>873</v>
      </c>
      <c r="C91" s="542"/>
      <c r="D91" s="542">
        <v>9</v>
      </c>
      <c r="E91" s="542" t="str">
        <f t="shared" si="1"/>
        <v>Low</v>
      </c>
      <c r="F91" s="542"/>
      <c r="G91" s="543"/>
      <c r="I91" s="541"/>
      <c r="J91" s="542"/>
      <c r="K91" s="542"/>
      <c r="L91" s="542"/>
      <c r="M91" s="542"/>
      <c r="N91" s="542"/>
      <c r="O91" s="543"/>
    </row>
    <row r="92" spans="2:15" x14ac:dyDescent="0.3">
      <c r="B92" s="541" t="s">
        <v>875</v>
      </c>
      <c r="C92" s="542"/>
      <c r="D92" s="542">
        <v>52</v>
      </c>
      <c r="E92" s="542" t="str">
        <f t="shared" si="1"/>
        <v>Medium</v>
      </c>
      <c r="F92" s="542"/>
      <c r="G92" s="543"/>
      <c r="I92" s="541"/>
      <c r="J92" s="542"/>
      <c r="K92" s="542"/>
      <c r="L92" s="542"/>
      <c r="M92" s="542"/>
      <c r="N92" s="542"/>
      <c r="O92" s="543"/>
    </row>
    <row r="93" spans="2:15" x14ac:dyDescent="0.3">
      <c r="B93" s="541" t="s">
        <v>875</v>
      </c>
      <c r="C93" s="542"/>
      <c r="D93" s="542">
        <v>5</v>
      </c>
      <c r="E93" s="542" t="str">
        <f t="shared" si="1"/>
        <v>Low</v>
      </c>
      <c r="F93" s="542"/>
      <c r="G93" s="543"/>
      <c r="I93" s="541"/>
      <c r="J93" s="542"/>
      <c r="K93" s="542"/>
      <c r="L93" s="542"/>
      <c r="M93" s="542"/>
      <c r="N93" s="542"/>
      <c r="O93" s="543"/>
    </row>
    <row r="94" spans="2:15" x14ac:dyDescent="0.3">
      <c r="B94" s="541" t="s">
        <v>873</v>
      </c>
      <c r="C94" s="542"/>
      <c r="D94" s="542">
        <v>35</v>
      </c>
      <c r="E94" s="542" t="str">
        <f t="shared" si="1"/>
        <v>Low</v>
      </c>
      <c r="F94" s="542"/>
      <c r="G94" s="543"/>
      <c r="I94" s="541"/>
      <c r="J94" s="542"/>
      <c r="K94" s="542"/>
      <c r="L94" s="542"/>
      <c r="M94" s="542"/>
      <c r="N94" s="542"/>
      <c r="O94" s="543"/>
    </row>
    <row r="95" spans="2:15" x14ac:dyDescent="0.3">
      <c r="B95" s="541" t="s">
        <v>873</v>
      </c>
      <c r="C95" s="542"/>
      <c r="D95" s="542">
        <v>2</v>
      </c>
      <c r="E95" s="542" t="str">
        <f t="shared" si="1"/>
        <v>Low</v>
      </c>
      <c r="F95" s="542"/>
      <c r="G95" s="543"/>
      <c r="I95" s="541"/>
      <c r="J95" s="542"/>
      <c r="K95" s="542"/>
      <c r="L95" s="542"/>
      <c r="M95" s="542"/>
      <c r="N95" s="542"/>
      <c r="O95" s="543"/>
    </row>
    <row r="96" spans="2:15" x14ac:dyDescent="0.3">
      <c r="B96" s="541" t="s">
        <v>873</v>
      </c>
      <c r="C96" s="542"/>
      <c r="D96" s="542">
        <v>10</v>
      </c>
      <c r="E96" s="542" t="str">
        <f t="shared" si="1"/>
        <v>Low</v>
      </c>
      <c r="F96" s="542"/>
      <c r="G96" s="543"/>
      <c r="I96" s="541"/>
      <c r="J96" s="542"/>
      <c r="K96" s="542"/>
      <c r="L96" s="542"/>
      <c r="M96" s="542"/>
      <c r="N96" s="542"/>
      <c r="O96" s="543"/>
    </row>
    <row r="97" spans="2:15" x14ac:dyDescent="0.3">
      <c r="B97" s="541" t="s">
        <v>873</v>
      </c>
      <c r="C97" s="542"/>
      <c r="D97" s="542">
        <v>6</v>
      </c>
      <c r="E97" s="542" t="str">
        <f t="shared" si="1"/>
        <v>Low</v>
      </c>
      <c r="F97" s="542"/>
      <c r="G97" s="543"/>
      <c r="I97" s="541"/>
      <c r="J97" s="542"/>
      <c r="K97" s="542"/>
      <c r="L97" s="542"/>
      <c r="M97" s="542"/>
      <c r="N97" s="542"/>
      <c r="O97" s="543"/>
    </row>
    <row r="98" spans="2:15" x14ac:dyDescent="0.3">
      <c r="B98" s="541" t="s">
        <v>874</v>
      </c>
      <c r="C98" s="542"/>
      <c r="D98" s="542">
        <v>84</v>
      </c>
      <c r="E98" s="542" t="str">
        <f t="shared" si="1"/>
        <v>Medium</v>
      </c>
      <c r="F98" s="542"/>
      <c r="G98" s="543"/>
      <c r="I98" s="541"/>
      <c r="J98" s="542"/>
      <c r="K98" s="542"/>
      <c r="L98" s="542"/>
      <c r="M98" s="542"/>
      <c r="N98" s="542"/>
      <c r="O98" s="543"/>
    </row>
    <row r="99" spans="2:15" x14ac:dyDescent="0.3">
      <c r="B99" s="541" t="s">
        <v>875</v>
      </c>
      <c r="C99" s="542"/>
      <c r="D99" s="542">
        <v>76</v>
      </c>
      <c r="E99" s="542" t="str">
        <f t="shared" si="1"/>
        <v>Medium</v>
      </c>
      <c r="F99" s="542"/>
      <c r="G99" s="543"/>
      <c r="I99" s="541"/>
      <c r="J99" s="542"/>
      <c r="K99" s="542"/>
      <c r="L99" s="542"/>
      <c r="M99" s="542"/>
      <c r="N99" s="542"/>
      <c r="O99" s="543"/>
    </row>
    <row r="100" spans="2:15" x14ac:dyDescent="0.3">
      <c r="B100" s="541" t="s">
        <v>875</v>
      </c>
      <c r="C100" s="542"/>
      <c r="D100" s="542">
        <v>83</v>
      </c>
      <c r="E100" s="542" t="str">
        <f t="shared" si="1"/>
        <v>Medium</v>
      </c>
      <c r="F100" s="542"/>
      <c r="G100" s="543"/>
      <c r="I100" s="541"/>
      <c r="J100" s="542"/>
      <c r="K100" s="542"/>
      <c r="L100" s="542"/>
      <c r="M100" s="542"/>
      <c r="N100" s="542"/>
      <c r="O100" s="543"/>
    </row>
    <row r="101" spans="2:15" x14ac:dyDescent="0.3">
      <c r="B101" s="541" t="s">
        <v>873</v>
      </c>
      <c r="C101" s="542"/>
      <c r="D101" s="542">
        <v>1</v>
      </c>
      <c r="E101" s="542" t="str">
        <f t="shared" si="1"/>
        <v>Low</v>
      </c>
      <c r="F101" s="542"/>
      <c r="G101" s="543"/>
      <c r="I101" s="541"/>
      <c r="J101" s="542"/>
      <c r="K101" s="542"/>
      <c r="L101" s="542"/>
      <c r="M101" s="542"/>
      <c r="N101" s="542"/>
      <c r="O101" s="543"/>
    </row>
    <row r="102" spans="2:15" x14ac:dyDescent="0.3">
      <c r="B102" s="541" t="s">
        <v>873</v>
      </c>
      <c r="C102" s="542"/>
      <c r="D102" s="542">
        <v>7</v>
      </c>
      <c r="E102" s="542" t="str">
        <f t="shared" si="1"/>
        <v>Low</v>
      </c>
      <c r="F102" s="542"/>
      <c r="G102" s="543"/>
      <c r="I102" s="541"/>
      <c r="J102" s="542"/>
      <c r="K102" s="542"/>
      <c r="L102" s="542"/>
      <c r="M102" s="542"/>
      <c r="N102" s="542"/>
      <c r="O102" s="543"/>
    </row>
    <row r="103" spans="2:15" x14ac:dyDescent="0.3">
      <c r="B103" s="541" t="s">
        <v>874</v>
      </c>
      <c r="C103" s="542"/>
      <c r="D103" s="542">
        <v>94</v>
      </c>
      <c r="E103" s="542" t="str">
        <f t="shared" si="1"/>
        <v>High</v>
      </c>
      <c r="F103" s="542"/>
      <c r="G103" s="543"/>
      <c r="I103" s="541"/>
      <c r="J103" s="542"/>
      <c r="K103" s="542"/>
      <c r="L103" s="542"/>
      <c r="M103" s="542"/>
      <c r="N103" s="542"/>
      <c r="O103" s="543"/>
    </row>
    <row r="104" spans="2:15" x14ac:dyDescent="0.3">
      <c r="B104" s="541" t="s">
        <v>875</v>
      </c>
      <c r="C104" s="542"/>
      <c r="D104" s="542">
        <v>70</v>
      </c>
      <c r="E104" s="542" t="str">
        <f t="shared" si="1"/>
        <v>Medium</v>
      </c>
      <c r="F104" s="542"/>
      <c r="G104" s="543"/>
      <c r="I104" s="541"/>
      <c r="J104" s="542"/>
      <c r="K104" s="542"/>
      <c r="L104" s="542"/>
      <c r="M104" s="542"/>
      <c r="N104" s="542"/>
      <c r="O104" s="543"/>
    </row>
    <row r="105" spans="2:15" x14ac:dyDescent="0.3">
      <c r="B105" s="541" t="s">
        <v>873</v>
      </c>
      <c r="C105" s="542"/>
      <c r="D105" s="542">
        <v>1</v>
      </c>
      <c r="E105" s="542" t="str">
        <f t="shared" si="1"/>
        <v>Low</v>
      </c>
      <c r="F105" s="542"/>
      <c r="G105" s="543"/>
      <c r="I105" s="541"/>
      <c r="J105" s="542"/>
      <c r="K105" s="542"/>
      <c r="L105" s="542"/>
      <c r="M105" s="542"/>
      <c r="N105" s="542"/>
      <c r="O105" s="543"/>
    </row>
    <row r="106" spans="2:15" x14ac:dyDescent="0.3">
      <c r="B106" s="541" t="s">
        <v>875</v>
      </c>
      <c r="C106" s="542"/>
      <c r="D106" s="542">
        <v>91</v>
      </c>
      <c r="E106" s="542" t="str">
        <f t="shared" si="1"/>
        <v>High</v>
      </c>
      <c r="F106" s="542"/>
      <c r="G106" s="543"/>
      <c r="I106" s="541"/>
      <c r="J106" s="542"/>
      <c r="K106" s="542"/>
      <c r="L106" s="542"/>
      <c r="M106" s="542"/>
      <c r="N106" s="542"/>
      <c r="O106" s="543"/>
    </row>
    <row r="107" spans="2:15" x14ac:dyDescent="0.3">
      <c r="B107" s="541" t="s">
        <v>873</v>
      </c>
      <c r="C107" s="542"/>
      <c r="D107" s="542">
        <v>29</v>
      </c>
      <c r="E107" s="542" t="str">
        <f t="shared" si="1"/>
        <v>Low</v>
      </c>
      <c r="F107" s="542"/>
      <c r="G107" s="543"/>
      <c r="I107" s="541"/>
      <c r="J107" s="542"/>
      <c r="K107" s="542"/>
      <c r="L107" s="542"/>
      <c r="M107" s="542"/>
      <c r="N107" s="542"/>
      <c r="O107" s="543"/>
    </row>
    <row r="108" spans="2:15" x14ac:dyDescent="0.3">
      <c r="B108" s="541" t="s">
        <v>873</v>
      </c>
      <c r="C108" s="542"/>
      <c r="D108" s="542">
        <v>5</v>
      </c>
      <c r="E108" s="542" t="str">
        <f t="shared" si="1"/>
        <v>Low</v>
      </c>
      <c r="F108" s="542"/>
      <c r="G108" s="543"/>
      <c r="I108" s="541"/>
      <c r="J108" s="542"/>
      <c r="K108" s="542"/>
      <c r="L108" s="542"/>
      <c r="M108" s="542"/>
      <c r="N108" s="542"/>
      <c r="O108" s="543"/>
    </row>
    <row r="109" spans="2:15" x14ac:dyDescent="0.3">
      <c r="B109" s="541" t="s">
        <v>874</v>
      </c>
      <c r="C109" s="542"/>
      <c r="D109" s="542">
        <v>78</v>
      </c>
      <c r="E109" s="542" t="str">
        <f t="shared" si="1"/>
        <v>Medium</v>
      </c>
      <c r="F109" s="542"/>
      <c r="G109" s="543"/>
      <c r="I109" s="541"/>
      <c r="J109" s="542"/>
      <c r="K109" s="542"/>
      <c r="L109" s="542"/>
      <c r="M109" s="542"/>
      <c r="N109" s="542"/>
      <c r="O109" s="543"/>
    </row>
    <row r="110" spans="2:15" x14ac:dyDescent="0.3">
      <c r="B110" s="541" t="s">
        <v>873</v>
      </c>
      <c r="C110" s="542"/>
      <c r="D110" s="542">
        <v>17</v>
      </c>
      <c r="E110" s="542" t="str">
        <f t="shared" si="1"/>
        <v>Low</v>
      </c>
      <c r="F110" s="542"/>
      <c r="G110" s="543"/>
      <c r="I110" s="541"/>
      <c r="J110" s="542"/>
      <c r="K110" s="542"/>
      <c r="L110" s="542"/>
      <c r="M110" s="542"/>
      <c r="N110" s="542"/>
      <c r="O110" s="543"/>
    </row>
    <row r="111" spans="2:15" x14ac:dyDescent="0.3">
      <c r="B111" s="541" t="s">
        <v>873</v>
      </c>
      <c r="C111" s="542"/>
      <c r="D111" s="542">
        <v>4</v>
      </c>
      <c r="E111" s="542" t="str">
        <f t="shared" si="1"/>
        <v>Low</v>
      </c>
      <c r="F111" s="542"/>
      <c r="G111" s="543"/>
      <c r="I111" s="541"/>
      <c r="J111" s="542"/>
      <c r="K111" s="542"/>
      <c r="L111" s="542"/>
      <c r="M111" s="542"/>
      <c r="N111" s="542"/>
      <c r="O111" s="543"/>
    </row>
    <row r="112" spans="2:15" x14ac:dyDescent="0.3">
      <c r="B112" s="541" t="s">
        <v>875</v>
      </c>
      <c r="C112" s="542"/>
      <c r="D112" s="542">
        <v>43</v>
      </c>
      <c r="E112" s="542" t="str">
        <f t="shared" si="1"/>
        <v>Medium</v>
      </c>
      <c r="F112" s="542"/>
      <c r="G112" s="543"/>
      <c r="I112" s="541"/>
      <c r="J112" s="542"/>
      <c r="K112" s="542"/>
      <c r="L112" s="542"/>
      <c r="M112" s="542"/>
      <c r="N112" s="542"/>
      <c r="O112" s="543"/>
    </row>
    <row r="113" spans="2:15" x14ac:dyDescent="0.3">
      <c r="B113" s="541" t="s">
        <v>873</v>
      </c>
      <c r="C113" s="542"/>
      <c r="D113" s="542">
        <v>4</v>
      </c>
      <c r="E113" s="542" t="str">
        <f t="shared" si="1"/>
        <v>Low</v>
      </c>
      <c r="F113" s="542"/>
      <c r="G113" s="543"/>
      <c r="I113" s="541"/>
      <c r="J113" s="542"/>
      <c r="K113" s="542"/>
      <c r="L113" s="542"/>
      <c r="M113" s="542"/>
      <c r="N113" s="542"/>
      <c r="O113" s="543"/>
    </row>
    <row r="114" spans="2:15" x14ac:dyDescent="0.3">
      <c r="B114" s="541" t="s">
        <v>875</v>
      </c>
      <c r="C114" s="542"/>
      <c r="D114" s="542">
        <v>43</v>
      </c>
      <c r="E114" s="542" t="str">
        <f t="shared" si="1"/>
        <v>Medium</v>
      </c>
      <c r="F114" s="542"/>
      <c r="G114" s="543"/>
      <c r="I114" s="541"/>
      <c r="J114" s="542"/>
      <c r="K114" s="542"/>
      <c r="L114" s="542"/>
      <c r="M114" s="542"/>
      <c r="N114" s="542"/>
      <c r="O114" s="543"/>
    </row>
    <row r="115" spans="2:15" x14ac:dyDescent="0.3">
      <c r="B115" s="541" t="s">
        <v>873</v>
      </c>
      <c r="C115" s="542"/>
      <c r="D115" s="542">
        <v>2</v>
      </c>
      <c r="E115" s="542" t="str">
        <f t="shared" si="1"/>
        <v>Low</v>
      </c>
      <c r="F115" s="542"/>
      <c r="G115" s="543"/>
      <c r="I115" s="541"/>
      <c r="J115" s="542"/>
      <c r="K115" s="542"/>
      <c r="L115" s="542"/>
      <c r="M115" s="542"/>
      <c r="N115" s="542"/>
      <c r="O115" s="543"/>
    </row>
    <row r="116" spans="2:15" x14ac:dyDescent="0.3">
      <c r="B116" s="541" t="s">
        <v>875</v>
      </c>
      <c r="C116" s="542"/>
      <c r="D116" s="542">
        <v>1</v>
      </c>
      <c r="E116" s="542" t="str">
        <f t="shared" si="1"/>
        <v>Low</v>
      </c>
      <c r="F116" s="542"/>
      <c r="G116" s="543"/>
      <c r="I116" s="541"/>
      <c r="J116" s="542"/>
      <c r="K116" s="542"/>
      <c r="L116" s="542"/>
      <c r="M116" s="542"/>
      <c r="N116" s="542"/>
      <c r="O116" s="543"/>
    </row>
    <row r="117" spans="2:15" x14ac:dyDescent="0.3">
      <c r="B117" s="548"/>
      <c r="C117" s="549"/>
      <c r="D117" s="549"/>
      <c r="E117" s="549"/>
      <c r="F117" s="549"/>
      <c r="G117" s="550"/>
      <c r="I117" s="548"/>
      <c r="J117" s="549"/>
      <c r="K117" s="549"/>
      <c r="L117" s="549"/>
      <c r="M117" s="549"/>
      <c r="N117" s="549"/>
      <c r="O117" s="550"/>
    </row>
  </sheetData>
  <pageMargins left="0.7" right="0.7" top="0.75" bottom="0.75" header="0.3" footer="0.3"/>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B2"/>
  <sheetViews>
    <sheetView workbookViewId="0">
      <selection activeCell="B2" sqref="B2"/>
    </sheetView>
  </sheetViews>
  <sheetFormatPr defaultRowHeight="14.4" x14ac:dyDescent="0.3"/>
  <sheetData>
    <row r="2" spans="2:2" ht="18" x14ac:dyDescent="0.35">
      <c r="B2" s="56" t="s">
        <v>68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N45"/>
  <sheetViews>
    <sheetView topLeftCell="A5" workbookViewId="0">
      <selection activeCell="Q24" sqref="Q24"/>
    </sheetView>
  </sheetViews>
  <sheetFormatPr defaultColWidth="8.77734375" defaultRowHeight="14.4" x14ac:dyDescent="0.3"/>
  <cols>
    <col min="2" max="2" width="23.77734375" customWidth="1"/>
    <col min="3" max="3" width="19.44140625" customWidth="1"/>
    <col min="4" max="4" width="24.44140625" bestFit="1" customWidth="1"/>
    <col min="5" max="5" width="11.77734375" bestFit="1" customWidth="1"/>
    <col min="6" max="6" width="18.21875" customWidth="1"/>
    <col min="9" max="9" width="14.77734375" customWidth="1"/>
    <col min="14" max="14" width="10.5546875" customWidth="1"/>
  </cols>
  <sheetData>
    <row r="1" spans="2:14" ht="15.6" x14ac:dyDescent="0.3">
      <c r="B1" s="14" t="s">
        <v>370</v>
      </c>
      <c r="N1" s="15" t="s">
        <v>135</v>
      </c>
    </row>
    <row r="3" spans="2:14" s="24" customFormat="1" x14ac:dyDescent="0.3">
      <c r="B3" s="18" t="s">
        <v>136</v>
      </c>
      <c r="C3" s="19"/>
      <c r="D3" s="19"/>
    </row>
    <row r="4" spans="2:14" s="24" customFormat="1" x14ac:dyDescent="0.3">
      <c r="B4" s="114" t="s">
        <v>137</v>
      </c>
      <c r="C4" s="19"/>
      <c r="D4" s="19"/>
    </row>
    <row r="5" spans="2:14" s="24" customFormat="1" x14ac:dyDescent="0.3">
      <c r="B5" s="114" t="s">
        <v>138</v>
      </c>
      <c r="C5" s="19"/>
      <c r="D5" s="19"/>
    </row>
    <row r="6" spans="2:14" s="24" customFormat="1" x14ac:dyDescent="0.3">
      <c r="B6" s="18"/>
      <c r="C6" s="19"/>
      <c r="D6" s="19"/>
    </row>
    <row r="7" spans="2:14" s="24" customFormat="1" x14ac:dyDescent="0.3">
      <c r="B7" s="18" t="s">
        <v>139</v>
      </c>
      <c r="C7" s="19"/>
      <c r="D7" s="19"/>
    </row>
    <row r="8" spans="2:14" s="24" customFormat="1" x14ac:dyDescent="0.3">
      <c r="B8" s="115" t="s">
        <v>140</v>
      </c>
      <c r="C8" s="19"/>
      <c r="D8" s="19"/>
    </row>
    <row r="9" spans="2:14" s="24" customFormat="1" x14ac:dyDescent="0.3">
      <c r="B9" s="115" t="s">
        <v>141</v>
      </c>
      <c r="C9" s="19"/>
      <c r="D9" s="19"/>
    </row>
    <row r="10" spans="2:14" s="24" customFormat="1" x14ac:dyDescent="0.3">
      <c r="B10" s="115" t="s">
        <v>142</v>
      </c>
      <c r="C10" s="19"/>
      <c r="D10" s="19"/>
    </row>
    <row r="11" spans="2:14" s="24" customFormat="1" x14ac:dyDescent="0.3">
      <c r="B11" s="115" t="s">
        <v>143</v>
      </c>
      <c r="C11" s="19"/>
      <c r="D11" s="19"/>
    </row>
    <row r="12" spans="2:14" x14ac:dyDescent="0.3">
      <c r="B12" s="116"/>
      <c r="C12" s="42"/>
      <c r="D12" s="42"/>
    </row>
    <row r="13" spans="2:14" x14ac:dyDescent="0.3">
      <c r="B13" s="117"/>
      <c r="C13" s="117" t="s">
        <v>144</v>
      </c>
      <c r="D13" s="117" t="s">
        <v>145</v>
      </c>
      <c r="E13" s="118"/>
      <c r="F13" s="117" t="s">
        <v>146</v>
      </c>
      <c r="G13" s="119">
        <v>35000</v>
      </c>
      <c r="H13" s="120"/>
    </row>
    <row r="14" spans="2:14" x14ac:dyDescent="0.3">
      <c r="B14" s="117" t="s">
        <v>147</v>
      </c>
      <c r="C14" s="121">
        <v>35000</v>
      </c>
      <c r="D14" s="121">
        <v>0</v>
      </c>
      <c r="E14" s="118"/>
      <c r="F14" s="117" t="s">
        <v>148</v>
      </c>
      <c r="G14" s="122">
        <v>0.85</v>
      </c>
      <c r="H14" s="120" t="s">
        <v>149</v>
      </c>
    </row>
    <row r="15" spans="2:14" x14ac:dyDescent="0.3">
      <c r="B15" s="117" t="s">
        <v>150</v>
      </c>
      <c r="C15" s="121">
        <v>0</v>
      </c>
      <c r="D15" s="121">
        <v>17000</v>
      </c>
      <c r="E15" s="118"/>
      <c r="F15" s="117" t="s">
        <v>151</v>
      </c>
      <c r="G15" s="122">
        <v>0.1</v>
      </c>
      <c r="H15" s="120" t="s">
        <v>149</v>
      </c>
    </row>
    <row r="16" spans="2:14" x14ac:dyDescent="0.3">
      <c r="B16" s="117" t="s">
        <v>151</v>
      </c>
      <c r="C16" s="121">
        <v>2000</v>
      </c>
      <c r="D16" s="121">
        <v>0</v>
      </c>
      <c r="E16" s="118"/>
      <c r="F16" s="117" t="s">
        <v>152</v>
      </c>
      <c r="G16" s="122">
        <v>0.05</v>
      </c>
      <c r="H16" s="120"/>
    </row>
    <row r="17" spans="2:11" x14ac:dyDescent="0.3">
      <c r="B17" s="118"/>
      <c r="C17" s="118"/>
      <c r="D17" s="118"/>
      <c r="E17" s="118"/>
      <c r="F17" s="117" t="s">
        <v>153</v>
      </c>
      <c r="G17" s="123">
        <f>1/(1+G16)</f>
        <v>0.95238095238095233</v>
      </c>
      <c r="H17" s="120"/>
      <c r="I17" s="124"/>
    </row>
    <row r="18" spans="2:11" x14ac:dyDescent="0.3">
      <c r="B18" s="118"/>
      <c r="C18" s="125"/>
      <c r="D18" s="125"/>
      <c r="E18" s="118"/>
      <c r="F18" s="117" t="s">
        <v>154</v>
      </c>
      <c r="G18" s="126">
        <v>5</v>
      </c>
      <c r="H18" s="120" t="s">
        <v>155</v>
      </c>
    </row>
    <row r="19" spans="2:11" x14ac:dyDescent="0.3">
      <c r="B19" s="118"/>
      <c r="C19" s="125"/>
      <c r="D19" s="125"/>
      <c r="E19" s="118"/>
      <c r="F19" s="117" t="s">
        <v>156</v>
      </c>
      <c r="G19" s="126">
        <v>20000</v>
      </c>
      <c r="H19" s="120"/>
    </row>
    <row r="20" spans="2:11" x14ac:dyDescent="0.3">
      <c r="C20" s="127"/>
      <c r="D20" s="127"/>
    </row>
    <row r="21" spans="2:11" x14ac:dyDescent="0.3">
      <c r="B21" s="19" t="s">
        <v>157</v>
      </c>
      <c r="C21" s="127"/>
      <c r="D21" s="127"/>
    </row>
    <row r="22" spans="2:11" x14ac:dyDescent="0.3">
      <c r="B22" s="19" t="s">
        <v>158</v>
      </c>
      <c r="C22" s="127"/>
      <c r="D22" s="127"/>
    </row>
    <row r="23" spans="2:11" x14ac:dyDescent="0.3">
      <c r="C23" s="127"/>
      <c r="D23" s="127"/>
    </row>
    <row r="24" spans="2:11" x14ac:dyDescent="0.3">
      <c r="B24" s="39" t="s">
        <v>159</v>
      </c>
    </row>
    <row r="25" spans="2:11" x14ac:dyDescent="0.3">
      <c r="B25" s="39"/>
      <c r="C25" s="100" t="s">
        <v>160</v>
      </c>
      <c r="D25" s="100" t="s">
        <v>161</v>
      </c>
    </row>
    <row r="26" spans="2:11" x14ac:dyDescent="0.3">
      <c r="B26" s="100" t="s">
        <v>46</v>
      </c>
      <c r="C26" s="128"/>
      <c r="D26" s="128"/>
    </row>
    <row r="27" spans="2:11" x14ac:dyDescent="0.3">
      <c r="B27" s="100" t="s">
        <v>162</v>
      </c>
      <c r="C27" s="129"/>
      <c r="D27" s="129"/>
    </row>
    <row r="28" spans="2:11" x14ac:dyDescent="0.3">
      <c r="G28" s="130"/>
    </row>
    <row r="29" spans="2:11" x14ac:dyDescent="0.3">
      <c r="B29" s="39" t="s">
        <v>163</v>
      </c>
    </row>
    <row r="30" spans="2:11" x14ac:dyDescent="0.3">
      <c r="B30" s="106"/>
      <c r="C30" s="107"/>
      <c r="D30" s="107"/>
      <c r="E30" s="107"/>
      <c r="F30" s="107"/>
      <c r="G30" s="107"/>
      <c r="H30" s="107"/>
      <c r="I30" s="107"/>
      <c r="J30" s="107"/>
      <c r="K30" s="108"/>
    </row>
    <row r="31" spans="2:11" x14ac:dyDescent="0.3">
      <c r="B31" s="109"/>
      <c r="C31" s="40"/>
      <c r="D31" s="40"/>
      <c r="E31" s="40"/>
      <c r="F31" s="40"/>
      <c r="G31" s="40"/>
      <c r="H31" s="40"/>
      <c r="I31" s="40"/>
      <c r="J31" s="40"/>
      <c r="K31" s="110"/>
    </row>
    <row r="32" spans="2:11" x14ac:dyDescent="0.3">
      <c r="B32" s="109"/>
      <c r="C32" s="40"/>
      <c r="D32" s="40"/>
      <c r="E32" s="40"/>
      <c r="F32" s="40"/>
      <c r="G32" s="40"/>
      <c r="H32" s="40"/>
      <c r="I32" s="40"/>
      <c r="J32" s="40"/>
      <c r="K32" s="110"/>
    </row>
    <row r="33" spans="2:11" x14ac:dyDescent="0.3">
      <c r="B33" s="109"/>
      <c r="C33" s="40"/>
      <c r="D33" s="40"/>
      <c r="E33" s="40"/>
      <c r="F33" s="40"/>
      <c r="G33" s="40"/>
      <c r="H33" s="40"/>
      <c r="I33" s="40"/>
      <c r="J33" s="40"/>
      <c r="K33" s="110"/>
    </row>
    <row r="34" spans="2:11" x14ac:dyDescent="0.3">
      <c r="B34" s="109"/>
      <c r="C34" s="40"/>
      <c r="D34" s="40"/>
      <c r="E34" s="40"/>
      <c r="F34" s="40"/>
      <c r="G34" s="40"/>
      <c r="H34" s="40"/>
      <c r="I34" s="40"/>
      <c r="J34" s="40"/>
      <c r="K34" s="110"/>
    </row>
    <row r="35" spans="2:11" x14ac:dyDescent="0.3">
      <c r="B35" s="109"/>
      <c r="C35" s="40"/>
      <c r="D35" s="40"/>
      <c r="E35" s="40"/>
      <c r="F35" s="40"/>
      <c r="G35" s="40"/>
      <c r="H35" s="40"/>
      <c r="I35" s="40"/>
      <c r="J35" s="40"/>
      <c r="K35" s="110"/>
    </row>
    <row r="36" spans="2:11" x14ac:dyDescent="0.3">
      <c r="B36" s="109"/>
      <c r="C36" s="40"/>
      <c r="D36" s="40"/>
      <c r="E36" s="40"/>
      <c r="F36" s="40"/>
      <c r="G36" s="40"/>
      <c r="H36" s="40"/>
      <c r="I36" s="40"/>
      <c r="J36" s="40"/>
      <c r="K36" s="110"/>
    </row>
    <row r="37" spans="2:11" x14ac:dyDescent="0.3">
      <c r="B37" s="109"/>
      <c r="C37" s="40"/>
      <c r="D37" s="40"/>
      <c r="E37" s="40"/>
      <c r="F37" s="40"/>
      <c r="G37" s="40"/>
      <c r="H37" s="40"/>
      <c r="I37" s="40"/>
      <c r="J37" s="40"/>
      <c r="K37" s="110"/>
    </row>
    <row r="38" spans="2:11" x14ac:dyDescent="0.3">
      <c r="B38" s="109"/>
      <c r="C38" s="40"/>
      <c r="D38" s="40"/>
      <c r="E38" s="40"/>
      <c r="F38" s="40"/>
      <c r="G38" s="40"/>
      <c r="H38" s="40"/>
      <c r="I38" s="40"/>
      <c r="J38" s="40"/>
      <c r="K38" s="110"/>
    </row>
    <row r="39" spans="2:11" x14ac:dyDescent="0.3">
      <c r="B39" s="109"/>
      <c r="C39" s="40"/>
      <c r="D39" s="40"/>
      <c r="E39" s="40"/>
      <c r="F39" s="40"/>
      <c r="G39" s="40"/>
      <c r="H39" s="40"/>
      <c r="I39" s="40"/>
      <c r="J39" s="40"/>
      <c r="K39" s="110"/>
    </row>
    <row r="40" spans="2:11" x14ac:dyDescent="0.3">
      <c r="B40" s="109"/>
      <c r="C40" s="40"/>
      <c r="D40" s="40"/>
      <c r="E40" s="40"/>
      <c r="F40" s="40"/>
      <c r="G40" s="40"/>
      <c r="H40" s="40"/>
      <c r="I40" s="40"/>
      <c r="J40" s="40"/>
      <c r="K40" s="110"/>
    </row>
    <row r="41" spans="2:11" x14ac:dyDescent="0.3">
      <c r="B41" s="109"/>
      <c r="C41" s="40"/>
      <c r="D41" s="40"/>
      <c r="E41" s="40"/>
      <c r="F41" s="40"/>
      <c r="G41" s="40"/>
      <c r="H41" s="40"/>
      <c r="I41" s="40"/>
      <c r="J41" s="40"/>
      <c r="K41" s="110"/>
    </row>
    <row r="42" spans="2:11" x14ac:dyDescent="0.3">
      <c r="B42" s="109"/>
      <c r="C42" s="40"/>
      <c r="D42" s="40"/>
      <c r="E42" s="40"/>
      <c r="F42" s="40"/>
      <c r="G42" s="40"/>
      <c r="H42" s="40"/>
      <c r="I42" s="40"/>
      <c r="J42" s="40"/>
      <c r="K42" s="110"/>
    </row>
    <row r="43" spans="2:11" x14ac:dyDescent="0.3">
      <c r="B43" s="109"/>
      <c r="C43" s="40"/>
      <c r="D43" s="40"/>
      <c r="E43" s="40"/>
      <c r="F43" s="40"/>
      <c r="G43" s="40"/>
      <c r="H43" s="40"/>
      <c r="I43" s="40"/>
      <c r="J43" s="40"/>
      <c r="K43" s="110"/>
    </row>
    <row r="44" spans="2:11" x14ac:dyDescent="0.3">
      <c r="B44" s="109"/>
      <c r="C44" s="40"/>
      <c r="D44" s="40"/>
      <c r="E44" s="40"/>
      <c r="F44" s="40"/>
      <c r="G44" s="40"/>
      <c r="H44" s="40"/>
      <c r="I44" s="40"/>
      <c r="J44" s="40"/>
      <c r="K44" s="110"/>
    </row>
    <row r="45" spans="2:11" x14ac:dyDescent="0.3">
      <c r="B45" s="111"/>
      <c r="C45" s="112"/>
      <c r="D45" s="112"/>
      <c r="E45" s="112"/>
      <c r="F45" s="112"/>
      <c r="G45" s="112"/>
      <c r="H45" s="112"/>
      <c r="I45" s="112"/>
      <c r="J45" s="112"/>
      <c r="K45" s="113"/>
    </row>
  </sheetData>
  <hyperlinks>
    <hyperlink ref="N1" location="'Navigation &amp; Instructions'!A1" display="Navigation" xr:uid="{00000000-0004-0000-0900-000000000000}"/>
  </hyperlinks>
  <pageMargins left="0.7" right="0.7" top="0.75" bottom="0.75" header="0.3" footer="0.3"/>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B1:O117"/>
  <sheetViews>
    <sheetView workbookViewId="0">
      <selection activeCell="B2" sqref="B2"/>
    </sheetView>
  </sheetViews>
  <sheetFormatPr defaultColWidth="8.77734375" defaultRowHeight="14.4" x14ac:dyDescent="0.3"/>
  <cols>
    <col min="1" max="2" width="8.77734375" style="118"/>
    <col min="3" max="3" width="4.77734375" style="118" customWidth="1"/>
    <col min="4" max="4" width="8.77734375" style="118"/>
    <col min="5" max="5" width="20.77734375" style="118" customWidth="1"/>
    <col min="6" max="6" width="10.77734375" style="118" customWidth="1"/>
    <col min="7" max="7" width="20.77734375" style="118" customWidth="1"/>
    <col min="8" max="8" width="5.44140625" style="118" customWidth="1"/>
    <col min="9" max="15" width="15.21875" style="118" customWidth="1"/>
    <col min="16" max="16384" width="8.77734375" style="118"/>
  </cols>
  <sheetData>
    <row r="1" spans="2:15" x14ac:dyDescent="0.3">
      <c r="N1" s="15" t="str">
        <f>HYPERLINK("#'Navigation'!A1","Navigation")</f>
        <v>Navigation</v>
      </c>
    </row>
    <row r="2" spans="2:15" ht="15.6" x14ac:dyDescent="0.3">
      <c r="B2" s="201" t="s">
        <v>882</v>
      </c>
    </row>
    <row r="4" spans="2:15" x14ac:dyDescent="0.3">
      <c r="B4" s="698"/>
      <c r="C4" s="539"/>
      <c r="D4" s="539"/>
      <c r="E4" s="539"/>
      <c r="F4" s="539"/>
      <c r="G4" s="539"/>
      <c r="H4" s="539"/>
      <c r="I4" s="539"/>
      <c r="J4" s="539"/>
      <c r="K4" s="539"/>
      <c r="L4" s="539"/>
      <c r="M4" s="539"/>
      <c r="N4" s="539"/>
      <c r="O4" s="540"/>
    </row>
    <row r="5" spans="2:15" x14ac:dyDescent="0.3">
      <c r="B5" s="533" t="s">
        <v>877</v>
      </c>
      <c r="C5" s="531" t="s">
        <v>878</v>
      </c>
      <c r="D5" s="542"/>
      <c r="E5" s="542"/>
      <c r="F5" s="542"/>
      <c r="G5" s="542"/>
      <c r="H5" s="542"/>
      <c r="I5" s="542"/>
      <c r="J5" s="542"/>
      <c r="K5" s="542"/>
      <c r="L5" s="542"/>
      <c r="M5" s="542"/>
      <c r="N5" s="542"/>
      <c r="O5" s="543"/>
    </row>
    <row r="6" spans="2:15" x14ac:dyDescent="0.3">
      <c r="B6" s="552"/>
      <c r="C6" s="549"/>
      <c r="D6" s="549"/>
      <c r="E6" s="549"/>
      <c r="F6" s="549"/>
      <c r="G6" s="549"/>
      <c r="H6" s="549"/>
      <c r="I6" s="549"/>
      <c r="J6" s="549"/>
      <c r="K6" s="549"/>
      <c r="L6" s="549"/>
      <c r="M6" s="549"/>
      <c r="N6" s="549"/>
      <c r="O6" s="550"/>
    </row>
    <row r="8" spans="2:15" x14ac:dyDescent="0.3">
      <c r="B8" s="699" t="s">
        <v>879</v>
      </c>
      <c r="C8" s="258"/>
      <c r="D8" s="258"/>
      <c r="E8" s="258"/>
      <c r="F8" s="258"/>
      <c r="G8" s="258"/>
      <c r="H8" s="539"/>
      <c r="I8" s="539"/>
      <c r="J8" s="539"/>
      <c r="K8" s="539"/>
      <c r="L8" s="539"/>
      <c r="M8" s="539"/>
      <c r="N8" s="539"/>
      <c r="O8" s="540"/>
    </row>
    <row r="9" spans="2:15" x14ac:dyDescent="0.3">
      <c r="B9" s="541"/>
      <c r="C9" s="542"/>
      <c r="D9" s="542"/>
      <c r="E9" s="542"/>
      <c r="F9" s="542"/>
      <c r="G9" s="542"/>
      <c r="H9" s="542"/>
      <c r="I9" s="542"/>
      <c r="J9" s="542"/>
      <c r="K9" s="542"/>
      <c r="L9" s="542"/>
      <c r="M9" s="542"/>
      <c r="N9" s="542"/>
      <c r="O9" s="543"/>
    </row>
    <row r="10" spans="2:15" x14ac:dyDescent="0.3">
      <c r="B10" s="541"/>
      <c r="C10" s="542"/>
      <c r="D10" s="542"/>
      <c r="E10" s="542"/>
      <c r="F10" s="542"/>
      <c r="G10" s="542"/>
      <c r="H10" s="542"/>
      <c r="I10" s="542"/>
      <c r="J10" s="542"/>
      <c r="K10" s="542"/>
      <c r="L10" s="542"/>
      <c r="M10" s="542"/>
      <c r="N10" s="542"/>
      <c r="O10" s="543"/>
    </row>
    <row r="11" spans="2:15" x14ac:dyDescent="0.3">
      <c r="B11" s="541"/>
      <c r="C11" s="542"/>
      <c r="D11" s="542"/>
      <c r="E11" s="542"/>
      <c r="F11" s="542"/>
      <c r="G11" s="542"/>
      <c r="H11" s="542"/>
      <c r="I11" s="542"/>
      <c r="J11" s="542"/>
      <c r="K11" s="542"/>
      <c r="L11" s="542"/>
      <c r="M11" s="542"/>
      <c r="N11" s="542"/>
      <c r="O11" s="543"/>
    </row>
    <row r="12" spans="2:15" x14ac:dyDescent="0.3">
      <c r="B12" s="548"/>
      <c r="C12" s="549"/>
      <c r="D12" s="549"/>
      <c r="E12" s="549"/>
      <c r="F12" s="549"/>
      <c r="G12" s="549"/>
      <c r="H12" s="549"/>
      <c r="I12" s="549"/>
      <c r="J12" s="549"/>
      <c r="K12" s="549"/>
      <c r="L12" s="549"/>
      <c r="M12" s="549"/>
      <c r="N12" s="549"/>
      <c r="O12" s="550"/>
    </row>
    <row r="14" spans="2:15" x14ac:dyDescent="0.3">
      <c r="B14" s="523" t="s">
        <v>880</v>
      </c>
      <c r="C14" s="539"/>
      <c r="D14" s="539"/>
      <c r="E14" s="539"/>
      <c r="F14" s="539"/>
      <c r="G14" s="540"/>
      <c r="I14" s="700" t="s">
        <v>881</v>
      </c>
      <c r="J14" s="539"/>
      <c r="K14" s="539"/>
      <c r="L14" s="539"/>
      <c r="M14" s="539"/>
      <c r="N14" s="539"/>
      <c r="O14" s="540"/>
    </row>
    <row r="15" spans="2:15" x14ac:dyDescent="0.3">
      <c r="B15" s="541"/>
      <c r="C15" s="542"/>
      <c r="D15" s="542"/>
      <c r="E15" s="542"/>
      <c r="F15" s="542"/>
      <c r="G15" s="543"/>
      <c r="I15" s="541"/>
      <c r="J15" s="542"/>
      <c r="K15" s="542"/>
      <c r="L15" s="542"/>
      <c r="M15" s="542"/>
      <c r="N15" s="542"/>
      <c r="O15" s="543"/>
    </row>
    <row r="16" spans="2:15" x14ac:dyDescent="0.3">
      <c r="B16" s="701" t="s">
        <v>489</v>
      </c>
      <c r="C16" s="542"/>
      <c r="D16" s="702" t="s">
        <v>870</v>
      </c>
      <c r="E16" s="702" t="s">
        <v>486</v>
      </c>
      <c r="F16" s="702" t="s">
        <v>871</v>
      </c>
      <c r="G16" s="703" t="s">
        <v>872</v>
      </c>
      <c r="H16" s="704"/>
      <c r="I16" s="541"/>
      <c r="J16" s="542"/>
      <c r="K16" s="542"/>
      <c r="L16" s="542"/>
      <c r="M16" s="542"/>
      <c r="N16" s="542"/>
      <c r="O16" s="543"/>
    </row>
    <row r="17" spans="2:15" x14ac:dyDescent="0.3">
      <c r="B17" s="541" t="s">
        <v>874</v>
      </c>
      <c r="C17" s="542"/>
      <c r="D17" s="542">
        <v>74</v>
      </c>
      <c r="E17" s="542" t="str">
        <f t="shared" ref="E17:E80" si="0">IF(D17&gt;=$G$17,$F$17,IF(D17&gt;=$G$18,$F$18,$F$19))</f>
        <v>Medium</v>
      </c>
      <c r="F17" s="542" t="s">
        <v>874</v>
      </c>
      <c r="G17" s="543">
        <v>90</v>
      </c>
      <c r="H17" s="704"/>
      <c r="I17" s="541"/>
      <c r="J17" s="542"/>
      <c r="K17" s="542"/>
      <c r="L17" s="542"/>
      <c r="M17" s="542"/>
      <c r="N17" s="542"/>
      <c r="O17" s="543"/>
    </row>
    <row r="18" spans="2:15" x14ac:dyDescent="0.3">
      <c r="B18" s="541" t="s">
        <v>875</v>
      </c>
      <c r="C18" s="542"/>
      <c r="D18" s="542">
        <v>72</v>
      </c>
      <c r="E18" s="542" t="str">
        <f t="shared" si="0"/>
        <v>Medium</v>
      </c>
      <c r="F18" s="542" t="s">
        <v>875</v>
      </c>
      <c r="G18" s="543">
        <v>40</v>
      </c>
      <c r="H18" s="704"/>
      <c r="I18" s="541"/>
      <c r="J18" s="542"/>
      <c r="K18" s="542"/>
      <c r="L18" s="542"/>
      <c r="M18" s="542"/>
      <c r="N18" s="542"/>
      <c r="O18" s="543"/>
    </row>
    <row r="19" spans="2:15" x14ac:dyDescent="0.3">
      <c r="B19" s="541" t="s">
        <v>875</v>
      </c>
      <c r="C19" s="542"/>
      <c r="D19" s="542">
        <v>24</v>
      </c>
      <c r="E19" s="542" t="str">
        <f t="shared" si="0"/>
        <v>Low</v>
      </c>
      <c r="F19" s="542" t="s">
        <v>873</v>
      </c>
      <c r="G19" s="543">
        <v>0</v>
      </c>
      <c r="H19" s="704"/>
      <c r="I19" s="541"/>
      <c r="J19" s="542"/>
      <c r="K19" s="542"/>
      <c r="L19" s="542"/>
      <c r="M19" s="542"/>
      <c r="N19" s="542"/>
      <c r="O19" s="543"/>
    </row>
    <row r="20" spans="2:15" x14ac:dyDescent="0.3">
      <c r="B20" s="541" t="s">
        <v>873</v>
      </c>
      <c r="C20" s="542"/>
      <c r="D20" s="542">
        <v>20</v>
      </c>
      <c r="E20" s="542" t="str">
        <f t="shared" si="0"/>
        <v>Low</v>
      </c>
      <c r="F20" s="542"/>
      <c r="G20" s="543"/>
      <c r="H20" s="704"/>
      <c r="I20" s="541"/>
      <c r="J20" s="542"/>
      <c r="K20" s="542"/>
      <c r="L20" s="542"/>
      <c r="M20" s="542"/>
      <c r="N20" s="542"/>
      <c r="O20" s="543"/>
    </row>
    <row r="21" spans="2:15" x14ac:dyDescent="0.3">
      <c r="B21" s="541" t="s">
        <v>873</v>
      </c>
      <c r="C21" s="542"/>
      <c r="D21" s="542">
        <v>8</v>
      </c>
      <c r="E21" s="542" t="str">
        <f t="shared" si="0"/>
        <v>Low</v>
      </c>
      <c r="F21" s="542"/>
      <c r="G21" s="543"/>
      <c r="H21" s="704"/>
      <c r="I21" s="541"/>
      <c r="J21" s="542"/>
      <c r="K21" s="542"/>
      <c r="L21" s="542"/>
      <c r="M21" s="542"/>
      <c r="N21" s="542"/>
      <c r="O21" s="543"/>
    </row>
    <row r="22" spans="2:15" x14ac:dyDescent="0.3">
      <c r="B22" s="541" t="s">
        <v>875</v>
      </c>
      <c r="C22" s="542"/>
      <c r="D22" s="542">
        <v>26</v>
      </c>
      <c r="E22" s="542" t="str">
        <f t="shared" si="0"/>
        <v>Low</v>
      </c>
      <c r="F22" s="542"/>
      <c r="G22" s="543"/>
      <c r="H22" s="704"/>
      <c r="I22" s="541"/>
      <c r="J22" s="542"/>
      <c r="K22" s="542"/>
      <c r="L22" s="542"/>
      <c r="M22" s="542"/>
      <c r="N22" s="542"/>
      <c r="O22" s="543"/>
    </row>
    <row r="23" spans="2:15" x14ac:dyDescent="0.3">
      <c r="B23" s="541" t="s">
        <v>874</v>
      </c>
      <c r="C23" s="542"/>
      <c r="D23" s="542">
        <v>39</v>
      </c>
      <c r="E23" s="542" t="str">
        <f t="shared" si="0"/>
        <v>Low</v>
      </c>
      <c r="F23" s="542"/>
      <c r="G23" s="543"/>
      <c r="H23" s="704"/>
      <c r="I23" s="541"/>
      <c r="J23" s="542"/>
      <c r="K23" s="542"/>
      <c r="L23" s="542"/>
      <c r="M23" s="542"/>
      <c r="N23" s="542"/>
      <c r="O23" s="543"/>
    </row>
    <row r="24" spans="2:15" x14ac:dyDescent="0.3">
      <c r="B24" s="541" t="s">
        <v>875</v>
      </c>
      <c r="C24" s="542"/>
      <c r="D24" s="542">
        <v>7</v>
      </c>
      <c r="E24" s="542" t="str">
        <f t="shared" si="0"/>
        <v>Low</v>
      </c>
      <c r="F24" s="542"/>
      <c r="G24" s="543"/>
      <c r="H24" s="704"/>
      <c r="I24" s="541"/>
      <c r="J24" s="542"/>
      <c r="K24" s="542"/>
      <c r="L24" s="542"/>
      <c r="M24" s="542"/>
      <c r="N24" s="542"/>
      <c r="O24" s="543"/>
    </row>
    <row r="25" spans="2:15" x14ac:dyDescent="0.3">
      <c r="B25" s="541" t="s">
        <v>873</v>
      </c>
      <c r="C25" s="542"/>
      <c r="D25" s="542">
        <v>9</v>
      </c>
      <c r="E25" s="542" t="str">
        <f t="shared" si="0"/>
        <v>Low</v>
      </c>
      <c r="F25" s="542"/>
      <c r="G25" s="543"/>
      <c r="H25" s="704"/>
      <c r="I25" s="541"/>
      <c r="J25" s="542"/>
      <c r="K25" s="542"/>
      <c r="L25" s="542"/>
      <c r="M25" s="542"/>
      <c r="N25" s="542"/>
      <c r="O25" s="543"/>
    </row>
    <row r="26" spans="2:15" x14ac:dyDescent="0.3">
      <c r="B26" s="541" t="s">
        <v>873</v>
      </c>
      <c r="C26" s="542"/>
      <c r="D26" s="542">
        <v>6</v>
      </c>
      <c r="E26" s="542" t="str">
        <f t="shared" si="0"/>
        <v>Low</v>
      </c>
      <c r="F26" s="542"/>
      <c r="G26" s="543"/>
      <c r="H26" s="704"/>
      <c r="I26" s="541"/>
      <c r="J26" s="542"/>
      <c r="K26" s="542"/>
      <c r="L26" s="542"/>
      <c r="M26" s="542"/>
      <c r="N26" s="542"/>
      <c r="O26" s="543"/>
    </row>
    <row r="27" spans="2:15" x14ac:dyDescent="0.3">
      <c r="B27" s="541" t="s">
        <v>875</v>
      </c>
      <c r="C27" s="542"/>
      <c r="D27" s="542">
        <v>9</v>
      </c>
      <c r="E27" s="542" t="str">
        <f t="shared" si="0"/>
        <v>Low</v>
      </c>
      <c r="F27" s="542"/>
      <c r="G27" s="543"/>
      <c r="H27" s="704"/>
      <c r="I27" s="541"/>
      <c r="J27" s="542"/>
      <c r="K27" s="542"/>
      <c r="L27" s="542"/>
      <c r="M27" s="542"/>
      <c r="N27" s="542"/>
      <c r="O27" s="543"/>
    </row>
    <row r="28" spans="2:15" x14ac:dyDescent="0.3">
      <c r="B28" s="541" t="s">
        <v>875</v>
      </c>
      <c r="C28" s="542"/>
      <c r="D28" s="542">
        <v>61</v>
      </c>
      <c r="E28" s="542" t="str">
        <f t="shared" si="0"/>
        <v>Medium</v>
      </c>
      <c r="F28" s="542"/>
      <c r="G28" s="543"/>
      <c r="H28" s="704"/>
      <c r="I28" s="541"/>
      <c r="J28" s="542"/>
      <c r="K28" s="542"/>
      <c r="L28" s="542"/>
      <c r="M28" s="542"/>
      <c r="N28" s="542"/>
      <c r="O28" s="543"/>
    </row>
    <row r="29" spans="2:15" x14ac:dyDescent="0.3">
      <c r="B29" s="541" t="s">
        <v>873</v>
      </c>
      <c r="C29" s="542"/>
      <c r="D29" s="542">
        <v>48</v>
      </c>
      <c r="E29" s="542" t="str">
        <f t="shared" si="0"/>
        <v>Medium</v>
      </c>
      <c r="F29" s="542"/>
      <c r="G29" s="543"/>
      <c r="H29" s="704"/>
      <c r="I29" s="541"/>
      <c r="J29" s="542"/>
      <c r="K29" s="542"/>
      <c r="L29" s="542"/>
      <c r="M29" s="542"/>
      <c r="N29" s="542"/>
      <c r="O29" s="543"/>
    </row>
    <row r="30" spans="2:15" x14ac:dyDescent="0.3">
      <c r="B30" s="541" t="s">
        <v>875</v>
      </c>
      <c r="C30" s="542"/>
      <c r="D30" s="542">
        <v>10</v>
      </c>
      <c r="E30" s="542" t="str">
        <f t="shared" si="0"/>
        <v>Low</v>
      </c>
      <c r="F30" s="542"/>
      <c r="G30" s="543"/>
      <c r="H30" s="704"/>
      <c r="I30" s="541"/>
      <c r="J30" s="542"/>
      <c r="K30" s="542"/>
      <c r="L30" s="542"/>
      <c r="M30" s="542"/>
      <c r="N30" s="542"/>
      <c r="O30" s="543"/>
    </row>
    <row r="31" spans="2:15" x14ac:dyDescent="0.3">
      <c r="B31" s="541" t="s">
        <v>875</v>
      </c>
      <c r="C31" s="542"/>
      <c r="D31" s="542">
        <v>6</v>
      </c>
      <c r="E31" s="542" t="str">
        <f t="shared" si="0"/>
        <v>Low</v>
      </c>
      <c r="F31" s="542"/>
      <c r="G31" s="543"/>
      <c r="H31" s="704"/>
      <c r="I31" s="541"/>
      <c r="J31" s="542"/>
      <c r="K31" s="542"/>
      <c r="L31" s="542"/>
      <c r="M31" s="542"/>
      <c r="N31" s="542"/>
      <c r="O31" s="543"/>
    </row>
    <row r="32" spans="2:15" x14ac:dyDescent="0.3">
      <c r="B32" s="541" t="s">
        <v>875</v>
      </c>
      <c r="C32" s="542"/>
      <c r="D32" s="542">
        <v>10</v>
      </c>
      <c r="E32" s="542" t="str">
        <f t="shared" si="0"/>
        <v>Low</v>
      </c>
      <c r="F32" s="542"/>
      <c r="G32" s="543"/>
      <c r="H32" s="704"/>
      <c r="I32" s="541"/>
      <c r="J32" s="542"/>
      <c r="K32" s="542"/>
      <c r="L32" s="542"/>
      <c r="M32" s="542"/>
      <c r="N32" s="542"/>
      <c r="O32" s="543"/>
    </row>
    <row r="33" spans="2:15" x14ac:dyDescent="0.3">
      <c r="B33" s="541" t="s">
        <v>873</v>
      </c>
      <c r="C33" s="542"/>
      <c r="D33" s="542">
        <v>18</v>
      </c>
      <c r="E33" s="542" t="str">
        <f t="shared" si="0"/>
        <v>Low</v>
      </c>
      <c r="F33" s="542"/>
      <c r="G33" s="543"/>
      <c r="H33" s="704"/>
      <c r="I33" s="541"/>
      <c r="J33" s="542"/>
      <c r="K33" s="542"/>
      <c r="L33" s="542"/>
      <c r="M33" s="542"/>
      <c r="N33" s="542"/>
      <c r="O33" s="543"/>
    </row>
    <row r="34" spans="2:15" x14ac:dyDescent="0.3">
      <c r="B34" s="541" t="s">
        <v>874</v>
      </c>
      <c r="C34" s="542"/>
      <c r="D34" s="542">
        <v>88</v>
      </c>
      <c r="E34" s="542" t="str">
        <f t="shared" si="0"/>
        <v>Medium</v>
      </c>
      <c r="F34" s="542"/>
      <c r="G34" s="543"/>
      <c r="H34" s="704"/>
      <c r="I34" s="541"/>
      <c r="J34" s="542"/>
      <c r="K34" s="542"/>
      <c r="L34" s="542"/>
      <c r="M34" s="542"/>
      <c r="N34" s="542"/>
      <c r="O34" s="543"/>
    </row>
    <row r="35" spans="2:15" x14ac:dyDescent="0.3">
      <c r="B35" s="541" t="s">
        <v>875</v>
      </c>
      <c r="C35" s="542"/>
      <c r="D35" s="542">
        <v>12</v>
      </c>
      <c r="E35" s="542" t="str">
        <f t="shared" si="0"/>
        <v>Low</v>
      </c>
      <c r="F35" s="542"/>
      <c r="G35" s="543"/>
      <c r="H35" s="704"/>
      <c r="I35" s="541"/>
      <c r="J35" s="542"/>
      <c r="K35" s="542"/>
      <c r="L35" s="542"/>
      <c r="M35" s="542"/>
      <c r="N35" s="542"/>
      <c r="O35" s="543"/>
    </row>
    <row r="36" spans="2:15" x14ac:dyDescent="0.3">
      <c r="B36" s="541" t="s">
        <v>873</v>
      </c>
      <c r="C36" s="542"/>
      <c r="D36" s="542">
        <v>3</v>
      </c>
      <c r="E36" s="542" t="str">
        <f t="shared" si="0"/>
        <v>Low</v>
      </c>
      <c r="F36" s="542"/>
      <c r="G36" s="543"/>
      <c r="H36" s="704"/>
      <c r="I36" s="541"/>
      <c r="J36" s="542"/>
      <c r="K36" s="542"/>
      <c r="L36" s="542"/>
      <c r="M36" s="542"/>
      <c r="N36" s="542"/>
      <c r="O36" s="543"/>
    </row>
    <row r="37" spans="2:15" x14ac:dyDescent="0.3">
      <c r="B37" s="541" t="s">
        <v>873</v>
      </c>
      <c r="C37" s="542"/>
      <c r="D37" s="542">
        <v>3</v>
      </c>
      <c r="E37" s="542" t="str">
        <f t="shared" si="0"/>
        <v>Low</v>
      </c>
      <c r="F37" s="542"/>
      <c r="G37" s="543"/>
      <c r="H37" s="704"/>
      <c r="I37" s="541"/>
      <c r="J37" s="542"/>
      <c r="K37" s="542"/>
      <c r="L37" s="542"/>
      <c r="M37" s="542"/>
      <c r="N37" s="542"/>
      <c r="O37" s="543"/>
    </row>
    <row r="38" spans="2:15" x14ac:dyDescent="0.3">
      <c r="B38" s="541" t="s">
        <v>874</v>
      </c>
      <c r="C38" s="542"/>
      <c r="D38" s="542">
        <v>76</v>
      </c>
      <c r="E38" s="542" t="str">
        <f t="shared" si="0"/>
        <v>Medium</v>
      </c>
      <c r="F38" s="542"/>
      <c r="G38" s="543"/>
      <c r="H38" s="704"/>
      <c r="I38" s="541"/>
      <c r="J38" s="542"/>
      <c r="K38" s="542"/>
      <c r="L38" s="542"/>
      <c r="M38" s="542"/>
      <c r="N38" s="542"/>
      <c r="O38" s="543"/>
    </row>
    <row r="39" spans="2:15" x14ac:dyDescent="0.3">
      <c r="B39" s="541" t="s">
        <v>875</v>
      </c>
      <c r="C39" s="542"/>
      <c r="D39" s="542">
        <v>5</v>
      </c>
      <c r="E39" s="542" t="str">
        <f t="shared" si="0"/>
        <v>Low</v>
      </c>
      <c r="F39" s="542"/>
      <c r="G39" s="543"/>
      <c r="H39" s="704"/>
      <c r="I39" s="541"/>
      <c r="J39" s="542"/>
      <c r="K39" s="542"/>
      <c r="L39" s="542"/>
      <c r="M39" s="542"/>
      <c r="N39" s="542"/>
      <c r="O39" s="543"/>
    </row>
    <row r="40" spans="2:15" x14ac:dyDescent="0.3">
      <c r="B40" s="541" t="s">
        <v>873</v>
      </c>
      <c r="C40" s="542"/>
      <c r="D40" s="542">
        <v>16</v>
      </c>
      <c r="E40" s="542" t="str">
        <f t="shared" si="0"/>
        <v>Low</v>
      </c>
      <c r="F40" s="542"/>
      <c r="G40" s="543"/>
      <c r="H40" s="704"/>
      <c r="I40" s="541"/>
      <c r="J40" s="542"/>
      <c r="K40" s="542"/>
      <c r="L40" s="542"/>
      <c r="M40" s="542"/>
      <c r="N40" s="542"/>
      <c r="O40" s="543"/>
    </row>
    <row r="41" spans="2:15" x14ac:dyDescent="0.3">
      <c r="B41" s="541" t="s">
        <v>873</v>
      </c>
      <c r="C41" s="542"/>
      <c r="D41" s="542">
        <v>28</v>
      </c>
      <c r="E41" s="542" t="str">
        <f t="shared" si="0"/>
        <v>Low</v>
      </c>
      <c r="F41" s="542"/>
      <c r="G41" s="543"/>
      <c r="H41" s="704"/>
      <c r="I41" s="541"/>
      <c r="J41" s="542"/>
      <c r="K41" s="542"/>
      <c r="L41" s="542"/>
      <c r="M41" s="542"/>
      <c r="N41" s="542"/>
      <c r="O41" s="543"/>
    </row>
    <row r="42" spans="2:15" x14ac:dyDescent="0.3">
      <c r="B42" s="541" t="s">
        <v>873</v>
      </c>
      <c r="C42" s="542"/>
      <c r="D42" s="542">
        <v>5</v>
      </c>
      <c r="E42" s="542" t="str">
        <f t="shared" si="0"/>
        <v>Low</v>
      </c>
      <c r="F42" s="542"/>
      <c r="G42" s="543"/>
      <c r="H42" s="704"/>
      <c r="I42" s="541"/>
      <c r="J42" s="542"/>
      <c r="K42" s="542"/>
      <c r="L42" s="542"/>
      <c r="M42" s="542"/>
      <c r="N42" s="542"/>
      <c r="O42" s="543"/>
    </row>
    <row r="43" spans="2:15" x14ac:dyDescent="0.3">
      <c r="B43" s="541" t="s">
        <v>874</v>
      </c>
      <c r="C43" s="542"/>
      <c r="D43" s="542">
        <v>41</v>
      </c>
      <c r="E43" s="542" t="str">
        <f t="shared" si="0"/>
        <v>Medium</v>
      </c>
      <c r="F43" s="542"/>
      <c r="G43" s="543"/>
      <c r="H43" s="704"/>
      <c r="I43" s="541"/>
      <c r="J43" s="542"/>
      <c r="K43" s="542"/>
      <c r="L43" s="542"/>
      <c r="M43" s="542"/>
      <c r="N43" s="542"/>
      <c r="O43" s="543"/>
    </row>
    <row r="44" spans="2:15" x14ac:dyDescent="0.3">
      <c r="B44" s="541" t="s">
        <v>875</v>
      </c>
      <c r="C44" s="542"/>
      <c r="D44" s="542">
        <v>46</v>
      </c>
      <c r="E44" s="542" t="str">
        <f t="shared" si="0"/>
        <v>Medium</v>
      </c>
      <c r="F44" s="542"/>
      <c r="G44" s="543"/>
      <c r="H44" s="704"/>
      <c r="I44" s="541"/>
      <c r="J44" s="542"/>
      <c r="K44" s="542"/>
      <c r="L44" s="542"/>
      <c r="M44" s="542"/>
      <c r="N44" s="542"/>
      <c r="O44" s="543"/>
    </row>
    <row r="45" spans="2:15" x14ac:dyDescent="0.3">
      <c r="B45" s="541" t="s">
        <v>875</v>
      </c>
      <c r="C45" s="542"/>
      <c r="D45" s="542">
        <v>28</v>
      </c>
      <c r="E45" s="542" t="str">
        <f t="shared" si="0"/>
        <v>Low</v>
      </c>
      <c r="F45" s="542"/>
      <c r="G45" s="543"/>
      <c r="H45" s="704"/>
      <c r="I45" s="541"/>
      <c r="J45" s="542"/>
      <c r="K45" s="542"/>
      <c r="L45" s="542"/>
      <c r="M45" s="542"/>
      <c r="N45" s="542"/>
      <c r="O45" s="543"/>
    </row>
    <row r="46" spans="2:15" x14ac:dyDescent="0.3">
      <c r="B46" s="541" t="s">
        <v>873</v>
      </c>
      <c r="C46" s="542"/>
      <c r="D46" s="542">
        <v>18</v>
      </c>
      <c r="E46" s="542" t="str">
        <f t="shared" si="0"/>
        <v>Low</v>
      </c>
      <c r="F46" s="542"/>
      <c r="G46" s="543"/>
      <c r="H46" s="704"/>
      <c r="I46" s="541"/>
      <c r="J46" s="542"/>
      <c r="K46" s="542"/>
      <c r="L46" s="542"/>
      <c r="M46" s="542"/>
      <c r="N46" s="542"/>
      <c r="O46" s="543"/>
    </row>
    <row r="47" spans="2:15" x14ac:dyDescent="0.3">
      <c r="B47" s="541" t="s">
        <v>875</v>
      </c>
      <c r="C47" s="542"/>
      <c r="D47" s="542">
        <v>28</v>
      </c>
      <c r="E47" s="542" t="str">
        <f t="shared" si="0"/>
        <v>Low</v>
      </c>
      <c r="F47" s="542"/>
      <c r="G47" s="543"/>
      <c r="H47" s="704"/>
      <c r="I47" s="541"/>
      <c r="J47" s="542"/>
      <c r="K47" s="542"/>
      <c r="L47" s="542"/>
      <c r="M47" s="542"/>
      <c r="N47" s="542"/>
      <c r="O47" s="543"/>
    </row>
    <row r="48" spans="2:15" x14ac:dyDescent="0.3">
      <c r="B48" s="541" t="s">
        <v>875</v>
      </c>
      <c r="C48" s="542"/>
      <c r="D48" s="542">
        <v>5</v>
      </c>
      <c r="E48" s="542" t="str">
        <f t="shared" si="0"/>
        <v>Low</v>
      </c>
      <c r="F48" s="542"/>
      <c r="G48" s="543"/>
      <c r="H48" s="704"/>
      <c r="I48" s="541"/>
      <c r="J48" s="542"/>
      <c r="K48" s="542"/>
      <c r="L48" s="542"/>
      <c r="M48" s="542"/>
      <c r="N48" s="542"/>
      <c r="O48" s="543"/>
    </row>
    <row r="49" spans="2:15" x14ac:dyDescent="0.3">
      <c r="B49" s="541" t="s">
        <v>875</v>
      </c>
      <c r="C49" s="542"/>
      <c r="D49" s="542">
        <v>24</v>
      </c>
      <c r="E49" s="542" t="str">
        <f t="shared" si="0"/>
        <v>Low</v>
      </c>
      <c r="F49" s="542"/>
      <c r="G49" s="543"/>
      <c r="H49" s="704"/>
      <c r="I49" s="541"/>
      <c r="J49" s="542"/>
      <c r="K49" s="542"/>
      <c r="L49" s="542"/>
      <c r="M49" s="542"/>
      <c r="N49" s="542"/>
      <c r="O49" s="543"/>
    </row>
    <row r="50" spans="2:15" x14ac:dyDescent="0.3">
      <c r="B50" s="541" t="s">
        <v>873</v>
      </c>
      <c r="C50" s="542"/>
      <c r="D50" s="542">
        <v>10</v>
      </c>
      <c r="E50" s="542" t="str">
        <f t="shared" si="0"/>
        <v>Low</v>
      </c>
      <c r="F50" s="542"/>
      <c r="G50" s="543"/>
      <c r="H50" s="704"/>
      <c r="I50" s="541"/>
      <c r="J50" s="542"/>
      <c r="K50" s="542"/>
      <c r="L50" s="542"/>
      <c r="M50" s="542"/>
      <c r="N50" s="542"/>
      <c r="O50" s="543"/>
    </row>
    <row r="51" spans="2:15" x14ac:dyDescent="0.3">
      <c r="B51" s="541" t="s">
        <v>875</v>
      </c>
      <c r="C51" s="542"/>
      <c r="D51" s="542">
        <v>67</v>
      </c>
      <c r="E51" s="542" t="str">
        <f t="shared" si="0"/>
        <v>Medium</v>
      </c>
      <c r="F51" s="542"/>
      <c r="G51" s="543"/>
      <c r="H51" s="704"/>
      <c r="I51" s="541"/>
      <c r="J51" s="542"/>
      <c r="K51" s="542"/>
      <c r="L51" s="542"/>
      <c r="M51" s="542"/>
      <c r="N51" s="542"/>
      <c r="O51" s="543"/>
    </row>
    <row r="52" spans="2:15" x14ac:dyDescent="0.3">
      <c r="B52" s="541" t="s">
        <v>873</v>
      </c>
      <c r="C52" s="542"/>
      <c r="D52" s="542">
        <v>12</v>
      </c>
      <c r="E52" s="542" t="str">
        <f t="shared" si="0"/>
        <v>Low</v>
      </c>
      <c r="F52" s="542"/>
      <c r="G52" s="543"/>
      <c r="H52" s="704"/>
      <c r="I52" s="541"/>
      <c r="J52" s="542"/>
      <c r="K52" s="542"/>
      <c r="L52" s="542"/>
      <c r="M52" s="542"/>
      <c r="N52" s="542"/>
      <c r="O52" s="543"/>
    </row>
    <row r="53" spans="2:15" x14ac:dyDescent="0.3">
      <c r="B53" s="541" t="s">
        <v>874</v>
      </c>
      <c r="C53" s="542"/>
      <c r="D53" s="542">
        <v>46</v>
      </c>
      <c r="E53" s="542" t="str">
        <f t="shared" si="0"/>
        <v>Medium</v>
      </c>
      <c r="F53" s="542"/>
      <c r="G53" s="543"/>
      <c r="H53" s="704"/>
      <c r="I53" s="541"/>
      <c r="J53" s="542"/>
      <c r="K53" s="542"/>
      <c r="L53" s="542"/>
      <c r="M53" s="542"/>
      <c r="N53" s="542"/>
      <c r="O53" s="543"/>
    </row>
    <row r="54" spans="2:15" x14ac:dyDescent="0.3">
      <c r="B54" s="541" t="s">
        <v>875</v>
      </c>
      <c r="C54" s="542"/>
      <c r="D54" s="542">
        <v>4</v>
      </c>
      <c r="E54" s="542" t="str">
        <f t="shared" si="0"/>
        <v>Low</v>
      </c>
      <c r="F54" s="542"/>
      <c r="G54" s="543"/>
      <c r="H54" s="704"/>
      <c r="I54" s="541"/>
      <c r="J54" s="542"/>
      <c r="K54" s="542"/>
      <c r="L54" s="542"/>
      <c r="M54" s="542"/>
      <c r="N54" s="542"/>
      <c r="O54" s="543"/>
    </row>
    <row r="55" spans="2:15" x14ac:dyDescent="0.3">
      <c r="B55" s="541" t="s">
        <v>873</v>
      </c>
      <c r="C55" s="542"/>
      <c r="D55" s="542">
        <v>13</v>
      </c>
      <c r="E55" s="542" t="str">
        <f t="shared" si="0"/>
        <v>Low</v>
      </c>
      <c r="F55" s="542"/>
      <c r="G55" s="543"/>
      <c r="H55" s="704"/>
      <c r="I55" s="541"/>
      <c r="J55" s="542"/>
      <c r="K55" s="542"/>
      <c r="L55" s="542"/>
      <c r="M55" s="542"/>
      <c r="N55" s="542"/>
      <c r="O55" s="543"/>
    </row>
    <row r="56" spans="2:15" x14ac:dyDescent="0.3">
      <c r="B56" s="541" t="s">
        <v>873</v>
      </c>
      <c r="C56" s="542"/>
      <c r="D56" s="542">
        <v>9</v>
      </c>
      <c r="E56" s="542" t="str">
        <f t="shared" si="0"/>
        <v>Low</v>
      </c>
      <c r="F56" s="542"/>
      <c r="G56" s="543"/>
      <c r="H56" s="704"/>
      <c r="I56" s="541"/>
      <c r="J56" s="542"/>
      <c r="K56" s="542"/>
      <c r="L56" s="542"/>
      <c r="M56" s="542"/>
      <c r="N56" s="542"/>
      <c r="O56" s="543"/>
    </row>
    <row r="57" spans="2:15" x14ac:dyDescent="0.3">
      <c r="B57" s="541" t="s">
        <v>875</v>
      </c>
      <c r="C57" s="542"/>
      <c r="D57" s="542">
        <v>78</v>
      </c>
      <c r="E57" s="542" t="str">
        <f t="shared" si="0"/>
        <v>Medium</v>
      </c>
      <c r="F57" s="542"/>
      <c r="G57" s="543"/>
      <c r="H57" s="704"/>
      <c r="I57" s="541"/>
      <c r="J57" s="542"/>
      <c r="K57" s="542"/>
      <c r="L57" s="542"/>
      <c r="M57" s="542"/>
      <c r="N57" s="542"/>
      <c r="O57" s="543"/>
    </row>
    <row r="58" spans="2:15" x14ac:dyDescent="0.3">
      <c r="B58" s="541" t="s">
        <v>873</v>
      </c>
      <c r="C58" s="542"/>
      <c r="D58" s="542">
        <v>10</v>
      </c>
      <c r="E58" s="542" t="str">
        <f t="shared" si="0"/>
        <v>Low</v>
      </c>
      <c r="F58" s="542"/>
      <c r="G58" s="543"/>
      <c r="H58" s="704"/>
      <c r="I58" s="541"/>
      <c r="J58" s="542"/>
      <c r="K58" s="542"/>
      <c r="L58" s="542"/>
      <c r="M58" s="542"/>
      <c r="N58" s="542"/>
      <c r="O58" s="543"/>
    </row>
    <row r="59" spans="2:15" x14ac:dyDescent="0.3">
      <c r="B59" s="541" t="s">
        <v>873</v>
      </c>
      <c r="C59" s="542"/>
      <c r="D59" s="542">
        <v>21</v>
      </c>
      <c r="E59" s="542" t="str">
        <f t="shared" si="0"/>
        <v>Low</v>
      </c>
      <c r="F59" s="542"/>
      <c r="G59" s="543"/>
      <c r="H59" s="704"/>
      <c r="I59" s="541"/>
      <c r="J59" s="542"/>
      <c r="K59" s="542"/>
      <c r="L59" s="542"/>
      <c r="M59" s="542"/>
      <c r="N59" s="542"/>
      <c r="O59" s="543"/>
    </row>
    <row r="60" spans="2:15" x14ac:dyDescent="0.3">
      <c r="B60" s="541" t="s">
        <v>873</v>
      </c>
      <c r="C60" s="542"/>
      <c r="D60" s="542">
        <v>11</v>
      </c>
      <c r="E60" s="542" t="str">
        <f t="shared" si="0"/>
        <v>Low</v>
      </c>
      <c r="F60" s="542"/>
      <c r="G60" s="543"/>
      <c r="H60" s="704"/>
      <c r="I60" s="541"/>
      <c r="J60" s="542"/>
      <c r="K60" s="542"/>
      <c r="L60" s="542"/>
      <c r="M60" s="542"/>
      <c r="N60" s="542"/>
      <c r="O60" s="543"/>
    </row>
    <row r="61" spans="2:15" x14ac:dyDescent="0.3">
      <c r="B61" s="541" t="s">
        <v>875</v>
      </c>
      <c r="C61" s="542"/>
      <c r="D61" s="542">
        <v>25</v>
      </c>
      <c r="E61" s="542" t="str">
        <f t="shared" si="0"/>
        <v>Low</v>
      </c>
      <c r="F61" s="542"/>
      <c r="G61" s="543"/>
      <c r="H61" s="704"/>
      <c r="I61" s="541"/>
      <c r="J61" s="542"/>
      <c r="K61" s="542"/>
      <c r="L61" s="542"/>
      <c r="M61" s="542"/>
      <c r="N61" s="542"/>
      <c r="O61" s="543"/>
    </row>
    <row r="62" spans="2:15" x14ac:dyDescent="0.3">
      <c r="B62" s="541" t="s">
        <v>875</v>
      </c>
      <c r="C62" s="542"/>
      <c r="D62" s="542">
        <v>33</v>
      </c>
      <c r="E62" s="542" t="str">
        <f t="shared" si="0"/>
        <v>Low</v>
      </c>
      <c r="F62" s="542"/>
      <c r="G62" s="543"/>
      <c r="H62" s="704"/>
      <c r="I62" s="541"/>
      <c r="J62" s="542"/>
      <c r="K62" s="542"/>
      <c r="L62" s="542"/>
      <c r="M62" s="542"/>
      <c r="N62" s="542"/>
      <c r="O62" s="543"/>
    </row>
    <row r="63" spans="2:15" x14ac:dyDescent="0.3">
      <c r="B63" s="541" t="s">
        <v>873</v>
      </c>
      <c r="C63" s="542"/>
      <c r="D63" s="542">
        <v>7</v>
      </c>
      <c r="E63" s="542" t="str">
        <f t="shared" si="0"/>
        <v>Low</v>
      </c>
      <c r="F63" s="542"/>
      <c r="G63" s="543"/>
      <c r="H63" s="704"/>
      <c r="I63" s="541"/>
      <c r="J63" s="542"/>
      <c r="K63" s="542"/>
      <c r="L63" s="542"/>
      <c r="M63" s="542"/>
      <c r="N63" s="542"/>
      <c r="O63" s="543"/>
    </row>
    <row r="64" spans="2:15" x14ac:dyDescent="0.3">
      <c r="B64" s="541" t="s">
        <v>874</v>
      </c>
      <c r="C64" s="542"/>
      <c r="D64" s="542">
        <v>76</v>
      </c>
      <c r="E64" s="542" t="str">
        <f t="shared" si="0"/>
        <v>Medium</v>
      </c>
      <c r="F64" s="542"/>
      <c r="G64" s="543"/>
      <c r="H64" s="704"/>
      <c r="I64" s="541"/>
      <c r="J64" s="542"/>
      <c r="K64" s="542"/>
      <c r="L64" s="542"/>
      <c r="M64" s="542"/>
      <c r="N64" s="542"/>
      <c r="O64" s="543"/>
    </row>
    <row r="65" spans="2:15" x14ac:dyDescent="0.3">
      <c r="B65" s="541" t="s">
        <v>875</v>
      </c>
      <c r="C65" s="542"/>
      <c r="D65" s="542">
        <v>5</v>
      </c>
      <c r="E65" s="542" t="str">
        <f t="shared" si="0"/>
        <v>Low</v>
      </c>
      <c r="F65" s="542"/>
      <c r="G65" s="543"/>
      <c r="H65" s="704"/>
      <c r="I65" s="541"/>
      <c r="J65" s="542"/>
      <c r="K65" s="542"/>
      <c r="L65" s="542"/>
      <c r="M65" s="542"/>
      <c r="N65" s="542"/>
      <c r="O65" s="543"/>
    </row>
    <row r="66" spans="2:15" x14ac:dyDescent="0.3">
      <c r="B66" s="541" t="s">
        <v>874</v>
      </c>
      <c r="C66" s="542"/>
      <c r="D66" s="542">
        <v>67</v>
      </c>
      <c r="E66" s="542" t="str">
        <f t="shared" si="0"/>
        <v>Medium</v>
      </c>
      <c r="F66" s="542"/>
      <c r="G66" s="543"/>
      <c r="H66" s="704"/>
      <c r="I66" s="541"/>
      <c r="J66" s="542"/>
      <c r="K66" s="542"/>
      <c r="L66" s="542"/>
      <c r="M66" s="542"/>
      <c r="N66" s="542"/>
      <c r="O66" s="543"/>
    </row>
    <row r="67" spans="2:15" x14ac:dyDescent="0.3">
      <c r="B67" s="541" t="s">
        <v>875</v>
      </c>
      <c r="C67" s="542"/>
      <c r="D67" s="542">
        <v>10</v>
      </c>
      <c r="E67" s="542" t="str">
        <f t="shared" si="0"/>
        <v>Low</v>
      </c>
      <c r="F67" s="542"/>
      <c r="G67" s="543"/>
      <c r="H67" s="704"/>
      <c r="I67" s="541"/>
      <c r="J67" s="542"/>
      <c r="K67" s="542"/>
      <c r="L67" s="542"/>
      <c r="M67" s="542"/>
      <c r="N67" s="542"/>
      <c r="O67" s="543"/>
    </row>
    <row r="68" spans="2:15" x14ac:dyDescent="0.3">
      <c r="B68" s="541" t="s">
        <v>873</v>
      </c>
      <c r="C68" s="542"/>
      <c r="D68" s="542">
        <v>3</v>
      </c>
      <c r="E68" s="542" t="str">
        <f t="shared" si="0"/>
        <v>Low</v>
      </c>
      <c r="F68" s="542"/>
      <c r="G68" s="543"/>
      <c r="H68" s="704"/>
      <c r="I68" s="541"/>
      <c r="J68" s="542"/>
      <c r="K68" s="542"/>
      <c r="L68" s="542"/>
      <c r="M68" s="542"/>
      <c r="N68" s="542"/>
      <c r="O68" s="543"/>
    </row>
    <row r="69" spans="2:15" x14ac:dyDescent="0.3">
      <c r="B69" s="541" t="s">
        <v>873</v>
      </c>
      <c r="C69" s="542"/>
      <c r="D69" s="542">
        <v>15</v>
      </c>
      <c r="E69" s="542" t="str">
        <f t="shared" si="0"/>
        <v>Low</v>
      </c>
      <c r="F69" s="542"/>
      <c r="G69" s="543"/>
      <c r="H69" s="704"/>
      <c r="I69" s="541"/>
      <c r="J69" s="542"/>
      <c r="K69" s="542"/>
      <c r="L69" s="542"/>
      <c r="M69" s="542"/>
      <c r="N69" s="542"/>
      <c r="O69" s="543"/>
    </row>
    <row r="70" spans="2:15" x14ac:dyDescent="0.3">
      <c r="B70" s="541" t="s">
        <v>873</v>
      </c>
      <c r="C70" s="542"/>
      <c r="D70" s="542">
        <v>25</v>
      </c>
      <c r="E70" s="542" t="str">
        <f t="shared" si="0"/>
        <v>Low</v>
      </c>
      <c r="F70" s="542"/>
      <c r="G70" s="543"/>
      <c r="H70" s="704"/>
      <c r="I70" s="541"/>
      <c r="J70" s="542"/>
      <c r="K70" s="542"/>
      <c r="L70" s="542"/>
      <c r="M70" s="542"/>
      <c r="N70" s="542"/>
      <c r="O70" s="543"/>
    </row>
    <row r="71" spans="2:15" x14ac:dyDescent="0.3">
      <c r="B71" s="541" t="s">
        <v>875</v>
      </c>
      <c r="C71" s="542"/>
      <c r="D71" s="542">
        <v>10</v>
      </c>
      <c r="E71" s="542" t="str">
        <f t="shared" si="0"/>
        <v>Low</v>
      </c>
      <c r="F71" s="542"/>
      <c r="G71" s="543"/>
      <c r="H71" s="704"/>
      <c r="I71" s="541"/>
      <c r="J71" s="542"/>
      <c r="K71" s="542"/>
      <c r="L71" s="542"/>
      <c r="M71" s="542"/>
      <c r="N71" s="542"/>
      <c r="O71" s="543"/>
    </row>
    <row r="72" spans="2:15" x14ac:dyDescent="0.3">
      <c r="B72" s="541" t="s">
        <v>875</v>
      </c>
      <c r="C72" s="542"/>
      <c r="D72" s="542">
        <v>32</v>
      </c>
      <c r="E72" s="542" t="str">
        <f t="shared" si="0"/>
        <v>Low</v>
      </c>
      <c r="F72" s="542"/>
      <c r="G72" s="543"/>
      <c r="H72" s="704"/>
      <c r="I72" s="541"/>
      <c r="J72" s="542"/>
      <c r="K72" s="542"/>
      <c r="L72" s="542"/>
      <c r="M72" s="542"/>
      <c r="N72" s="542"/>
      <c r="O72" s="543"/>
    </row>
    <row r="73" spans="2:15" x14ac:dyDescent="0.3">
      <c r="B73" s="541" t="s">
        <v>873</v>
      </c>
      <c r="C73" s="542"/>
      <c r="D73" s="542">
        <v>14</v>
      </c>
      <c r="E73" s="542" t="str">
        <f t="shared" si="0"/>
        <v>Low</v>
      </c>
      <c r="F73" s="542"/>
      <c r="G73" s="543"/>
      <c r="H73" s="704"/>
      <c r="I73" s="541"/>
      <c r="J73" s="542"/>
      <c r="K73" s="542"/>
      <c r="L73" s="542"/>
      <c r="M73" s="542"/>
      <c r="N73" s="542"/>
      <c r="O73" s="543"/>
    </row>
    <row r="74" spans="2:15" x14ac:dyDescent="0.3">
      <c r="B74" s="541" t="s">
        <v>875</v>
      </c>
      <c r="C74" s="542"/>
      <c r="D74" s="542">
        <v>1</v>
      </c>
      <c r="E74" s="542" t="str">
        <f t="shared" si="0"/>
        <v>Low</v>
      </c>
      <c r="F74" s="542"/>
      <c r="G74" s="543"/>
      <c r="H74" s="704"/>
      <c r="I74" s="541"/>
      <c r="J74" s="542"/>
      <c r="K74" s="542"/>
      <c r="L74" s="542"/>
      <c r="M74" s="542"/>
      <c r="N74" s="542"/>
      <c r="O74" s="543"/>
    </row>
    <row r="75" spans="2:15" x14ac:dyDescent="0.3">
      <c r="B75" s="541" t="s">
        <v>873</v>
      </c>
      <c r="C75" s="542"/>
      <c r="D75" s="542">
        <v>6</v>
      </c>
      <c r="E75" s="542" t="str">
        <f t="shared" si="0"/>
        <v>Low</v>
      </c>
      <c r="F75" s="542"/>
      <c r="G75" s="543"/>
      <c r="H75" s="704"/>
      <c r="I75" s="541"/>
      <c r="J75" s="542"/>
      <c r="K75" s="542"/>
      <c r="L75" s="542"/>
      <c r="M75" s="542"/>
      <c r="N75" s="542"/>
      <c r="O75" s="543"/>
    </row>
    <row r="76" spans="2:15" x14ac:dyDescent="0.3">
      <c r="B76" s="541" t="s">
        <v>875</v>
      </c>
      <c r="C76" s="542"/>
      <c r="D76" s="542">
        <v>57</v>
      </c>
      <c r="E76" s="542" t="str">
        <f t="shared" si="0"/>
        <v>Medium</v>
      </c>
      <c r="F76" s="542"/>
      <c r="G76" s="543"/>
      <c r="H76" s="704"/>
      <c r="I76" s="541"/>
      <c r="J76" s="542"/>
      <c r="K76" s="542"/>
      <c r="L76" s="542"/>
      <c r="M76" s="542"/>
      <c r="N76" s="542"/>
      <c r="O76" s="543"/>
    </row>
    <row r="77" spans="2:15" x14ac:dyDescent="0.3">
      <c r="B77" s="541" t="s">
        <v>875</v>
      </c>
      <c r="C77" s="542"/>
      <c r="D77" s="542">
        <v>65</v>
      </c>
      <c r="E77" s="542" t="str">
        <f t="shared" si="0"/>
        <v>Medium</v>
      </c>
      <c r="F77" s="542"/>
      <c r="G77" s="543"/>
      <c r="H77" s="704"/>
      <c r="I77" s="541"/>
      <c r="J77" s="542"/>
      <c r="K77" s="542"/>
      <c r="L77" s="542"/>
      <c r="M77" s="542"/>
      <c r="N77" s="542"/>
      <c r="O77" s="543"/>
    </row>
    <row r="78" spans="2:15" x14ac:dyDescent="0.3">
      <c r="B78" s="541" t="s">
        <v>873</v>
      </c>
      <c r="C78" s="542"/>
      <c r="D78" s="542">
        <v>12</v>
      </c>
      <c r="E78" s="542" t="str">
        <f t="shared" si="0"/>
        <v>Low</v>
      </c>
      <c r="F78" s="542"/>
      <c r="G78" s="543"/>
      <c r="H78" s="704"/>
      <c r="I78" s="541"/>
      <c r="J78" s="542"/>
      <c r="K78" s="542"/>
      <c r="L78" s="542"/>
      <c r="M78" s="542"/>
      <c r="N78" s="542"/>
      <c r="O78" s="543"/>
    </row>
    <row r="79" spans="2:15" x14ac:dyDescent="0.3">
      <c r="B79" s="541" t="s">
        <v>875</v>
      </c>
      <c r="C79" s="542"/>
      <c r="D79" s="542">
        <v>57</v>
      </c>
      <c r="E79" s="542" t="str">
        <f t="shared" si="0"/>
        <v>Medium</v>
      </c>
      <c r="F79" s="542"/>
      <c r="G79" s="543"/>
      <c r="H79" s="704"/>
      <c r="I79" s="541"/>
      <c r="J79" s="542"/>
      <c r="K79" s="542"/>
      <c r="L79" s="542"/>
      <c r="M79" s="542"/>
      <c r="N79" s="542"/>
      <c r="O79" s="543"/>
    </row>
    <row r="80" spans="2:15" x14ac:dyDescent="0.3">
      <c r="B80" s="541" t="s">
        <v>874</v>
      </c>
      <c r="C80" s="542"/>
      <c r="D80" s="542">
        <v>95</v>
      </c>
      <c r="E80" s="542" t="str">
        <f t="shared" si="0"/>
        <v>High</v>
      </c>
      <c r="F80" s="542"/>
      <c r="G80" s="543"/>
      <c r="H80" s="704"/>
      <c r="I80" s="541"/>
      <c r="J80" s="542"/>
      <c r="K80" s="542"/>
      <c r="L80" s="542"/>
      <c r="M80" s="542"/>
      <c r="N80" s="542"/>
      <c r="O80" s="543"/>
    </row>
    <row r="81" spans="2:15" x14ac:dyDescent="0.3">
      <c r="B81" s="541" t="s">
        <v>874</v>
      </c>
      <c r="C81" s="542"/>
      <c r="D81" s="542">
        <v>90</v>
      </c>
      <c r="E81" s="542" t="str">
        <f t="shared" ref="E81:E116" si="1">IF(D81&gt;=$G$17,$F$17,IF(D81&gt;=$G$18,$F$18,$F$19))</f>
        <v>High</v>
      </c>
      <c r="F81" s="542"/>
      <c r="G81" s="543"/>
      <c r="H81" s="704"/>
      <c r="I81" s="541"/>
      <c r="J81" s="542"/>
      <c r="K81" s="542"/>
      <c r="L81" s="542"/>
      <c r="M81" s="542"/>
      <c r="N81" s="542"/>
      <c r="O81" s="543"/>
    </row>
    <row r="82" spans="2:15" x14ac:dyDescent="0.3">
      <c r="B82" s="541" t="s">
        <v>873</v>
      </c>
      <c r="C82" s="542"/>
      <c r="D82" s="542">
        <v>4</v>
      </c>
      <c r="E82" s="542" t="str">
        <f t="shared" si="1"/>
        <v>Low</v>
      </c>
      <c r="F82" s="542"/>
      <c r="G82" s="543"/>
      <c r="H82" s="704"/>
      <c r="I82" s="541"/>
      <c r="J82" s="542"/>
      <c r="K82" s="542"/>
      <c r="L82" s="542"/>
      <c r="M82" s="542"/>
      <c r="N82" s="542"/>
      <c r="O82" s="543"/>
    </row>
    <row r="83" spans="2:15" x14ac:dyDescent="0.3">
      <c r="B83" s="541" t="s">
        <v>873</v>
      </c>
      <c r="C83" s="542"/>
      <c r="D83" s="542">
        <v>8</v>
      </c>
      <c r="E83" s="542" t="str">
        <f t="shared" si="1"/>
        <v>Low</v>
      </c>
      <c r="F83" s="542"/>
      <c r="G83" s="543"/>
      <c r="H83" s="704"/>
      <c r="I83" s="541"/>
      <c r="J83" s="542"/>
      <c r="K83" s="542"/>
      <c r="L83" s="542"/>
      <c r="M83" s="542"/>
      <c r="N83" s="542"/>
      <c r="O83" s="543"/>
    </row>
    <row r="84" spans="2:15" x14ac:dyDescent="0.3">
      <c r="B84" s="541" t="s">
        <v>875</v>
      </c>
      <c r="C84" s="542"/>
      <c r="D84" s="542">
        <v>6</v>
      </c>
      <c r="E84" s="542" t="str">
        <f t="shared" si="1"/>
        <v>Low</v>
      </c>
      <c r="F84" s="542"/>
      <c r="G84" s="543"/>
      <c r="H84" s="704"/>
      <c r="I84" s="541"/>
      <c r="J84" s="542"/>
      <c r="K84" s="542"/>
      <c r="L84" s="542"/>
      <c r="M84" s="542"/>
      <c r="N84" s="542"/>
      <c r="O84" s="543"/>
    </row>
    <row r="85" spans="2:15" x14ac:dyDescent="0.3">
      <c r="B85" s="541" t="s">
        <v>874</v>
      </c>
      <c r="C85" s="542"/>
      <c r="D85" s="542">
        <v>61</v>
      </c>
      <c r="E85" s="542" t="str">
        <f t="shared" si="1"/>
        <v>Medium</v>
      </c>
      <c r="F85" s="542"/>
      <c r="G85" s="543"/>
      <c r="H85" s="704"/>
      <c r="I85" s="541"/>
      <c r="J85" s="542"/>
      <c r="K85" s="542"/>
      <c r="L85" s="542"/>
      <c r="M85" s="542"/>
      <c r="N85" s="542"/>
      <c r="O85" s="543"/>
    </row>
    <row r="86" spans="2:15" x14ac:dyDescent="0.3">
      <c r="B86" s="541" t="s">
        <v>875</v>
      </c>
      <c r="C86" s="542"/>
      <c r="D86" s="542">
        <v>18</v>
      </c>
      <c r="E86" s="542" t="str">
        <f t="shared" si="1"/>
        <v>Low</v>
      </c>
      <c r="F86" s="542"/>
      <c r="G86" s="543"/>
      <c r="H86" s="704"/>
      <c r="I86" s="541"/>
      <c r="J86" s="542"/>
      <c r="K86" s="542"/>
      <c r="L86" s="542"/>
      <c r="M86" s="542"/>
      <c r="N86" s="542"/>
      <c r="O86" s="543"/>
    </row>
    <row r="87" spans="2:15" x14ac:dyDescent="0.3">
      <c r="B87" s="541" t="s">
        <v>874</v>
      </c>
      <c r="C87" s="542"/>
      <c r="D87" s="542">
        <v>72</v>
      </c>
      <c r="E87" s="542" t="str">
        <f t="shared" si="1"/>
        <v>Medium</v>
      </c>
      <c r="F87" s="542"/>
      <c r="G87" s="543"/>
      <c r="H87" s="704"/>
      <c r="I87" s="541"/>
      <c r="J87" s="542"/>
      <c r="K87" s="542"/>
      <c r="L87" s="542"/>
      <c r="M87" s="542"/>
      <c r="N87" s="542"/>
      <c r="O87" s="543"/>
    </row>
    <row r="88" spans="2:15" x14ac:dyDescent="0.3">
      <c r="B88" s="541" t="s">
        <v>873</v>
      </c>
      <c r="C88" s="542"/>
      <c r="D88" s="542">
        <v>4</v>
      </c>
      <c r="E88" s="542" t="str">
        <f t="shared" si="1"/>
        <v>Low</v>
      </c>
      <c r="F88" s="542"/>
      <c r="G88" s="543"/>
      <c r="H88" s="704"/>
      <c r="I88" s="541"/>
      <c r="J88" s="542"/>
      <c r="K88" s="542"/>
      <c r="L88" s="542"/>
      <c r="M88" s="542"/>
      <c r="N88" s="542"/>
      <c r="O88" s="543"/>
    </row>
    <row r="89" spans="2:15" x14ac:dyDescent="0.3">
      <c r="B89" s="541" t="s">
        <v>874</v>
      </c>
      <c r="C89" s="542"/>
      <c r="D89" s="542">
        <v>90</v>
      </c>
      <c r="E89" s="542" t="str">
        <f t="shared" si="1"/>
        <v>High</v>
      </c>
      <c r="F89" s="542"/>
      <c r="G89" s="543"/>
      <c r="H89" s="704"/>
      <c r="I89" s="541"/>
      <c r="J89" s="542"/>
      <c r="K89" s="542"/>
      <c r="L89" s="542"/>
      <c r="M89" s="542"/>
      <c r="N89" s="542"/>
      <c r="O89" s="543"/>
    </row>
    <row r="90" spans="2:15" x14ac:dyDescent="0.3">
      <c r="B90" s="541" t="s">
        <v>874</v>
      </c>
      <c r="C90" s="542"/>
      <c r="D90" s="542">
        <v>85</v>
      </c>
      <c r="E90" s="542" t="str">
        <f t="shared" si="1"/>
        <v>Medium</v>
      </c>
      <c r="F90" s="542"/>
      <c r="G90" s="543"/>
      <c r="H90" s="704"/>
      <c r="I90" s="541"/>
      <c r="J90" s="542"/>
      <c r="K90" s="542"/>
      <c r="L90" s="542"/>
      <c r="M90" s="542"/>
      <c r="N90" s="542"/>
      <c r="O90" s="543"/>
    </row>
    <row r="91" spans="2:15" x14ac:dyDescent="0.3">
      <c r="B91" s="541" t="s">
        <v>873</v>
      </c>
      <c r="C91" s="542"/>
      <c r="D91" s="542">
        <v>4</v>
      </c>
      <c r="E91" s="542" t="str">
        <f t="shared" si="1"/>
        <v>Low</v>
      </c>
      <c r="F91" s="542"/>
      <c r="G91" s="543"/>
      <c r="H91" s="704"/>
      <c r="I91" s="541"/>
      <c r="J91" s="542"/>
      <c r="K91" s="542"/>
      <c r="L91" s="542"/>
      <c r="M91" s="542"/>
      <c r="N91" s="542"/>
      <c r="O91" s="543"/>
    </row>
    <row r="92" spans="2:15" x14ac:dyDescent="0.3">
      <c r="B92" s="541" t="s">
        <v>873</v>
      </c>
      <c r="C92" s="542"/>
      <c r="D92" s="542">
        <v>32</v>
      </c>
      <c r="E92" s="542" t="str">
        <f t="shared" si="1"/>
        <v>Low</v>
      </c>
      <c r="F92" s="542"/>
      <c r="G92" s="543"/>
      <c r="H92" s="704"/>
      <c r="I92" s="541"/>
      <c r="J92" s="542"/>
      <c r="K92" s="542"/>
      <c r="L92" s="542"/>
      <c r="M92" s="542"/>
      <c r="N92" s="542"/>
      <c r="O92" s="543"/>
    </row>
    <row r="93" spans="2:15" x14ac:dyDescent="0.3">
      <c r="B93" s="541" t="s">
        <v>873</v>
      </c>
      <c r="C93" s="542"/>
      <c r="D93" s="542">
        <v>30</v>
      </c>
      <c r="E93" s="542" t="str">
        <f t="shared" si="1"/>
        <v>Low</v>
      </c>
      <c r="F93" s="542"/>
      <c r="G93" s="543"/>
      <c r="H93" s="704"/>
      <c r="I93" s="541"/>
      <c r="J93" s="542"/>
      <c r="K93" s="542"/>
      <c r="L93" s="542"/>
      <c r="M93" s="542"/>
      <c r="N93" s="542"/>
      <c r="O93" s="543"/>
    </row>
    <row r="94" spans="2:15" x14ac:dyDescent="0.3">
      <c r="B94" s="541" t="s">
        <v>875</v>
      </c>
      <c r="C94" s="542"/>
      <c r="D94" s="542">
        <v>32</v>
      </c>
      <c r="E94" s="542" t="str">
        <f t="shared" si="1"/>
        <v>Low</v>
      </c>
      <c r="F94" s="542"/>
      <c r="G94" s="543"/>
      <c r="H94" s="704"/>
      <c r="I94" s="541"/>
      <c r="J94" s="542"/>
      <c r="K94" s="542"/>
      <c r="L94" s="542"/>
      <c r="M94" s="542"/>
      <c r="N94" s="542"/>
      <c r="O94" s="543"/>
    </row>
    <row r="95" spans="2:15" x14ac:dyDescent="0.3">
      <c r="B95" s="541" t="s">
        <v>875</v>
      </c>
      <c r="C95" s="542"/>
      <c r="D95" s="542">
        <v>23</v>
      </c>
      <c r="E95" s="542" t="str">
        <f t="shared" si="1"/>
        <v>Low</v>
      </c>
      <c r="F95" s="542"/>
      <c r="G95" s="543"/>
      <c r="H95" s="704"/>
      <c r="I95" s="541"/>
      <c r="J95" s="542"/>
      <c r="K95" s="542"/>
      <c r="L95" s="542"/>
      <c r="M95" s="542"/>
      <c r="N95" s="542"/>
      <c r="O95" s="543"/>
    </row>
    <row r="96" spans="2:15" x14ac:dyDescent="0.3">
      <c r="B96" s="541" t="s">
        <v>873</v>
      </c>
      <c r="C96" s="542"/>
      <c r="D96" s="542">
        <v>24</v>
      </c>
      <c r="E96" s="542" t="str">
        <f t="shared" si="1"/>
        <v>Low</v>
      </c>
      <c r="F96" s="542"/>
      <c r="G96" s="543"/>
      <c r="H96" s="704"/>
      <c r="I96" s="541"/>
      <c r="J96" s="542"/>
      <c r="K96" s="542"/>
      <c r="L96" s="542"/>
      <c r="M96" s="542"/>
      <c r="N96" s="542"/>
      <c r="O96" s="543"/>
    </row>
    <row r="97" spans="2:15" x14ac:dyDescent="0.3">
      <c r="B97" s="541" t="s">
        <v>874</v>
      </c>
      <c r="C97" s="542"/>
      <c r="D97" s="542">
        <v>57</v>
      </c>
      <c r="E97" s="542" t="str">
        <f t="shared" si="1"/>
        <v>Medium</v>
      </c>
      <c r="F97" s="542"/>
      <c r="G97" s="543"/>
      <c r="H97" s="704"/>
      <c r="I97" s="541"/>
      <c r="J97" s="542"/>
      <c r="K97" s="542"/>
      <c r="L97" s="542"/>
      <c r="M97" s="542"/>
      <c r="N97" s="542"/>
      <c r="O97" s="543"/>
    </row>
    <row r="98" spans="2:15" x14ac:dyDescent="0.3">
      <c r="B98" s="541" t="s">
        <v>875</v>
      </c>
      <c r="C98" s="542"/>
      <c r="D98" s="542">
        <v>7</v>
      </c>
      <c r="E98" s="542" t="str">
        <f t="shared" si="1"/>
        <v>Low</v>
      </c>
      <c r="F98" s="542"/>
      <c r="G98" s="543"/>
      <c r="H98" s="704"/>
      <c r="I98" s="541"/>
      <c r="J98" s="542"/>
      <c r="K98" s="542"/>
      <c r="L98" s="542"/>
      <c r="M98" s="542"/>
      <c r="N98" s="542"/>
      <c r="O98" s="543"/>
    </row>
    <row r="99" spans="2:15" x14ac:dyDescent="0.3">
      <c r="B99" s="541" t="s">
        <v>875</v>
      </c>
      <c r="C99" s="542"/>
      <c r="D99" s="542">
        <v>21</v>
      </c>
      <c r="E99" s="542" t="str">
        <f t="shared" si="1"/>
        <v>Low</v>
      </c>
      <c r="F99" s="542"/>
      <c r="G99" s="543"/>
      <c r="H99" s="704"/>
      <c r="I99" s="541"/>
      <c r="J99" s="542"/>
      <c r="K99" s="542"/>
      <c r="L99" s="542"/>
      <c r="M99" s="542"/>
      <c r="N99" s="542"/>
      <c r="O99" s="543"/>
    </row>
    <row r="100" spans="2:15" x14ac:dyDescent="0.3">
      <c r="B100" s="541" t="s">
        <v>875</v>
      </c>
      <c r="C100" s="542"/>
      <c r="D100" s="542">
        <v>9</v>
      </c>
      <c r="E100" s="542" t="str">
        <f t="shared" si="1"/>
        <v>Low</v>
      </c>
      <c r="F100" s="542"/>
      <c r="G100" s="543"/>
      <c r="H100" s="704"/>
      <c r="I100" s="541"/>
      <c r="J100" s="542"/>
      <c r="K100" s="542"/>
      <c r="L100" s="542"/>
      <c r="M100" s="542"/>
      <c r="N100" s="542"/>
      <c r="O100" s="543"/>
    </row>
    <row r="101" spans="2:15" x14ac:dyDescent="0.3">
      <c r="B101" s="541" t="s">
        <v>873</v>
      </c>
      <c r="C101" s="542"/>
      <c r="D101" s="542">
        <v>7</v>
      </c>
      <c r="E101" s="542" t="str">
        <f t="shared" si="1"/>
        <v>Low</v>
      </c>
      <c r="F101" s="542"/>
      <c r="G101" s="543"/>
      <c r="H101" s="704"/>
      <c r="I101" s="541"/>
      <c r="J101" s="542"/>
      <c r="K101" s="542"/>
      <c r="L101" s="542"/>
      <c r="M101" s="542"/>
      <c r="N101" s="542"/>
      <c r="O101" s="543"/>
    </row>
    <row r="102" spans="2:15" x14ac:dyDescent="0.3">
      <c r="B102" s="541" t="s">
        <v>873</v>
      </c>
      <c r="C102" s="542"/>
      <c r="D102" s="542">
        <v>5</v>
      </c>
      <c r="E102" s="542" t="str">
        <f t="shared" si="1"/>
        <v>Low</v>
      </c>
      <c r="F102" s="542"/>
      <c r="G102" s="543"/>
      <c r="H102" s="704"/>
      <c r="I102" s="541"/>
      <c r="J102" s="542"/>
      <c r="K102" s="542"/>
      <c r="L102" s="542"/>
      <c r="M102" s="542"/>
      <c r="N102" s="542"/>
      <c r="O102" s="543"/>
    </row>
    <row r="103" spans="2:15" x14ac:dyDescent="0.3">
      <c r="B103" s="541" t="s">
        <v>875</v>
      </c>
      <c r="C103" s="542"/>
      <c r="D103" s="542">
        <v>81</v>
      </c>
      <c r="E103" s="542" t="str">
        <f t="shared" si="1"/>
        <v>Medium</v>
      </c>
      <c r="F103" s="542"/>
      <c r="G103" s="543"/>
      <c r="H103" s="704"/>
      <c r="I103" s="541"/>
      <c r="J103" s="542"/>
      <c r="K103" s="542"/>
      <c r="L103" s="542"/>
      <c r="M103" s="542"/>
      <c r="N103" s="542"/>
      <c r="O103" s="543"/>
    </row>
    <row r="104" spans="2:15" x14ac:dyDescent="0.3">
      <c r="B104" s="541" t="s">
        <v>874</v>
      </c>
      <c r="C104" s="542"/>
      <c r="D104" s="542">
        <v>74</v>
      </c>
      <c r="E104" s="542" t="str">
        <f t="shared" si="1"/>
        <v>Medium</v>
      </c>
      <c r="F104" s="542"/>
      <c r="G104" s="543"/>
      <c r="H104" s="704"/>
      <c r="I104" s="541"/>
      <c r="J104" s="542"/>
      <c r="K104" s="542"/>
      <c r="L104" s="542"/>
      <c r="M104" s="542"/>
      <c r="N104" s="542"/>
      <c r="O104" s="543"/>
    </row>
    <row r="105" spans="2:15" x14ac:dyDescent="0.3">
      <c r="B105" s="541" t="s">
        <v>875</v>
      </c>
      <c r="C105" s="542"/>
      <c r="D105" s="542">
        <v>12</v>
      </c>
      <c r="E105" s="542" t="str">
        <f t="shared" si="1"/>
        <v>Low</v>
      </c>
      <c r="F105" s="542"/>
      <c r="G105" s="543"/>
      <c r="H105" s="704"/>
      <c r="I105" s="541"/>
      <c r="J105" s="542"/>
      <c r="K105" s="542"/>
      <c r="L105" s="542"/>
      <c r="M105" s="542"/>
      <c r="N105" s="542"/>
      <c r="O105" s="543"/>
    </row>
    <row r="106" spans="2:15" x14ac:dyDescent="0.3">
      <c r="B106" s="541" t="s">
        <v>875</v>
      </c>
      <c r="C106" s="542"/>
      <c r="D106" s="542">
        <v>12</v>
      </c>
      <c r="E106" s="542" t="str">
        <f t="shared" si="1"/>
        <v>Low</v>
      </c>
      <c r="F106" s="542"/>
      <c r="G106" s="543"/>
      <c r="H106" s="704"/>
      <c r="I106" s="541"/>
      <c r="J106" s="542"/>
      <c r="K106" s="542"/>
      <c r="L106" s="542"/>
      <c r="M106" s="542"/>
      <c r="N106" s="542"/>
      <c r="O106" s="543"/>
    </row>
    <row r="107" spans="2:15" x14ac:dyDescent="0.3">
      <c r="B107" s="541" t="s">
        <v>873</v>
      </c>
      <c r="C107" s="542"/>
      <c r="D107" s="542">
        <v>23</v>
      </c>
      <c r="E107" s="542" t="str">
        <f t="shared" si="1"/>
        <v>Low</v>
      </c>
      <c r="F107" s="542"/>
      <c r="G107" s="543"/>
      <c r="H107" s="704"/>
      <c r="I107" s="541"/>
      <c r="J107" s="542"/>
      <c r="K107" s="542"/>
      <c r="L107" s="542"/>
      <c r="M107" s="542"/>
      <c r="N107" s="542"/>
      <c r="O107" s="543"/>
    </row>
    <row r="108" spans="2:15" x14ac:dyDescent="0.3">
      <c r="B108" s="541" t="s">
        <v>875</v>
      </c>
      <c r="C108" s="542"/>
      <c r="D108" s="542">
        <v>57</v>
      </c>
      <c r="E108" s="542" t="str">
        <f t="shared" si="1"/>
        <v>Medium</v>
      </c>
      <c r="F108" s="542"/>
      <c r="G108" s="543"/>
      <c r="H108" s="704"/>
      <c r="I108" s="541"/>
      <c r="J108" s="542"/>
      <c r="K108" s="542"/>
      <c r="L108" s="542"/>
      <c r="M108" s="542"/>
      <c r="N108" s="542"/>
      <c r="O108" s="543"/>
    </row>
    <row r="109" spans="2:15" x14ac:dyDescent="0.3">
      <c r="B109" s="541" t="s">
        <v>874</v>
      </c>
      <c r="C109" s="542"/>
      <c r="D109" s="542">
        <v>53</v>
      </c>
      <c r="E109" s="542" t="str">
        <f t="shared" si="1"/>
        <v>Medium</v>
      </c>
      <c r="F109" s="542"/>
      <c r="G109" s="543"/>
      <c r="H109" s="704"/>
      <c r="I109" s="541"/>
      <c r="J109" s="542"/>
      <c r="K109" s="542"/>
      <c r="L109" s="542"/>
      <c r="M109" s="542"/>
      <c r="N109" s="542"/>
      <c r="O109" s="543"/>
    </row>
    <row r="110" spans="2:15" x14ac:dyDescent="0.3">
      <c r="B110" s="541" t="s">
        <v>875</v>
      </c>
      <c r="C110" s="542"/>
      <c r="D110" s="542">
        <v>9</v>
      </c>
      <c r="E110" s="542" t="str">
        <f t="shared" si="1"/>
        <v>Low</v>
      </c>
      <c r="F110" s="542"/>
      <c r="G110" s="543"/>
      <c r="H110" s="704"/>
      <c r="I110" s="541"/>
      <c r="J110" s="542"/>
      <c r="K110" s="542"/>
      <c r="L110" s="542"/>
      <c r="M110" s="542"/>
      <c r="N110" s="542"/>
      <c r="O110" s="543"/>
    </row>
    <row r="111" spans="2:15" x14ac:dyDescent="0.3">
      <c r="B111" s="541" t="s">
        <v>873</v>
      </c>
      <c r="C111" s="542"/>
      <c r="D111" s="542">
        <v>11</v>
      </c>
      <c r="E111" s="542" t="str">
        <f t="shared" si="1"/>
        <v>Low</v>
      </c>
      <c r="F111" s="542"/>
      <c r="G111" s="543"/>
      <c r="H111" s="704"/>
      <c r="I111" s="541"/>
      <c r="J111" s="542"/>
      <c r="K111" s="542"/>
      <c r="L111" s="542"/>
      <c r="M111" s="542"/>
      <c r="N111" s="542"/>
      <c r="O111" s="543"/>
    </row>
    <row r="112" spans="2:15" x14ac:dyDescent="0.3">
      <c r="B112" s="541" t="s">
        <v>873</v>
      </c>
      <c r="C112" s="542"/>
      <c r="D112" s="542">
        <v>21</v>
      </c>
      <c r="E112" s="542" t="str">
        <f t="shared" si="1"/>
        <v>Low</v>
      </c>
      <c r="F112" s="542"/>
      <c r="G112" s="543"/>
      <c r="H112" s="704"/>
      <c r="I112" s="541"/>
      <c r="J112" s="542"/>
      <c r="K112" s="542"/>
      <c r="L112" s="542"/>
      <c r="M112" s="542"/>
      <c r="N112" s="542"/>
      <c r="O112" s="543"/>
    </row>
    <row r="113" spans="2:15" x14ac:dyDescent="0.3">
      <c r="B113" s="541" t="s">
        <v>875</v>
      </c>
      <c r="C113" s="542"/>
      <c r="D113" s="542">
        <v>14</v>
      </c>
      <c r="E113" s="542" t="str">
        <f t="shared" si="1"/>
        <v>Low</v>
      </c>
      <c r="F113" s="542"/>
      <c r="G113" s="543"/>
      <c r="H113" s="704"/>
      <c r="I113" s="541"/>
      <c r="J113" s="542"/>
      <c r="K113" s="542"/>
      <c r="L113" s="542"/>
      <c r="M113" s="542"/>
      <c r="N113" s="542"/>
      <c r="O113" s="543"/>
    </row>
    <row r="114" spans="2:15" x14ac:dyDescent="0.3">
      <c r="B114" s="541" t="s">
        <v>875</v>
      </c>
      <c r="C114" s="542"/>
      <c r="D114" s="542">
        <v>10</v>
      </c>
      <c r="E114" s="542" t="str">
        <f t="shared" si="1"/>
        <v>Low</v>
      </c>
      <c r="F114" s="542"/>
      <c r="G114" s="543"/>
      <c r="H114" s="704"/>
      <c r="I114" s="541"/>
      <c r="J114" s="542"/>
      <c r="K114" s="542"/>
      <c r="L114" s="542"/>
      <c r="M114" s="542"/>
      <c r="N114" s="542"/>
      <c r="O114" s="543"/>
    </row>
    <row r="115" spans="2:15" x14ac:dyDescent="0.3">
      <c r="B115" s="541" t="s">
        <v>875</v>
      </c>
      <c r="C115" s="542"/>
      <c r="D115" s="542">
        <v>6</v>
      </c>
      <c r="E115" s="542" t="str">
        <f t="shared" si="1"/>
        <v>Low</v>
      </c>
      <c r="F115" s="542"/>
      <c r="G115" s="543"/>
      <c r="H115" s="704"/>
      <c r="I115" s="541"/>
      <c r="J115" s="542"/>
      <c r="K115" s="542"/>
      <c r="L115" s="542"/>
      <c r="M115" s="542"/>
      <c r="N115" s="542"/>
      <c r="O115" s="543"/>
    </row>
    <row r="116" spans="2:15" x14ac:dyDescent="0.3">
      <c r="B116" s="541" t="s">
        <v>873</v>
      </c>
      <c r="C116" s="542"/>
      <c r="D116" s="542">
        <v>28</v>
      </c>
      <c r="E116" s="542" t="str">
        <f t="shared" si="1"/>
        <v>Low</v>
      </c>
      <c r="F116" s="542"/>
      <c r="G116" s="543"/>
      <c r="H116" s="704"/>
      <c r="I116" s="541"/>
      <c r="J116" s="542"/>
      <c r="K116" s="542"/>
      <c r="L116" s="542"/>
      <c r="M116" s="542"/>
      <c r="N116" s="542"/>
      <c r="O116" s="543"/>
    </row>
    <row r="117" spans="2:15" x14ac:dyDescent="0.3">
      <c r="B117" s="548"/>
      <c r="C117" s="549"/>
      <c r="D117" s="549"/>
      <c r="E117" s="549"/>
      <c r="F117" s="549"/>
      <c r="G117" s="550"/>
      <c r="H117" s="705"/>
      <c r="I117" s="548"/>
      <c r="J117" s="549"/>
      <c r="K117" s="549"/>
      <c r="L117" s="549"/>
      <c r="M117" s="549"/>
      <c r="N117" s="549"/>
      <c r="O117" s="550"/>
    </row>
  </sheetData>
  <pageMargins left="0.7" right="0.7" top="0.75" bottom="0.75" header="0.3" footer="0.3"/>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B2"/>
  <sheetViews>
    <sheetView workbookViewId="0">
      <selection activeCell="B2" sqref="B2"/>
    </sheetView>
  </sheetViews>
  <sheetFormatPr defaultRowHeight="14.4" x14ac:dyDescent="0.3"/>
  <sheetData>
    <row r="2" spans="2:2" ht="18" x14ac:dyDescent="0.35">
      <c r="B2" s="56" t="s">
        <v>68</v>
      </c>
    </row>
  </sheetData>
  <pageMargins left="0.7" right="0.7" top="0.75" bottom="0.75" header="0.3" footer="0.3"/>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B1:O36"/>
  <sheetViews>
    <sheetView workbookViewId="0">
      <selection activeCell="B2" sqref="B2"/>
    </sheetView>
  </sheetViews>
  <sheetFormatPr defaultColWidth="8.77734375" defaultRowHeight="14.4" x14ac:dyDescent="0.3"/>
  <cols>
    <col min="3" max="3" width="13.44140625" customWidth="1"/>
    <col min="14" max="14" width="10.21875" customWidth="1"/>
    <col min="16" max="16" width="12.77734375" customWidth="1"/>
  </cols>
  <sheetData>
    <row r="1" spans="2:15" x14ac:dyDescent="0.3">
      <c r="N1" s="15" t="str">
        <f>HYPERLINK("#'Navigation'!A1","Navigation")</f>
        <v>Navigation</v>
      </c>
    </row>
    <row r="2" spans="2:15" ht="15.6" x14ac:dyDescent="0.3">
      <c r="B2" s="201" t="s">
        <v>888</v>
      </c>
      <c r="N2" s="652"/>
    </row>
    <row r="4" spans="2:15" x14ac:dyDescent="0.3">
      <c r="B4" s="682" t="s">
        <v>883</v>
      </c>
      <c r="C4" s="510"/>
      <c r="D4" s="510"/>
      <c r="E4" s="510"/>
      <c r="F4" s="510"/>
      <c r="G4" s="510"/>
      <c r="H4" s="510"/>
      <c r="I4" s="510"/>
      <c r="J4" s="510"/>
      <c r="K4" s="510"/>
      <c r="L4" s="510"/>
      <c r="M4" s="510"/>
      <c r="N4" s="510"/>
      <c r="O4" s="511"/>
    </row>
    <row r="5" spans="2:15" x14ac:dyDescent="0.3">
      <c r="B5" s="512" t="s">
        <v>884</v>
      </c>
      <c r="C5" s="513"/>
      <c r="D5" s="513"/>
      <c r="E5" s="513"/>
      <c r="F5" s="513"/>
      <c r="G5" s="513"/>
      <c r="H5" s="513"/>
      <c r="I5" s="513"/>
      <c r="J5" s="513"/>
      <c r="K5" s="513"/>
      <c r="L5" s="513"/>
      <c r="M5" s="513"/>
      <c r="N5" s="513"/>
      <c r="O5" s="514"/>
    </row>
    <row r="6" spans="2:15" x14ac:dyDescent="0.3">
      <c r="B6" s="519"/>
      <c r="C6" s="513"/>
      <c r="D6" s="513"/>
      <c r="E6" s="513"/>
      <c r="F6" s="513"/>
      <c r="G6" s="513"/>
      <c r="H6" s="513"/>
      <c r="I6" s="513"/>
      <c r="J6" s="513"/>
      <c r="K6" s="513"/>
      <c r="L6" s="513"/>
      <c r="M6" s="513"/>
      <c r="N6" s="513"/>
      <c r="O6" s="514"/>
    </row>
    <row r="7" spans="2:15" x14ac:dyDescent="0.3">
      <c r="B7" s="512" t="s">
        <v>885</v>
      </c>
      <c r="C7" s="513"/>
      <c r="D7" s="513"/>
      <c r="E7" s="513"/>
      <c r="F7" s="513"/>
      <c r="G7" s="513"/>
      <c r="H7" s="513"/>
      <c r="I7" s="513"/>
      <c r="J7" s="513"/>
      <c r="K7" s="513"/>
      <c r="L7" s="513"/>
      <c r="M7" s="513"/>
      <c r="N7" s="513"/>
      <c r="O7" s="514"/>
    </row>
    <row r="8" spans="2:15" x14ac:dyDescent="0.3">
      <c r="B8" s="515"/>
      <c r="C8" s="516"/>
      <c r="D8" s="516"/>
      <c r="E8" s="516"/>
      <c r="F8" s="516"/>
      <c r="G8" s="516"/>
      <c r="H8" s="516"/>
      <c r="I8" s="516"/>
      <c r="J8" s="516"/>
      <c r="K8" s="516"/>
      <c r="L8" s="516"/>
      <c r="M8" s="516"/>
      <c r="N8" s="516"/>
      <c r="O8" s="517"/>
    </row>
    <row r="10" spans="2:15" x14ac:dyDescent="0.3">
      <c r="B10" s="682" t="s">
        <v>886</v>
      </c>
      <c r="C10" s="510"/>
      <c r="D10" s="510"/>
      <c r="E10" s="510"/>
      <c r="F10" s="510"/>
      <c r="G10" s="510"/>
      <c r="H10" s="510"/>
      <c r="I10" s="510"/>
      <c r="J10" s="510"/>
      <c r="K10" s="510"/>
      <c r="L10" s="510"/>
      <c r="M10" s="510"/>
      <c r="N10" s="510"/>
      <c r="O10" s="511"/>
    </row>
    <row r="11" spans="2:15" x14ac:dyDescent="0.3">
      <c r="B11" s="512"/>
      <c r="C11" s="513"/>
      <c r="D11" s="513"/>
      <c r="E11" s="513"/>
      <c r="F11" s="513"/>
      <c r="G11" s="513"/>
      <c r="H11" s="513"/>
      <c r="I11" s="513"/>
      <c r="J11" s="513"/>
      <c r="K11" s="513"/>
      <c r="L11" s="513"/>
      <c r="M11" s="513"/>
      <c r="N11" s="513"/>
      <c r="O11" s="514"/>
    </row>
    <row r="12" spans="2:15" x14ac:dyDescent="0.3">
      <c r="B12" s="519"/>
      <c r="C12" s="706"/>
      <c r="D12" s="706">
        <v>2020</v>
      </c>
      <c r="E12" s="706">
        <v>2019</v>
      </c>
      <c r="F12" s="706">
        <v>2018</v>
      </c>
      <c r="G12" s="706">
        <v>2017</v>
      </c>
      <c r="H12" s="706">
        <v>2016</v>
      </c>
      <c r="I12" s="513"/>
      <c r="J12" s="513"/>
      <c r="K12" s="513"/>
      <c r="L12" s="513"/>
      <c r="M12" s="513"/>
      <c r="N12" s="513"/>
      <c r="O12" s="514"/>
    </row>
    <row r="13" spans="2:15" x14ac:dyDescent="0.3">
      <c r="B13" s="519"/>
      <c r="C13" s="707" t="s">
        <v>887</v>
      </c>
      <c r="D13" s="143"/>
      <c r="E13" s="143"/>
      <c r="F13" s="143"/>
      <c r="G13" s="143"/>
      <c r="H13" s="143"/>
      <c r="I13" s="513"/>
      <c r="J13" s="513"/>
      <c r="K13" s="513"/>
      <c r="L13" s="513"/>
      <c r="M13" s="513"/>
      <c r="N13" s="513"/>
      <c r="O13" s="514"/>
    </row>
    <row r="14" spans="2:15" x14ac:dyDescent="0.3">
      <c r="B14" s="515"/>
      <c r="C14" s="516"/>
      <c r="D14" s="516"/>
      <c r="E14" s="516"/>
      <c r="F14" s="516"/>
      <c r="G14" s="516"/>
      <c r="H14" s="516"/>
      <c r="I14" s="516"/>
      <c r="J14" s="516"/>
      <c r="K14" s="516"/>
      <c r="L14" s="516"/>
      <c r="M14" s="516"/>
      <c r="N14" s="516"/>
      <c r="O14" s="517"/>
    </row>
    <row r="16" spans="2:15" x14ac:dyDescent="0.3">
      <c r="B16" s="520" t="s">
        <v>804</v>
      </c>
      <c r="C16" s="510"/>
      <c r="D16" s="510"/>
      <c r="E16" s="510"/>
      <c r="F16" s="510"/>
      <c r="G16" s="510"/>
      <c r="H16" s="510"/>
      <c r="I16" s="510"/>
      <c r="J16" s="510"/>
      <c r="K16" s="510"/>
      <c r="L16" s="510"/>
      <c r="M16" s="510"/>
      <c r="N16" s="510"/>
      <c r="O16" s="511"/>
    </row>
    <row r="17" spans="2:15" x14ac:dyDescent="0.3">
      <c r="B17" s="519"/>
      <c r="C17" s="513"/>
      <c r="D17" s="513"/>
      <c r="E17" s="513"/>
      <c r="F17" s="513"/>
      <c r="G17" s="513"/>
      <c r="H17" s="513"/>
      <c r="I17" s="513"/>
      <c r="J17" s="513"/>
      <c r="K17" s="513"/>
      <c r="L17" s="513"/>
      <c r="M17" s="513"/>
      <c r="N17" s="513"/>
      <c r="O17" s="514"/>
    </row>
    <row r="18" spans="2:15" x14ac:dyDescent="0.3">
      <c r="B18" s="519"/>
      <c r="C18" s="513"/>
      <c r="D18" s="513"/>
      <c r="E18" s="513"/>
      <c r="F18" s="513"/>
      <c r="G18" s="513"/>
      <c r="H18" s="513"/>
      <c r="I18" s="513"/>
      <c r="J18" s="513"/>
      <c r="K18" s="513"/>
      <c r="L18" s="513"/>
      <c r="M18" s="513"/>
      <c r="N18" s="513"/>
      <c r="O18" s="514"/>
    </row>
    <row r="19" spans="2:15" x14ac:dyDescent="0.3">
      <c r="B19" s="519"/>
      <c r="C19" s="513"/>
      <c r="D19" s="513"/>
      <c r="E19" s="513"/>
      <c r="F19" s="513"/>
      <c r="G19" s="513"/>
      <c r="H19" s="513"/>
      <c r="I19" s="513"/>
      <c r="J19" s="513"/>
      <c r="K19" s="513"/>
      <c r="L19" s="513"/>
      <c r="M19" s="513"/>
      <c r="N19" s="513"/>
      <c r="O19" s="514"/>
    </row>
    <row r="20" spans="2:15" x14ac:dyDescent="0.3">
      <c r="B20" s="519"/>
      <c r="C20" s="513"/>
      <c r="D20" s="513"/>
      <c r="E20" s="513"/>
      <c r="F20" s="513"/>
      <c r="G20" s="513"/>
      <c r="H20" s="513"/>
      <c r="I20" s="513"/>
      <c r="J20" s="513"/>
      <c r="K20" s="513"/>
      <c r="L20" s="513"/>
      <c r="M20" s="513"/>
      <c r="N20" s="513"/>
      <c r="O20" s="514"/>
    </row>
    <row r="21" spans="2:15" x14ac:dyDescent="0.3">
      <c r="B21" s="519"/>
      <c r="C21" s="513"/>
      <c r="D21" s="513"/>
      <c r="E21" s="513"/>
      <c r="F21" s="513"/>
      <c r="G21" s="513"/>
      <c r="H21" s="513"/>
      <c r="I21" s="513"/>
      <c r="J21" s="513"/>
      <c r="K21" s="513"/>
      <c r="L21" s="513"/>
      <c r="M21" s="513"/>
      <c r="N21" s="513"/>
      <c r="O21" s="514"/>
    </row>
    <row r="22" spans="2:15" x14ac:dyDescent="0.3">
      <c r="B22" s="519"/>
      <c r="C22" s="513"/>
      <c r="D22" s="513"/>
      <c r="E22" s="513"/>
      <c r="F22" s="513"/>
      <c r="G22" s="513"/>
      <c r="H22" s="513"/>
      <c r="I22" s="513"/>
      <c r="J22" s="513"/>
      <c r="K22" s="513"/>
      <c r="L22" s="513"/>
      <c r="M22" s="513"/>
      <c r="N22" s="513"/>
      <c r="O22" s="514"/>
    </row>
    <row r="23" spans="2:15" x14ac:dyDescent="0.3">
      <c r="B23" s="519"/>
      <c r="C23" s="513"/>
      <c r="D23" s="513"/>
      <c r="E23" s="513"/>
      <c r="F23" s="513"/>
      <c r="G23" s="513"/>
      <c r="H23" s="513"/>
      <c r="I23" s="513"/>
      <c r="J23" s="513"/>
      <c r="K23" s="513"/>
      <c r="L23" s="513"/>
      <c r="M23" s="513"/>
      <c r="N23" s="513"/>
      <c r="O23" s="514"/>
    </row>
    <row r="24" spans="2:15" x14ac:dyDescent="0.3">
      <c r="B24" s="519"/>
      <c r="C24" s="513"/>
      <c r="D24" s="513"/>
      <c r="E24" s="513"/>
      <c r="F24" s="513"/>
      <c r="G24" s="513"/>
      <c r="H24" s="513"/>
      <c r="I24" s="513"/>
      <c r="J24" s="513"/>
      <c r="K24" s="513"/>
      <c r="L24" s="513"/>
      <c r="M24" s="513"/>
      <c r="N24" s="513"/>
      <c r="O24" s="514"/>
    </row>
    <row r="25" spans="2:15" x14ac:dyDescent="0.3">
      <c r="B25" s="519"/>
      <c r="C25" s="513"/>
      <c r="D25" s="513"/>
      <c r="E25" s="513"/>
      <c r="F25" s="513"/>
      <c r="G25" s="513"/>
      <c r="H25" s="513"/>
      <c r="I25" s="513"/>
      <c r="J25" s="513"/>
      <c r="K25" s="513"/>
      <c r="L25" s="513"/>
      <c r="M25" s="513"/>
      <c r="N25" s="513"/>
      <c r="O25" s="514"/>
    </row>
    <row r="26" spans="2:15" x14ac:dyDescent="0.3">
      <c r="B26" s="519"/>
      <c r="C26" s="513"/>
      <c r="D26" s="513"/>
      <c r="E26" s="513"/>
      <c r="F26" s="513"/>
      <c r="G26" s="513"/>
      <c r="H26" s="513"/>
      <c r="I26" s="513"/>
      <c r="J26" s="513"/>
      <c r="K26" s="513"/>
      <c r="L26" s="513"/>
      <c r="M26" s="513"/>
      <c r="N26" s="513"/>
      <c r="O26" s="514"/>
    </row>
    <row r="27" spans="2:15" x14ac:dyDescent="0.3">
      <c r="B27" s="519"/>
      <c r="C27" s="513"/>
      <c r="D27" s="513"/>
      <c r="E27" s="513"/>
      <c r="F27" s="513"/>
      <c r="G27" s="513"/>
      <c r="H27" s="513"/>
      <c r="I27" s="513"/>
      <c r="J27" s="513"/>
      <c r="K27" s="513"/>
      <c r="L27" s="513"/>
      <c r="M27" s="513"/>
      <c r="N27" s="513"/>
      <c r="O27" s="514"/>
    </row>
    <row r="28" spans="2:15" x14ac:dyDescent="0.3">
      <c r="B28" s="519"/>
      <c r="C28" s="513"/>
      <c r="D28" s="513"/>
      <c r="E28" s="513"/>
      <c r="F28" s="513"/>
      <c r="G28" s="513"/>
      <c r="H28" s="513"/>
      <c r="I28" s="513"/>
      <c r="J28" s="513"/>
      <c r="K28" s="513"/>
      <c r="L28" s="513"/>
      <c r="M28" s="513"/>
      <c r="N28" s="513"/>
      <c r="O28" s="514"/>
    </row>
    <row r="29" spans="2:15" x14ac:dyDescent="0.3">
      <c r="B29" s="519"/>
      <c r="C29" s="513"/>
      <c r="D29" s="513"/>
      <c r="E29" s="513"/>
      <c r="F29" s="513"/>
      <c r="G29" s="513"/>
      <c r="H29" s="513"/>
      <c r="I29" s="513"/>
      <c r="J29" s="513"/>
      <c r="K29" s="513"/>
      <c r="L29" s="513"/>
      <c r="M29" s="513"/>
      <c r="N29" s="513"/>
      <c r="O29" s="514"/>
    </row>
    <row r="30" spans="2:15" x14ac:dyDescent="0.3">
      <c r="B30" s="519"/>
      <c r="C30" s="513"/>
      <c r="D30" s="513"/>
      <c r="E30" s="513"/>
      <c r="F30" s="513"/>
      <c r="G30" s="513"/>
      <c r="H30" s="513"/>
      <c r="I30" s="513"/>
      <c r="J30" s="513"/>
      <c r="K30" s="513"/>
      <c r="L30" s="513"/>
      <c r="M30" s="513"/>
      <c r="N30" s="513"/>
      <c r="O30" s="514"/>
    </row>
    <row r="31" spans="2:15" x14ac:dyDescent="0.3">
      <c r="B31" s="519"/>
      <c r="C31" s="513"/>
      <c r="D31" s="513"/>
      <c r="E31" s="513"/>
      <c r="F31" s="513"/>
      <c r="G31" s="513"/>
      <c r="H31" s="513"/>
      <c r="I31" s="513"/>
      <c r="J31" s="513"/>
      <c r="K31" s="513"/>
      <c r="L31" s="513"/>
      <c r="M31" s="513"/>
      <c r="N31" s="513"/>
      <c r="O31" s="514"/>
    </row>
    <row r="32" spans="2:15" x14ac:dyDescent="0.3">
      <c r="B32" s="519"/>
      <c r="C32" s="513"/>
      <c r="D32" s="513"/>
      <c r="E32" s="513"/>
      <c r="F32" s="513"/>
      <c r="G32" s="513"/>
      <c r="H32" s="513"/>
      <c r="I32" s="513"/>
      <c r="J32" s="513"/>
      <c r="K32" s="513"/>
      <c r="L32" s="513"/>
      <c r="M32" s="513"/>
      <c r="N32" s="513"/>
      <c r="O32" s="514"/>
    </row>
    <row r="33" spans="2:15" x14ac:dyDescent="0.3">
      <c r="B33" s="519"/>
      <c r="C33" s="513"/>
      <c r="D33" s="513"/>
      <c r="E33" s="513"/>
      <c r="F33" s="513"/>
      <c r="G33" s="513"/>
      <c r="H33" s="513"/>
      <c r="I33" s="513"/>
      <c r="J33" s="513"/>
      <c r="K33" s="513"/>
      <c r="L33" s="513"/>
      <c r="M33" s="513"/>
      <c r="N33" s="513"/>
      <c r="O33" s="514"/>
    </row>
    <row r="34" spans="2:15" x14ac:dyDescent="0.3">
      <c r="B34" s="519"/>
      <c r="C34" s="513"/>
      <c r="D34" s="513"/>
      <c r="E34" s="513"/>
      <c r="F34" s="513"/>
      <c r="G34" s="513"/>
      <c r="H34" s="513"/>
      <c r="I34" s="513"/>
      <c r="J34" s="513"/>
      <c r="K34" s="513"/>
      <c r="L34" s="513"/>
      <c r="M34" s="513"/>
      <c r="N34" s="513"/>
      <c r="O34" s="514"/>
    </row>
    <row r="35" spans="2:15" x14ac:dyDescent="0.3">
      <c r="B35" s="519"/>
      <c r="C35" s="513"/>
      <c r="D35" s="513"/>
      <c r="E35" s="513"/>
      <c r="F35" s="513"/>
      <c r="G35" s="513"/>
      <c r="H35" s="513"/>
      <c r="I35" s="513"/>
      <c r="J35" s="513"/>
      <c r="K35" s="513"/>
      <c r="L35" s="513"/>
      <c r="M35" s="513"/>
      <c r="N35" s="513"/>
      <c r="O35" s="514"/>
    </row>
    <row r="36" spans="2:15" x14ac:dyDescent="0.3">
      <c r="B36" s="515"/>
      <c r="C36" s="516"/>
      <c r="D36" s="516"/>
      <c r="E36" s="516"/>
      <c r="F36" s="516"/>
      <c r="G36" s="516"/>
      <c r="H36" s="516"/>
      <c r="I36" s="516"/>
      <c r="J36" s="516"/>
      <c r="K36" s="516"/>
      <c r="L36" s="516"/>
      <c r="M36" s="516"/>
      <c r="N36" s="516"/>
      <c r="O36" s="517"/>
    </row>
  </sheetData>
  <pageMargins left="0.7" right="0.7" top="0.75" bottom="0.75" header="0.3" footer="0.3"/>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B2"/>
  <sheetViews>
    <sheetView workbookViewId="0">
      <selection activeCell="B2" sqref="B2"/>
    </sheetView>
  </sheetViews>
  <sheetFormatPr defaultRowHeight="14.4" x14ac:dyDescent="0.3"/>
  <sheetData>
    <row r="2" spans="2:2" ht="18" x14ac:dyDescent="0.35">
      <c r="B2" s="56" t="s">
        <v>68</v>
      </c>
    </row>
  </sheetData>
  <pageMargins left="0.7" right="0.7" top="0.75" bottom="0.75" header="0.3" footer="0.3"/>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3:AB57"/>
  <sheetViews>
    <sheetView workbookViewId="0">
      <selection activeCell="A3" sqref="A3:Z3"/>
    </sheetView>
  </sheetViews>
  <sheetFormatPr defaultColWidth="8.77734375" defaultRowHeight="15.6" x14ac:dyDescent="0.3"/>
  <cols>
    <col min="1" max="1" width="12.21875" style="709" customWidth="1"/>
    <col min="2" max="2" width="17.77734375" style="709" customWidth="1"/>
    <col min="3" max="5" width="13.77734375" style="709" customWidth="1"/>
    <col min="6" max="6" width="13.21875" style="709" customWidth="1"/>
    <col min="7" max="26" width="4" style="709" customWidth="1"/>
    <col min="27" max="27" width="9.44140625" style="709" customWidth="1"/>
    <col min="28" max="16384" width="8.77734375" style="709"/>
  </cols>
  <sheetData>
    <row r="3" spans="1:26" x14ac:dyDescent="0.3">
      <c r="A3" s="201" t="s">
        <v>890</v>
      </c>
      <c r="B3" s="201"/>
      <c r="C3" s="201"/>
    </row>
    <row r="4" spans="1:26" x14ac:dyDescent="0.3">
      <c r="A4" s="708"/>
      <c r="B4" s="708"/>
      <c r="C4" s="708"/>
      <c r="D4" s="708"/>
      <c r="E4" s="708"/>
      <c r="F4" s="708"/>
      <c r="G4" s="708"/>
      <c r="H4" s="708"/>
      <c r="I4" s="708"/>
      <c r="J4" s="708"/>
      <c r="K4" s="708"/>
      <c r="L4" s="708"/>
      <c r="M4" s="708"/>
      <c r="N4" s="708"/>
      <c r="O4" s="708"/>
      <c r="P4" s="708"/>
      <c r="Q4" s="708"/>
      <c r="R4" s="708"/>
      <c r="S4" s="708"/>
      <c r="T4" s="708"/>
      <c r="U4" s="708"/>
      <c r="V4" s="708"/>
      <c r="W4" s="708"/>
      <c r="X4" s="708"/>
      <c r="Y4" s="708"/>
      <c r="Z4" s="708"/>
    </row>
    <row r="5" spans="1:26" x14ac:dyDescent="0.3">
      <c r="A5" s="710" t="s">
        <v>891</v>
      </c>
      <c r="B5" s="708"/>
      <c r="C5" s="708"/>
      <c r="D5" s="708"/>
      <c r="E5" s="708"/>
      <c r="F5" s="708"/>
      <c r="G5" s="708"/>
      <c r="H5" s="708"/>
      <c r="I5" s="708"/>
      <c r="J5" s="708"/>
      <c r="K5" s="708"/>
      <c r="L5" s="708"/>
      <c r="M5" s="708"/>
      <c r="N5" s="708"/>
      <c r="O5" s="708"/>
      <c r="P5" s="708"/>
      <c r="Q5" s="708"/>
      <c r="R5" s="708"/>
      <c r="S5" s="708"/>
      <c r="T5" s="708"/>
      <c r="U5" s="708"/>
      <c r="V5" s="708"/>
      <c r="W5" s="708"/>
      <c r="X5" s="708"/>
      <c r="Y5" s="708"/>
      <c r="Z5" s="708"/>
    </row>
    <row r="6" spans="1:26" x14ac:dyDescent="0.3">
      <c r="A6" s="710"/>
      <c r="B6" s="708"/>
      <c r="C6" s="708"/>
      <c r="D6" s="708"/>
      <c r="E6" s="708"/>
      <c r="F6" s="708"/>
      <c r="G6" s="708"/>
      <c r="H6" s="708"/>
      <c r="I6" s="708"/>
      <c r="J6" s="708"/>
      <c r="K6" s="708"/>
      <c r="L6" s="708"/>
      <c r="M6" s="708"/>
      <c r="N6" s="708"/>
      <c r="O6" s="708"/>
      <c r="P6" s="708"/>
      <c r="Q6" s="708"/>
      <c r="R6" s="708"/>
      <c r="S6" s="708"/>
      <c r="T6" s="708"/>
      <c r="U6" s="708"/>
      <c r="V6" s="708"/>
      <c r="W6" s="708"/>
      <c r="X6" s="708"/>
      <c r="Y6" s="708"/>
      <c r="Z6" s="708"/>
    </row>
    <row r="7" spans="1:26" x14ac:dyDescent="0.3">
      <c r="A7" s="710" t="s">
        <v>892</v>
      </c>
      <c r="B7" s="708"/>
      <c r="C7" s="708"/>
      <c r="D7" s="708"/>
      <c r="E7" s="708"/>
      <c r="F7" s="708"/>
      <c r="G7" s="708"/>
      <c r="H7" s="708"/>
      <c r="I7" s="708"/>
      <c r="J7" s="708"/>
      <c r="K7" s="708"/>
      <c r="L7" s="708"/>
      <c r="M7" s="708"/>
      <c r="N7" s="708"/>
      <c r="O7" s="708"/>
      <c r="P7" s="708"/>
      <c r="Q7" s="708"/>
      <c r="R7" s="708"/>
      <c r="S7" s="708"/>
      <c r="T7" s="708"/>
      <c r="U7" s="708"/>
      <c r="V7" s="708"/>
      <c r="W7" s="708"/>
      <c r="X7" s="708"/>
      <c r="Y7" s="708"/>
      <c r="Z7" s="708"/>
    </row>
    <row r="8" spans="1:26" x14ac:dyDescent="0.3">
      <c r="A8" s="710"/>
      <c r="B8" s="715" t="s">
        <v>72</v>
      </c>
      <c r="C8" s="715" t="s">
        <v>893</v>
      </c>
      <c r="D8" s="708"/>
      <c r="E8" s="708"/>
      <c r="F8" s="708"/>
      <c r="G8" s="708"/>
      <c r="H8" s="708"/>
      <c r="I8" s="708"/>
      <c r="J8" s="708"/>
      <c r="K8" s="708"/>
      <c r="L8" s="708"/>
      <c r="M8" s="708"/>
      <c r="N8" s="708"/>
      <c r="O8" s="708"/>
      <c r="P8" s="708"/>
      <c r="Q8" s="708"/>
      <c r="R8" s="708"/>
      <c r="S8" s="708"/>
      <c r="T8" s="708"/>
      <c r="U8" s="708"/>
      <c r="V8" s="708"/>
      <c r="W8" s="708"/>
      <c r="X8" s="708"/>
      <c r="Y8" s="708"/>
      <c r="Z8" s="708"/>
    </row>
    <row r="9" spans="1:26" x14ac:dyDescent="0.3">
      <c r="A9" s="710"/>
      <c r="B9" s="716">
        <v>43466</v>
      </c>
      <c r="C9" s="717">
        <v>1.2</v>
      </c>
      <c r="D9" s="708"/>
      <c r="E9" s="708"/>
      <c r="F9" s="708"/>
      <c r="G9" s="708"/>
      <c r="H9" s="708"/>
      <c r="I9" s="708"/>
      <c r="J9" s="708"/>
      <c r="K9" s="708"/>
      <c r="L9" s="708"/>
      <c r="M9" s="708"/>
      <c r="N9" s="708"/>
      <c r="O9" s="708"/>
      <c r="P9" s="708"/>
      <c r="Q9" s="708"/>
      <c r="R9" s="708"/>
      <c r="S9" s="708"/>
      <c r="T9" s="708"/>
      <c r="U9" s="708"/>
      <c r="V9" s="708"/>
      <c r="W9" s="708"/>
      <c r="X9" s="708"/>
      <c r="Y9" s="708"/>
      <c r="Z9" s="708"/>
    </row>
    <row r="10" spans="1:26" x14ac:dyDescent="0.3">
      <c r="A10" s="710"/>
      <c r="B10" s="716">
        <v>43556</v>
      </c>
      <c r="C10" s="717">
        <v>1.22</v>
      </c>
      <c r="D10" s="708"/>
      <c r="E10" s="708"/>
      <c r="F10" s="708"/>
      <c r="G10" s="708"/>
      <c r="H10" s="708"/>
      <c r="I10" s="708"/>
      <c r="J10" s="708"/>
      <c r="K10" s="708"/>
      <c r="L10" s="708"/>
      <c r="M10" s="708"/>
      <c r="N10" s="708"/>
      <c r="O10" s="708"/>
      <c r="P10" s="708"/>
      <c r="Q10" s="708"/>
      <c r="R10" s="708"/>
      <c r="S10" s="708"/>
      <c r="T10" s="708"/>
      <c r="U10" s="708"/>
      <c r="V10" s="708"/>
      <c r="W10" s="708"/>
      <c r="X10" s="708"/>
      <c r="Y10" s="708"/>
      <c r="Z10" s="708"/>
    </row>
    <row r="11" spans="1:26" x14ac:dyDescent="0.3">
      <c r="A11" s="710"/>
      <c r="B11" s="716">
        <v>43647</v>
      </c>
      <c r="C11" s="717">
        <v>1.1499999999999999</v>
      </c>
      <c r="D11" s="708"/>
      <c r="E11" s="708"/>
      <c r="F11" s="708"/>
      <c r="G11" s="708"/>
      <c r="H11" s="708"/>
      <c r="I11" s="708"/>
      <c r="J11" s="708"/>
      <c r="K11" s="708"/>
      <c r="L11" s="708"/>
      <c r="M11" s="708"/>
      <c r="N11" s="708"/>
      <c r="O11" s="708"/>
      <c r="P11" s="708"/>
      <c r="Q11" s="708"/>
      <c r="R11" s="708"/>
      <c r="S11" s="708"/>
      <c r="T11" s="708"/>
      <c r="U11" s="708"/>
      <c r="V11" s="708"/>
      <c r="W11" s="708"/>
      <c r="X11" s="708"/>
      <c r="Y11" s="708"/>
      <c r="Z11" s="708"/>
    </row>
    <row r="12" spans="1:26" x14ac:dyDescent="0.3">
      <c r="A12" s="710"/>
      <c r="B12" s="716">
        <v>43739</v>
      </c>
      <c r="C12" s="717">
        <v>1.1299999999999999</v>
      </c>
      <c r="D12" s="708"/>
      <c r="E12" s="708"/>
      <c r="F12" s="708"/>
      <c r="G12" s="708"/>
      <c r="H12" s="708"/>
      <c r="I12" s="708"/>
      <c r="J12" s="708"/>
      <c r="K12" s="708"/>
      <c r="L12" s="708"/>
      <c r="M12" s="708"/>
      <c r="N12" s="708"/>
      <c r="O12" s="708"/>
      <c r="P12" s="708"/>
      <c r="Q12" s="708"/>
      <c r="R12" s="708"/>
      <c r="S12" s="708"/>
      <c r="T12" s="708"/>
      <c r="U12" s="708"/>
      <c r="V12" s="708"/>
      <c r="W12" s="708"/>
      <c r="X12" s="708"/>
      <c r="Y12" s="708"/>
      <c r="Z12" s="708"/>
    </row>
    <row r="13" spans="1:26" x14ac:dyDescent="0.3">
      <c r="A13" s="710"/>
      <c r="B13" s="716">
        <v>43830</v>
      </c>
      <c r="C13" s="717">
        <v>1.1000000000000001</v>
      </c>
      <c r="D13" s="708"/>
      <c r="E13" s="708"/>
      <c r="F13" s="708"/>
      <c r="G13" s="708"/>
      <c r="H13" s="708"/>
      <c r="I13" s="708"/>
      <c r="J13" s="708"/>
      <c r="K13" s="708"/>
      <c r="L13" s="708"/>
      <c r="M13" s="708"/>
      <c r="N13" s="708"/>
      <c r="O13" s="708"/>
      <c r="P13" s="708"/>
      <c r="Q13" s="708"/>
      <c r="R13" s="708"/>
      <c r="S13" s="708"/>
      <c r="T13" s="708"/>
      <c r="U13" s="708"/>
      <c r="V13" s="708"/>
      <c r="W13" s="708"/>
      <c r="X13" s="708"/>
      <c r="Y13" s="708"/>
      <c r="Z13" s="708"/>
    </row>
    <row r="14" spans="1:26" x14ac:dyDescent="0.3">
      <c r="A14" s="710"/>
      <c r="B14" s="715" t="s">
        <v>894</v>
      </c>
      <c r="C14" s="717">
        <v>1.3</v>
      </c>
      <c r="D14" s="708"/>
      <c r="E14" s="708"/>
      <c r="F14" s="708"/>
      <c r="G14" s="708"/>
      <c r="H14" s="708"/>
      <c r="I14" s="708"/>
      <c r="J14" s="708"/>
      <c r="K14" s="708"/>
      <c r="L14" s="708"/>
      <c r="M14" s="708"/>
      <c r="N14" s="708"/>
      <c r="O14" s="708"/>
      <c r="P14" s="708"/>
      <c r="Q14" s="708"/>
      <c r="R14" s="708"/>
      <c r="S14" s="708"/>
      <c r="T14" s="708"/>
      <c r="U14" s="708"/>
      <c r="V14" s="708"/>
      <c r="W14" s="708"/>
      <c r="X14" s="708"/>
      <c r="Y14" s="708"/>
      <c r="Z14" s="708"/>
    </row>
    <row r="15" spans="1:26" x14ac:dyDescent="0.3">
      <c r="A15" s="710"/>
      <c r="B15" s="715" t="s">
        <v>895</v>
      </c>
      <c r="C15" s="717">
        <v>1.18</v>
      </c>
      <c r="D15" s="708"/>
      <c r="E15" s="708"/>
      <c r="F15" s="708"/>
      <c r="G15" s="708"/>
      <c r="H15" s="708"/>
      <c r="I15" s="708"/>
      <c r="J15" s="708"/>
      <c r="K15" s="708"/>
      <c r="L15" s="708"/>
      <c r="M15" s="708"/>
      <c r="N15" s="708"/>
      <c r="O15" s="708"/>
      <c r="P15" s="708"/>
      <c r="Q15" s="708"/>
      <c r="R15" s="708"/>
      <c r="S15" s="708"/>
      <c r="T15" s="708"/>
      <c r="U15" s="708"/>
      <c r="V15" s="708"/>
      <c r="W15" s="708"/>
      <c r="X15" s="708"/>
      <c r="Y15" s="708"/>
      <c r="Z15" s="708"/>
    </row>
    <row r="16" spans="1:26" x14ac:dyDescent="0.3">
      <c r="A16" s="710"/>
      <c r="B16" s="711"/>
      <c r="C16" s="708"/>
      <c r="D16" s="708"/>
      <c r="E16" s="708"/>
      <c r="F16" s="708"/>
      <c r="G16" s="708"/>
      <c r="H16" s="708"/>
      <c r="I16" s="708"/>
      <c r="J16" s="708"/>
      <c r="K16" s="708"/>
      <c r="L16" s="708"/>
      <c r="M16" s="708"/>
      <c r="N16" s="708"/>
      <c r="O16" s="708"/>
      <c r="P16" s="708"/>
      <c r="Q16" s="708"/>
      <c r="R16" s="708"/>
      <c r="S16" s="708"/>
      <c r="T16" s="708"/>
      <c r="U16" s="708"/>
      <c r="V16" s="708"/>
      <c r="W16" s="708"/>
      <c r="X16" s="708"/>
      <c r="Y16" s="708"/>
      <c r="Z16" s="708"/>
    </row>
    <row r="17" spans="1:28" x14ac:dyDescent="0.3">
      <c r="A17" s="710" t="s">
        <v>896</v>
      </c>
      <c r="B17" s="711"/>
      <c r="C17" s="708"/>
      <c r="D17" s="708"/>
      <c r="E17" s="708"/>
      <c r="F17" s="708"/>
      <c r="G17" s="708"/>
      <c r="H17" s="708"/>
      <c r="I17" s="708"/>
      <c r="J17" s="708"/>
      <c r="K17" s="708"/>
      <c r="L17" s="708"/>
      <c r="M17" s="708"/>
      <c r="N17" s="708"/>
      <c r="O17" s="708"/>
      <c r="P17" s="708"/>
      <c r="Q17" s="708"/>
      <c r="R17" s="708"/>
      <c r="S17" s="708"/>
      <c r="T17" s="708"/>
      <c r="U17" s="708"/>
      <c r="V17" s="708"/>
      <c r="W17" s="708"/>
      <c r="X17" s="708"/>
      <c r="Y17" s="708"/>
      <c r="Z17" s="708"/>
    </row>
    <row r="18" spans="1:28" x14ac:dyDescent="0.3">
      <c r="A18" s="718" t="s">
        <v>897</v>
      </c>
      <c r="B18" s="719" t="s">
        <v>898</v>
      </c>
      <c r="C18" s="708"/>
      <c r="D18" s="708"/>
      <c r="E18" s="708"/>
      <c r="F18" s="708"/>
      <c r="G18" s="708"/>
      <c r="H18" s="708"/>
      <c r="I18" s="708"/>
      <c r="J18" s="708"/>
      <c r="K18" s="708"/>
      <c r="L18" s="708"/>
      <c r="M18" s="708"/>
      <c r="N18" s="708"/>
      <c r="O18" s="708"/>
      <c r="P18" s="708"/>
      <c r="Q18" s="708"/>
      <c r="R18" s="708"/>
      <c r="S18" s="708"/>
      <c r="T18" s="708"/>
      <c r="U18" s="708"/>
      <c r="V18" s="708"/>
      <c r="W18" s="708"/>
      <c r="X18" s="708"/>
      <c r="Y18" s="708"/>
      <c r="Z18" s="708"/>
    </row>
    <row r="19" spans="1:28" x14ac:dyDescent="0.3">
      <c r="A19" s="718" t="s">
        <v>897</v>
      </c>
      <c r="B19" s="719" t="s">
        <v>899</v>
      </c>
      <c r="C19" s="708"/>
      <c r="D19" s="708"/>
      <c r="E19" s="708"/>
      <c r="F19" s="708"/>
      <c r="G19" s="708"/>
      <c r="H19" s="708"/>
      <c r="I19" s="708"/>
      <c r="J19" s="708"/>
      <c r="K19" s="708"/>
      <c r="L19" s="708"/>
      <c r="M19" s="708"/>
      <c r="N19" s="708"/>
      <c r="O19" s="708"/>
      <c r="P19" s="708"/>
      <c r="Q19" s="708"/>
      <c r="R19" s="708"/>
      <c r="S19" s="708"/>
      <c r="T19" s="708"/>
      <c r="U19" s="708"/>
      <c r="V19" s="708"/>
      <c r="W19" s="708"/>
      <c r="X19" s="708"/>
      <c r="Y19" s="708"/>
      <c r="Z19" s="708"/>
    </row>
    <row r="20" spans="1:28" x14ac:dyDescent="0.3">
      <c r="A20" s="718" t="s">
        <v>897</v>
      </c>
      <c r="B20" s="719" t="s">
        <v>900</v>
      </c>
      <c r="C20" s="708"/>
      <c r="D20" s="708"/>
      <c r="E20" s="708"/>
      <c r="F20" s="708"/>
      <c r="G20" s="708"/>
      <c r="H20" s="708"/>
      <c r="I20" s="708"/>
      <c r="J20" s="708"/>
      <c r="K20" s="708"/>
      <c r="L20" s="708"/>
      <c r="M20" s="708"/>
      <c r="N20" s="708"/>
      <c r="O20" s="708"/>
      <c r="P20" s="708"/>
      <c r="Q20" s="708"/>
      <c r="R20" s="708"/>
      <c r="S20" s="708"/>
      <c r="T20" s="708"/>
      <c r="U20" s="708"/>
      <c r="V20" s="708"/>
      <c r="W20" s="708"/>
      <c r="X20" s="708"/>
      <c r="Y20" s="708"/>
      <c r="Z20" s="708"/>
    </row>
    <row r="21" spans="1:28" x14ac:dyDescent="0.3">
      <c r="A21" s="718" t="s">
        <v>897</v>
      </c>
      <c r="B21" s="719" t="s">
        <v>901</v>
      </c>
      <c r="C21" s="708"/>
      <c r="D21" s="708"/>
      <c r="E21" s="708"/>
      <c r="F21" s="708"/>
      <c r="G21" s="708"/>
      <c r="H21" s="708"/>
      <c r="I21" s="708"/>
      <c r="J21" s="708"/>
      <c r="K21" s="708"/>
      <c r="L21" s="708"/>
      <c r="M21" s="708"/>
      <c r="N21" s="708"/>
      <c r="O21" s="708"/>
      <c r="P21" s="708"/>
      <c r="Q21" s="708"/>
      <c r="R21" s="708"/>
      <c r="S21" s="708"/>
      <c r="T21" s="708"/>
      <c r="U21" s="708"/>
      <c r="V21" s="708"/>
      <c r="W21" s="708"/>
      <c r="X21" s="708"/>
      <c r="Y21" s="708"/>
      <c r="Z21" s="708"/>
    </row>
    <row r="22" spans="1:28" x14ac:dyDescent="0.3">
      <c r="A22" s="710"/>
      <c r="B22" s="711"/>
      <c r="C22" s="708"/>
      <c r="D22" s="708"/>
      <c r="E22" s="708"/>
      <c r="F22" s="708"/>
      <c r="G22" s="708"/>
      <c r="H22" s="708"/>
      <c r="I22" s="708"/>
      <c r="J22" s="708"/>
      <c r="K22" s="708"/>
      <c r="L22" s="708"/>
      <c r="M22" s="708"/>
      <c r="N22" s="708"/>
      <c r="O22" s="708"/>
      <c r="P22" s="708"/>
      <c r="Q22" s="708"/>
      <c r="R22" s="708"/>
      <c r="S22" s="708"/>
      <c r="T22" s="708"/>
      <c r="U22" s="708"/>
      <c r="V22" s="708"/>
      <c r="W22" s="708"/>
      <c r="X22" s="708"/>
      <c r="Y22" s="708"/>
      <c r="Z22" s="708"/>
    </row>
    <row r="23" spans="1:28" x14ac:dyDescent="0.3">
      <c r="A23" s="710"/>
      <c r="B23" s="711"/>
      <c r="C23" s="708"/>
      <c r="D23" s="708"/>
      <c r="E23" s="708"/>
      <c r="F23" s="708"/>
      <c r="G23" s="708"/>
      <c r="H23" s="708"/>
      <c r="I23" s="708"/>
      <c r="J23" s="708"/>
      <c r="K23" s="708"/>
      <c r="L23" s="708"/>
      <c r="M23" s="708"/>
      <c r="N23" s="708"/>
      <c r="O23" s="708"/>
      <c r="P23" s="708"/>
      <c r="Q23" s="708"/>
      <c r="R23" s="708"/>
      <c r="S23" s="708"/>
      <c r="T23" s="708"/>
      <c r="U23" s="708"/>
      <c r="V23" s="708"/>
      <c r="W23" s="708"/>
      <c r="X23" s="708"/>
      <c r="Y23" s="708"/>
      <c r="Z23" s="708"/>
    </row>
    <row r="25" spans="1:28" x14ac:dyDescent="0.3">
      <c r="A25" s="712"/>
      <c r="B25" s="710" t="s">
        <v>902</v>
      </c>
      <c r="C25" s="710"/>
      <c r="D25" s="710"/>
      <c r="E25" s="710"/>
      <c r="F25" s="710"/>
      <c r="G25" s="710"/>
      <c r="H25" s="710"/>
      <c r="I25" s="710"/>
      <c r="J25" s="710"/>
      <c r="K25" s="710"/>
      <c r="L25" s="710"/>
      <c r="M25" s="710"/>
      <c r="N25" s="710"/>
      <c r="O25" s="710"/>
      <c r="P25" s="710"/>
      <c r="Q25" s="710"/>
      <c r="R25" s="710"/>
      <c r="S25" s="710"/>
      <c r="T25" s="710"/>
      <c r="U25" s="708"/>
      <c r="V25" s="708"/>
      <c r="W25" s="708"/>
      <c r="X25" s="708"/>
      <c r="Y25" s="708"/>
      <c r="Z25" s="708"/>
    </row>
    <row r="26" spans="1:28" x14ac:dyDescent="0.3">
      <c r="A26" s="712" t="s">
        <v>903</v>
      </c>
      <c r="B26" s="710" t="s">
        <v>904</v>
      </c>
      <c r="C26" s="710"/>
      <c r="D26" s="710"/>
      <c r="E26" s="710"/>
      <c r="F26" s="710"/>
      <c r="G26" s="710"/>
      <c r="H26" s="710"/>
      <c r="I26" s="710"/>
      <c r="J26" s="710"/>
      <c r="K26" s="710"/>
      <c r="L26" s="710"/>
      <c r="M26" s="710"/>
      <c r="N26" s="710"/>
      <c r="O26" s="710"/>
      <c r="P26" s="710"/>
      <c r="Q26" s="710"/>
      <c r="R26" s="710"/>
      <c r="S26" s="710"/>
      <c r="T26" s="710"/>
      <c r="U26" s="708"/>
      <c r="V26" s="708"/>
      <c r="W26" s="708"/>
      <c r="X26" s="708"/>
      <c r="Y26" s="708"/>
      <c r="Z26" s="708"/>
    </row>
    <row r="27" spans="1:28" x14ac:dyDescent="0.3">
      <c r="A27" s="712"/>
      <c r="B27" s="710" t="s">
        <v>905</v>
      </c>
      <c r="C27" s="710"/>
      <c r="D27" s="710"/>
      <c r="E27" s="710"/>
      <c r="F27" s="710"/>
      <c r="G27" s="710"/>
      <c r="H27" s="710"/>
      <c r="I27" s="710"/>
      <c r="J27" s="710"/>
      <c r="K27" s="710"/>
      <c r="L27" s="710"/>
      <c r="M27" s="710"/>
      <c r="N27" s="710"/>
      <c r="O27" s="710"/>
      <c r="P27" s="710"/>
      <c r="Q27" s="710"/>
      <c r="R27" s="710"/>
      <c r="S27" s="710"/>
      <c r="T27" s="710"/>
      <c r="U27" s="708"/>
      <c r="V27" s="708"/>
      <c r="W27" s="708"/>
      <c r="X27" s="708"/>
      <c r="Y27" s="708"/>
      <c r="Z27" s="708"/>
    </row>
    <row r="28" spans="1:28" x14ac:dyDescent="0.3">
      <c r="A28" s="712"/>
      <c r="B28" s="710"/>
      <c r="C28" s="710"/>
      <c r="D28" s="710"/>
      <c r="E28" s="710"/>
      <c r="F28" s="710"/>
      <c r="G28" s="710"/>
      <c r="H28" s="710"/>
      <c r="I28" s="710"/>
      <c r="J28" s="710"/>
      <c r="K28" s="710"/>
      <c r="L28" s="710"/>
      <c r="M28" s="710"/>
      <c r="N28" s="710"/>
      <c r="O28" s="710"/>
      <c r="P28" s="710"/>
      <c r="Q28" s="710"/>
      <c r="R28" s="710"/>
      <c r="S28" s="710"/>
      <c r="T28" s="710"/>
      <c r="U28" s="708"/>
      <c r="V28" s="708"/>
      <c r="W28" s="708"/>
      <c r="X28" s="708"/>
      <c r="Y28" s="708"/>
      <c r="Z28" s="708"/>
    </row>
    <row r="29" spans="1:28" x14ac:dyDescent="0.3">
      <c r="A29" s="713"/>
      <c r="B29" s="713"/>
      <c r="C29" s="713"/>
      <c r="D29" s="713"/>
      <c r="E29" s="713"/>
      <c r="F29" s="713"/>
      <c r="G29" s="713"/>
      <c r="H29" s="713"/>
      <c r="I29" s="713"/>
      <c r="J29" s="713"/>
      <c r="K29" s="713"/>
      <c r="L29" s="713"/>
      <c r="M29" s="713"/>
      <c r="N29" s="713"/>
      <c r="O29" s="713"/>
      <c r="P29" s="713"/>
      <c r="Q29" s="713"/>
      <c r="R29" s="713"/>
      <c r="S29" s="713"/>
      <c r="T29" s="713"/>
      <c r="U29" s="713"/>
      <c r="V29" s="713"/>
      <c r="W29" s="713"/>
      <c r="X29" s="713"/>
      <c r="Y29" s="713"/>
      <c r="Z29" s="713"/>
      <c r="AA29" s="713"/>
      <c r="AB29" s="713"/>
    </row>
    <row r="30" spans="1:28" x14ac:dyDescent="0.3">
      <c r="A30" s="713" t="s">
        <v>889</v>
      </c>
      <c r="B30" s="713"/>
      <c r="C30" s="713"/>
      <c r="D30" s="713"/>
      <c r="E30" s="714"/>
      <c r="F30" s="713"/>
      <c r="G30" s="713"/>
      <c r="H30" s="713"/>
      <c r="I30" s="713"/>
      <c r="J30" s="713"/>
      <c r="K30" s="713"/>
      <c r="L30" s="713"/>
      <c r="M30" s="713"/>
      <c r="N30" s="713"/>
      <c r="O30" s="713"/>
      <c r="P30" s="713"/>
      <c r="Q30" s="713"/>
      <c r="R30" s="713"/>
      <c r="S30" s="713"/>
      <c r="T30" s="713"/>
      <c r="U30" s="713"/>
      <c r="V30" s="713"/>
      <c r="W30" s="713"/>
      <c r="X30" s="713"/>
      <c r="Y30" s="713"/>
      <c r="Z30" s="713"/>
      <c r="AA30" s="713"/>
      <c r="AB30" s="713"/>
    </row>
    <row r="31" spans="1:28" x14ac:dyDescent="0.3">
      <c r="A31" s="713"/>
      <c r="B31" s="713"/>
      <c r="C31" s="713"/>
      <c r="D31" s="713"/>
      <c r="E31" s="713"/>
      <c r="F31" s="713"/>
      <c r="G31" s="713"/>
      <c r="H31" s="713"/>
      <c r="I31" s="713"/>
      <c r="J31" s="713"/>
      <c r="K31" s="713"/>
      <c r="L31" s="713"/>
      <c r="M31" s="713"/>
      <c r="N31" s="713"/>
      <c r="O31" s="713"/>
      <c r="P31" s="713"/>
      <c r="Q31" s="713"/>
      <c r="R31" s="713"/>
      <c r="S31" s="713"/>
      <c r="T31" s="713"/>
      <c r="U31" s="713"/>
      <c r="V31" s="713"/>
      <c r="W31" s="713"/>
      <c r="X31" s="713"/>
      <c r="Y31" s="713"/>
      <c r="Z31" s="713"/>
      <c r="AA31" s="713"/>
      <c r="AB31" s="713"/>
    </row>
    <row r="32" spans="1:28" x14ac:dyDescent="0.3">
      <c r="A32" s="713"/>
      <c r="B32" s="713"/>
      <c r="C32" s="713"/>
      <c r="D32" s="713"/>
      <c r="E32" s="713"/>
    </row>
    <row r="33" spans="1:5" x14ac:dyDescent="0.3">
      <c r="A33" s="713"/>
      <c r="B33" s="713"/>
      <c r="C33" s="713"/>
      <c r="D33" s="713"/>
      <c r="E33" s="713"/>
    </row>
    <row r="34" spans="1:5" x14ac:dyDescent="0.3">
      <c r="A34" s="713"/>
      <c r="B34" s="713"/>
      <c r="C34" s="713"/>
      <c r="D34" s="713"/>
      <c r="E34" s="713"/>
    </row>
    <row r="35" spans="1:5" x14ac:dyDescent="0.3">
      <c r="A35" s="713"/>
      <c r="B35" s="713"/>
      <c r="C35" s="713"/>
      <c r="D35" s="713"/>
      <c r="E35" s="713"/>
    </row>
    <row r="36" spans="1:5" x14ac:dyDescent="0.3">
      <c r="A36" s="713"/>
      <c r="B36" s="713"/>
      <c r="C36" s="713"/>
      <c r="D36" s="713"/>
      <c r="E36" s="713"/>
    </row>
    <row r="37" spans="1:5" x14ac:dyDescent="0.3">
      <c r="A37" s="713"/>
      <c r="B37" s="713"/>
      <c r="C37" s="713"/>
      <c r="D37" s="713"/>
      <c r="E37" s="713"/>
    </row>
    <row r="38" spans="1:5" x14ac:dyDescent="0.3">
      <c r="A38" s="713"/>
      <c r="B38" s="713"/>
      <c r="C38" s="713"/>
      <c r="D38" s="713"/>
      <c r="E38" s="713"/>
    </row>
    <row r="39" spans="1:5" x14ac:dyDescent="0.3">
      <c r="A39" s="713"/>
      <c r="B39" s="713"/>
      <c r="C39" s="713"/>
      <c r="D39" s="713"/>
      <c r="E39" s="713"/>
    </row>
    <row r="40" spans="1:5" x14ac:dyDescent="0.3">
      <c r="A40" s="713"/>
      <c r="B40" s="713"/>
      <c r="C40" s="713"/>
      <c r="D40" s="713"/>
      <c r="E40" s="713"/>
    </row>
    <row r="41" spans="1:5" x14ac:dyDescent="0.3">
      <c r="A41" s="713"/>
      <c r="B41" s="713"/>
      <c r="C41" s="713"/>
      <c r="D41" s="713"/>
      <c r="E41" s="713"/>
    </row>
    <row r="42" spans="1:5" x14ac:dyDescent="0.3">
      <c r="A42" s="713"/>
      <c r="B42" s="713"/>
      <c r="C42" s="713"/>
      <c r="D42" s="713"/>
      <c r="E42" s="713"/>
    </row>
    <row r="43" spans="1:5" x14ac:dyDescent="0.3">
      <c r="A43" s="713"/>
      <c r="B43" s="713"/>
      <c r="C43" s="713"/>
      <c r="D43" s="713"/>
      <c r="E43" s="713"/>
    </row>
    <row r="44" spans="1:5" x14ac:dyDescent="0.3">
      <c r="A44" s="713"/>
      <c r="B44" s="713"/>
      <c r="C44" s="713"/>
      <c r="D44" s="713"/>
      <c r="E44" s="713"/>
    </row>
    <row r="45" spans="1:5" x14ac:dyDescent="0.3">
      <c r="A45" s="713"/>
      <c r="B45" s="713"/>
      <c r="C45" s="713"/>
      <c r="D45" s="713"/>
      <c r="E45" s="713"/>
    </row>
    <row r="46" spans="1:5" x14ac:dyDescent="0.3">
      <c r="A46" s="713"/>
      <c r="B46" s="713"/>
      <c r="C46" s="713"/>
      <c r="D46" s="713"/>
      <c r="E46" s="713"/>
    </row>
    <row r="47" spans="1:5" x14ac:dyDescent="0.3">
      <c r="A47" s="713"/>
      <c r="B47" s="713"/>
      <c r="C47" s="713"/>
      <c r="D47" s="713"/>
      <c r="E47" s="713"/>
    </row>
    <row r="48" spans="1:5" x14ac:dyDescent="0.3">
      <c r="A48" s="713"/>
      <c r="B48" s="713"/>
      <c r="C48" s="713"/>
      <c r="D48" s="713"/>
      <c r="E48" s="713"/>
    </row>
    <row r="49" spans="1:5" x14ac:dyDescent="0.3">
      <c r="A49" s="713"/>
      <c r="B49" s="713"/>
      <c r="C49" s="713"/>
      <c r="D49" s="713"/>
      <c r="E49" s="713"/>
    </row>
    <row r="50" spans="1:5" x14ac:dyDescent="0.3">
      <c r="A50" s="713"/>
      <c r="B50" s="713"/>
      <c r="C50" s="713"/>
      <c r="D50" s="713"/>
      <c r="E50" s="713"/>
    </row>
    <row r="51" spans="1:5" x14ac:dyDescent="0.3">
      <c r="A51" s="713"/>
      <c r="B51" s="713"/>
      <c r="C51" s="713"/>
      <c r="D51" s="713"/>
      <c r="E51" s="713"/>
    </row>
    <row r="52" spans="1:5" x14ac:dyDescent="0.3">
      <c r="A52" s="713"/>
      <c r="B52" s="713"/>
      <c r="C52" s="713"/>
      <c r="D52" s="713"/>
      <c r="E52" s="713"/>
    </row>
    <row r="53" spans="1:5" x14ac:dyDescent="0.3">
      <c r="A53" s="713"/>
      <c r="B53" s="713"/>
      <c r="C53" s="713"/>
      <c r="D53" s="713"/>
      <c r="E53" s="713"/>
    </row>
    <row r="54" spans="1:5" x14ac:dyDescent="0.3">
      <c r="A54" s="713"/>
      <c r="B54" s="713"/>
      <c r="C54" s="713"/>
      <c r="D54" s="713"/>
      <c r="E54" s="713"/>
    </row>
    <row r="55" spans="1:5" x14ac:dyDescent="0.3">
      <c r="A55" s="713"/>
      <c r="B55" s="713"/>
      <c r="C55" s="713"/>
      <c r="D55" s="713"/>
      <c r="E55" s="713"/>
    </row>
    <row r="56" spans="1:5" x14ac:dyDescent="0.3">
      <c r="A56" s="713"/>
      <c r="B56" s="713"/>
      <c r="C56" s="713"/>
      <c r="D56" s="713"/>
      <c r="E56" s="713"/>
    </row>
    <row r="57" spans="1:5" x14ac:dyDescent="0.3">
      <c r="A57" s="713"/>
      <c r="B57" s="713"/>
      <c r="C57" s="713"/>
      <c r="D57" s="713"/>
      <c r="E57" s="713"/>
    </row>
  </sheetData>
  <pageMargins left="0.7" right="0.7" top="0.75" bottom="0.75" header="0.3" footer="0.3"/>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B2"/>
  <sheetViews>
    <sheetView workbookViewId="0">
      <selection activeCell="B2" sqref="B2"/>
    </sheetView>
  </sheetViews>
  <sheetFormatPr defaultRowHeight="14.4" x14ac:dyDescent="0.3"/>
  <sheetData>
    <row r="2" spans="2:2" ht="18" x14ac:dyDescent="0.35">
      <c r="B2" s="56" t="s">
        <v>68</v>
      </c>
    </row>
  </sheetData>
  <pageMargins left="0.7" right="0.7" top="0.75" bottom="0.75" header="0.3" footer="0.3"/>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3:AB49"/>
  <sheetViews>
    <sheetView workbookViewId="0">
      <selection activeCell="A3" sqref="A3:Z3"/>
    </sheetView>
  </sheetViews>
  <sheetFormatPr defaultColWidth="8.77734375" defaultRowHeight="15.6" x14ac:dyDescent="0.3"/>
  <cols>
    <col min="1" max="1" width="22.77734375" style="709" customWidth="1"/>
    <col min="2" max="5" width="13.77734375" style="709" customWidth="1"/>
    <col min="6" max="6" width="13.21875" style="709" customWidth="1"/>
    <col min="7" max="26" width="4" style="709" customWidth="1"/>
    <col min="27" max="16384" width="8.77734375" style="709"/>
  </cols>
  <sheetData>
    <row r="3" spans="1:26" x14ac:dyDescent="0.3">
      <c r="A3" s="201" t="s">
        <v>906</v>
      </c>
      <c r="B3" s="201"/>
      <c r="C3" s="201"/>
    </row>
    <row r="4" spans="1:26" x14ac:dyDescent="0.3">
      <c r="A4" s="708"/>
      <c r="B4" s="708"/>
      <c r="C4" s="708"/>
      <c r="D4" s="708"/>
      <c r="E4" s="708"/>
      <c r="F4" s="708"/>
      <c r="G4" s="708"/>
      <c r="H4" s="708"/>
      <c r="I4" s="708"/>
      <c r="J4" s="708"/>
      <c r="K4" s="708"/>
      <c r="L4" s="708"/>
      <c r="M4" s="708"/>
      <c r="N4" s="708"/>
      <c r="O4" s="708"/>
      <c r="P4" s="708"/>
      <c r="Q4" s="708"/>
      <c r="R4" s="708"/>
      <c r="S4" s="708"/>
      <c r="T4" s="708"/>
      <c r="U4" s="708"/>
      <c r="V4" s="708"/>
      <c r="W4" s="708"/>
      <c r="X4" s="708"/>
      <c r="Y4" s="708"/>
      <c r="Z4" s="708"/>
    </row>
    <row r="5" spans="1:26" x14ac:dyDescent="0.3">
      <c r="A5" s="710" t="s">
        <v>907</v>
      </c>
      <c r="B5" s="708"/>
      <c r="C5" s="708"/>
      <c r="D5" s="708"/>
      <c r="E5" s="708"/>
      <c r="F5" s="708"/>
      <c r="G5" s="708"/>
      <c r="H5" s="708"/>
      <c r="I5" s="708"/>
      <c r="J5" s="708"/>
      <c r="K5" s="708"/>
      <c r="L5" s="708"/>
      <c r="M5" s="708"/>
      <c r="N5" s="708"/>
      <c r="O5" s="708"/>
      <c r="P5" s="708"/>
      <c r="Q5" s="708"/>
      <c r="R5" s="708"/>
      <c r="S5" s="708"/>
      <c r="T5" s="708"/>
      <c r="U5" s="708"/>
      <c r="V5" s="708"/>
      <c r="W5" s="708"/>
      <c r="X5" s="708"/>
      <c r="Y5" s="708"/>
      <c r="Z5" s="708"/>
    </row>
    <row r="6" spans="1:26" x14ac:dyDescent="0.3">
      <c r="A6" s="710"/>
      <c r="B6" s="708"/>
      <c r="C6" s="708"/>
      <c r="D6" s="708"/>
      <c r="E6" s="708"/>
      <c r="F6" s="708"/>
      <c r="G6" s="708"/>
      <c r="H6" s="708"/>
      <c r="I6" s="708"/>
      <c r="J6" s="708"/>
      <c r="K6" s="708"/>
      <c r="L6" s="708"/>
      <c r="M6" s="708"/>
      <c r="N6" s="708"/>
      <c r="O6" s="708"/>
      <c r="P6" s="708"/>
      <c r="Q6" s="708"/>
      <c r="R6" s="708"/>
      <c r="S6" s="708"/>
      <c r="T6" s="708"/>
      <c r="U6" s="708"/>
      <c r="V6" s="708"/>
      <c r="W6" s="708"/>
      <c r="X6" s="708"/>
      <c r="Y6" s="708"/>
      <c r="Z6" s="708"/>
    </row>
    <row r="7" spans="1:26" x14ac:dyDescent="0.3">
      <c r="A7" s="710" t="s">
        <v>908</v>
      </c>
      <c r="B7" s="711"/>
      <c r="C7" s="708"/>
      <c r="D7" s="708"/>
      <c r="E7" s="708"/>
      <c r="F7" s="708"/>
      <c r="G7" s="708"/>
      <c r="H7" s="708"/>
      <c r="I7" s="708"/>
      <c r="J7" s="708"/>
      <c r="K7" s="708"/>
      <c r="L7" s="708"/>
      <c r="M7" s="708"/>
      <c r="N7" s="708"/>
      <c r="O7" s="708"/>
      <c r="P7" s="708"/>
      <c r="Q7" s="708"/>
      <c r="R7" s="708"/>
      <c r="S7" s="708"/>
      <c r="T7" s="708"/>
      <c r="U7" s="708"/>
      <c r="V7" s="708"/>
      <c r="W7" s="708"/>
      <c r="X7" s="708"/>
      <c r="Y7" s="708"/>
      <c r="Z7" s="708"/>
    </row>
    <row r="8" spans="1:26" x14ac:dyDescent="0.3">
      <c r="A8" s="710"/>
      <c r="B8" s="711"/>
      <c r="C8" s="708"/>
      <c r="D8" s="708"/>
      <c r="E8" s="708"/>
      <c r="F8" s="708"/>
      <c r="G8" s="708"/>
      <c r="H8" s="708"/>
      <c r="I8" s="708"/>
      <c r="J8" s="708"/>
      <c r="K8" s="708"/>
      <c r="L8" s="708"/>
      <c r="M8" s="708"/>
      <c r="N8" s="708"/>
      <c r="O8" s="708"/>
      <c r="P8" s="708"/>
      <c r="Q8" s="708"/>
      <c r="R8" s="708"/>
      <c r="S8" s="708"/>
      <c r="T8" s="708"/>
      <c r="U8" s="708"/>
      <c r="V8" s="708"/>
      <c r="W8" s="708"/>
      <c r="X8" s="708"/>
      <c r="Y8" s="708"/>
      <c r="Z8" s="708"/>
    </row>
    <row r="9" spans="1:26" x14ac:dyDescent="0.3">
      <c r="A9" s="710" t="s">
        <v>909</v>
      </c>
      <c r="B9" s="719"/>
      <c r="C9" s="708"/>
      <c r="D9" s="708"/>
      <c r="E9" s="708"/>
      <c r="F9" s="708"/>
      <c r="G9" s="708"/>
      <c r="H9" s="708"/>
      <c r="I9" s="708"/>
      <c r="J9" s="708"/>
      <c r="K9" s="708"/>
      <c r="L9" s="708"/>
      <c r="M9" s="708"/>
      <c r="N9" s="708"/>
      <c r="O9" s="708"/>
      <c r="P9" s="708"/>
      <c r="Q9" s="708"/>
      <c r="R9" s="708"/>
      <c r="S9" s="708"/>
      <c r="T9" s="708"/>
      <c r="U9" s="708"/>
      <c r="V9" s="708"/>
      <c r="W9" s="708"/>
      <c r="X9" s="708"/>
      <c r="Y9" s="708"/>
      <c r="Z9" s="708"/>
    </row>
    <row r="10" spans="1:26" x14ac:dyDescent="0.3">
      <c r="A10" s="719" t="s">
        <v>910</v>
      </c>
      <c r="B10" s="719"/>
      <c r="C10" s="708"/>
      <c r="D10" s="708"/>
      <c r="E10" s="708"/>
      <c r="F10" s="708"/>
      <c r="G10" s="708"/>
      <c r="H10" s="708"/>
      <c r="I10" s="708"/>
      <c r="J10" s="708"/>
      <c r="K10" s="708"/>
      <c r="L10" s="708"/>
      <c r="M10" s="708"/>
      <c r="N10" s="708"/>
      <c r="O10" s="708"/>
      <c r="P10" s="708"/>
      <c r="Q10" s="708"/>
      <c r="R10" s="708"/>
      <c r="S10" s="708"/>
      <c r="T10" s="708"/>
      <c r="U10" s="708"/>
      <c r="V10" s="708"/>
      <c r="W10" s="708"/>
      <c r="X10" s="708"/>
      <c r="Y10" s="708"/>
      <c r="Z10" s="708"/>
    </row>
    <row r="11" spans="1:26" x14ac:dyDescent="0.3">
      <c r="A11" s="719" t="s">
        <v>911</v>
      </c>
      <c r="B11" s="719"/>
      <c r="C11" s="708"/>
      <c r="D11" s="708"/>
      <c r="E11" s="708"/>
      <c r="F11" s="708"/>
      <c r="G11" s="708"/>
      <c r="H11" s="708"/>
      <c r="I11" s="708"/>
      <c r="J11" s="708"/>
      <c r="K11" s="708"/>
      <c r="L11" s="708"/>
      <c r="M11" s="708"/>
      <c r="N11" s="708"/>
      <c r="O11" s="708"/>
      <c r="P11" s="708"/>
      <c r="Q11" s="708"/>
      <c r="R11" s="708"/>
      <c r="S11" s="708"/>
      <c r="T11" s="708"/>
      <c r="U11" s="708"/>
      <c r="V11" s="708"/>
      <c r="W11" s="708"/>
      <c r="X11" s="708"/>
      <c r="Y11" s="708"/>
      <c r="Z11" s="708"/>
    </row>
    <row r="12" spans="1:26" x14ac:dyDescent="0.3">
      <c r="A12" s="719" t="s">
        <v>912</v>
      </c>
      <c r="B12" s="719"/>
      <c r="C12" s="708"/>
      <c r="D12" s="708"/>
      <c r="E12" s="708"/>
      <c r="F12" s="708"/>
      <c r="G12" s="708"/>
      <c r="H12" s="708"/>
      <c r="I12" s="708"/>
      <c r="J12" s="708"/>
      <c r="K12" s="708"/>
      <c r="L12" s="708"/>
      <c r="M12" s="708"/>
      <c r="N12" s="708"/>
      <c r="O12" s="708"/>
      <c r="P12" s="708"/>
      <c r="Q12" s="708"/>
      <c r="R12" s="708"/>
      <c r="S12" s="708"/>
      <c r="T12" s="708"/>
      <c r="U12" s="708"/>
      <c r="V12" s="708"/>
      <c r="W12" s="708"/>
      <c r="X12" s="708"/>
      <c r="Y12" s="708"/>
      <c r="Z12" s="708"/>
    </row>
    <row r="13" spans="1:26" x14ac:dyDescent="0.3">
      <c r="A13" s="719" t="s">
        <v>913</v>
      </c>
      <c r="B13" s="720"/>
      <c r="C13" s="708"/>
      <c r="D13" s="708"/>
      <c r="E13" s="708"/>
      <c r="F13" s="708"/>
      <c r="G13" s="708"/>
      <c r="H13" s="708"/>
      <c r="I13" s="708"/>
      <c r="J13" s="708"/>
      <c r="K13" s="708"/>
      <c r="L13" s="708"/>
      <c r="M13" s="708"/>
      <c r="N13" s="708"/>
      <c r="O13" s="708"/>
      <c r="P13" s="708"/>
      <c r="Q13" s="708"/>
      <c r="R13" s="708"/>
      <c r="S13" s="708"/>
      <c r="T13" s="708"/>
      <c r="U13" s="708"/>
      <c r="V13" s="708"/>
      <c r="W13" s="708"/>
      <c r="X13" s="708"/>
      <c r="Y13" s="708"/>
      <c r="Z13" s="708"/>
    </row>
    <row r="14" spans="1:26" x14ac:dyDescent="0.3">
      <c r="A14" s="720"/>
      <c r="B14" s="720"/>
      <c r="C14" s="708"/>
      <c r="D14" s="708"/>
      <c r="E14" s="708"/>
      <c r="F14" s="708"/>
      <c r="G14" s="708"/>
      <c r="H14" s="708"/>
      <c r="I14" s="708"/>
      <c r="J14" s="708"/>
      <c r="K14" s="708"/>
      <c r="L14" s="708"/>
      <c r="M14" s="708"/>
      <c r="N14" s="708"/>
      <c r="O14" s="708"/>
      <c r="P14" s="708"/>
      <c r="Q14" s="708"/>
      <c r="R14" s="708"/>
      <c r="S14" s="708"/>
      <c r="T14" s="708"/>
      <c r="U14" s="708"/>
      <c r="V14" s="708"/>
      <c r="W14" s="708"/>
      <c r="X14" s="708"/>
      <c r="Y14" s="708"/>
      <c r="Z14" s="708"/>
    </row>
    <row r="15" spans="1:26" x14ac:dyDescent="0.3">
      <c r="A15" s="708"/>
      <c r="B15" s="708"/>
      <c r="C15" s="708"/>
      <c r="D15" s="708"/>
      <c r="E15" s="708"/>
      <c r="F15" s="708"/>
      <c r="G15" s="708"/>
      <c r="H15" s="708"/>
      <c r="I15" s="708"/>
      <c r="J15" s="708"/>
      <c r="K15" s="708"/>
      <c r="L15" s="708"/>
      <c r="M15" s="708"/>
      <c r="N15" s="708"/>
      <c r="O15" s="708"/>
      <c r="P15" s="708"/>
      <c r="Q15" s="708"/>
      <c r="R15" s="708"/>
      <c r="S15" s="708"/>
      <c r="T15" s="708"/>
      <c r="U15" s="708"/>
      <c r="V15" s="708"/>
      <c r="W15" s="708"/>
      <c r="X15" s="708"/>
      <c r="Y15" s="708"/>
      <c r="Z15" s="708"/>
    </row>
    <row r="17" spans="1:28" x14ac:dyDescent="0.3">
      <c r="A17" s="712"/>
      <c r="B17" s="710" t="s">
        <v>902</v>
      </c>
      <c r="C17" s="710"/>
      <c r="D17" s="710"/>
      <c r="E17" s="710"/>
      <c r="F17" s="710"/>
      <c r="G17" s="710"/>
      <c r="H17" s="710"/>
      <c r="I17" s="710"/>
      <c r="J17" s="710"/>
      <c r="K17" s="710"/>
      <c r="L17" s="710"/>
      <c r="M17" s="710"/>
      <c r="N17" s="710"/>
      <c r="O17" s="710"/>
      <c r="P17" s="710"/>
      <c r="Q17" s="710"/>
      <c r="R17" s="710"/>
      <c r="S17" s="710"/>
      <c r="T17" s="710"/>
      <c r="U17" s="708"/>
      <c r="V17" s="708"/>
      <c r="W17" s="708"/>
      <c r="X17" s="708"/>
      <c r="Y17" s="708"/>
      <c r="Z17" s="708"/>
    </row>
    <row r="18" spans="1:28" x14ac:dyDescent="0.3">
      <c r="A18" s="712" t="s">
        <v>914</v>
      </c>
      <c r="B18" s="710" t="s">
        <v>915</v>
      </c>
      <c r="C18" s="710"/>
      <c r="D18" s="710"/>
      <c r="E18" s="710"/>
      <c r="F18" s="710"/>
      <c r="G18" s="710"/>
      <c r="H18" s="710"/>
      <c r="I18" s="710"/>
      <c r="J18" s="710"/>
      <c r="K18" s="710"/>
      <c r="L18" s="710"/>
      <c r="M18" s="710"/>
      <c r="N18" s="710"/>
      <c r="O18" s="710"/>
      <c r="P18" s="710"/>
      <c r="Q18" s="710"/>
      <c r="R18" s="710"/>
      <c r="S18" s="710"/>
      <c r="T18" s="710"/>
      <c r="U18" s="708"/>
      <c r="V18" s="708"/>
      <c r="W18" s="708"/>
      <c r="X18" s="708"/>
      <c r="Y18" s="708"/>
      <c r="Z18" s="708"/>
    </row>
    <row r="19" spans="1:28" x14ac:dyDescent="0.3">
      <c r="A19" s="712"/>
      <c r="B19" s="710" t="s">
        <v>916</v>
      </c>
      <c r="C19" s="710"/>
      <c r="D19" s="710"/>
      <c r="E19" s="710"/>
      <c r="F19" s="710"/>
      <c r="G19" s="710"/>
      <c r="H19" s="710"/>
      <c r="I19" s="710"/>
      <c r="J19" s="710"/>
      <c r="K19" s="710"/>
      <c r="L19" s="710"/>
      <c r="M19" s="710"/>
      <c r="N19" s="710"/>
      <c r="O19" s="710"/>
      <c r="P19" s="710"/>
      <c r="Q19" s="710"/>
      <c r="R19" s="710"/>
      <c r="S19" s="710"/>
      <c r="T19" s="710"/>
      <c r="U19" s="708"/>
      <c r="V19" s="708"/>
      <c r="W19" s="708"/>
      <c r="X19" s="708"/>
      <c r="Y19" s="708"/>
      <c r="Z19" s="708"/>
    </row>
    <row r="20" spans="1:28" x14ac:dyDescent="0.3">
      <c r="A20" s="712"/>
      <c r="B20" s="710"/>
      <c r="C20" s="710"/>
      <c r="D20" s="710"/>
      <c r="E20" s="710"/>
      <c r="F20" s="710"/>
      <c r="G20" s="710"/>
      <c r="H20" s="710"/>
      <c r="I20" s="710"/>
      <c r="J20" s="710"/>
      <c r="K20" s="710"/>
      <c r="L20" s="710"/>
      <c r="M20" s="710"/>
      <c r="N20" s="710"/>
      <c r="O20" s="710"/>
      <c r="P20" s="710"/>
      <c r="Q20" s="710"/>
      <c r="R20" s="710"/>
      <c r="S20" s="710"/>
      <c r="T20" s="710"/>
      <c r="U20" s="708"/>
      <c r="V20" s="708"/>
      <c r="W20" s="708"/>
      <c r="X20" s="708"/>
      <c r="Y20" s="708"/>
      <c r="Z20" s="708"/>
    </row>
    <row r="21" spans="1:28" x14ac:dyDescent="0.3">
      <c r="A21" s="713"/>
      <c r="B21" s="713"/>
      <c r="C21" s="713"/>
      <c r="D21" s="713"/>
      <c r="E21" s="713"/>
      <c r="F21" s="713"/>
      <c r="G21" s="713"/>
      <c r="H21" s="713"/>
      <c r="I21" s="713"/>
      <c r="J21" s="713"/>
      <c r="K21" s="713"/>
      <c r="L21" s="713"/>
      <c r="M21" s="713"/>
      <c r="N21" s="713"/>
      <c r="O21" s="713"/>
      <c r="P21" s="713"/>
      <c r="Q21" s="713"/>
      <c r="R21" s="713"/>
      <c r="S21" s="713"/>
      <c r="T21" s="713"/>
      <c r="U21" s="713"/>
      <c r="V21" s="713"/>
      <c r="W21" s="713"/>
      <c r="X21" s="713"/>
      <c r="Y21" s="713"/>
      <c r="Z21" s="713"/>
      <c r="AA21" s="713"/>
      <c r="AB21" s="713"/>
    </row>
    <row r="22" spans="1:28" x14ac:dyDescent="0.3">
      <c r="A22" s="713" t="s">
        <v>889</v>
      </c>
      <c r="B22" s="713"/>
      <c r="C22" s="713"/>
      <c r="D22" s="713"/>
      <c r="E22" s="714"/>
      <c r="F22" s="713"/>
      <c r="G22" s="713"/>
      <c r="H22" s="713"/>
      <c r="I22" s="713"/>
      <c r="J22" s="713"/>
      <c r="K22" s="713"/>
      <c r="L22" s="713"/>
      <c r="M22" s="713"/>
      <c r="N22" s="713"/>
      <c r="O22" s="713"/>
      <c r="P22" s="713"/>
      <c r="Q22" s="713"/>
      <c r="R22" s="713"/>
      <c r="S22" s="713"/>
      <c r="T22" s="713"/>
      <c r="U22" s="713"/>
      <c r="V22" s="713"/>
      <c r="W22" s="713"/>
      <c r="X22" s="713"/>
      <c r="Y22" s="713"/>
      <c r="Z22" s="713"/>
      <c r="AA22" s="713"/>
      <c r="AB22" s="713"/>
    </row>
    <row r="23" spans="1:28" x14ac:dyDescent="0.3">
      <c r="A23" s="713"/>
      <c r="B23" s="713"/>
      <c r="C23" s="713"/>
      <c r="D23" s="713"/>
      <c r="E23" s="713"/>
      <c r="F23" s="713"/>
      <c r="G23" s="713"/>
      <c r="H23" s="713"/>
      <c r="I23" s="713"/>
      <c r="J23" s="713"/>
      <c r="K23" s="713"/>
      <c r="L23" s="713"/>
      <c r="M23" s="713"/>
      <c r="N23" s="713"/>
      <c r="O23" s="713"/>
      <c r="P23" s="713"/>
      <c r="Q23" s="713"/>
      <c r="R23" s="713"/>
      <c r="S23" s="713"/>
      <c r="T23" s="713"/>
      <c r="U23" s="713"/>
      <c r="V23" s="713"/>
      <c r="W23" s="713"/>
      <c r="X23" s="713"/>
      <c r="Y23" s="713"/>
      <c r="Z23" s="713"/>
      <c r="AA23" s="713"/>
      <c r="AB23" s="713"/>
    </row>
    <row r="24" spans="1:28" x14ac:dyDescent="0.3">
      <c r="A24" s="713"/>
      <c r="B24" s="713"/>
      <c r="C24" s="713"/>
      <c r="D24" s="713"/>
      <c r="E24" s="713"/>
    </row>
    <row r="25" spans="1:28" x14ac:dyDescent="0.3">
      <c r="A25" s="713"/>
      <c r="B25" s="713"/>
      <c r="C25" s="713"/>
      <c r="D25" s="713"/>
      <c r="E25" s="713"/>
    </row>
    <row r="26" spans="1:28" x14ac:dyDescent="0.3">
      <c r="A26" s="713"/>
      <c r="B26" s="713"/>
      <c r="C26" s="713"/>
      <c r="D26" s="713"/>
      <c r="E26" s="713"/>
    </row>
    <row r="27" spans="1:28" x14ac:dyDescent="0.3">
      <c r="A27" s="713"/>
      <c r="B27" s="713"/>
      <c r="C27" s="713"/>
      <c r="D27" s="713"/>
      <c r="E27" s="713"/>
    </row>
    <row r="28" spans="1:28" x14ac:dyDescent="0.3">
      <c r="A28" s="713"/>
      <c r="B28" s="713"/>
      <c r="C28" s="713"/>
      <c r="D28" s="713"/>
      <c r="E28" s="713"/>
    </row>
    <row r="29" spans="1:28" x14ac:dyDescent="0.3">
      <c r="A29" s="713"/>
      <c r="B29" s="713"/>
      <c r="C29" s="713"/>
      <c r="D29" s="713"/>
      <c r="E29" s="713"/>
    </row>
    <row r="30" spans="1:28" x14ac:dyDescent="0.3">
      <c r="A30" s="713"/>
      <c r="B30" s="713"/>
      <c r="C30" s="713"/>
      <c r="D30" s="713"/>
      <c r="E30" s="713"/>
    </row>
    <row r="31" spans="1:28" x14ac:dyDescent="0.3">
      <c r="A31" s="713"/>
      <c r="B31" s="713"/>
      <c r="C31" s="713"/>
      <c r="D31" s="713"/>
      <c r="E31" s="713"/>
    </row>
    <row r="32" spans="1:28" x14ac:dyDescent="0.3">
      <c r="A32" s="713"/>
      <c r="B32" s="713"/>
      <c r="C32" s="713"/>
      <c r="D32" s="713"/>
      <c r="E32" s="713"/>
    </row>
    <row r="33" spans="1:5" x14ac:dyDescent="0.3">
      <c r="A33" s="713"/>
      <c r="B33" s="713"/>
      <c r="C33" s="713"/>
      <c r="D33" s="713"/>
      <c r="E33" s="713"/>
    </row>
    <row r="34" spans="1:5" x14ac:dyDescent="0.3">
      <c r="A34" s="713"/>
      <c r="B34" s="713"/>
      <c r="C34" s="713"/>
      <c r="D34" s="713"/>
      <c r="E34" s="713"/>
    </row>
    <row r="35" spans="1:5" x14ac:dyDescent="0.3">
      <c r="A35" s="713"/>
      <c r="B35" s="713"/>
      <c r="C35" s="713"/>
      <c r="D35" s="713"/>
      <c r="E35" s="713"/>
    </row>
    <row r="36" spans="1:5" x14ac:dyDescent="0.3">
      <c r="A36" s="713"/>
      <c r="B36" s="713"/>
      <c r="C36" s="713"/>
      <c r="D36" s="713"/>
      <c r="E36" s="713"/>
    </row>
    <row r="37" spans="1:5" x14ac:dyDescent="0.3">
      <c r="A37" s="713"/>
      <c r="B37" s="713"/>
      <c r="C37" s="713"/>
      <c r="D37" s="713"/>
      <c r="E37" s="713"/>
    </row>
    <row r="38" spans="1:5" x14ac:dyDescent="0.3">
      <c r="A38" s="713"/>
      <c r="B38" s="713"/>
      <c r="C38" s="713"/>
      <c r="D38" s="713"/>
      <c r="E38" s="713"/>
    </row>
    <row r="39" spans="1:5" x14ac:dyDescent="0.3">
      <c r="A39" s="713"/>
      <c r="B39" s="713"/>
      <c r="C39" s="713"/>
      <c r="D39" s="713"/>
      <c r="E39" s="713"/>
    </row>
    <row r="40" spans="1:5" x14ac:dyDescent="0.3">
      <c r="A40" s="713"/>
      <c r="B40" s="713"/>
      <c r="C40" s="713"/>
      <c r="D40" s="713"/>
      <c r="E40" s="713"/>
    </row>
    <row r="41" spans="1:5" x14ac:dyDescent="0.3">
      <c r="A41" s="713"/>
      <c r="B41" s="713"/>
      <c r="C41" s="713"/>
      <c r="D41" s="713"/>
      <c r="E41" s="713"/>
    </row>
    <row r="42" spans="1:5" x14ac:dyDescent="0.3">
      <c r="A42" s="713"/>
      <c r="B42" s="713"/>
      <c r="C42" s="713"/>
      <c r="D42" s="713"/>
      <c r="E42" s="713"/>
    </row>
    <row r="43" spans="1:5" x14ac:dyDescent="0.3">
      <c r="A43" s="713"/>
      <c r="B43" s="713"/>
      <c r="C43" s="713"/>
      <c r="D43" s="713"/>
      <c r="E43" s="713"/>
    </row>
    <row r="44" spans="1:5" x14ac:dyDescent="0.3">
      <c r="A44" s="713"/>
      <c r="B44" s="713"/>
      <c r="C44" s="713"/>
      <c r="D44" s="713"/>
      <c r="E44" s="713"/>
    </row>
    <row r="45" spans="1:5" x14ac:dyDescent="0.3">
      <c r="A45" s="713"/>
      <c r="B45" s="713"/>
      <c r="C45" s="713"/>
      <c r="D45" s="713"/>
      <c r="E45" s="713"/>
    </row>
    <row r="46" spans="1:5" x14ac:dyDescent="0.3">
      <c r="A46" s="713"/>
      <c r="B46" s="713"/>
      <c r="C46" s="713"/>
      <c r="D46" s="713"/>
      <c r="E46" s="713"/>
    </row>
    <row r="47" spans="1:5" x14ac:dyDescent="0.3">
      <c r="A47" s="713"/>
      <c r="B47" s="713"/>
      <c r="C47" s="713"/>
      <c r="D47" s="713"/>
      <c r="E47" s="713"/>
    </row>
    <row r="48" spans="1:5" x14ac:dyDescent="0.3">
      <c r="A48" s="713"/>
      <c r="B48" s="713"/>
      <c r="C48" s="713"/>
      <c r="D48" s="713"/>
      <c r="E48" s="713"/>
    </row>
    <row r="49" spans="1:5" x14ac:dyDescent="0.3">
      <c r="A49" s="713"/>
      <c r="B49" s="713"/>
      <c r="C49" s="713"/>
      <c r="D49" s="713"/>
      <c r="E49" s="713"/>
    </row>
  </sheetData>
  <pageMargins left="0.7" right="0.7" top="0.75" bottom="0.75" header="0.3" footer="0.3"/>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B2"/>
  <sheetViews>
    <sheetView workbookViewId="0">
      <selection activeCell="B2" sqref="B2"/>
    </sheetView>
  </sheetViews>
  <sheetFormatPr defaultRowHeight="14.4" x14ac:dyDescent="0.3"/>
  <sheetData>
    <row r="2" spans="2:2" ht="18" x14ac:dyDescent="0.35">
      <c r="B2" s="56" t="s">
        <v>68</v>
      </c>
    </row>
  </sheetData>
  <pageMargins left="0.7" right="0.7" top="0.75" bottom="0.75" header="0.3" footer="0.3"/>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3:AB13"/>
  <sheetViews>
    <sheetView workbookViewId="0">
      <selection activeCell="J31" sqref="J31"/>
    </sheetView>
  </sheetViews>
  <sheetFormatPr defaultColWidth="8.77734375" defaultRowHeight="15.6" x14ac:dyDescent="0.3"/>
  <cols>
    <col min="1" max="1" width="17.77734375" style="709" customWidth="1"/>
    <col min="2" max="5" width="13.77734375" style="709" customWidth="1"/>
    <col min="6" max="6" width="13.21875" style="709" customWidth="1"/>
    <col min="7" max="26" width="4" style="709" customWidth="1"/>
    <col min="27" max="16384" width="8.77734375" style="709"/>
  </cols>
  <sheetData>
    <row r="3" spans="1:28" x14ac:dyDescent="0.3">
      <c r="A3" s="201" t="s">
        <v>917</v>
      </c>
      <c r="B3" s="201"/>
      <c r="C3" s="201"/>
    </row>
    <row r="4" spans="1:28" x14ac:dyDescent="0.3">
      <c r="A4" s="708"/>
      <c r="B4" s="708"/>
      <c r="C4" s="708"/>
      <c r="D4" s="708"/>
      <c r="E4" s="708"/>
      <c r="F4" s="708"/>
      <c r="G4" s="708"/>
      <c r="H4" s="708"/>
      <c r="I4" s="708"/>
      <c r="J4" s="708"/>
      <c r="K4" s="708"/>
      <c r="L4" s="708"/>
      <c r="M4" s="708"/>
      <c r="N4" s="708"/>
      <c r="O4" s="708"/>
      <c r="P4" s="708"/>
      <c r="Q4" s="708"/>
      <c r="R4" s="708"/>
      <c r="S4" s="708"/>
      <c r="T4" s="708"/>
      <c r="U4" s="708"/>
      <c r="V4" s="708"/>
      <c r="W4" s="708"/>
      <c r="X4" s="708"/>
      <c r="Y4" s="708"/>
      <c r="Z4" s="708"/>
    </row>
    <row r="5" spans="1:28" x14ac:dyDescent="0.3">
      <c r="A5" s="710" t="s">
        <v>918</v>
      </c>
      <c r="B5" s="708"/>
      <c r="C5" s="708"/>
      <c r="D5" s="708"/>
      <c r="E5" s="708"/>
      <c r="F5" s="708"/>
      <c r="G5" s="708"/>
      <c r="H5" s="708"/>
      <c r="I5" s="708"/>
      <c r="J5" s="708"/>
      <c r="K5" s="708"/>
      <c r="L5" s="708"/>
      <c r="M5" s="708"/>
      <c r="N5" s="708"/>
      <c r="O5" s="708"/>
      <c r="P5" s="708"/>
      <c r="Q5" s="708"/>
      <c r="R5" s="708"/>
      <c r="S5" s="708"/>
      <c r="T5" s="708"/>
      <c r="U5" s="708"/>
      <c r="V5" s="708"/>
      <c r="W5" s="708"/>
      <c r="X5" s="708"/>
      <c r="Y5" s="708"/>
      <c r="Z5" s="708"/>
    </row>
    <row r="6" spans="1:28" x14ac:dyDescent="0.3">
      <c r="A6" s="710"/>
      <c r="B6" s="708"/>
      <c r="C6" s="708"/>
      <c r="D6" s="708"/>
      <c r="E6" s="708"/>
      <c r="F6" s="708"/>
      <c r="G6" s="708"/>
      <c r="H6" s="708"/>
      <c r="I6" s="708"/>
      <c r="J6" s="708"/>
      <c r="K6" s="708"/>
      <c r="L6" s="708"/>
      <c r="M6" s="708"/>
      <c r="N6" s="708"/>
      <c r="O6" s="708"/>
      <c r="P6" s="708"/>
      <c r="Q6" s="708"/>
      <c r="R6" s="708"/>
      <c r="S6" s="708"/>
      <c r="T6" s="708"/>
      <c r="U6" s="708"/>
      <c r="V6" s="708"/>
      <c r="W6" s="708"/>
      <c r="X6" s="708"/>
      <c r="Y6" s="708"/>
      <c r="Z6" s="708"/>
    </row>
    <row r="8" spans="1:28" x14ac:dyDescent="0.3">
      <c r="A8" s="712"/>
      <c r="B8" s="710" t="s">
        <v>919</v>
      </c>
      <c r="C8" s="710"/>
      <c r="D8" s="710"/>
      <c r="E8" s="710"/>
      <c r="F8" s="710"/>
      <c r="G8" s="710"/>
      <c r="H8" s="710"/>
      <c r="I8" s="710"/>
      <c r="J8" s="710"/>
      <c r="K8" s="710"/>
      <c r="L8" s="710"/>
      <c r="M8" s="710"/>
      <c r="N8" s="710"/>
      <c r="O8" s="710"/>
      <c r="P8" s="710"/>
      <c r="Q8" s="710"/>
      <c r="R8" s="710"/>
      <c r="S8" s="710"/>
      <c r="T8" s="710"/>
      <c r="U8" s="708"/>
      <c r="V8" s="708"/>
      <c r="W8" s="708"/>
      <c r="X8" s="708"/>
      <c r="Y8" s="708"/>
      <c r="Z8" s="708"/>
    </row>
    <row r="9" spans="1:28" x14ac:dyDescent="0.3">
      <c r="A9" s="712" t="s">
        <v>903</v>
      </c>
      <c r="B9" s="710" t="s">
        <v>920</v>
      </c>
      <c r="C9" s="710"/>
      <c r="D9" s="710"/>
      <c r="E9" s="710"/>
      <c r="F9" s="710"/>
      <c r="G9" s="710"/>
      <c r="H9" s="710"/>
      <c r="I9" s="710"/>
      <c r="J9" s="710"/>
      <c r="K9" s="710"/>
      <c r="L9" s="710"/>
      <c r="M9" s="710"/>
      <c r="N9" s="710"/>
      <c r="O9" s="710"/>
      <c r="P9" s="710"/>
      <c r="Q9" s="710"/>
      <c r="R9" s="710"/>
      <c r="S9" s="710"/>
      <c r="T9" s="710"/>
      <c r="U9" s="708"/>
      <c r="V9" s="708"/>
      <c r="W9" s="708"/>
      <c r="X9" s="708"/>
      <c r="Y9" s="708"/>
      <c r="Z9" s="708"/>
    </row>
    <row r="10" spans="1:28" x14ac:dyDescent="0.3">
      <c r="A10" s="712"/>
      <c r="B10" s="710"/>
      <c r="C10" s="710"/>
      <c r="D10" s="710"/>
      <c r="E10" s="710"/>
      <c r="F10" s="710"/>
      <c r="G10" s="710"/>
      <c r="H10" s="710"/>
      <c r="I10" s="710"/>
      <c r="J10" s="710"/>
      <c r="K10" s="710"/>
      <c r="L10" s="710"/>
      <c r="M10" s="710"/>
      <c r="N10" s="710"/>
      <c r="O10" s="710"/>
      <c r="P10" s="710"/>
      <c r="Q10" s="710"/>
      <c r="R10" s="710"/>
      <c r="S10" s="710"/>
      <c r="T10" s="710"/>
      <c r="U10" s="708"/>
      <c r="V10" s="708"/>
      <c r="W10" s="708"/>
      <c r="X10" s="708"/>
      <c r="Y10" s="708"/>
      <c r="Z10" s="708"/>
    </row>
    <row r="11" spans="1:28" x14ac:dyDescent="0.3">
      <c r="A11" s="713"/>
      <c r="B11" s="713"/>
      <c r="C11" s="713"/>
      <c r="D11" s="713"/>
      <c r="E11" s="713"/>
      <c r="F11" s="713"/>
      <c r="G11" s="713"/>
      <c r="H11" s="713"/>
      <c r="I11" s="713"/>
      <c r="J11" s="713"/>
      <c r="K11" s="713"/>
      <c r="L11" s="713"/>
      <c r="M11" s="713"/>
      <c r="N11" s="713"/>
      <c r="O11" s="713"/>
      <c r="P11" s="713"/>
      <c r="Q11" s="713"/>
      <c r="R11" s="713"/>
      <c r="S11" s="713"/>
      <c r="T11" s="713"/>
      <c r="U11" s="713"/>
      <c r="V11" s="713"/>
      <c r="W11" s="713"/>
      <c r="X11" s="713"/>
      <c r="Y11" s="713"/>
      <c r="Z11" s="713"/>
      <c r="AA11" s="713"/>
      <c r="AB11" s="713"/>
    </row>
    <row r="12" spans="1:28" x14ac:dyDescent="0.3">
      <c r="A12" s="713" t="s">
        <v>889</v>
      </c>
      <c r="B12" s="713"/>
      <c r="C12" s="713"/>
      <c r="D12" s="713"/>
      <c r="E12" s="714"/>
      <c r="F12" s="713"/>
      <c r="G12" s="713"/>
      <c r="H12" s="713"/>
      <c r="I12" s="713"/>
      <c r="J12" s="713"/>
      <c r="K12" s="713"/>
      <c r="L12" s="713"/>
      <c r="M12" s="713"/>
      <c r="N12" s="713"/>
      <c r="O12" s="713"/>
      <c r="P12" s="713"/>
      <c r="Q12" s="713"/>
      <c r="R12" s="713"/>
      <c r="S12" s="713"/>
      <c r="T12" s="713"/>
      <c r="U12" s="713"/>
      <c r="V12" s="713"/>
      <c r="W12" s="713"/>
      <c r="X12" s="713"/>
      <c r="Y12" s="713"/>
      <c r="Z12" s="713"/>
      <c r="AA12" s="713"/>
      <c r="AB12" s="713"/>
    </row>
    <row r="13" spans="1:28" x14ac:dyDescent="0.3">
      <c r="A13" s="713"/>
      <c r="B13" s="713"/>
      <c r="C13" s="713"/>
      <c r="D13" s="713"/>
      <c r="E13" s="713"/>
      <c r="F13" s="713"/>
      <c r="G13" s="713"/>
      <c r="H13" s="713"/>
      <c r="I13" s="713"/>
      <c r="J13" s="713"/>
      <c r="K13" s="713"/>
      <c r="L13" s="713"/>
      <c r="M13" s="713"/>
      <c r="N13" s="713"/>
      <c r="O13" s="713"/>
      <c r="P13" s="713"/>
      <c r="Q13" s="713"/>
      <c r="R13" s="713"/>
      <c r="S13" s="713"/>
      <c r="T13" s="713"/>
      <c r="U13" s="713"/>
      <c r="V13" s="713"/>
      <c r="W13" s="713"/>
      <c r="X13" s="713"/>
      <c r="Y13" s="713"/>
      <c r="Z13" s="713"/>
      <c r="AA13" s="713"/>
      <c r="AB13" s="713"/>
    </row>
  </sheetData>
  <pageMargins left="0.7" right="0.7" top="0.75" bottom="0.75" header="0.3" footer="0.3"/>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B2"/>
  <sheetViews>
    <sheetView workbookViewId="0">
      <selection activeCell="B2" sqref="B2"/>
    </sheetView>
  </sheetViews>
  <sheetFormatPr defaultRowHeight="14.4" x14ac:dyDescent="0.3"/>
  <sheetData>
    <row r="2" spans="2:2" ht="18" x14ac:dyDescent="0.35">
      <c r="B2" s="56" t="s">
        <v>68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
  <sheetViews>
    <sheetView workbookViewId="0">
      <selection activeCell="B2" sqref="B2"/>
    </sheetView>
  </sheetViews>
  <sheetFormatPr defaultRowHeight="14.4" x14ac:dyDescent="0.3"/>
  <sheetData>
    <row r="2" spans="2:2" ht="18" x14ac:dyDescent="0.35">
      <c r="B2" s="56" t="s">
        <v>68</v>
      </c>
    </row>
  </sheetData>
  <pageMargins left="0.7" right="0.7" top="0.75" bottom="0.75" header="0.3" footer="0.3"/>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dimension ref="A3:AB20"/>
  <sheetViews>
    <sheetView workbookViewId="0">
      <selection activeCell="A3" sqref="A3:Z3"/>
    </sheetView>
  </sheetViews>
  <sheetFormatPr defaultColWidth="8.77734375" defaultRowHeight="15.6" x14ac:dyDescent="0.3"/>
  <cols>
    <col min="1" max="1" width="17.77734375" style="709" customWidth="1"/>
    <col min="2" max="5" width="13.77734375" style="709" customWidth="1"/>
    <col min="6" max="6" width="13.21875" style="709" customWidth="1"/>
    <col min="7" max="26" width="4" style="709" customWidth="1"/>
    <col min="27" max="16384" width="8.77734375" style="709"/>
  </cols>
  <sheetData>
    <row r="3" spans="1:26" x14ac:dyDescent="0.3">
      <c r="A3" s="201" t="s">
        <v>921</v>
      </c>
      <c r="B3" s="201"/>
      <c r="C3" s="201"/>
    </row>
    <row r="4" spans="1:26" x14ac:dyDescent="0.3">
      <c r="A4" s="708"/>
      <c r="B4" s="708"/>
      <c r="C4" s="708"/>
      <c r="D4" s="708"/>
      <c r="E4" s="708"/>
      <c r="F4" s="708"/>
      <c r="G4" s="708"/>
      <c r="H4" s="708"/>
      <c r="I4" s="708"/>
      <c r="J4" s="708"/>
      <c r="K4" s="708"/>
      <c r="L4" s="708"/>
      <c r="M4" s="708"/>
      <c r="N4" s="708"/>
      <c r="O4" s="708"/>
      <c r="P4" s="708"/>
      <c r="Q4" s="708"/>
      <c r="R4" s="708"/>
      <c r="S4" s="708"/>
      <c r="T4" s="708"/>
      <c r="U4" s="708"/>
      <c r="V4" s="708"/>
      <c r="W4" s="708"/>
      <c r="X4" s="708"/>
      <c r="Y4" s="708"/>
      <c r="Z4" s="708"/>
    </row>
    <row r="5" spans="1:26" x14ac:dyDescent="0.3">
      <c r="A5" s="710" t="s">
        <v>922</v>
      </c>
      <c r="B5" s="708"/>
      <c r="C5" s="708"/>
      <c r="D5" s="708"/>
      <c r="E5" s="708"/>
      <c r="F5" s="708"/>
      <c r="G5" s="708"/>
      <c r="H5" s="708"/>
      <c r="I5" s="708"/>
      <c r="J5" s="708"/>
      <c r="K5" s="708"/>
      <c r="L5" s="708"/>
      <c r="M5" s="708"/>
      <c r="N5" s="708"/>
      <c r="O5" s="708"/>
      <c r="P5" s="708"/>
      <c r="Q5" s="708"/>
      <c r="R5" s="708"/>
      <c r="S5" s="708"/>
      <c r="T5" s="708"/>
      <c r="U5" s="708"/>
      <c r="V5" s="708"/>
      <c r="W5" s="708"/>
      <c r="X5" s="708"/>
      <c r="Y5" s="708"/>
      <c r="Z5" s="708"/>
    </row>
    <row r="6" spans="1:26" x14ac:dyDescent="0.3">
      <c r="A6" s="710" t="s">
        <v>923</v>
      </c>
      <c r="B6" s="708"/>
      <c r="C6" s="708"/>
      <c r="D6" s="708"/>
      <c r="E6" s="708"/>
      <c r="F6" s="708"/>
      <c r="G6" s="708"/>
      <c r="H6" s="708"/>
      <c r="I6" s="708"/>
      <c r="J6" s="708"/>
      <c r="K6" s="708"/>
      <c r="L6" s="708"/>
      <c r="M6" s="708"/>
      <c r="N6" s="708"/>
      <c r="O6" s="708"/>
      <c r="P6" s="708"/>
      <c r="Q6" s="708"/>
      <c r="R6" s="708"/>
      <c r="S6" s="708"/>
      <c r="T6" s="708"/>
      <c r="U6" s="708"/>
      <c r="V6" s="708"/>
      <c r="W6" s="708"/>
      <c r="X6" s="708"/>
      <c r="Y6" s="708"/>
      <c r="Z6" s="708"/>
    </row>
    <row r="7" spans="1:26" x14ac:dyDescent="0.3">
      <c r="A7" s="719"/>
      <c r="B7" s="711"/>
      <c r="C7" s="708"/>
      <c r="D7" s="708"/>
      <c r="E7" s="708"/>
      <c r="F7" s="708"/>
      <c r="G7" s="708"/>
      <c r="H7" s="708"/>
      <c r="I7" s="708"/>
      <c r="J7" s="708"/>
      <c r="K7" s="708"/>
      <c r="L7" s="708"/>
      <c r="M7" s="708"/>
      <c r="N7" s="708"/>
      <c r="O7" s="708"/>
      <c r="P7" s="708"/>
      <c r="Q7" s="708"/>
      <c r="R7" s="708"/>
      <c r="S7" s="708"/>
      <c r="T7" s="708"/>
      <c r="U7" s="708"/>
      <c r="V7" s="708"/>
      <c r="W7" s="708"/>
      <c r="X7" s="708"/>
      <c r="Y7" s="708"/>
      <c r="Z7" s="708"/>
    </row>
    <row r="8" spans="1:26" x14ac:dyDescent="0.3">
      <c r="A8" s="719" t="s">
        <v>924</v>
      </c>
      <c r="B8" s="711"/>
      <c r="C8" s="708"/>
      <c r="D8" s="708"/>
      <c r="E8" s="708"/>
      <c r="F8" s="708"/>
      <c r="G8" s="708"/>
      <c r="H8" s="708"/>
      <c r="I8" s="708"/>
      <c r="J8" s="708"/>
      <c r="K8" s="708"/>
      <c r="L8" s="708"/>
      <c r="M8" s="708"/>
      <c r="N8" s="708"/>
      <c r="O8" s="708"/>
      <c r="P8" s="708"/>
      <c r="Q8" s="708"/>
      <c r="R8" s="708"/>
      <c r="S8" s="708"/>
      <c r="T8" s="708"/>
      <c r="U8" s="708"/>
      <c r="V8" s="708"/>
      <c r="W8" s="708"/>
      <c r="X8" s="708"/>
      <c r="Y8" s="708"/>
      <c r="Z8" s="708"/>
    </row>
    <row r="9" spans="1:26" x14ac:dyDescent="0.3">
      <c r="A9" s="719" t="s">
        <v>925</v>
      </c>
      <c r="B9" s="719"/>
      <c r="C9" s="708"/>
      <c r="D9" s="708"/>
      <c r="E9" s="708"/>
      <c r="F9" s="708"/>
      <c r="G9" s="708"/>
      <c r="H9" s="708"/>
      <c r="I9" s="708"/>
      <c r="J9" s="708"/>
      <c r="K9" s="708"/>
      <c r="L9" s="708"/>
      <c r="M9" s="708"/>
      <c r="N9" s="708"/>
      <c r="O9" s="708"/>
      <c r="P9" s="708"/>
      <c r="Q9" s="708"/>
      <c r="R9" s="708"/>
      <c r="S9" s="708"/>
      <c r="T9" s="708"/>
      <c r="U9" s="708"/>
      <c r="V9" s="708"/>
      <c r="W9" s="708"/>
      <c r="X9" s="708"/>
      <c r="Y9" s="708"/>
      <c r="Z9" s="708"/>
    </row>
    <row r="10" spans="1:26" x14ac:dyDescent="0.3">
      <c r="A10" s="719" t="s">
        <v>926</v>
      </c>
      <c r="B10" s="719"/>
      <c r="C10" s="708"/>
      <c r="D10" s="708"/>
      <c r="E10" s="708"/>
      <c r="F10" s="708"/>
      <c r="G10" s="708"/>
      <c r="H10" s="708"/>
      <c r="I10" s="708"/>
      <c r="J10" s="708"/>
      <c r="K10" s="708"/>
      <c r="L10" s="708"/>
      <c r="M10" s="708"/>
      <c r="N10" s="708"/>
      <c r="O10" s="708"/>
      <c r="P10" s="708"/>
      <c r="Q10" s="708"/>
      <c r="R10" s="708"/>
      <c r="S10" s="708"/>
      <c r="T10" s="708"/>
      <c r="U10" s="708"/>
      <c r="V10" s="708"/>
      <c r="W10" s="708"/>
      <c r="X10" s="708"/>
      <c r="Y10" s="708"/>
      <c r="Z10" s="708"/>
    </row>
    <row r="11" spans="1:26" x14ac:dyDescent="0.3">
      <c r="A11" s="719" t="s">
        <v>927</v>
      </c>
      <c r="B11" s="719"/>
      <c r="C11" s="708"/>
      <c r="D11" s="708"/>
      <c r="E11" s="708"/>
      <c r="F11" s="708"/>
      <c r="G11" s="708"/>
      <c r="H11" s="708"/>
      <c r="I11" s="708"/>
      <c r="J11" s="708"/>
      <c r="K11" s="708"/>
      <c r="L11" s="708"/>
      <c r="M11" s="708"/>
      <c r="N11" s="708"/>
      <c r="O11" s="708"/>
      <c r="P11" s="708"/>
      <c r="Q11" s="708"/>
      <c r="R11" s="708"/>
      <c r="S11" s="708"/>
      <c r="T11" s="708"/>
      <c r="U11" s="708"/>
      <c r="V11" s="708"/>
      <c r="W11" s="708"/>
      <c r="X11" s="708"/>
      <c r="Y11" s="708"/>
      <c r="Z11" s="708"/>
    </row>
    <row r="12" spans="1:26" x14ac:dyDescent="0.3">
      <c r="A12" s="719" t="s">
        <v>928</v>
      </c>
      <c r="B12" s="719"/>
      <c r="C12" s="708"/>
      <c r="D12" s="708"/>
      <c r="E12" s="708"/>
      <c r="F12" s="708"/>
      <c r="G12" s="708"/>
      <c r="H12" s="708"/>
      <c r="I12" s="708"/>
      <c r="J12" s="708"/>
      <c r="K12" s="708"/>
      <c r="L12" s="708"/>
      <c r="M12" s="708"/>
      <c r="N12" s="708"/>
      <c r="O12" s="708"/>
      <c r="P12" s="708"/>
      <c r="Q12" s="708"/>
      <c r="R12" s="708"/>
      <c r="S12" s="708"/>
      <c r="T12" s="708"/>
      <c r="U12" s="708"/>
      <c r="V12" s="708"/>
      <c r="W12" s="708"/>
      <c r="X12" s="708"/>
      <c r="Y12" s="708"/>
      <c r="Z12" s="708"/>
    </row>
    <row r="13" spans="1:26" x14ac:dyDescent="0.3">
      <c r="A13" s="719"/>
      <c r="B13" s="720"/>
      <c r="C13" s="708"/>
      <c r="D13" s="708"/>
      <c r="E13" s="708"/>
      <c r="F13" s="708"/>
      <c r="G13" s="708"/>
      <c r="H13" s="708"/>
      <c r="I13" s="708"/>
      <c r="J13" s="708"/>
      <c r="K13" s="708"/>
      <c r="L13" s="708"/>
      <c r="M13" s="708"/>
      <c r="N13" s="708"/>
      <c r="O13" s="708"/>
      <c r="P13" s="708"/>
      <c r="Q13" s="708"/>
      <c r="R13" s="708"/>
      <c r="S13" s="708"/>
      <c r="T13" s="708"/>
      <c r="U13" s="708"/>
      <c r="V13" s="708"/>
      <c r="W13" s="708"/>
      <c r="X13" s="708"/>
      <c r="Y13" s="708"/>
      <c r="Z13" s="708"/>
    </row>
    <row r="15" spans="1:26" x14ac:dyDescent="0.3">
      <c r="A15" s="712"/>
      <c r="B15" s="710" t="s">
        <v>929</v>
      </c>
      <c r="C15" s="710"/>
      <c r="D15" s="710"/>
      <c r="E15" s="710"/>
      <c r="F15" s="710"/>
      <c r="G15" s="710"/>
      <c r="H15" s="710"/>
      <c r="I15" s="710"/>
      <c r="J15" s="710"/>
      <c r="K15" s="710"/>
      <c r="L15" s="710"/>
      <c r="M15" s="710"/>
      <c r="N15" s="710"/>
      <c r="O15" s="710"/>
      <c r="P15" s="710"/>
      <c r="Q15" s="710"/>
      <c r="R15" s="710"/>
      <c r="S15" s="710"/>
      <c r="T15" s="710"/>
      <c r="U15" s="708"/>
      <c r="V15" s="708"/>
      <c r="W15" s="708"/>
      <c r="X15" s="708"/>
      <c r="Y15" s="708"/>
      <c r="Z15" s="708"/>
    </row>
    <row r="16" spans="1:26" x14ac:dyDescent="0.3">
      <c r="A16" s="712" t="s">
        <v>930</v>
      </c>
      <c r="B16" s="710" t="s">
        <v>931</v>
      </c>
      <c r="C16" s="710"/>
      <c r="D16" s="710"/>
      <c r="E16" s="710"/>
      <c r="F16" s="710"/>
      <c r="G16" s="710"/>
      <c r="H16" s="710"/>
      <c r="I16" s="710"/>
      <c r="J16" s="710"/>
      <c r="K16" s="710"/>
      <c r="L16" s="710"/>
      <c r="M16" s="710"/>
      <c r="N16" s="710"/>
      <c r="O16" s="710"/>
      <c r="P16" s="710"/>
      <c r="Q16" s="710"/>
      <c r="R16" s="710"/>
      <c r="S16" s="710"/>
      <c r="T16" s="710"/>
      <c r="U16" s="708"/>
      <c r="V16" s="708"/>
      <c r="W16" s="708"/>
      <c r="X16" s="708"/>
      <c r="Y16" s="708"/>
      <c r="Z16" s="708"/>
    </row>
    <row r="17" spans="1:28" x14ac:dyDescent="0.3">
      <c r="A17" s="712"/>
      <c r="B17" s="710"/>
      <c r="C17" s="710"/>
      <c r="D17" s="710"/>
      <c r="E17" s="710"/>
      <c r="F17" s="710"/>
      <c r="G17" s="710"/>
      <c r="H17" s="710"/>
      <c r="I17" s="710"/>
      <c r="J17" s="710"/>
      <c r="K17" s="710"/>
      <c r="L17" s="710"/>
      <c r="M17" s="710"/>
      <c r="N17" s="710"/>
      <c r="O17" s="710"/>
      <c r="P17" s="710"/>
      <c r="Q17" s="710"/>
      <c r="R17" s="710"/>
      <c r="S17" s="710"/>
      <c r="T17" s="710"/>
      <c r="U17" s="708"/>
      <c r="V17" s="708"/>
      <c r="W17" s="708"/>
      <c r="X17" s="708"/>
      <c r="Y17" s="708"/>
      <c r="Z17" s="708"/>
    </row>
    <row r="18" spans="1:28" x14ac:dyDescent="0.3">
      <c r="A18" s="713"/>
      <c r="B18" s="713"/>
      <c r="C18" s="713"/>
      <c r="D18" s="713"/>
      <c r="E18" s="713"/>
      <c r="F18" s="713"/>
      <c r="G18" s="713"/>
      <c r="H18" s="713"/>
      <c r="I18" s="713"/>
      <c r="J18" s="713"/>
      <c r="K18" s="713"/>
      <c r="L18" s="713"/>
      <c r="M18" s="713"/>
      <c r="N18" s="713"/>
      <c r="O18" s="713"/>
      <c r="P18" s="713"/>
      <c r="Q18" s="713"/>
      <c r="R18" s="713"/>
      <c r="S18" s="713"/>
      <c r="T18" s="713"/>
      <c r="U18" s="713"/>
      <c r="V18" s="713"/>
      <c r="W18" s="713"/>
      <c r="X18" s="713"/>
      <c r="Y18" s="713"/>
      <c r="Z18" s="713"/>
      <c r="AA18" s="713"/>
      <c r="AB18" s="713"/>
    </row>
    <row r="19" spans="1:28" x14ac:dyDescent="0.3">
      <c r="A19" s="713" t="s">
        <v>889</v>
      </c>
      <c r="B19" s="713"/>
      <c r="C19" s="713"/>
      <c r="D19" s="713"/>
      <c r="E19" s="714"/>
      <c r="F19" s="713"/>
      <c r="G19" s="713"/>
      <c r="H19" s="713"/>
      <c r="I19" s="713"/>
      <c r="J19" s="713"/>
      <c r="K19" s="713"/>
      <c r="L19" s="713"/>
      <c r="M19" s="713"/>
      <c r="N19" s="713"/>
      <c r="O19" s="713"/>
      <c r="P19" s="713"/>
      <c r="Q19" s="713"/>
      <c r="R19" s="713"/>
      <c r="S19" s="713"/>
      <c r="T19" s="713"/>
      <c r="U19" s="713"/>
      <c r="V19" s="713"/>
      <c r="W19" s="713"/>
      <c r="X19" s="713"/>
      <c r="Y19" s="713"/>
      <c r="Z19" s="713"/>
      <c r="AA19" s="713"/>
      <c r="AB19" s="713"/>
    </row>
    <row r="20" spans="1:28" x14ac:dyDescent="0.3">
      <c r="A20" s="713"/>
      <c r="B20" s="713"/>
      <c r="C20" s="713"/>
      <c r="D20" s="713"/>
      <c r="E20" s="713"/>
      <c r="F20" s="713"/>
      <c r="G20" s="713"/>
      <c r="H20" s="713"/>
      <c r="I20" s="713"/>
      <c r="J20" s="713"/>
      <c r="K20" s="713"/>
      <c r="L20" s="713"/>
      <c r="M20" s="713"/>
      <c r="N20" s="713"/>
      <c r="O20" s="713"/>
      <c r="P20" s="713"/>
      <c r="Q20" s="713"/>
      <c r="R20" s="713"/>
      <c r="S20" s="713"/>
      <c r="T20" s="713"/>
      <c r="U20" s="713"/>
      <c r="V20" s="713"/>
      <c r="W20" s="713"/>
      <c r="X20" s="713"/>
      <c r="Y20" s="713"/>
      <c r="Z20" s="713"/>
      <c r="AA20" s="713"/>
      <c r="AB20" s="713"/>
    </row>
  </sheetData>
  <pageMargins left="0.7" right="0.7" top="0.75" bottom="0.75" header="0.3" footer="0.3"/>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dimension ref="B2"/>
  <sheetViews>
    <sheetView workbookViewId="0">
      <selection activeCell="B2" sqref="B2"/>
    </sheetView>
  </sheetViews>
  <sheetFormatPr defaultRowHeight="14.4" x14ac:dyDescent="0.3"/>
  <sheetData>
    <row r="2" spans="2:2" ht="18" x14ac:dyDescent="0.35">
      <c r="B2" s="56" t="s">
        <v>68</v>
      </c>
    </row>
  </sheetData>
  <pageMargins left="0.7" right="0.7" top="0.75" bottom="0.75" header="0.3" footer="0.3"/>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dimension ref="A3:AB31"/>
  <sheetViews>
    <sheetView workbookViewId="0">
      <selection activeCell="A3" sqref="A3:Z3"/>
    </sheetView>
  </sheetViews>
  <sheetFormatPr defaultColWidth="8.77734375" defaultRowHeight="15.6" x14ac:dyDescent="0.3"/>
  <cols>
    <col min="1" max="1" width="17.77734375" style="709" customWidth="1"/>
    <col min="2" max="3" width="13.77734375" style="709" customWidth="1"/>
    <col min="4" max="5" width="14.77734375" style="709" customWidth="1"/>
    <col min="6" max="6" width="13.21875" style="709" customWidth="1"/>
    <col min="7" max="26" width="4" style="709" customWidth="1"/>
    <col min="27" max="16384" width="8.77734375" style="709"/>
  </cols>
  <sheetData>
    <row r="3" spans="1:26" x14ac:dyDescent="0.3">
      <c r="A3" s="201" t="s">
        <v>932</v>
      </c>
      <c r="B3" s="201"/>
      <c r="C3" s="201"/>
    </row>
    <row r="4" spans="1:26" x14ac:dyDescent="0.3">
      <c r="A4" s="708"/>
      <c r="B4" s="708"/>
      <c r="C4" s="708"/>
      <c r="D4" s="708"/>
      <c r="E4" s="708"/>
      <c r="F4" s="708"/>
      <c r="G4" s="708"/>
      <c r="H4" s="708"/>
      <c r="I4" s="708"/>
      <c r="J4" s="708"/>
      <c r="K4" s="708"/>
      <c r="L4" s="708"/>
      <c r="M4" s="708"/>
      <c r="N4" s="708"/>
      <c r="O4" s="708"/>
      <c r="P4" s="708"/>
      <c r="Q4" s="708"/>
      <c r="R4" s="708"/>
      <c r="S4" s="708"/>
      <c r="T4" s="708"/>
      <c r="U4" s="708"/>
      <c r="V4" s="708"/>
      <c r="W4" s="708"/>
      <c r="X4" s="708"/>
      <c r="Y4" s="708"/>
      <c r="Z4" s="708"/>
    </row>
    <row r="5" spans="1:26" x14ac:dyDescent="0.3">
      <c r="A5" s="710" t="s">
        <v>933</v>
      </c>
      <c r="B5" s="708"/>
      <c r="C5" s="708"/>
      <c r="D5" s="708"/>
      <c r="E5" s="708"/>
      <c r="F5" s="708"/>
      <c r="G5" s="708"/>
      <c r="H5" s="708"/>
      <c r="I5" s="708"/>
      <c r="J5" s="708"/>
      <c r="K5" s="708"/>
      <c r="L5" s="708"/>
      <c r="M5" s="708"/>
      <c r="N5" s="708"/>
      <c r="O5" s="708"/>
      <c r="P5" s="708"/>
      <c r="Q5" s="708"/>
      <c r="R5" s="708"/>
      <c r="S5" s="708"/>
      <c r="T5" s="708"/>
      <c r="U5" s="708"/>
      <c r="V5" s="708"/>
      <c r="W5" s="708"/>
      <c r="X5" s="708"/>
      <c r="Y5" s="708"/>
      <c r="Z5" s="708"/>
    </row>
    <row r="6" spans="1:26" x14ac:dyDescent="0.3">
      <c r="A6" s="710"/>
      <c r="B6" s="708"/>
      <c r="C6" s="708"/>
      <c r="D6" s="708"/>
      <c r="E6" s="708"/>
      <c r="F6" s="708"/>
      <c r="G6" s="708"/>
      <c r="H6" s="708"/>
      <c r="I6" s="708"/>
      <c r="J6" s="708"/>
      <c r="K6" s="708"/>
      <c r="L6" s="708"/>
      <c r="M6" s="708"/>
      <c r="N6" s="708"/>
      <c r="O6" s="708"/>
      <c r="P6" s="708"/>
      <c r="Q6" s="708"/>
      <c r="R6" s="708"/>
      <c r="S6" s="708"/>
      <c r="T6" s="708"/>
      <c r="U6" s="708"/>
      <c r="V6" s="708"/>
      <c r="W6" s="708"/>
      <c r="X6" s="708"/>
      <c r="Y6" s="708"/>
      <c r="Z6" s="708"/>
    </row>
    <row r="7" spans="1:26" x14ac:dyDescent="0.3">
      <c r="A7" s="721" t="s">
        <v>934</v>
      </c>
      <c r="B7" s="722"/>
      <c r="C7" s="723"/>
      <c r="D7" s="715" t="s">
        <v>935</v>
      </c>
      <c r="E7" s="715" t="s">
        <v>936</v>
      </c>
      <c r="F7" s="708"/>
      <c r="G7" s="708"/>
      <c r="H7" s="708"/>
      <c r="I7" s="708"/>
      <c r="J7" s="708"/>
      <c r="K7" s="708"/>
      <c r="L7" s="708"/>
      <c r="M7" s="708"/>
      <c r="N7" s="708"/>
      <c r="O7" s="708"/>
      <c r="P7" s="708"/>
      <c r="Q7" s="708"/>
      <c r="R7" s="708"/>
      <c r="S7" s="708"/>
      <c r="T7" s="708"/>
      <c r="U7" s="708"/>
      <c r="V7" s="708"/>
      <c r="W7" s="708"/>
      <c r="X7" s="708"/>
      <c r="Y7" s="708"/>
      <c r="Z7" s="708"/>
    </row>
    <row r="8" spans="1:26" x14ac:dyDescent="0.3">
      <c r="A8" s="724" t="s">
        <v>937</v>
      </c>
      <c r="B8" s="725"/>
      <c r="C8" s="726"/>
      <c r="D8" s="715"/>
      <c r="E8" s="715">
        <v>67000</v>
      </c>
      <c r="F8" s="708"/>
      <c r="G8" s="708"/>
      <c r="H8" s="708"/>
      <c r="I8" s="708"/>
      <c r="J8" s="708"/>
      <c r="K8" s="708"/>
      <c r="L8" s="708"/>
      <c r="M8" s="708"/>
      <c r="N8" s="708"/>
      <c r="O8" s="708"/>
      <c r="P8" s="708"/>
      <c r="Q8" s="708"/>
      <c r="R8" s="708"/>
      <c r="S8" s="708"/>
      <c r="T8" s="708"/>
      <c r="U8" s="708"/>
      <c r="V8" s="708"/>
      <c r="W8" s="708"/>
      <c r="X8" s="708"/>
      <c r="Y8" s="708"/>
      <c r="Z8" s="708"/>
    </row>
    <row r="9" spans="1:26" x14ac:dyDescent="0.3">
      <c r="A9" s="727" t="s">
        <v>938</v>
      </c>
      <c r="B9" s="719"/>
      <c r="C9" s="728"/>
      <c r="D9" s="715" t="s">
        <v>939</v>
      </c>
      <c r="E9" s="715" t="s">
        <v>939</v>
      </c>
      <c r="F9" s="708"/>
      <c r="G9" s="708"/>
      <c r="H9" s="708"/>
      <c r="I9" s="708"/>
      <c r="J9" s="708"/>
      <c r="K9" s="708"/>
      <c r="L9" s="708"/>
      <c r="M9" s="708"/>
      <c r="N9" s="708"/>
      <c r="O9" s="708"/>
      <c r="P9" s="708"/>
      <c r="Q9" s="708"/>
      <c r="R9" s="708"/>
      <c r="S9" s="708"/>
      <c r="T9" s="708"/>
      <c r="U9" s="708"/>
      <c r="V9" s="708"/>
      <c r="W9" s="708"/>
      <c r="X9" s="708"/>
      <c r="Y9" s="708"/>
      <c r="Z9" s="708"/>
    </row>
    <row r="10" spans="1:26" x14ac:dyDescent="0.3">
      <c r="A10" s="729" t="s">
        <v>940</v>
      </c>
      <c r="B10" s="730"/>
      <c r="C10" s="726"/>
      <c r="D10" s="715" t="s">
        <v>939</v>
      </c>
      <c r="E10" s="715" t="s">
        <v>939</v>
      </c>
      <c r="F10" s="708"/>
      <c r="G10" s="708"/>
      <c r="H10" s="708"/>
      <c r="I10" s="708"/>
      <c r="J10" s="708"/>
      <c r="K10" s="708"/>
      <c r="L10" s="708"/>
      <c r="M10" s="708"/>
      <c r="N10" s="708"/>
      <c r="O10" s="708"/>
      <c r="P10" s="708"/>
      <c r="Q10" s="708"/>
      <c r="R10" s="708"/>
      <c r="S10" s="708"/>
      <c r="T10" s="708"/>
      <c r="U10" s="708"/>
      <c r="V10" s="708"/>
      <c r="W10" s="708"/>
      <c r="X10" s="708"/>
      <c r="Y10" s="708"/>
      <c r="Z10" s="708"/>
    </row>
    <row r="11" spans="1:26" x14ac:dyDescent="0.3">
      <c r="A11" s="731" t="s">
        <v>941</v>
      </c>
      <c r="B11" s="719"/>
      <c r="C11" s="728"/>
      <c r="D11" s="715" t="s">
        <v>939</v>
      </c>
      <c r="E11" s="715" t="s">
        <v>939</v>
      </c>
      <c r="F11" s="708"/>
      <c r="G11" s="708"/>
      <c r="H11" s="708"/>
      <c r="I11" s="708"/>
      <c r="J11" s="708"/>
      <c r="K11" s="708"/>
      <c r="L11" s="708"/>
      <c r="M11" s="708"/>
      <c r="N11" s="708"/>
      <c r="O11" s="708"/>
      <c r="P11" s="708"/>
      <c r="Q11" s="708"/>
      <c r="R11" s="708"/>
      <c r="S11" s="708"/>
      <c r="T11" s="708"/>
      <c r="U11" s="708"/>
      <c r="V11" s="708"/>
      <c r="W11" s="708"/>
      <c r="X11" s="708"/>
      <c r="Y11" s="708"/>
      <c r="Z11" s="708"/>
    </row>
    <row r="12" spans="1:26" x14ac:dyDescent="0.3">
      <c r="A12" s="729" t="s">
        <v>942</v>
      </c>
      <c r="B12" s="730"/>
      <c r="C12" s="726"/>
      <c r="D12" s="715" t="s">
        <v>939</v>
      </c>
      <c r="E12" s="715" t="s">
        <v>939</v>
      </c>
      <c r="F12" s="708"/>
      <c r="G12" s="708"/>
      <c r="H12" s="708"/>
      <c r="I12" s="708"/>
      <c r="J12" s="708"/>
      <c r="K12" s="708"/>
      <c r="L12" s="708"/>
      <c r="M12" s="708"/>
      <c r="N12" s="708"/>
      <c r="O12" s="708"/>
      <c r="P12" s="708"/>
      <c r="Q12" s="708"/>
      <c r="R12" s="708"/>
      <c r="S12" s="708"/>
      <c r="T12" s="708"/>
      <c r="U12" s="708"/>
      <c r="V12" s="708"/>
      <c r="W12" s="708"/>
      <c r="X12" s="708"/>
      <c r="Y12" s="708"/>
      <c r="Z12" s="708"/>
    </row>
    <row r="13" spans="1:26" x14ac:dyDescent="0.3">
      <c r="A13" s="732" t="s">
        <v>943</v>
      </c>
      <c r="B13" s="733"/>
      <c r="C13" s="734"/>
      <c r="D13" s="735" t="s">
        <v>939</v>
      </c>
      <c r="E13" s="715" t="s">
        <v>939</v>
      </c>
      <c r="F13" s="708"/>
      <c r="G13" s="708"/>
      <c r="H13" s="708"/>
      <c r="I13" s="708"/>
      <c r="J13" s="708"/>
      <c r="K13" s="708"/>
      <c r="L13" s="708"/>
      <c r="M13" s="708"/>
      <c r="N13" s="708"/>
      <c r="O13" s="708"/>
      <c r="P13" s="708"/>
      <c r="Q13" s="708"/>
      <c r="R13" s="708"/>
      <c r="S13" s="708"/>
      <c r="T13" s="708"/>
      <c r="U13" s="708"/>
      <c r="V13" s="708"/>
      <c r="W13" s="708"/>
      <c r="X13" s="708"/>
      <c r="Y13" s="708"/>
      <c r="Z13" s="708"/>
    </row>
    <row r="14" spans="1:26" x14ac:dyDescent="0.3">
      <c r="A14" s="720"/>
      <c r="B14" s="720"/>
      <c r="C14" s="708"/>
      <c r="D14" s="708"/>
      <c r="E14" s="708"/>
      <c r="F14" s="708"/>
      <c r="G14" s="708"/>
      <c r="H14" s="708"/>
      <c r="I14" s="708"/>
      <c r="J14" s="708"/>
      <c r="K14" s="708"/>
      <c r="L14" s="708"/>
      <c r="M14" s="708"/>
      <c r="N14" s="708"/>
      <c r="O14" s="708"/>
      <c r="P14" s="708"/>
      <c r="Q14" s="708"/>
      <c r="R14" s="708"/>
      <c r="S14" s="708"/>
      <c r="T14" s="708"/>
      <c r="U14" s="708"/>
      <c r="V14" s="708"/>
      <c r="W14" s="708"/>
      <c r="X14" s="708"/>
      <c r="Y14" s="708"/>
      <c r="Z14" s="708"/>
    </row>
    <row r="15" spans="1:26" x14ac:dyDescent="0.3">
      <c r="A15" s="708"/>
      <c r="B15" s="708"/>
      <c r="C15" s="708"/>
      <c r="D15" s="708"/>
      <c r="E15" s="708"/>
      <c r="F15" s="708"/>
      <c r="G15" s="708"/>
      <c r="H15" s="708"/>
      <c r="I15" s="708"/>
      <c r="J15" s="708"/>
      <c r="K15" s="708"/>
      <c r="L15" s="708"/>
      <c r="M15" s="708"/>
      <c r="N15" s="708"/>
      <c r="O15" s="708"/>
      <c r="P15" s="708"/>
      <c r="Q15" s="708"/>
      <c r="R15" s="708"/>
      <c r="S15" s="708"/>
      <c r="T15" s="708"/>
      <c r="U15" s="708"/>
      <c r="V15" s="708"/>
      <c r="W15" s="708"/>
      <c r="X15" s="708"/>
      <c r="Y15" s="708"/>
      <c r="Z15" s="708"/>
    </row>
    <row r="17" spans="1:28" x14ac:dyDescent="0.3">
      <c r="A17" s="712"/>
      <c r="B17" s="710" t="s">
        <v>929</v>
      </c>
      <c r="C17" s="710"/>
      <c r="D17" s="710"/>
      <c r="E17" s="710"/>
      <c r="F17" s="710"/>
      <c r="G17" s="710"/>
      <c r="H17" s="710"/>
      <c r="I17" s="710"/>
      <c r="J17" s="710"/>
      <c r="K17" s="710"/>
      <c r="L17" s="710"/>
      <c r="M17" s="710"/>
      <c r="N17" s="710"/>
      <c r="O17" s="710"/>
      <c r="P17" s="710"/>
      <c r="Q17" s="710"/>
      <c r="R17" s="710"/>
      <c r="S17" s="710"/>
      <c r="T17" s="710"/>
      <c r="U17" s="708"/>
      <c r="V17" s="708"/>
      <c r="W17" s="708"/>
      <c r="X17" s="708"/>
      <c r="Y17" s="708"/>
      <c r="Z17" s="708"/>
    </row>
    <row r="18" spans="1:28" x14ac:dyDescent="0.3">
      <c r="A18" s="712" t="s">
        <v>877</v>
      </c>
      <c r="B18" s="710" t="s">
        <v>944</v>
      </c>
      <c r="C18" s="710"/>
      <c r="D18" s="710"/>
      <c r="E18" s="710"/>
      <c r="F18" s="710"/>
      <c r="G18" s="710"/>
      <c r="H18" s="710"/>
      <c r="I18" s="710"/>
      <c r="J18" s="710"/>
      <c r="K18" s="710"/>
      <c r="L18" s="710"/>
      <c r="M18" s="710"/>
      <c r="N18" s="710"/>
      <c r="O18" s="710"/>
      <c r="P18" s="710"/>
      <c r="Q18" s="710"/>
      <c r="R18" s="710"/>
      <c r="S18" s="710"/>
      <c r="T18" s="710"/>
      <c r="U18" s="708"/>
      <c r="V18" s="708"/>
      <c r="W18" s="708"/>
      <c r="X18" s="708"/>
      <c r="Y18" s="708"/>
      <c r="Z18" s="708"/>
    </row>
    <row r="19" spans="1:28" x14ac:dyDescent="0.3">
      <c r="A19" s="712"/>
      <c r="B19" s="710"/>
      <c r="C19" s="710"/>
      <c r="D19" s="710"/>
      <c r="E19" s="710"/>
      <c r="F19" s="710"/>
      <c r="G19" s="710"/>
      <c r="H19" s="710"/>
      <c r="I19" s="710"/>
      <c r="J19" s="710"/>
      <c r="K19" s="710"/>
      <c r="L19" s="710"/>
      <c r="M19" s="710"/>
      <c r="N19" s="710"/>
      <c r="O19" s="710"/>
      <c r="P19" s="710"/>
      <c r="Q19" s="710"/>
      <c r="R19" s="710"/>
      <c r="S19" s="710"/>
      <c r="T19" s="710"/>
      <c r="U19" s="708"/>
      <c r="V19" s="708"/>
      <c r="W19" s="708"/>
      <c r="X19" s="708"/>
      <c r="Y19" s="708"/>
      <c r="Z19" s="708"/>
    </row>
    <row r="20" spans="1:28" x14ac:dyDescent="0.3">
      <c r="A20" s="712"/>
      <c r="B20" s="710"/>
      <c r="C20" s="710"/>
      <c r="D20" s="710"/>
      <c r="E20" s="710"/>
      <c r="F20" s="710"/>
      <c r="G20" s="710"/>
      <c r="H20" s="710"/>
      <c r="I20" s="710"/>
      <c r="J20" s="710"/>
      <c r="K20" s="710"/>
      <c r="L20" s="710"/>
      <c r="M20" s="710"/>
      <c r="N20" s="710"/>
      <c r="O20" s="710"/>
      <c r="P20" s="710"/>
      <c r="Q20" s="710"/>
      <c r="R20" s="710"/>
      <c r="S20" s="710"/>
      <c r="T20" s="710"/>
      <c r="U20" s="708"/>
      <c r="V20" s="708"/>
      <c r="W20" s="708"/>
      <c r="X20" s="708"/>
      <c r="Y20" s="708"/>
      <c r="Z20" s="708"/>
    </row>
    <row r="21" spans="1:28" x14ac:dyDescent="0.3">
      <c r="A21" s="713"/>
      <c r="B21" s="713"/>
      <c r="C21" s="713"/>
      <c r="D21" s="713"/>
      <c r="E21" s="713"/>
      <c r="F21" s="713"/>
      <c r="G21" s="713"/>
      <c r="H21" s="713"/>
      <c r="I21" s="713"/>
      <c r="J21" s="713"/>
      <c r="K21" s="713"/>
      <c r="L21" s="713"/>
      <c r="M21" s="713"/>
      <c r="N21" s="713"/>
      <c r="O21" s="713"/>
      <c r="P21" s="713"/>
      <c r="Q21" s="713"/>
      <c r="R21" s="713"/>
      <c r="S21" s="713"/>
      <c r="T21" s="713"/>
      <c r="U21" s="713"/>
      <c r="V21" s="713"/>
      <c r="W21" s="713"/>
      <c r="X21" s="713"/>
      <c r="Y21" s="713"/>
      <c r="Z21" s="713"/>
      <c r="AA21" s="713"/>
      <c r="AB21" s="713"/>
    </row>
    <row r="22" spans="1:28" x14ac:dyDescent="0.3">
      <c r="A22" s="713" t="s">
        <v>889</v>
      </c>
      <c r="B22" s="713"/>
      <c r="C22" s="713"/>
      <c r="D22" s="713"/>
      <c r="E22" s="714"/>
      <c r="F22" s="713"/>
      <c r="G22" s="713"/>
      <c r="H22" s="713"/>
      <c r="I22" s="713"/>
      <c r="J22" s="713"/>
      <c r="K22" s="713"/>
      <c r="L22" s="713"/>
      <c r="M22" s="713"/>
      <c r="N22" s="713"/>
      <c r="O22" s="713"/>
      <c r="P22" s="713"/>
      <c r="Q22" s="713"/>
      <c r="R22" s="713"/>
      <c r="S22" s="713"/>
      <c r="T22" s="713"/>
      <c r="U22" s="713"/>
      <c r="V22" s="713"/>
      <c r="W22" s="713"/>
      <c r="X22" s="713"/>
      <c r="Y22" s="713"/>
      <c r="Z22" s="713"/>
      <c r="AA22" s="713"/>
      <c r="AB22" s="713"/>
    </row>
    <row r="23" spans="1:28" x14ac:dyDescent="0.3">
      <c r="A23" s="713"/>
      <c r="B23" s="713"/>
      <c r="C23" s="713"/>
      <c r="D23" s="713"/>
      <c r="E23" s="713"/>
      <c r="F23" s="713"/>
      <c r="G23" s="713"/>
      <c r="H23" s="713"/>
      <c r="I23" s="713"/>
      <c r="J23" s="713"/>
      <c r="K23" s="713"/>
      <c r="L23" s="713"/>
      <c r="M23" s="713"/>
      <c r="N23" s="713"/>
      <c r="O23" s="713"/>
      <c r="P23" s="713"/>
      <c r="Q23" s="713"/>
      <c r="R23" s="713"/>
      <c r="S23" s="713"/>
      <c r="T23" s="713"/>
      <c r="U23" s="713"/>
      <c r="V23" s="713"/>
      <c r="W23" s="713"/>
      <c r="X23" s="713"/>
      <c r="Y23" s="713"/>
      <c r="Z23" s="713"/>
      <c r="AA23" s="713"/>
      <c r="AB23" s="713"/>
    </row>
    <row r="25" spans="1:28" x14ac:dyDescent="0.3">
      <c r="A25" s="736" t="s">
        <v>934</v>
      </c>
      <c r="B25" s="737"/>
      <c r="C25" s="738"/>
      <c r="D25" s="739" t="s">
        <v>935</v>
      </c>
      <c r="E25" s="739" t="s">
        <v>936</v>
      </c>
    </row>
    <row r="26" spans="1:28" x14ac:dyDescent="0.3">
      <c r="A26" s="740" t="s">
        <v>937</v>
      </c>
      <c r="C26" s="741"/>
      <c r="D26" s="739"/>
      <c r="E26" s="742">
        <v>67000</v>
      </c>
    </row>
    <row r="27" spans="1:28" x14ac:dyDescent="0.3">
      <c r="A27" s="740" t="s">
        <v>938</v>
      </c>
      <c r="C27" s="741"/>
      <c r="D27" s="743"/>
      <c r="E27" s="743"/>
    </row>
    <row r="28" spans="1:28" x14ac:dyDescent="0.3">
      <c r="A28" s="740" t="s">
        <v>940</v>
      </c>
      <c r="C28" s="741"/>
      <c r="D28" s="743"/>
      <c r="E28" s="743"/>
    </row>
    <row r="29" spans="1:28" x14ac:dyDescent="0.3">
      <c r="A29" s="740" t="s">
        <v>941</v>
      </c>
      <c r="C29" s="741"/>
      <c r="D29" s="743"/>
      <c r="E29" s="743"/>
    </row>
    <row r="30" spans="1:28" x14ac:dyDescent="0.3">
      <c r="A30" s="740" t="s">
        <v>942</v>
      </c>
      <c r="C30" s="741"/>
      <c r="D30" s="743"/>
      <c r="E30" s="743"/>
    </row>
    <row r="31" spans="1:28" x14ac:dyDescent="0.3">
      <c r="A31" s="744" t="s">
        <v>943</v>
      </c>
      <c r="B31" s="745"/>
      <c r="C31" s="746"/>
      <c r="D31" s="743"/>
      <c r="E31" s="743"/>
    </row>
  </sheetData>
  <pageMargins left="0.7" right="0.7" top="0.75" bottom="0.75" header="0.3" footer="0.3"/>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dimension ref="B2"/>
  <sheetViews>
    <sheetView workbookViewId="0">
      <selection activeCell="B2" sqref="B2"/>
    </sheetView>
  </sheetViews>
  <sheetFormatPr defaultRowHeight="14.4" x14ac:dyDescent="0.3"/>
  <sheetData>
    <row r="2" spans="2:2" ht="18" x14ac:dyDescent="0.35">
      <c r="B2" s="56" t="s">
        <v>68</v>
      </c>
    </row>
  </sheetData>
  <pageMargins left="0.7" right="0.7" top="0.75" bottom="0.75" header="0.3" footer="0.3"/>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dimension ref="A3:AB10"/>
  <sheetViews>
    <sheetView workbookViewId="0">
      <selection activeCell="R31" sqref="R31"/>
    </sheetView>
  </sheetViews>
  <sheetFormatPr defaultColWidth="8.77734375" defaultRowHeight="15.6" x14ac:dyDescent="0.3"/>
  <cols>
    <col min="1" max="1" width="17.77734375" style="709" customWidth="1"/>
    <col min="2" max="5" width="13.77734375" style="709" customWidth="1"/>
    <col min="6" max="6" width="13.21875" style="709" customWidth="1"/>
    <col min="7" max="26" width="4" style="709" customWidth="1"/>
    <col min="27" max="16384" width="8.77734375" style="709"/>
  </cols>
  <sheetData>
    <row r="3" spans="1:28" ht="18" x14ac:dyDescent="0.35">
      <c r="A3" s="748" t="s">
        <v>948</v>
      </c>
      <c r="B3" s="201"/>
      <c r="C3" s="201"/>
    </row>
    <row r="4" spans="1:28" x14ac:dyDescent="0.3">
      <c r="A4" s="201"/>
      <c r="B4" s="201"/>
      <c r="C4" s="201"/>
    </row>
    <row r="6" spans="1:28" x14ac:dyDescent="0.3">
      <c r="A6" s="712" t="s">
        <v>945</v>
      </c>
      <c r="B6" s="710" t="s">
        <v>946</v>
      </c>
      <c r="C6" s="710"/>
      <c r="D6" s="710"/>
      <c r="E6" s="710"/>
      <c r="F6" s="710"/>
      <c r="G6" s="710"/>
      <c r="H6" s="710"/>
      <c r="I6" s="710"/>
      <c r="J6" s="710"/>
      <c r="K6" s="710"/>
      <c r="L6" s="710"/>
      <c r="M6" s="710"/>
      <c r="N6" s="710"/>
      <c r="O6" s="710"/>
      <c r="P6" s="710"/>
      <c r="Q6" s="710"/>
      <c r="R6" s="710"/>
      <c r="S6" s="710"/>
      <c r="T6" s="710"/>
      <c r="U6" s="708"/>
      <c r="V6" s="708"/>
      <c r="W6" s="708"/>
      <c r="X6" s="708"/>
      <c r="Y6" s="708"/>
      <c r="Z6" s="708"/>
    </row>
    <row r="7" spans="1:28" x14ac:dyDescent="0.3">
      <c r="A7" s="747"/>
      <c r="B7" s="710"/>
      <c r="C7" s="710"/>
      <c r="D7" s="710"/>
      <c r="E7" s="710"/>
      <c r="F7" s="710"/>
      <c r="G7" s="710"/>
      <c r="H7" s="710"/>
      <c r="I7" s="710"/>
      <c r="J7" s="710"/>
      <c r="K7" s="710"/>
      <c r="L7" s="710"/>
      <c r="M7" s="710"/>
      <c r="N7" s="710"/>
      <c r="O7" s="710"/>
      <c r="P7" s="710"/>
      <c r="Q7" s="710"/>
      <c r="R7" s="710"/>
      <c r="S7" s="710"/>
      <c r="T7" s="710"/>
      <c r="U7" s="708"/>
      <c r="V7" s="708"/>
      <c r="W7" s="708"/>
      <c r="X7" s="708"/>
      <c r="Y7" s="708"/>
      <c r="Z7" s="708"/>
    </row>
    <row r="8" spans="1:28" x14ac:dyDescent="0.3">
      <c r="A8" s="713"/>
      <c r="B8" s="713"/>
      <c r="C8" s="713"/>
      <c r="D8" s="713"/>
      <c r="E8" s="713"/>
      <c r="F8" s="713"/>
      <c r="G8" s="713"/>
      <c r="H8" s="713"/>
      <c r="I8" s="713"/>
      <c r="J8" s="713"/>
      <c r="K8" s="713"/>
      <c r="L8" s="713"/>
      <c r="M8" s="713"/>
      <c r="N8" s="713"/>
      <c r="O8" s="713"/>
      <c r="P8" s="713"/>
      <c r="Q8" s="713"/>
      <c r="R8" s="713"/>
      <c r="S8" s="713"/>
      <c r="T8" s="713"/>
      <c r="U8" s="713"/>
      <c r="V8" s="713"/>
      <c r="W8" s="713"/>
      <c r="X8" s="713"/>
      <c r="Y8" s="713"/>
      <c r="Z8" s="713"/>
      <c r="AA8" s="713"/>
      <c r="AB8" s="713"/>
    </row>
    <row r="9" spans="1:28" x14ac:dyDescent="0.3">
      <c r="A9" s="713" t="s">
        <v>947</v>
      </c>
      <c r="B9" s="713"/>
      <c r="C9" s="713"/>
      <c r="D9" s="713"/>
      <c r="E9" s="714"/>
      <c r="F9" s="713"/>
      <c r="G9" s="713"/>
      <c r="H9" s="713"/>
      <c r="I9" s="713"/>
      <c r="J9" s="713"/>
      <c r="K9" s="713"/>
      <c r="L9" s="713"/>
      <c r="M9" s="713"/>
      <c r="N9" s="713"/>
      <c r="O9" s="713"/>
      <c r="P9" s="713"/>
      <c r="Q9" s="713"/>
      <c r="R9" s="713"/>
      <c r="S9" s="713"/>
      <c r="T9" s="713"/>
      <c r="U9" s="713"/>
      <c r="V9" s="713"/>
      <c r="W9" s="713"/>
      <c r="X9" s="713"/>
      <c r="Y9" s="713"/>
      <c r="Z9" s="713"/>
      <c r="AA9" s="713"/>
      <c r="AB9" s="713"/>
    </row>
    <row r="10" spans="1:28" x14ac:dyDescent="0.3">
      <c r="A10" s="713"/>
      <c r="B10" s="713"/>
      <c r="C10" s="713"/>
      <c r="D10" s="713"/>
      <c r="E10" s="713"/>
      <c r="F10" s="713"/>
      <c r="G10" s="713"/>
      <c r="H10" s="713"/>
      <c r="I10" s="713"/>
      <c r="J10" s="713"/>
      <c r="K10" s="713"/>
      <c r="L10" s="713"/>
      <c r="M10" s="713"/>
      <c r="N10" s="713"/>
      <c r="O10" s="713"/>
      <c r="P10" s="713"/>
      <c r="Q10" s="713"/>
      <c r="R10" s="713"/>
      <c r="S10" s="713"/>
      <c r="T10" s="713"/>
      <c r="U10" s="713"/>
      <c r="V10" s="713"/>
      <c r="W10" s="713"/>
      <c r="X10" s="713"/>
      <c r="Y10" s="713"/>
      <c r="Z10" s="713"/>
      <c r="AA10" s="713"/>
      <c r="AB10" s="713"/>
    </row>
  </sheetData>
  <pageMargins left="0.7" right="0.7" top="0.75" bottom="0.75" header="0.3" footer="0.3"/>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dimension ref="B2"/>
  <sheetViews>
    <sheetView workbookViewId="0">
      <selection activeCell="L38" sqref="L38"/>
    </sheetView>
  </sheetViews>
  <sheetFormatPr defaultRowHeight="14.4" x14ac:dyDescent="0.3"/>
  <sheetData>
    <row r="2" spans="2:2" ht="18" x14ac:dyDescent="0.35">
      <c r="B2" s="56" t="s">
        <v>68</v>
      </c>
    </row>
  </sheetData>
  <pageMargins left="0.7" right="0.7" top="0.75" bottom="0.75" header="0.3" footer="0.3"/>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dimension ref="A1"/>
  <sheetViews>
    <sheetView workbookViewId="0">
      <selection activeCell="K27" sqref="K27"/>
    </sheetView>
  </sheetViews>
  <sheetFormatPr defaultRowHeight="14.4" x14ac:dyDescent="0.3"/>
  <sheetData/>
  <pageMargins left="0.7" right="0.7" top="0.75" bottom="0.75" header="0.3" footer="0.3"/>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dimension ref="A1"/>
  <sheetViews>
    <sheetView workbookViewId="0"/>
  </sheetViews>
  <sheetFormatPr defaultRowHeight="14.4" x14ac:dyDescent="0.3"/>
  <sheetData/>
  <pageMargins left="0.7" right="0.7" top="0.75" bottom="0.75" header="0.3" footer="0.3"/>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dimension ref="A1"/>
  <sheetViews>
    <sheetView workbookViewId="0"/>
  </sheetViews>
  <sheetFormatPr defaultRowHeight="14.4" x14ac:dyDescent="0.3"/>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N47"/>
  <sheetViews>
    <sheetView workbookViewId="0">
      <selection activeCell="K33" sqref="K33"/>
    </sheetView>
  </sheetViews>
  <sheetFormatPr defaultColWidth="8.77734375" defaultRowHeight="14.4" x14ac:dyDescent="0.3"/>
  <cols>
    <col min="2" max="2" width="24.77734375" customWidth="1"/>
    <col min="3" max="8" width="17.21875" customWidth="1"/>
    <col min="9" max="9" width="5.77734375" customWidth="1"/>
    <col min="10" max="10" width="17.21875" customWidth="1"/>
    <col min="11" max="11" width="15" bestFit="1" customWidth="1"/>
    <col min="12" max="12" width="10.77734375" bestFit="1" customWidth="1"/>
    <col min="14" max="14" width="10.21875" customWidth="1"/>
  </cols>
  <sheetData>
    <row r="1" spans="2:14" ht="15.6" x14ac:dyDescent="0.3">
      <c r="B1" s="14" t="s">
        <v>369</v>
      </c>
      <c r="N1" s="15" t="s">
        <v>135</v>
      </c>
    </row>
    <row r="3" spans="2:14" x14ac:dyDescent="0.3">
      <c r="B3" s="18" t="s">
        <v>136</v>
      </c>
      <c r="C3" s="19"/>
    </row>
    <row r="4" spans="2:14" x14ac:dyDescent="0.3">
      <c r="B4" s="114" t="s">
        <v>164</v>
      </c>
      <c r="C4" s="19"/>
    </row>
    <row r="5" spans="2:14" x14ac:dyDescent="0.3">
      <c r="B5" s="114" t="s">
        <v>138</v>
      </c>
      <c r="C5" s="19"/>
    </row>
    <row r="6" spans="2:14" x14ac:dyDescent="0.3">
      <c r="B6" s="18"/>
      <c r="C6" s="19"/>
    </row>
    <row r="7" spans="2:14" x14ac:dyDescent="0.3">
      <c r="B7" s="18" t="s">
        <v>139</v>
      </c>
      <c r="C7" s="19"/>
    </row>
    <row r="8" spans="2:14" x14ac:dyDescent="0.3">
      <c r="B8" s="115" t="s">
        <v>140</v>
      </c>
      <c r="C8" s="19"/>
    </row>
    <row r="9" spans="2:14" x14ac:dyDescent="0.3">
      <c r="B9" s="115" t="s">
        <v>141</v>
      </c>
      <c r="C9" s="19"/>
    </row>
    <row r="10" spans="2:14" x14ac:dyDescent="0.3">
      <c r="B10" s="115" t="s">
        <v>142</v>
      </c>
      <c r="C10" s="19"/>
    </row>
    <row r="11" spans="2:14" x14ac:dyDescent="0.3">
      <c r="B11" s="115" t="s">
        <v>143</v>
      </c>
      <c r="C11" s="19"/>
    </row>
    <row r="12" spans="2:14" x14ac:dyDescent="0.3">
      <c r="B12" s="115"/>
      <c r="C12" s="19"/>
    </row>
    <row r="13" spans="2:14" x14ac:dyDescent="0.3">
      <c r="B13" s="18" t="s">
        <v>165</v>
      </c>
      <c r="C13" s="19"/>
    </row>
    <row r="14" spans="2:14" x14ac:dyDescent="0.3">
      <c r="B14" s="115" t="s">
        <v>166</v>
      </c>
      <c r="C14" s="19"/>
    </row>
    <row r="15" spans="2:14" x14ac:dyDescent="0.3">
      <c r="B15" s="115" t="s">
        <v>167</v>
      </c>
      <c r="C15" s="19"/>
    </row>
    <row r="16" spans="2:14" x14ac:dyDescent="0.3">
      <c r="B16" s="115" t="s">
        <v>168</v>
      </c>
      <c r="C16" s="19"/>
    </row>
    <row r="18" spans="2:12" x14ac:dyDescent="0.3">
      <c r="B18" s="18" t="s">
        <v>169</v>
      </c>
    </row>
    <row r="19" spans="2:12" x14ac:dyDescent="0.3">
      <c r="B19" s="19"/>
    </row>
    <row r="20" spans="2:12" x14ac:dyDescent="0.3">
      <c r="B20" s="39" t="s">
        <v>170</v>
      </c>
    </row>
    <row r="21" spans="2:12" x14ac:dyDescent="0.3">
      <c r="B21" s="100" t="s">
        <v>156</v>
      </c>
      <c r="C21" s="131">
        <v>5000</v>
      </c>
      <c r="D21" s="131">
        <v>25000</v>
      </c>
      <c r="E21" s="131">
        <v>5000</v>
      </c>
      <c r="F21" s="131">
        <v>25000</v>
      </c>
      <c r="G21" s="131">
        <v>5000</v>
      </c>
      <c r="H21" s="131">
        <v>25000</v>
      </c>
      <c r="J21" s="117" t="s">
        <v>171</v>
      </c>
      <c r="K21" s="119">
        <v>35000</v>
      </c>
      <c r="L21" s="120"/>
    </row>
    <row r="22" spans="2:12" x14ac:dyDescent="0.3">
      <c r="B22" s="100" t="s">
        <v>172</v>
      </c>
      <c r="C22" s="132" t="s">
        <v>173</v>
      </c>
      <c r="D22" s="132" t="s">
        <v>174</v>
      </c>
      <c r="E22" s="132" t="s">
        <v>175</v>
      </c>
      <c r="F22" s="132" t="s">
        <v>175</v>
      </c>
      <c r="G22" s="132" t="s">
        <v>176</v>
      </c>
      <c r="H22" s="132" t="s">
        <v>176</v>
      </c>
      <c r="J22" s="117" t="s">
        <v>177</v>
      </c>
      <c r="K22" s="119">
        <v>38000</v>
      </c>
      <c r="L22" s="120"/>
    </row>
    <row r="23" spans="2:12" x14ac:dyDescent="0.3">
      <c r="B23" s="100" t="s">
        <v>178</v>
      </c>
      <c r="C23" s="133">
        <v>0</v>
      </c>
      <c r="D23" s="133">
        <v>0</v>
      </c>
      <c r="E23" s="133">
        <v>0</v>
      </c>
      <c r="F23" s="133">
        <v>0</v>
      </c>
      <c r="G23" s="133">
        <v>35000</v>
      </c>
      <c r="H23" s="133">
        <v>35000</v>
      </c>
      <c r="J23" s="117" t="s">
        <v>148</v>
      </c>
      <c r="K23" s="122">
        <v>0.85</v>
      </c>
      <c r="L23" s="120" t="s">
        <v>149</v>
      </c>
    </row>
    <row r="24" spans="2:12" x14ac:dyDescent="0.3">
      <c r="B24" s="100" t="s">
        <v>179</v>
      </c>
      <c r="C24" s="133">
        <v>0</v>
      </c>
      <c r="D24" s="133">
        <v>38000</v>
      </c>
      <c r="E24" s="133">
        <v>0</v>
      </c>
      <c r="F24" s="133">
        <v>0</v>
      </c>
      <c r="G24" s="133">
        <v>0</v>
      </c>
      <c r="H24" s="133">
        <v>0</v>
      </c>
      <c r="J24" s="117" t="s">
        <v>151</v>
      </c>
      <c r="K24" s="122">
        <v>0.1</v>
      </c>
      <c r="L24" s="120" t="s">
        <v>149</v>
      </c>
    </row>
    <row r="25" spans="2:12" x14ac:dyDescent="0.3">
      <c r="B25" s="100" t="s">
        <v>180</v>
      </c>
      <c r="C25" s="133">
        <f>C21*0.85</f>
        <v>4250</v>
      </c>
      <c r="D25" s="133">
        <f>D21*0.85</f>
        <v>21250</v>
      </c>
      <c r="E25" s="133">
        <f>E21*0.85</f>
        <v>4250</v>
      </c>
      <c r="F25" s="133">
        <f>F21*0.85</f>
        <v>21250</v>
      </c>
      <c r="G25" s="133">
        <v>0</v>
      </c>
      <c r="H25" s="133">
        <v>0</v>
      </c>
      <c r="J25" s="117" t="s">
        <v>152</v>
      </c>
      <c r="K25" s="122">
        <v>0.05</v>
      </c>
      <c r="L25" s="120"/>
    </row>
    <row r="26" spans="2:12" x14ac:dyDescent="0.3">
      <c r="B26" s="100" t="s">
        <v>181</v>
      </c>
      <c r="C26" s="133">
        <f>C21*0.85</f>
        <v>4250</v>
      </c>
      <c r="D26" s="133">
        <v>0</v>
      </c>
      <c r="E26" s="133">
        <f>E21*0.85</f>
        <v>4250</v>
      </c>
      <c r="F26" s="133">
        <f>F21*0.85</f>
        <v>21250</v>
      </c>
      <c r="G26" s="133">
        <v>0</v>
      </c>
      <c r="H26" s="133">
        <v>0</v>
      </c>
      <c r="J26" s="117" t="s">
        <v>153</v>
      </c>
      <c r="K26" s="123">
        <f>1/(1+K25)</f>
        <v>0.95238095238095233</v>
      </c>
      <c r="L26" s="120"/>
    </row>
    <row r="27" spans="2:12" x14ac:dyDescent="0.3">
      <c r="B27" s="100" t="s">
        <v>182</v>
      </c>
      <c r="C27" s="133">
        <v>0</v>
      </c>
      <c r="D27" s="133">
        <v>0</v>
      </c>
      <c r="E27" s="133">
        <v>0</v>
      </c>
      <c r="F27" s="133">
        <v>0</v>
      </c>
      <c r="G27" s="133">
        <f>0.1*G21</f>
        <v>500</v>
      </c>
      <c r="H27" s="133">
        <f>0.1*H21</f>
        <v>2500</v>
      </c>
      <c r="J27" s="117" t="s">
        <v>154</v>
      </c>
      <c r="K27" s="126">
        <v>5</v>
      </c>
      <c r="L27" s="120" t="s">
        <v>155</v>
      </c>
    </row>
    <row r="28" spans="2:12" x14ac:dyDescent="0.3">
      <c r="B28" s="100" t="s">
        <v>183</v>
      </c>
      <c r="C28" s="133">
        <v>0</v>
      </c>
      <c r="D28" s="133">
        <f>0.1*D21</f>
        <v>2500</v>
      </c>
      <c r="E28" s="133">
        <v>0</v>
      </c>
      <c r="F28" s="133">
        <v>0</v>
      </c>
      <c r="G28" s="133">
        <f>0.1*G21</f>
        <v>500</v>
      </c>
      <c r="H28" s="133">
        <f>0.1*H21</f>
        <v>2500</v>
      </c>
    </row>
    <row r="29" spans="2:12" x14ac:dyDescent="0.3">
      <c r="B29" s="100"/>
      <c r="C29" s="100"/>
      <c r="D29" s="100"/>
      <c r="E29" s="100"/>
      <c r="F29" s="100"/>
      <c r="G29" s="100"/>
      <c r="H29" s="100"/>
    </row>
    <row r="30" spans="2:12" x14ac:dyDescent="0.3">
      <c r="B30" s="100" t="s">
        <v>184</v>
      </c>
      <c r="C30" s="129"/>
      <c r="D30" s="129"/>
      <c r="E30" s="129"/>
      <c r="F30" s="129"/>
      <c r="G30" s="129"/>
      <c r="H30" s="129"/>
      <c r="K30" s="130"/>
    </row>
    <row r="33" spans="2:10" x14ac:dyDescent="0.3">
      <c r="E33" s="100"/>
      <c r="F33" s="100" t="s">
        <v>184</v>
      </c>
    </row>
    <row r="34" spans="2:10" x14ac:dyDescent="0.3">
      <c r="E34" s="100" t="s">
        <v>185</v>
      </c>
      <c r="F34" s="129"/>
    </row>
    <row r="35" spans="2:10" x14ac:dyDescent="0.3">
      <c r="E35" s="100" t="s">
        <v>186</v>
      </c>
      <c r="F35" s="129"/>
    </row>
    <row r="36" spans="2:10" x14ac:dyDescent="0.3">
      <c r="E36" s="100" t="s">
        <v>187</v>
      </c>
      <c r="F36" s="129"/>
    </row>
    <row r="38" spans="2:10" x14ac:dyDescent="0.3">
      <c r="E38" s="100" t="s">
        <v>188</v>
      </c>
      <c r="F38" s="129"/>
    </row>
    <row r="40" spans="2:10" x14ac:dyDescent="0.3">
      <c r="B40" s="39" t="s">
        <v>189</v>
      </c>
    </row>
    <row r="41" spans="2:10" x14ac:dyDescent="0.3">
      <c r="B41" s="106"/>
      <c r="C41" s="107"/>
      <c r="D41" s="107"/>
      <c r="E41" s="134"/>
      <c r="F41" s="134"/>
      <c r="G41" s="134"/>
      <c r="H41" s="134"/>
      <c r="I41" s="134"/>
      <c r="J41" s="135"/>
    </row>
    <row r="42" spans="2:10" x14ac:dyDescent="0.3">
      <c r="B42" s="109"/>
      <c r="C42" s="40"/>
      <c r="D42" s="40"/>
      <c r="E42" s="136"/>
      <c r="F42" s="136"/>
      <c r="G42" s="136"/>
      <c r="H42" s="136"/>
      <c r="I42" s="136"/>
      <c r="J42" s="137"/>
    </row>
    <row r="43" spans="2:10" x14ac:dyDescent="0.3">
      <c r="B43" s="109"/>
      <c r="C43" s="40"/>
      <c r="D43" s="40"/>
      <c r="E43" s="136"/>
      <c r="F43" s="136"/>
      <c r="G43" s="136"/>
      <c r="H43" s="136"/>
      <c r="I43" s="136"/>
      <c r="J43" s="137"/>
    </row>
    <row r="44" spans="2:10" x14ac:dyDescent="0.3">
      <c r="B44" s="109"/>
      <c r="C44" s="40"/>
      <c r="D44" s="40"/>
      <c r="E44" s="136"/>
      <c r="F44" s="136"/>
      <c r="G44" s="136"/>
      <c r="H44" s="136"/>
      <c r="I44" s="136"/>
      <c r="J44" s="137"/>
    </row>
    <row r="45" spans="2:10" x14ac:dyDescent="0.3">
      <c r="B45" s="109"/>
      <c r="C45" s="40"/>
      <c r="D45" s="40"/>
      <c r="E45" s="136"/>
      <c r="F45" s="136"/>
      <c r="G45" s="136"/>
      <c r="H45" s="136"/>
      <c r="I45" s="136"/>
      <c r="J45" s="137"/>
    </row>
    <row r="46" spans="2:10" x14ac:dyDescent="0.3">
      <c r="B46" s="109"/>
      <c r="C46" s="40"/>
      <c r="D46" s="40"/>
      <c r="E46" s="136"/>
      <c r="F46" s="136"/>
      <c r="G46" s="136"/>
      <c r="H46" s="136"/>
      <c r="I46" s="136"/>
      <c r="J46" s="137"/>
    </row>
    <row r="47" spans="2:10" x14ac:dyDescent="0.3">
      <c r="B47" s="111"/>
      <c r="C47" s="112"/>
      <c r="D47" s="112"/>
      <c r="E47" s="138"/>
      <c r="F47" s="138"/>
      <c r="G47" s="138"/>
      <c r="H47" s="138"/>
      <c r="I47" s="138"/>
      <c r="J47" s="139"/>
    </row>
  </sheetData>
  <hyperlinks>
    <hyperlink ref="N1" location="'Navigation &amp; Instructions'!A1" display="Navigation" xr:uid="{00000000-0004-0000-0B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
  <sheetViews>
    <sheetView workbookViewId="0">
      <selection activeCell="B2" sqref="B2"/>
    </sheetView>
  </sheetViews>
  <sheetFormatPr defaultRowHeight="14.4" x14ac:dyDescent="0.3"/>
  <sheetData>
    <row r="2" spans="2:2" ht="18" x14ac:dyDescent="0.35">
      <c r="B2" s="56" t="s">
        <v>68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N52"/>
  <sheetViews>
    <sheetView workbookViewId="0">
      <selection activeCell="N14" sqref="N14"/>
    </sheetView>
  </sheetViews>
  <sheetFormatPr defaultColWidth="8.77734375" defaultRowHeight="14.4" x14ac:dyDescent="0.3"/>
  <cols>
    <col min="3" max="3" width="16.44140625" bestFit="1" customWidth="1"/>
    <col min="4" max="4" width="22.44140625" customWidth="1"/>
    <col min="5" max="5" width="20.5546875" bestFit="1" customWidth="1"/>
    <col min="9" max="11" width="8.44140625" customWidth="1"/>
    <col min="14" max="14" width="10.21875" bestFit="1" customWidth="1"/>
  </cols>
  <sheetData>
    <row r="1" spans="2:14" ht="15.6" x14ac:dyDescent="0.3">
      <c r="B1" s="14" t="s">
        <v>371</v>
      </c>
      <c r="N1" s="15" t="s">
        <v>135</v>
      </c>
    </row>
    <row r="3" spans="2:14" x14ac:dyDescent="0.3">
      <c r="B3" s="18" t="s">
        <v>190</v>
      </c>
      <c r="C3" s="19"/>
    </row>
    <row r="4" spans="2:14" x14ac:dyDescent="0.3">
      <c r="B4" s="140" t="s">
        <v>191</v>
      </c>
      <c r="C4" s="19"/>
    </row>
    <row r="5" spans="2:14" x14ac:dyDescent="0.3">
      <c r="B5" s="140" t="s">
        <v>192</v>
      </c>
      <c r="C5" s="19"/>
    </row>
    <row r="6" spans="2:14" x14ac:dyDescent="0.3">
      <c r="B6" s="19" t="s">
        <v>193</v>
      </c>
      <c r="C6" s="19"/>
    </row>
    <row r="7" spans="2:14" x14ac:dyDescent="0.3">
      <c r="B7" s="19" t="s">
        <v>194</v>
      </c>
      <c r="C7" s="19"/>
    </row>
    <row r="8" spans="2:14" x14ac:dyDescent="0.3">
      <c r="B8" s="19"/>
      <c r="C8" s="19" t="s">
        <v>195</v>
      </c>
    </row>
    <row r="9" spans="2:14" x14ac:dyDescent="0.3">
      <c r="B9" s="19"/>
      <c r="C9" s="19" t="s">
        <v>196</v>
      </c>
    </row>
    <row r="10" spans="2:14" x14ac:dyDescent="0.3">
      <c r="B10" s="19"/>
      <c r="C10" s="19" t="s">
        <v>197</v>
      </c>
    </row>
    <row r="11" spans="2:14" x14ac:dyDescent="0.3">
      <c r="B11" s="19" t="s">
        <v>198</v>
      </c>
      <c r="C11" s="19"/>
    </row>
    <row r="12" spans="2:14" x14ac:dyDescent="0.3">
      <c r="B12" s="19" t="s">
        <v>199</v>
      </c>
      <c r="C12" s="19"/>
    </row>
    <row r="14" spans="2:14" ht="15" customHeight="1" x14ac:dyDescent="0.3">
      <c r="C14" s="141" t="s">
        <v>200</v>
      </c>
      <c r="D14" s="142" t="s">
        <v>201</v>
      </c>
      <c r="E14" s="141" t="s">
        <v>202</v>
      </c>
    </row>
    <row r="15" spans="2:14" x14ac:dyDescent="0.3">
      <c r="C15" s="100" t="s">
        <v>203</v>
      </c>
      <c r="D15" s="143"/>
      <c r="E15" s="143"/>
    </row>
    <row r="16" spans="2:14" x14ac:dyDescent="0.3">
      <c r="C16" s="100" t="s">
        <v>204</v>
      </c>
      <c r="D16" s="143"/>
      <c r="E16" s="143"/>
    </row>
    <row r="17" spans="2:13" x14ac:dyDescent="0.3">
      <c r="C17" s="100" t="s">
        <v>205</v>
      </c>
      <c r="D17" s="143"/>
      <c r="E17" s="143"/>
    </row>
    <row r="18" spans="2:13" x14ac:dyDescent="0.3">
      <c r="C18" s="100" t="s">
        <v>206</v>
      </c>
      <c r="D18" s="143"/>
      <c r="E18" s="143"/>
    </row>
    <row r="19" spans="2:13" x14ac:dyDescent="0.3">
      <c r="C19" s="100" t="s">
        <v>207</v>
      </c>
      <c r="D19" s="143"/>
      <c r="E19" s="143"/>
    </row>
    <row r="21" spans="2:13" x14ac:dyDescent="0.3">
      <c r="B21" s="19" t="s">
        <v>208</v>
      </c>
    </row>
    <row r="22" spans="2:13" x14ac:dyDescent="0.3">
      <c r="B22" s="106"/>
      <c r="C22" s="107"/>
      <c r="D22" s="107"/>
      <c r="E22" s="107"/>
      <c r="F22" s="107"/>
      <c r="G22" s="107"/>
      <c r="H22" s="107"/>
      <c r="I22" s="107"/>
      <c r="J22" s="107"/>
      <c r="K22" s="107"/>
      <c r="L22" s="107"/>
      <c r="M22" s="108"/>
    </row>
    <row r="23" spans="2:13" x14ac:dyDescent="0.3">
      <c r="B23" s="109"/>
      <c r="C23" s="40"/>
      <c r="D23" s="40"/>
      <c r="E23" s="40"/>
      <c r="F23" s="40"/>
      <c r="G23" s="40"/>
      <c r="H23" s="40"/>
      <c r="I23" s="40"/>
      <c r="J23" s="40"/>
      <c r="K23" s="40"/>
      <c r="L23" s="40"/>
      <c r="M23" s="110"/>
    </row>
    <row r="24" spans="2:13" x14ac:dyDescent="0.3">
      <c r="B24" s="109"/>
      <c r="C24" s="40"/>
      <c r="D24" s="40"/>
      <c r="E24" s="40"/>
      <c r="F24" s="40"/>
      <c r="G24" s="40"/>
      <c r="H24" s="40"/>
      <c r="I24" s="40"/>
      <c r="J24" s="40"/>
      <c r="K24" s="40"/>
      <c r="L24" s="40"/>
      <c r="M24" s="110"/>
    </row>
    <row r="25" spans="2:13" x14ac:dyDescent="0.3">
      <c r="B25" s="109"/>
      <c r="C25" s="40"/>
      <c r="D25" s="40"/>
      <c r="E25" s="40"/>
      <c r="F25" s="40"/>
      <c r="G25" s="40"/>
      <c r="H25" s="40"/>
      <c r="I25" s="40"/>
      <c r="J25" s="40"/>
      <c r="K25" s="40"/>
      <c r="L25" s="40"/>
      <c r="M25" s="110"/>
    </row>
    <row r="26" spans="2:13" x14ac:dyDescent="0.3">
      <c r="B26" s="109"/>
      <c r="C26" s="40"/>
      <c r="D26" s="40"/>
      <c r="E26" s="40"/>
      <c r="F26" s="40"/>
      <c r="G26" s="40"/>
      <c r="H26" s="40"/>
      <c r="I26" s="40"/>
      <c r="J26" s="40"/>
      <c r="K26" s="40"/>
      <c r="L26" s="40"/>
      <c r="M26" s="110"/>
    </row>
    <row r="27" spans="2:13" x14ac:dyDescent="0.3">
      <c r="B27" s="109"/>
      <c r="C27" s="40"/>
      <c r="D27" s="40"/>
      <c r="E27" s="40"/>
      <c r="F27" s="40"/>
      <c r="G27" s="40"/>
      <c r="H27" s="40"/>
      <c r="I27" s="40"/>
      <c r="J27" s="40"/>
      <c r="K27" s="40"/>
      <c r="L27" s="40"/>
      <c r="M27" s="110"/>
    </row>
    <row r="28" spans="2:13" x14ac:dyDescent="0.3">
      <c r="B28" s="109"/>
      <c r="C28" s="40"/>
      <c r="D28" s="40"/>
      <c r="E28" s="40"/>
      <c r="F28" s="40"/>
      <c r="G28" s="40"/>
      <c r="H28" s="40"/>
      <c r="I28" s="40"/>
      <c r="J28" s="40"/>
      <c r="K28" s="40"/>
      <c r="L28" s="40"/>
      <c r="M28" s="110"/>
    </row>
    <row r="29" spans="2:13" x14ac:dyDescent="0.3">
      <c r="B29" s="109"/>
      <c r="C29" s="40"/>
      <c r="D29" s="40"/>
      <c r="E29" s="40"/>
      <c r="F29" s="40"/>
      <c r="G29" s="40"/>
      <c r="H29" s="40"/>
      <c r="I29" s="40"/>
      <c r="J29" s="40"/>
      <c r="K29" s="40"/>
      <c r="L29" s="40"/>
      <c r="M29" s="110"/>
    </row>
    <row r="30" spans="2:13" x14ac:dyDescent="0.3">
      <c r="B30" s="109"/>
      <c r="C30" s="40"/>
      <c r="D30" s="40"/>
      <c r="E30" s="40"/>
      <c r="F30" s="40"/>
      <c r="G30" s="40"/>
      <c r="H30" s="40"/>
      <c r="I30" s="40"/>
      <c r="J30" s="40"/>
      <c r="K30" s="40"/>
      <c r="L30" s="40"/>
      <c r="M30" s="110"/>
    </row>
    <row r="31" spans="2:13" x14ac:dyDescent="0.3">
      <c r="B31" s="109"/>
      <c r="C31" s="40"/>
      <c r="D31" s="40"/>
      <c r="E31" s="40"/>
      <c r="F31" s="40"/>
      <c r="G31" s="40"/>
      <c r="H31" s="40"/>
      <c r="I31" s="40"/>
      <c r="J31" s="40"/>
      <c r="K31" s="40"/>
      <c r="L31" s="40"/>
      <c r="M31" s="110"/>
    </row>
    <row r="32" spans="2:13" x14ac:dyDescent="0.3">
      <c r="B32" s="109"/>
      <c r="C32" s="40"/>
      <c r="D32" s="40"/>
      <c r="E32" s="40"/>
      <c r="F32" s="40"/>
      <c r="G32" s="40"/>
      <c r="H32" s="40"/>
      <c r="I32" s="40"/>
      <c r="J32" s="40"/>
      <c r="K32" s="40"/>
      <c r="L32" s="40"/>
      <c r="M32" s="110"/>
    </row>
    <row r="33" spans="2:13" x14ac:dyDescent="0.3">
      <c r="B33" s="109"/>
      <c r="C33" s="40"/>
      <c r="D33" s="40"/>
      <c r="E33" s="40"/>
      <c r="F33" s="40"/>
      <c r="G33" s="40"/>
      <c r="H33" s="40"/>
      <c r="I33" s="40"/>
      <c r="J33" s="40"/>
      <c r="K33" s="40"/>
      <c r="L33" s="40"/>
      <c r="M33" s="110"/>
    </row>
    <row r="34" spans="2:13" x14ac:dyDescent="0.3">
      <c r="B34" s="109"/>
      <c r="C34" s="40"/>
      <c r="D34" s="40"/>
      <c r="E34" s="40"/>
      <c r="F34" s="40"/>
      <c r="G34" s="40"/>
      <c r="H34" s="40"/>
      <c r="I34" s="40"/>
      <c r="J34" s="40"/>
      <c r="K34" s="40"/>
      <c r="L34" s="40"/>
      <c r="M34" s="110"/>
    </row>
    <row r="35" spans="2:13" x14ac:dyDescent="0.3">
      <c r="B35" s="109"/>
      <c r="C35" s="40"/>
      <c r="D35" s="40"/>
      <c r="E35" s="40"/>
      <c r="F35" s="40"/>
      <c r="G35" s="40"/>
      <c r="H35" s="40"/>
      <c r="I35" s="40"/>
      <c r="J35" s="40"/>
      <c r="K35" s="40"/>
      <c r="L35" s="40"/>
      <c r="M35" s="110"/>
    </row>
    <row r="36" spans="2:13" x14ac:dyDescent="0.3">
      <c r="B36" s="109"/>
      <c r="C36" s="40"/>
      <c r="D36" s="40"/>
      <c r="E36" s="40"/>
      <c r="F36" s="40"/>
      <c r="G36" s="40"/>
      <c r="H36" s="40"/>
      <c r="I36" s="40"/>
      <c r="J36" s="40"/>
      <c r="K36" s="40"/>
      <c r="L36" s="40"/>
      <c r="M36" s="110"/>
    </row>
    <row r="37" spans="2:13" x14ac:dyDescent="0.3">
      <c r="B37" s="109"/>
      <c r="C37" s="40"/>
      <c r="D37" s="40"/>
      <c r="E37" s="40"/>
      <c r="F37" s="40"/>
      <c r="G37" s="40"/>
      <c r="H37" s="40"/>
      <c r="I37" s="40"/>
      <c r="J37" s="40"/>
      <c r="K37" s="40"/>
      <c r="L37" s="40"/>
      <c r="M37" s="110"/>
    </row>
    <row r="38" spans="2:13" x14ac:dyDescent="0.3">
      <c r="B38" s="109"/>
      <c r="C38" s="40"/>
      <c r="D38" s="40"/>
      <c r="E38" s="40"/>
      <c r="F38" s="40"/>
      <c r="G38" s="40"/>
      <c r="H38" s="40"/>
      <c r="I38" s="40"/>
      <c r="J38" s="40"/>
      <c r="K38" s="40"/>
      <c r="L38" s="40"/>
      <c r="M38" s="110"/>
    </row>
    <row r="39" spans="2:13" x14ac:dyDescent="0.3">
      <c r="B39" s="109"/>
      <c r="C39" s="40"/>
      <c r="D39" s="40"/>
      <c r="E39" s="40"/>
      <c r="F39" s="40"/>
      <c r="G39" s="40"/>
      <c r="H39" s="40"/>
      <c r="I39" s="40"/>
      <c r="J39" s="40"/>
      <c r="K39" s="40"/>
      <c r="L39" s="40"/>
      <c r="M39" s="110"/>
    </row>
    <row r="40" spans="2:13" x14ac:dyDescent="0.3">
      <c r="B40" s="109"/>
      <c r="C40" s="40"/>
      <c r="D40" s="40"/>
      <c r="E40" s="40"/>
      <c r="F40" s="40"/>
      <c r="G40" s="40"/>
      <c r="H40" s="40"/>
      <c r="I40" s="40"/>
      <c r="J40" s="40"/>
      <c r="K40" s="40"/>
      <c r="L40" s="40"/>
      <c r="M40" s="110"/>
    </row>
    <row r="41" spans="2:13" x14ac:dyDescent="0.3">
      <c r="B41" s="109"/>
      <c r="C41" s="40"/>
      <c r="D41" s="40"/>
      <c r="E41" s="40"/>
      <c r="F41" s="40"/>
      <c r="G41" s="40"/>
      <c r="H41" s="40"/>
      <c r="I41" s="40"/>
      <c r="J41" s="40"/>
      <c r="K41" s="40"/>
      <c r="L41" s="40"/>
      <c r="M41" s="110"/>
    </row>
    <row r="42" spans="2:13" x14ac:dyDescent="0.3">
      <c r="B42" s="109"/>
      <c r="C42" s="40"/>
      <c r="D42" s="40"/>
      <c r="E42" s="40"/>
      <c r="F42" s="40"/>
      <c r="G42" s="40"/>
      <c r="H42" s="40"/>
      <c r="I42" s="40"/>
      <c r="J42" s="40"/>
      <c r="K42" s="40"/>
      <c r="L42" s="40"/>
      <c r="M42" s="110"/>
    </row>
    <row r="43" spans="2:13" x14ac:dyDescent="0.3">
      <c r="B43" s="109"/>
      <c r="C43" s="40"/>
      <c r="D43" s="40"/>
      <c r="E43" s="40"/>
      <c r="F43" s="40"/>
      <c r="G43" s="40"/>
      <c r="H43" s="40"/>
      <c r="I43" s="40"/>
      <c r="J43" s="40"/>
      <c r="K43" s="40"/>
      <c r="L43" s="40"/>
      <c r="M43" s="110"/>
    </row>
    <row r="44" spans="2:13" x14ac:dyDescent="0.3">
      <c r="B44" s="109"/>
      <c r="C44" s="40"/>
      <c r="D44" s="40"/>
      <c r="E44" s="40"/>
      <c r="F44" s="40"/>
      <c r="G44" s="40"/>
      <c r="H44" s="40"/>
      <c r="I44" s="40"/>
      <c r="J44" s="40"/>
      <c r="K44" s="40"/>
      <c r="L44" s="40"/>
      <c r="M44" s="110"/>
    </row>
    <row r="45" spans="2:13" x14ac:dyDescent="0.3">
      <c r="B45" s="109"/>
      <c r="C45" s="40"/>
      <c r="D45" s="40"/>
      <c r="E45" s="40"/>
      <c r="F45" s="40"/>
      <c r="G45" s="40"/>
      <c r="H45" s="40"/>
      <c r="I45" s="40"/>
      <c r="J45" s="40"/>
      <c r="K45" s="40"/>
      <c r="L45" s="40"/>
      <c r="M45" s="110"/>
    </row>
    <row r="46" spans="2:13" x14ac:dyDescent="0.3">
      <c r="B46" s="109"/>
      <c r="C46" s="40"/>
      <c r="D46" s="40"/>
      <c r="E46" s="40"/>
      <c r="F46" s="40"/>
      <c r="G46" s="40"/>
      <c r="H46" s="40"/>
      <c r="I46" s="40"/>
      <c r="J46" s="40"/>
      <c r="K46" s="40"/>
      <c r="L46" s="40"/>
      <c r="M46" s="110"/>
    </row>
    <row r="47" spans="2:13" x14ac:dyDescent="0.3">
      <c r="B47" s="109"/>
      <c r="C47" s="40"/>
      <c r="D47" s="40"/>
      <c r="E47" s="40"/>
      <c r="F47" s="40"/>
      <c r="G47" s="40"/>
      <c r="H47" s="40"/>
      <c r="I47" s="40"/>
      <c r="J47" s="40"/>
      <c r="K47" s="40"/>
      <c r="L47" s="40"/>
      <c r="M47" s="110"/>
    </row>
    <row r="48" spans="2:13" x14ac:dyDescent="0.3">
      <c r="B48" s="109"/>
      <c r="C48" s="40"/>
      <c r="D48" s="40"/>
      <c r="E48" s="40"/>
      <c r="F48" s="40"/>
      <c r="G48" s="40"/>
      <c r="H48" s="40"/>
      <c r="I48" s="40"/>
      <c r="J48" s="40"/>
      <c r="K48" s="40"/>
      <c r="L48" s="40"/>
      <c r="M48" s="110"/>
    </row>
    <row r="49" spans="2:13" x14ac:dyDescent="0.3">
      <c r="B49" s="109"/>
      <c r="C49" s="40"/>
      <c r="D49" s="40"/>
      <c r="E49" s="40"/>
      <c r="F49" s="40"/>
      <c r="G49" s="40"/>
      <c r="H49" s="40"/>
      <c r="I49" s="40"/>
      <c r="J49" s="40"/>
      <c r="K49" s="40"/>
      <c r="L49" s="40"/>
      <c r="M49" s="110"/>
    </row>
    <row r="50" spans="2:13" x14ac:dyDescent="0.3">
      <c r="B50" s="109"/>
      <c r="C50" s="40"/>
      <c r="D50" s="40"/>
      <c r="E50" s="40"/>
      <c r="F50" s="40"/>
      <c r="G50" s="40"/>
      <c r="H50" s="40"/>
      <c r="I50" s="40"/>
      <c r="J50" s="40"/>
      <c r="K50" s="40"/>
      <c r="L50" s="40"/>
      <c r="M50" s="110"/>
    </row>
    <row r="51" spans="2:13" x14ac:dyDescent="0.3">
      <c r="B51" s="109"/>
      <c r="C51" s="40"/>
      <c r="D51" s="40"/>
      <c r="E51" s="40"/>
      <c r="F51" s="40"/>
      <c r="G51" s="40"/>
      <c r="H51" s="40"/>
      <c r="I51" s="40"/>
      <c r="J51" s="40"/>
      <c r="K51" s="40"/>
      <c r="L51" s="40"/>
      <c r="M51" s="110"/>
    </row>
    <row r="52" spans="2:13" x14ac:dyDescent="0.3">
      <c r="B52" s="111"/>
      <c r="C52" s="112"/>
      <c r="D52" s="112"/>
      <c r="E52" s="112"/>
      <c r="F52" s="112"/>
      <c r="G52" s="112"/>
      <c r="H52" s="112"/>
      <c r="I52" s="112"/>
      <c r="J52" s="112"/>
      <c r="K52" s="112"/>
      <c r="L52" s="112"/>
      <c r="M52" s="113"/>
    </row>
  </sheetData>
  <dataValidations count="1">
    <dataValidation type="list" allowBlank="1" showInputMessage="1" showErrorMessage="1" sqref="D15:E19" xr:uid="{00000000-0002-0000-0D00-000000000000}">
      <formula1>"1,2,3"</formula1>
    </dataValidation>
  </dataValidations>
  <hyperlinks>
    <hyperlink ref="N1" location="'Navigation &amp; Instructions'!A1" display="Navigation" xr:uid="{00000000-0004-0000-0D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
  <sheetViews>
    <sheetView workbookViewId="0">
      <selection activeCell="B2" sqref="B2"/>
    </sheetView>
  </sheetViews>
  <sheetFormatPr defaultRowHeight="14.4" x14ac:dyDescent="0.3"/>
  <sheetData>
    <row r="2" spans="2:2" ht="18" x14ac:dyDescent="0.35">
      <c r="B2" s="56" t="s">
        <v>68</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N43"/>
  <sheetViews>
    <sheetView workbookViewId="0">
      <selection activeCell="U19" sqref="U19"/>
    </sheetView>
  </sheetViews>
  <sheetFormatPr defaultColWidth="8.77734375" defaultRowHeight="14.4" x14ac:dyDescent="0.3"/>
  <cols>
    <col min="2" max="2" width="20.77734375" customWidth="1"/>
    <col min="3" max="3" width="15.21875" customWidth="1"/>
    <col min="14" max="14" width="10.21875" bestFit="1" customWidth="1"/>
  </cols>
  <sheetData>
    <row r="1" spans="2:14" ht="15.6" x14ac:dyDescent="0.3">
      <c r="B1" s="14" t="s">
        <v>372</v>
      </c>
      <c r="N1" s="15" t="s">
        <v>135</v>
      </c>
    </row>
    <row r="3" spans="2:14" x14ac:dyDescent="0.3">
      <c r="B3" s="18" t="s">
        <v>236</v>
      </c>
    </row>
    <row r="4" spans="2:14" x14ac:dyDescent="0.3">
      <c r="B4" s="19" t="s">
        <v>237</v>
      </c>
    </row>
    <row r="5" spans="2:14" x14ac:dyDescent="0.3">
      <c r="B5" s="19" t="s">
        <v>238</v>
      </c>
    </row>
    <row r="7" spans="2:14" x14ac:dyDescent="0.3">
      <c r="B7" s="19"/>
      <c r="C7" s="19"/>
      <c r="D7" s="19"/>
      <c r="E7" s="764" t="s">
        <v>239</v>
      </c>
      <c r="F7" s="764"/>
      <c r="G7" s="764"/>
      <c r="H7" s="764"/>
      <c r="I7" s="764"/>
      <c r="J7" s="764"/>
      <c r="K7" s="19"/>
      <c r="L7" s="19"/>
    </row>
    <row r="8" spans="2:14" ht="28.8" x14ac:dyDescent="0.3">
      <c r="B8" s="19"/>
      <c r="C8" s="19"/>
      <c r="D8" s="167" t="s">
        <v>240</v>
      </c>
      <c r="E8" s="167" t="s">
        <v>241</v>
      </c>
      <c r="F8" s="167" t="s">
        <v>242</v>
      </c>
      <c r="G8" s="167" t="s">
        <v>243</v>
      </c>
      <c r="H8" s="167" t="s">
        <v>244</v>
      </c>
      <c r="I8" s="167" t="s">
        <v>245</v>
      </c>
      <c r="J8" s="19" t="s">
        <v>246</v>
      </c>
      <c r="K8" s="19" t="s">
        <v>247</v>
      </c>
      <c r="L8" s="19"/>
    </row>
    <row r="9" spans="2:14" x14ac:dyDescent="0.3">
      <c r="B9" s="765" t="s">
        <v>248</v>
      </c>
      <c r="C9" s="168" t="s">
        <v>249</v>
      </c>
      <c r="D9" s="169">
        <v>0.57999999999999996</v>
      </c>
      <c r="E9" s="168">
        <v>1800</v>
      </c>
      <c r="F9" s="168">
        <v>288</v>
      </c>
      <c r="G9" s="168">
        <v>96</v>
      </c>
      <c r="H9" s="168">
        <v>0</v>
      </c>
      <c r="I9" s="168">
        <v>0</v>
      </c>
      <c r="J9" s="168">
        <v>216</v>
      </c>
      <c r="K9" s="168">
        <v>2400</v>
      </c>
      <c r="L9" s="170">
        <v>0.82417582417582413</v>
      </c>
    </row>
    <row r="10" spans="2:14" x14ac:dyDescent="0.3">
      <c r="B10" s="765"/>
      <c r="C10" s="168" t="s">
        <v>250</v>
      </c>
      <c r="D10" s="169">
        <v>0.78</v>
      </c>
      <c r="E10" s="168">
        <v>240</v>
      </c>
      <c r="F10" s="168">
        <v>1120</v>
      </c>
      <c r="G10" s="168">
        <v>112</v>
      </c>
      <c r="H10" s="168">
        <v>0</v>
      </c>
      <c r="I10" s="168">
        <v>0</v>
      </c>
      <c r="J10" s="168">
        <v>128</v>
      </c>
      <c r="K10" s="168">
        <v>1600</v>
      </c>
      <c r="L10" s="170">
        <v>0.76086956521739135</v>
      </c>
    </row>
    <row r="11" spans="2:14" x14ac:dyDescent="0.3">
      <c r="B11" s="765"/>
      <c r="C11" s="168" t="s">
        <v>251</v>
      </c>
      <c r="D11" s="169">
        <v>1</v>
      </c>
      <c r="E11" s="168">
        <v>0</v>
      </c>
      <c r="F11" s="168">
        <v>10</v>
      </c>
      <c r="G11" s="168">
        <v>450</v>
      </c>
      <c r="H11" s="168">
        <v>0</v>
      </c>
      <c r="I11" s="168">
        <v>0</v>
      </c>
      <c r="J11" s="168">
        <v>40</v>
      </c>
      <c r="K11" s="168">
        <v>500</v>
      </c>
      <c r="L11" s="170">
        <v>0.97826086956521741</v>
      </c>
    </row>
    <row r="12" spans="2:14" x14ac:dyDescent="0.3">
      <c r="B12" s="765"/>
      <c r="C12" s="168" t="s">
        <v>252</v>
      </c>
      <c r="D12" s="169">
        <v>1.56</v>
      </c>
      <c r="E12" s="168">
        <v>0</v>
      </c>
      <c r="F12" s="168">
        <v>0</v>
      </c>
      <c r="G12" s="168">
        <v>0</v>
      </c>
      <c r="H12" s="168">
        <v>273</v>
      </c>
      <c r="I12" s="168">
        <v>0</v>
      </c>
      <c r="J12" s="168">
        <v>27</v>
      </c>
      <c r="K12" s="168">
        <v>300</v>
      </c>
      <c r="L12" s="170">
        <v>1</v>
      </c>
    </row>
    <row r="13" spans="2:14" x14ac:dyDescent="0.3">
      <c r="B13" s="765"/>
      <c r="C13" s="168" t="s">
        <v>253</v>
      </c>
      <c r="D13" s="169">
        <v>2</v>
      </c>
      <c r="E13" s="168">
        <v>0</v>
      </c>
      <c r="F13" s="168">
        <v>0</v>
      </c>
      <c r="G13" s="168">
        <v>0</v>
      </c>
      <c r="H13" s="168">
        <v>0</v>
      </c>
      <c r="I13" s="168">
        <v>90</v>
      </c>
      <c r="J13" s="168">
        <v>10</v>
      </c>
      <c r="K13" s="168">
        <v>100</v>
      </c>
      <c r="L13" s="170">
        <v>1</v>
      </c>
    </row>
    <row r="14" spans="2:14" x14ac:dyDescent="0.3">
      <c r="B14" s="765"/>
      <c r="C14" s="168" t="s">
        <v>254</v>
      </c>
      <c r="D14" s="169">
        <v>3</v>
      </c>
      <c r="E14" s="168">
        <v>0</v>
      </c>
      <c r="F14" s="168">
        <v>1</v>
      </c>
      <c r="G14" s="168">
        <v>2</v>
      </c>
      <c r="H14" s="168">
        <v>2</v>
      </c>
      <c r="I14" s="168">
        <v>5</v>
      </c>
      <c r="J14" s="168">
        <v>40</v>
      </c>
      <c r="K14" s="168">
        <v>50</v>
      </c>
      <c r="L14" s="170">
        <v>0.8</v>
      </c>
    </row>
    <row r="15" spans="2:14" x14ac:dyDescent="0.3">
      <c r="B15" s="765"/>
      <c r="C15" s="168" t="s">
        <v>255</v>
      </c>
      <c r="D15" s="169">
        <v>4</v>
      </c>
      <c r="E15" s="168">
        <v>0</v>
      </c>
      <c r="F15" s="168">
        <v>0</v>
      </c>
      <c r="G15" s="168">
        <v>1</v>
      </c>
      <c r="H15" s="168">
        <v>2</v>
      </c>
      <c r="I15" s="168">
        <v>2</v>
      </c>
      <c r="J15" s="168">
        <v>45</v>
      </c>
      <c r="K15" s="168">
        <v>50</v>
      </c>
      <c r="L15" s="170">
        <v>0.9</v>
      </c>
    </row>
    <row r="16" spans="2:14" x14ac:dyDescent="0.3">
      <c r="B16" s="19"/>
      <c r="C16" s="19"/>
      <c r="D16" s="19"/>
      <c r="E16" s="170">
        <v>0.88235294117647056</v>
      </c>
      <c r="F16" s="170">
        <v>0.78928823114869628</v>
      </c>
      <c r="G16" s="170">
        <v>0.68078668683812404</v>
      </c>
      <c r="H16" s="170">
        <v>0.98555956678700363</v>
      </c>
      <c r="I16" s="170">
        <v>0.92783505154639179</v>
      </c>
      <c r="J16" s="170"/>
      <c r="K16" s="19">
        <v>5000</v>
      </c>
      <c r="L16" s="19"/>
    </row>
    <row r="17" spans="2:12" x14ac:dyDescent="0.3">
      <c r="B17" s="19"/>
      <c r="C17" s="19" t="s">
        <v>256</v>
      </c>
      <c r="D17" s="19"/>
      <c r="E17" s="171">
        <v>0.79</v>
      </c>
      <c r="F17" s="171"/>
      <c r="G17" s="171"/>
      <c r="H17" s="171"/>
      <c r="I17" s="171"/>
      <c r="J17" s="19"/>
      <c r="K17" s="19"/>
      <c r="L17" s="19"/>
    </row>
    <row r="19" spans="2:12" x14ac:dyDescent="0.3">
      <c r="B19" s="19" t="s">
        <v>257</v>
      </c>
    </row>
    <row r="20" spans="2:12" x14ac:dyDescent="0.3">
      <c r="B20" s="16" t="s">
        <v>258</v>
      </c>
      <c r="C20" s="16"/>
      <c r="D20" s="16"/>
      <c r="E20" s="16" t="s">
        <v>259</v>
      </c>
    </row>
    <row r="21" spans="2:12" x14ac:dyDescent="0.3">
      <c r="B21" s="100" t="s">
        <v>260</v>
      </c>
      <c r="C21" s="143"/>
      <c r="D21" s="172"/>
      <c r="E21" s="106"/>
      <c r="F21" s="107"/>
      <c r="G21" s="107"/>
      <c r="H21" s="107"/>
      <c r="I21" s="107"/>
      <c r="J21" s="107"/>
      <c r="K21" s="107"/>
      <c r="L21" s="108"/>
    </row>
    <row r="22" spans="2:12" x14ac:dyDescent="0.3">
      <c r="B22" s="100" t="s">
        <v>261</v>
      </c>
      <c r="C22" s="143"/>
      <c r="D22" s="172"/>
      <c r="E22" s="109"/>
      <c r="F22" s="40"/>
      <c r="G22" s="40"/>
      <c r="H22" s="40"/>
      <c r="I22" s="40"/>
      <c r="J22" s="40"/>
      <c r="K22" s="40"/>
      <c r="L22" s="110"/>
    </row>
    <row r="23" spans="2:12" x14ac:dyDescent="0.3">
      <c r="D23" s="172"/>
      <c r="E23" s="109"/>
      <c r="F23" s="40"/>
      <c r="G23" s="40"/>
      <c r="H23" s="40"/>
      <c r="I23" s="40"/>
      <c r="J23" s="40"/>
      <c r="K23" s="40"/>
      <c r="L23" s="110"/>
    </row>
    <row r="24" spans="2:12" x14ac:dyDescent="0.3">
      <c r="D24" s="172"/>
      <c r="E24" s="109"/>
      <c r="F24" s="40"/>
      <c r="G24" s="40"/>
      <c r="H24" s="40"/>
      <c r="I24" s="40"/>
      <c r="J24" s="40"/>
      <c r="K24" s="40"/>
      <c r="L24" s="110"/>
    </row>
    <row r="25" spans="2:12" x14ac:dyDescent="0.3">
      <c r="D25" s="172"/>
      <c r="E25" s="111"/>
      <c r="F25" s="112"/>
      <c r="G25" s="112"/>
      <c r="H25" s="112"/>
      <c r="I25" s="112"/>
      <c r="J25" s="112"/>
      <c r="K25" s="112"/>
      <c r="L25" s="113"/>
    </row>
    <row r="27" spans="2:12" x14ac:dyDescent="0.3">
      <c r="B27" s="19" t="s">
        <v>262</v>
      </c>
    </row>
    <row r="28" spans="2:12" x14ac:dyDescent="0.3">
      <c r="B28" s="106"/>
      <c r="C28" s="107"/>
      <c r="D28" s="107"/>
      <c r="E28" s="107"/>
      <c r="F28" s="107"/>
      <c r="G28" s="107"/>
      <c r="H28" s="107"/>
      <c r="I28" s="107"/>
      <c r="J28" s="107"/>
      <c r="K28" s="107"/>
      <c r="L28" s="108"/>
    </row>
    <row r="29" spans="2:12" x14ac:dyDescent="0.3">
      <c r="B29" s="109"/>
      <c r="C29" s="40"/>
      <c r="D29" s="40"/>
      <c r="E29" s="40"/>
      <c r="F29" s="40"/>
      <c r="G29" s="40"/>
      <c r="H29" s="40"/>
      <c r="I29" s="40"/>
      <c r="J29" s="40"/>
      <c r="K29" s="40"/>
      <c r="L29" s="110"/>
    </row>
    <row r="30" spans="2:12" x14ac:dyDescent="0.3">
      <c r="B30" s="109"/>
      <c r="C30" s="40"/>
      <c r="D30" s="40"/>
      <c r="E30" s="40"/>
      <c r="F30" s="40"/>
      <c r="G30" s="40"/>
      <c r="H30" s="40"/>
      <c r="I30" s="40"/>
      <c r="J30" s="40"/>
      <c r="K30" s="40"/>
      <c r="L30" s="110"/>
    </row>
    <row r="31" spans="2:12" x14ac:dyDescent="0.3">
      <c r="B31" s="109"/>
      <c r="C31" s="40"/>
      <c r="D31" s="40"/>
      <c r="E31" s="40"/>
      <c r="F31" s="40"/>
      <c r="G31" s="40"/>
      <c r="H31" s="40"/>
      <c r="I31" s="40"/>
      <c r="J31" s="40"/>
      <c r="K31" s="40"/>
      <c r="L31" s="110"/>
    </row>
    <row r="32" spans="2:12" x14ac:dyDescent="0.3">
      <c r="B32" s="109"/>
      <c r="C32" s="40"/>
      <c r="D32" s="40"/>
      <c r="E32" s="40"/>
      <c r="F32" s="40"/>
      <c r="G32" s="40"/>
      <c r="H32" s="40"/>
      <c r="I32" s="40"/>
      <c r="J32" s="40"/>
      <c r="K32" s="40"/>
      <c r="L32" s="110"/>
    </row>
    <row r="33" spans="2:12" x14ac:dyDescent="0.3">
      <c r="B33" s="109"/>
      <c r="C33" s="40"/>
      <c r="D33" s="40"/>
      <c r="E33" s="40"/>
      <c r="F33" s="40"/>
      <c r="G33" s="40"/>
      <c r="H33" s="40"/>
      <c r="I33" s="40"/>
      <c r="J33" s="40"/>
      <c r="K33" s="40"/>
      <c r="L33" s="110"/>
    </row>
    <row r="34" spans="2:12" x14ac:dyDescent="0.3">
      <c r="B34" s="109"/>
      <c r="C34" s="40"/>
      <c r="D34" s="40"/>
      <c r="E34" s="40"/>
      <c r="F34" s="40"/>
      <c r="G34" s="40"/>
      <c r="H34" s="40"/>
      <c r="I34" s="40"/>
      <c r="J34" s="40"/>
      <c r="K34" s="40"/>
      <c r="L34" s="110"/>
    </row>
    <row r="35" spans="2:12" x14ac:dyDescent="0.3">
      <c r="B35" s="109"/>
      <c r="C35" s="40"/>
      <c r="D35" s="40"/>
      <c r="E35" s="40"/>
      <c r="F35" s="40"/>
      <c r="G35" s="40"/>
      <c r="H35" s="40"/>
      <c r="I35" s="40"/>
      <c r="J35" s="40"/>
      <c r="K35" s="40"/>
      <c r="L35" s="110"/>
    </row>
    <row r="36" spans="2:12" x14ac:dyDescent="0.3">
      <c r="B36" s="109"/>
      <c r="C36" s="40"/>
      <c r="D36" s="40"/>
      <c r="E36" s="40"/>
      <c r="F36" s="40"/>
      <c r="G36" s="40"/>
      <c r="H36" s="40"/>
      <c r="I36" s="40"/>
      <c r="J36" s="40"/>
      <c r="K36" s="40"/>
      <c r="L36" s="110"/>
    </row>
    <row r="37" spans="2:12" x14ac:dyDescent="0.3">
      <c r="B37" s="109"/>
      <c r="C37" s="40"/>
      <c r="D37" s="40"/>
      <c r="E37" s="40"/>
      <c r="F37" s="40"/>
      <c r="G37" s="40"/>
      <c r="H37" s="40"/>
      <c r="I37" s="40"/>
      <c r="J37" s="40"/>
      <c r="K37" s="40"/>
      <c r="L37" s="110"/>
    </row>
    <row r="38" spans="2:12" x14ac:dyDescent="0.3">
      <c r="B38" s="109"/>
      <c r="C38" s="40"/>
      <c r="D38" s="40"/>
      <c r="E38" s="40"/>
      <c r="F38" s="40"/>
      <c r="G38" s="40"/>
      <c r="H38" s="40"/>
      <c r="I38" s="40"/>
      <c r="J38" s="40"/>
      <c r="K38" s="40"/>
      <c r="L38" s="110"/>
    </row>
    <row r="39" spans="2:12" x14ac:dyDescent="0.3">
      <c r="B39" s="109"/>
      <c r="C39" s="40"/>
      <c r="D39" s="40"/>
      <c r="E39" s="40"/>
      <c r="F39" s="40"/>
      <c r="G39" s="40"/>
      <c r="H39" s="40"/>
      <c r="I39" s="40"/>
      <c r="J39" s="40"/>
      <c r="K39" s="40"/>
      <c r="L39" s="110"/>
    </row>
    <row r="40" spans="2:12" x14ac:dyDescent="0.3">
      <c r="B40" s="109"/>
      <c r="C40" s="40"/>
      <c r="D40" s="40"/>
      <c r="E40" s="40"/>
      <c r="F40" s="40"/>
      <c r="G40" s="40"/>
      <c r="H40" s="40"/>
      <c r="I40" s="40"/>
      <c r="J40" s="40"/>
      <c r="K40" s="40"/>
      <c r="L40" s="110"/>
    </row>
    <row r="41" spans="2:12" x14ac:dyDescent="0.3">
      <c r="B41" s="109"/>
      <c r="C41" s="40"/>
      <c r="D41" s="40"/>
      <c r="E41" s="40"/>
      <c r="F41" s="40"/>
      <c r="G41" s="40"/>
      <c r="H41" s="40"/>
      <c r="I41" s="40"/>
      <c r="J41" s="40"/>
      <c r="K41" s="40"/>
      <c r="L41" s="110"/>
    </row>
    <row r="42" spans="2:12" x14ac:dyDescent="0.3">
      <c r="B42" s="109"/>
      <c r="C42" s="40"/>
      <c r="D42" s="40"/>
      <c r="E42" s="40"/>
      <c r="F42" s="40"/>
      <c r="G42" s="40"/>
      <c r="H42" s="40"/>
      <c r="I42" s="40"/>
      <c r="J42" s="40"/>
      <c r="K42" s="40"/>
      <c r="L42" s="110"/>
    </row>
    <row r="43" spans="2:12" x14ac:dyDescent="0.3">
      <c r="B43" s="111"/>
      <c r="C43" s="112"/>
      <c r="D43" s="112"/>
      <c r="E43" s="112"/>
      <c r="F43" s="112"/>
      <c r="G43" s="112"/>
      <c r="H43" s="112"/>
      <c r="I43" s="112"/>
      <c r="J43" s="112"/>
      <c r="K43" s="112"/>
      <c r="L43" s="113"/>
    </row>
  </sheetData>
  <mergeCells count="2">
    <mergeCell ref="E7:J7"/>
    <mergeCell ref="B9:B15"/>
  </mergeCells>
  <hyperlinks>
    <hyperlink ref="N1" location="'Navigation &amp; Instructions'!A1" display="Navigation" xr:uid="{00000000-0004-0000-0F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
  <sheetViews>
    <sheetView workbookViewId="0">
      <selection activeCell="B2" sqref="B2"/>
    </sheetView>
  </sheetViews>
  <sheetFormatPr defaultRowHeight="14.4" x14ac:dyDescent="0.3"/>
  <sheetData>
    <row r="2" spans="2:2" ht="18" x14ac:dyDescent="0.35">
      <c r="B2" s="56" t="s">
        <v>68</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T36"/>
  <sheetViews>
    <sheetView workbookViewId="0">
      <selection activeCell="B1" sqref="B1"/>
    </sheetView>
  </sheetViews>
  <sheetFormatPr defaultColWidth="8.77734375" defaultRowHeight="14.4" x14ac:dyDescent="0.3"/>
  <cols>
    <col min="2" max="2" width="20.77734375" customWidth="1"/>
    <col min="3" max="3" width="12" customWidth="1"/>
    <col min="4" max="5" width="10.21875" bestFit="1" customWidth="1"/>
    <col min="6" max="7" width="10.77734375" bestFit="1" customWidth="1"/>
    <col min="8" max="8" width="11.5546875" customWidth="1"/>
    <col min="11" max="11" width="15" customWidth="1"/>
    <col min="14" max="14" width="10.21875" bestFit="1" customWidth="1"/>
  </cols>
  <sheetData>
    <row r="1" spans="2:20" ht="15.6" x14ac:dyDescent="0.3">
      <c r="B1" s="14" t="s">
        <v>373</v>
      </c>
      <c r="N1" s="15" t="s">
        <v>135</v>
      </c>
    </row>
    <row r="3" spans="2:20" x14ac:dyDescent="0.3">
      <c r="B3" s="19" t="s">
        <v>263</v>
      </c>
    </row>
    <row r="4" spans="2:20" x14ac:dyDescent="0.3">
      <c r="B4" s="19" t="s">
        <v>264</v>
      </c>
      <c r="C4" s="35">
        <v>0</v>
      </c>
      <c r="D4" s="19" t="s">
        <v>265</v>
      </c>
    </row>
    <row r="5" spans="2:20" x14ac:dyDescent="0.3">
      <c r="B5" s="19"/>
      <c r="C5" s="35">
        <v>0.7</v>
      </c>
      <c r="D5" s="19" t="s">
        <v>266</v>
      </c>
    </row>
    <row r="6" spans="2:20" x14ac:dyDescent="0.3">
      <c r="B6" s="19"/>
      <c r="C6" s="35">
        <v>1</v>
      </c>
      <c r="D6" s="19" t="s">
        <v>267</v>
      </c>
    </row>
    <row r="7" spans="2:20" x14ac:dyDescent="0.3">
      <c r="B7" s="19" t="s">
        <v>268</v>
      </c>
      <c r="J7" s="39" t="s">
        <v>269</v>
      </c>
    </row>
    <row r="8" spans="2:20" x14ac:dyDescent="0.3">
      <c r="B8" s="173" t="s">
        <v>270</v>
      </c>
      <c r="C8" s="42"/>
      <c r="D8" s="42"/>
      <c r="E8" s="42"/>
      <c r="F8" s="42"/>
      <c r="G8" s="42"/>
      <c r="H8" s="42"/>
      <c r="I8" s="42"/>
      <c r="J8" s="24"/>
      <c r="K8" s="24"/>
      <c r="L8" s="24"/>
      <c r="M8" s="764" t="s">
        <v>239</v>
      </c>
      <c r="N8" s="764"/>
      <c r="O8" s="764"/>
      <c r="P8" s="764"/>
      <c r="Q8" s="764"/>
      <c r="R8" s="764"/>
      <c r="S8" s="24"/>
      <c r="T8" s="24"/>
    </row>
    <row r="9" spans="2:20" ht="28.8" x14ac:dyDescent="0.3">
      <c r="B9" s="118"/>
      <c r="C9" s="174" t="s">
        <v>241</v>
      </c>
      <c r="D9" s="174" t="s">
        <v>242</v>
      </c>
      <c r="E9" s="174" t="s">
        <v>243</v>
      </c>
      <c r="F9" s="174" t="s">
        <v>244</v>
      </c>
      <c r="G9" s="174" t="s">
        <v>245</v>
      </c>
      <c r="H9" s="175" t="s">
        <v>271</v>
      </c>
      <c r="I9" s="42"/>
      <c r="J9" s="24"/>
      <c r="K9" s="19"/>
      <c r="L9" s="167" t="s">
        <v>240</v>
      </c>
      <c r="M9" s="167" t="s">
        <v>241</v>
      </c>
      <c r="N9" s="167" t="s">
        <v>242</v>
      </c>
      <c r="O9" s="167" t="s">
        <v>243</v>
      </c>
      <c r="P9" s="167" t="s">
        <v>244</v>
      </c>
      <c r="Q9" s="167" t="s">
        <v>245</v>
      </c>
      <c r="R9" s="19" t="s">
        <v>246</v>
      </c>
      <c r="S9" s="19" t="s">
        <v>247</v>
      </c>
      <c r="T9" s="19"/>
    </row>
    <row r="10" spans="2:20" x14ac:dyDescent="0.3">
      <c r="B10" s="117" t="s">
        <v>249</v>
      </c>
      <c r="C10" s="176">
        <v>0</v>
      </c>
      <c r="D10" s="176">
        <v>-2174.3589743589746</v>
      </c>
      <c r="E10" s="176">
        <v>-5040</v>
      </c>
      <c r="F10" s="176">
        <v>-13167.179487179486</v>
      </c>
      <c r="G10" s="176">
        <v>-19880</v>
      </c>
      <c r="H10" s="118">
        <v>464</v>
      </c>
      <c r="I10" s="42"/>
      <c r="J10" s="765" t="s">
        <v>248</v>
      </c>
      <c r="K10" s="168" t="s">
        <v>249</v>
      </c>
      <c r="L10" s="169">
        <v>0.57999999999999996</v>
      </c>
      <c r="M10" s="168">
        <v>1800</v>
      </c>
      <c r="N10" s="168">
        <v>288</v>
      </c>
      <c r="O10" s="168">
        <v>96</v>
      </c>
      <c r="P10" s="168">
        <v>0</v>
      </c>
      <c r="Q10" s="168">
        <v>0</v>
      </c>
      <c r="R10" s="168">
        <v>216</v>
      </c>
      <c r="S10" s="168">
        <v>2400</v>
      </c>
      <c r="T10" s="170">
        <v>0.82417582417582413</v>
      </c>
    </row>
    <row r="11" spans="2:20" x14ac:dyDescent="0.3">
      <c r="B11" s="117" t="s">
        <v>250</v>
      </c>
      <c r="C11" s="176">
        <v>1820.6896551724144</v>
      </c>
      <c r="D11" s="176">
        <v>0</v>
      </c>
      <c r="E11" s="176">
        <v>-2639.9999999999991</v>
      </c>
      <c r="F11" s="176">
        <v>-10480</v>
      </c>
      <c r="G11" s="176">
        <v>-17080</v>
      </c>
      <c r="H11" s="118">
        <v>624</v>
      </c>
      <c r="I11" s="42"/>
      <c r="J11" s="765"/>
      <c r="K11" s="168" t="s">
        <v>250</v>
      </c>
      <c r="L11" s="169">
        <v>0.78</v>
      </c>
      <c r="M11" s="168">
        <v>240</v>
      </c>
      <c r="N11" s="168">
        <v>1120</v>
      </c>
      <c r="O11" s="168">
        <v>112</v>
      </c>
      <c r="P11" s="168">
        <v>0</v>
      </c>
      <c r="Q11" s="168">
        <v>0</v>
      </c>
      <c r="R11" s="168">
        <v>128</v>
      </c>
      <c r="S11" s="168">
        <v>1600</v>
      </c>
      <c r="T11" s="170">
        <v>0.76086956521739135</v>
      </c>
    </row>
    <row r="12" spans="2:20" x14ac:dyDescent="0.3">
      <c r="B12" s="117" t="s">
        <v>251</v>
      </c>
      <c r="C12" s="176">
        <v>3823.4482758620684</v>
      </c>
      <c r="D12" s="176">
        <v>2391.7948717948702</v>
      </c>
      <c r="E12" s="176">
        <v>0</v>
      </c>
      <c r="F12" s="176">
        <v>-7524.1025641025653</v>
      </c>
      <c r="G12" s="176">
        <v>-14000</v>
      </c>
      <c r="H12" s="118">
        <v>800</v>
      </c>
      <c r="I12" s="42"/>
      <c r="J12" s="765"/>
      <c r="K12" s="168" t="s">
        <v>251</v>
      </c>
      <c r="L12" s="169">
        <v>1</v>
      </c>
      <c r="M12" s="168">
        <v>0</v>
      </c>
      <c r="N12" s="168">
        <v>10</v>
      </c>
      <c r="O12" s="168">
        <v>450</v>
      </c>
      <c r="P12" s="168">
        <v>0</v>
      </c>
      <c r="Q12" s="168">
        <v>0</v>
      </c>
      <c r="R12" s="168">
        <v>40</v>
      </c>
      <c r="S12" s="168">
        <v>500</v>
      </c>
      <c r="T12" s="170">
        <v>0.97826086956521741</v>
      </c>
    </row>
    <row r="13" spans="2:20" x14ac:dyDescent="0.3">
      <c r="B13" s="117" t="s">
        <v>252</v>
      </c>
      <c r="C13" s="176">
        <v>8921.3793103448279</v>
      </c>
      <c r="D13" s="176">
        <v>8479.9999999999982</v>
      </c>
      <c r="E13" s="176">
        <v>6720</v>
      </c>
      <c r="F13" s="176">
        <v>0</v>
      </c>
      <c r="G13" s="176">
        <v>-6159.9999999999991</v>
      </c>
      <c r="H13" s="118">
        <v>1248</v>
      </c>
      <c r="I13" s="42"/>
      <c r="J13" s="765"/>
      <c r="K13" s="168" t="s">
        <v>252</v>
      </c>
      <c r="L13" s="169">
        <v>1.56</v>
      </c>
      <c r="M13" s="168">
        <v>0</v>
      </c>
      <c r="N13" s="168">
        <v>0</v>
      </c>
      <c r="O13" s="168">
        <v>0</v>
      </c>
      <c r="P13" s="168">
        <v>273</v>
      </c>
      <c r="Q13" s="168">
        <v>0</v>
      </c>
      <c r="R13" s="168">
        <v>27</v>
      </c>
      <c r="S13" s="168">
        <v>300</v>
      </c>
      <c r="T13" s="170">
        <v>1</v>
      </c>
    </row>
    <row r="14" spans="2:20" x14ac:dyDescent="0.3">
      <c r="B14" s="117" t="s">
        <v>253</v>
      </c>
      <c r="C14" s="176">
        <v>12926.896551724134</v>
      </c>
      <c r="D14" s="176">
        <v>13263.589743589739</v>
      </c>
      <c r="E14" s="176">
        <v>11999.999999999998</v>
      </c>
      <c r="F14" s="176">
        <v>5911.7948717948693</v>
      </c>
      <c r="G14" s="176">
        <v>0</v>
      </c>
      <c r="H14" s="118">
        <v>1600</v>
      </c>
      <c r="I14" s="42"/>
      <c r="J14" s="765"/>
      <c r="K14" s="168" t="s">
        <v>253</v>
      </c>
      <c r="L14" s="169">
        <v>2</v>
      </c>
      <c r="M14" s="168">
        <v>0</v>
      </c>
      <c r="N14" s="168">
        <v>0</v>
      </c>
      <c r="O14" s="168">
        <v>0</v>
      </c>
      <c r="P14" s="168">
        <v>0</v>
      </c>
      <c r="Q14" s="168">
        <v>90</v>
      </c>
      <c r="R14" s="168">
        <v>10</v>
      </c>
      <c r="S14" s="168">
        <v>100</v>
      </c>
      <c r="T14" s="170">
        <v>1</v>
      </c>
    </row>
    <row r="15" spans="2:20" x14ac:dyDescent="0.3">
      <c r="B15" s="117" t="s">
        <v>254</v>
      </c>
      <c r="C15" s="176">
        <v>22030.344827586199</v>
      </c>
      <c r="D15" s="176">
        <v>24135.384615384606</v>
      </c>
      <c r="E15" s="176">
        <v>23999.999999999996</v>
      </c>
      <c r="F15" s="176">
        <v>19347.692307692305</v>
      </c>
      <c r="G15" s="176">
        <v>14000</v>
      </c>
      <c r="H15" s="118">
        <v>2400</v>
      </c>
      <c r="I15" s="42"/>
      <c r="J15" s="765"/>
      <c r="K15" s="168" t="s">
        <v>254</v>
      </c>
      <c r="L15" s="169">
        <v>3</v>
      </c>
      <c r="M15" s="168">
        <v>0</v>
      </c>
      <c r="N15" s="168">
        <v>1</v>
      </c>
      <c r="O15" s="168">
        <v>2</v>
      </c>
      <c r="P15" s="168">
        <v>2</v>
      </c>
      <c r="Q15" s="168">
        <v>5</v>
      </c>
      <c r="R15" s="168">
        <v>40</v>
      </c>
      <c r="S15" s="168">
        <v>50</v>
      </c>
      <c r="T15" s="170">
        <v>0.8</v>
      </c>
    </row>
    <row r="16" spans="2:20" x14ac:dyDescent="0.3">
      <c r="B16" s="117" t="s">
        <v>255</v>
      </c>
      <c r="C16" s="176">
        <v>31133.793103448268</v>
      </c>
      <c r="D16" s="176">
        <v>35007.179487179477</v>
      </c>
      <c r="E16" s="176">
        <v>35999.999999999993</v>
      </c>
      <c r="F16" s="176">
        <v>32783.589743589742</v>
      </c>
      <c r="G16" s="176">
        <v>28000</v>
      </c>
      <c r="H16" s="118">
        <v>3200</v>
      </c>
      <c r="I16" s="42"/>
      <c r="J16" s="765"/>
      <c r="K16" s="168" t="s">
        <v>255</v>
      </c>
      <c r="L16" s="169">
        <v>4</v>
      </c>
      <c r="M16" s="168">
        <v>0</v>
      </c>
      <c r="N16" s="168">
        <v>0</v>
      </c>
      <c r="O16" s="168">
        <v>1</v>
      </c>
      <c r="P16" s="168">
        <v>2</v>
      </c>
      <c r="Q16" s="168">
        <v>2</v>
      </c>
      <c r="R16" s="168">
        <v>45</v>
      </c>
      <c r="S16" s="168">
        <v>50</v>
      </c>
      <c r="T16" s="170">
        <v>0.9</v>
      </c>
    </row>
    <row r="17" spans="2:20" x14ac:dyDescent="0.3">
      <c r="B17" s="42"/>
      <c r="J17" s="24"/>
      <c r="K17" s="19"/>
      <c r="L17" s="19"/>
      <c r="M17" s="170">
        <v>0.88235294117647056</v>
      </c>
      <c r="N17" s="170">
        <v>0.78928823114869628</v>
      </c>
      <c r="O17" s="170">
        <v>0.68078668683812404</v>
      </c>
      <c r="P17" s="170">
        <v>0.98555956678700363</v>
      </c>
      <c r="Q17" s="170">
        <v>0.92783505154639179</v>
      </c>
      <c r="R17" s="170"/>
      <c r="S17" s="19">
        <v>5000</v>
      </c>
      <c r="T17" s="19"/>
    </row>
    <row r="18" spans="2:20" x14ac:dyDescent="0.3">
      <c r="B18" s="42"/>
      <c r="J18" s="24"/>
      <c r="K18" s="19" t="s">
        <v>256</v>
      </c>
      <c r="L18" s="19"/>
      <c r="M18" s="171">
        <v>0.79</v>
      </c>
      <c r="N18" s="171"/>
      <c r="O18" s="171"/>
      <c r="P18" s="171"/>
      <c r="Q18" s="171"/>
      <c r="R18" s="19"/>
      <c r="S18" s="19"/>
      <c r="T18" s="19"/>
    </row>
    <row r="20" spans="2:20" x14ac:dyDescent="0.3">
      <c r="B20" s="19" t="s">
        <v>272</v>
      </c>
      <c r="K20" s="19" t="s">
        <v>273</v>
      </c>
    </row>
    <row r="21" spans="2:20" ht="14.7" customHeight="1" x14ac:dyDescent="0.3">
      <c r="B21" s="39" t="s">
        <v>274</v>
      </c>
      <c r="K21" s="106"/>
      <c r="L21" s="107"/>
      <c r="M21" s="107"/>
      <c r="N21" s="107"/>
      <c r="O21" s="107"/>
      <c r="P21" s="107"/>
      <c r="Q21" s="107"/>
      <c r="R21" s="107"/>
      <c r="S21" s="107"/>
      <c r="T21" s="108"/>
    </row>
    <row r="22" spans="2:20" x14ac:dyDescent="0.3">
      <c r="B22" s="100" t="s">
        <v>275</v>
      </c>
      <c r="C22" s="143"/>
      <c r="K22" s="109"/>
      <c r="L22" s="40"/>
      <c r="M22" s="40"/>
      <c r="N22" s="40"/>
      <c r="O22" s="40"/>
      <c r="P22" s="40"/>
      <c r="Q22" s="40"/>
      <c r="R22" s="40"/>
      <c r="S22" s="40"/>
      <c r="T22" s="110"/>
    </row>
    <row r="23" spans="2:20" x14ac:dyDescent="0.3">
      <c r="B23" s="39" t="s">
        <v>276</v>
      </c>
      <c r="K23" s="109"/>
      <c r="L23" s="40"/>
      <c r="M23" s="40"/>
      <c r="N23" s="40"/>
      <c r="O23" s="40"/>
      <c r="P23" s="40"/>
      <c r="Q23" s="40"/>
      <c r="R23" s="40"/>
      <c r="S23" s="40"/>
      <c r="T23" s="110"/>
    </row>
    <row r="24" spans="2:20" ht="28.8" x14ac:dyDescent="0.3">
      <c r="B24" s="177"/>
      <c r="C24" s="178" t="s">
        <v>241</v>
      </c>
      <c r="D24" s="178" t="s">
        <v>242</v>
      </c>
      <c r="E24" s="178" t="s">
        <v>243</v>
      </c>
      <c r="F24" s="178" t="s">
        <v>244</v>
      </c>
      <c r="G24" s="178" t="s">
        <v>245</v>
      </c>
      <c r="H24" s="107"/>
      <c r="I24" s="108"/>
      <c r="K24" s="109"/>
      <c r="L24" s="40"/>
      <c r="M24" s="40"/>
      <c r="N24" s="40"/>
      <c r="O24" s="40"/>
      <c r="P24" s="40"/>
      <c r="Q24" s="40"/>
      <c r="R24" s="40"/>
      <c r="S24" s="40"/>
      <c r="T24" s="110"/>
    </row>
    <row r="25" spans="2:20" x14ac:dyDescent="0.3">
      <c r="B25" s="179"/>
      <c r="C25" s="180"/>
      <c r="D25" s="180"/>
      <c r="E25" s="180"/>
      <c r="F25" s="180"/>
      <c r="G25" s="180"/>
      <c r="H25" s="40"/>
      <c r="I25" s="110"/>
      <c r="K25" s="109"/>
      <c r="L25" s="40"/>
      <c r="M25" s="40"/>
      <c r="N25" s="40"/>
      <c r="O25" s="40"/>
      <c r="P25" s="40"/>
      <c r="Q25" s="40"/>
      <c r="R25" s="40"/>
      <c r="S25" s="40"/>
      <c r="T25" s="110"/>
    </row>
    <row r="26" spans="2:20" x14ac:dyDescent="0.3">
      <c r="B26" s="181" t="s">
        <v>249</v>
      </c>
      <c r="C26" s="181"/>
      <c r="D26" s="181"/>
      <c r="E26" s="181"/>
      <c r="F26" s="181"/>
      <c r="G26" s="181"/>
      <c r="H26" s="40"/>
      <c r="I26" s="110"/>
      <c r="K26" s="109"/>
      <c r="L26" s="40"/>
      <c r="M26" s="40"/>
      <c r="N26" s="40"/>
      <c r="O26" s="40"/>
      <c r="P26" s="40"/>
      <c r="Q26" s="40"/>
      <c r="R26" s="40"/>
      <c r="S26" s="40"/>
      <c r="T26" s="110"/>
    </row>
    <row r="27" spans="2:20" x14ac:dyDescent="0.3">
      <c r="B27" s="181" t="s">
        <v>250</v>
      </c>
      <c r="C27" s="181"/>
      <c r="D27" s="181"/>
      <c r="E27" s="181"/>
      <c r="F27" s="181"/>
      <c r="G27" s="181"/>
      <c r="H27" s="40"/>
      <c r="I27" s="110"/>
      <c r="K27" s="111"/>
      <c r="L27" s="112"/>
      <c r="M27" s="112"/>
      <c r="N27" s="112"/>
      <c r="O27" s="112"/>
      <c r="P27" s="112"/>
      <c r="Q27" s="112"/>
      <c r="R27" s="112"/>
      <c r="S27" s="112"/>
      <c r="T27" s="113"/>
    </row>
    <row r="28" spans="2:20" x14ac:dyDescent="0.3">
      <c r="B28" s="181" t="s">
        <v>251</v>
      </c>
      <c r="C28" s="181"/>
      <c r="D28" s="181"/>
      <c r="E28" s="181"/>
      <c r="F28" s="181"/>
      <c r="G28" s="181"/>
      <c r="H28" s="40"/>
      <c r="I28" s="110"/>
    </row>
    <row r="29" spans="2:20" x14ac:dyDescent="0.3">
      <c r="B29" s="181" t="s">
        <v>252</v>
      </c>
      <c r="C29" s="181"/>
      <c r="D29" s="181"/>
      <c r="E29" s="181"/>
      <c r="F29" s="181"/>
      <c r="G29" s="181"/>
      <c r="H29" s="40"/>
      <c r="I29" s="110"/>
      <c r="K29" s="19" t="s">
        <v>277</v>
      </c>
    </row>
    <row r="30" spans="2:20" x14ac:dyDescent="0.3">
      <c r="B30" s="181" t="s">
        <v>253</v>
      </c>
      <c r="C30" s="181"/>
      <c r="D30" s="181"/>
      <c r="E30" s="181"/>
      <c r="F30" s="181"/>
      <c r="G30" s="181"/>
      <c r="H30" s="40"/>
      <c r="I30" s="110"/>
      <c r="K30" s="106"/>
      <c r="L30" s="107"/>
      <c r="M30" s="107"/>
      <c r="N30" s="107"/>
      <c r="O30" s="107"/>
      <c r="P30" s="107"/>
      <c r="Q30" s="107"/>
      <c r="R30" s="107"/>
      <c r="S30" s="107"/>
      <c r="T30" s="108"/>
    </row>
    <row r="31" spans="2:20" x14ac:dyDescent="0.3">
      <c r="B31" s="181" t="s">
        <v>254</v>
      </c>
      <c r="C31" s="181"/>
      <c r="D31" s="181"/>
      <c r="E31" s="181"/>
      <c r="F31" s="181"/>
      <c r="G31" s="181"/>
      <c r="H31" s="40"/>
      <c r="I31" s="110"/>
      <c r="K31" s="109"/>
      <c r="L31" s="40"/>
      <c r="M31" s="40"/>
      <c r="N31" s="40"/>
      <c r="O31" s="40"/>
      <c r="P31" s="40"/>
      <c r="Q31" s="40"/>
      <c r="R31" s="40"/>
      <c r="S31" s="40"/>
      <c r="T31" s="110"/>
    </row>
    <row r="32" spans="2:20" x14ac:dyDescent="0.3">
      <c r="B32" s="181" t="s">
        <v>255</v>
      </c>
      <c r="C32" s="181"/>
      <c r="D32" s="181"/>
      <c r="E32" s="181"/>
      <c r="F32" s="181"/>
      <c r="G32" s="181"/>
      <c r="H32" s="40"/>
      <c r="I32" s="110"/>
      <c r="K32" s="109"/>
      <c r="L32" s="40"/>
      <c r="M32" s="40"/>
      <c r="N32" s="40"/>
      <c r="O32" s="40"/>
      <c r="P32" s="40"/>
      <c r="Q32" s="40"/>
      <c r="R32" s="40"/>
      <c r="S32" s="40"/>
      <c r="T32" s="110"/>
    </row>
    <row r="33" spans="2:20" x14ac:dyDescent="0.3">
      <c r="B33" s="182"/>
      <c r="C33" s="183"/>
      <c r="D33" s="183"/>
      <c r="E33" s="183"/>
      <c r="F33" s="183"/>
      <c r="G33" s="183"/>
      <c r="H33" s="40"/>
      <c r="I33" s="110"/>
      <c r="K33" s="109"/>
      <c r="L33" s="40"/>
      <c r="M33" s="40"/>
      <c r="N33" s="40"/>
      <c r="O33" s="40"/>
      <c r="P33" s="40"/>
      <c r="Q33" s="40"/>
      <c r="R33" s="40"/>
      <c r="S33" s="40"/>
      <c r="T33" s="110"/>
    </row>
    <row r="34" spans="2:20" x14ac:dyDescent="0.3">
      <c r="B34" s="182"/>
      <c r="C34" s="183"/>
      <c r="D34" s="183"/>
      <c r="E34" s="183"/>
      <c r="F34" s="183"/>
      <c r="G34" s="183"/>
      <c r="H34" s="40"/>
      <c r="I34" s="110"/>
      <c r="K34" s="109"/>
      <c r="L34" s="40"/>
      <c r="M34" s="40"/>
      <c r="N34" s="40"/>
      <c r="O34" s="40"/>
      <c r="P34" s="40"/>
      <c r="Q34" s="40"/>
      <c r="R34" s="40"/>
      <c r="S34" s="40"/>
      <c r="T34" s="110"/>
    </row>
    <row r="35" spans="2:20" x14ac:dyDescent="0.3">
      <c r="B35" s="182"/>
      <c r="C35" s="183"/>
      <c r="D35" s="183"/>
      <c r="E35" s="183"/>
      <c r="F35" s="183"/>
      <c r="G35" s="183"/>
      <c r="H35" s="40"/>
      <c r="I35" s="110"/>
      <c r="K35" s="109"/>
      <c r="L35" s="40"/>
      <c r="M35" s="40"/>
      <c r="N35" s="40"/>
      <c r="O35" s="40"/>
      <c r="P35" s="40"/>
      <c r="Q35" s="40"/>
      <c r="R35" s="40"/>
      <c r="S35" s="40"/>
      <c r="T35" s="110"/>
    </row>
    <row r="36" spans="2:20" x14ac:dyDescent="0.3">
      <c r="B36" s="184"/>
      <c r="C36" s="185"/>
      <c r="D36" s="185"/>
      <c r="E36" s="185"/>
      <c r="F36" s="185"/>
      <c r="G36" s="185"/>
      <c r="H36" s="112"/>
      <c r="I36" s="113"/>
      <c r="K36" s="111"/>
      <c r="L36" s="112"/>
      <c r="M36" s="112"/>
      <c r="N36" s="112"/>
      <c r="O36" s="112"/>
      <c r="P36" s="112"/>
      <c r="Q36" s="112"/>
      <c r="R36" s="112"/>
      <c r="S36" s="112"/>
      <c r="T36" s="113"/>
    </row>
  </sheetData>
  <mergeCells count="2">
    <mergeCell ref="M8:R8"/>
    <mergeCell ref="J10:J16"/>
  </mergeCells>
  <hyperlinks>
    <hyperlink ref="N1" location="'Navigation &amp; Instructions'!A1" display="Navigation" xr:uid="{00000000-0004-0000-11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B1:M23"/>
  <sheetViews>
    <sheetView workbookViewId="0">
      <selection activeCell="AA11" sqref="AA11"/>
    </sheetView>
  </sheetViews>
  <sheetFormatPr defaultColWidth="8.77734375" defaultRowHeight="14.4" x14ac:dyDescent="0.3"/>
  <cols>
    <col min="1" max="1" width="3.77734375" customWidth="1"/>
    <col min="2" max="2" width="14.5546875" customWidth="1"/>
    <col min="7" max="7" width="13" customWidth="1"/>
    <col min="9" max="9" width="10.5546875" customWidth="1"/>
  </cols>
  <sheetData>
    <row r="1" spans="2:13" ht="18" x14ac:dyDescent="0.35">
      <c r="B1" s="200" t="s">
        <v>323</v>
      </c>
      <c r="C1" s="200"/>
      <c r="D1" s="200"/>
      <c r="E1" s="200"/>
      <c r="F1" s="200"/>
      <c r="G1" s="200"/>
      <c r="H1" s="200"/>
    </row>
    <row r="2" spans="2:13" ht="18" x14ac:dyDescent="0.35">
      <c r="B2" s="200" t="s">
        <v>322</v>
      </c>
      <c r="C2" s="200"/>
      <c r="D2" s="200"/>
      <c r="E2" s="200"/>
      <c r="F2" s="200"/>
      <c r="G2" s="200"/>
      <c r="H2" s="200"/>
    </row>
    <row r="5" spans="2:13" ht="18" x14ac:dyDescent="0.35">
      <c r="B5" s="46" t="s">
        <v>62</v>
      </c>
      <c r="C5" s="47"/>
      <c r="D5" s="47"/>
      <c r="E5" s="47"/>
    </row>
    <row r="7" spans="2:13" ht="15.6" x14ac:dyDescent="0.3">
      <c r="B7" s="38" t="s">
        <v>53</v>
      </c>
      <c r="C7" s="39"/>
      <c r="D7" s="39"/>
      <c r="E7" s="39"/>
      <c r="F7" s="39"/>
      <c r="G7" s="39"/>
      <c r="H7" s="39"/>
      <c r="I7" s="39"/>
      <c r="J7" s="39"/>
      <c r="K7" s="39"/>
      <c r="L7" s="39"/>
      <c r="M7" s="39"/>
    </row>
    <row r="8" spans="2:13" x14ac:dyDescent="0.3">
      <c r="B8" s="39"/>
      <c r="C8" s="39"/>
      <c r="D8" s="39"/>
      <c r="E8" s="39"/>
      <c r="F8" s="39"/>
      <c r="G8" s="39"/>
      <c r="H8" s="39"/>
      <c r="I8" s="39"/>
      <c r="J8" s="39"/>
      <c r="K8" s="39"/>
      <c r="L8" s="39"/>
      <c r="M8" s="39"/>
    </row>
    <row r="9" spans="2:13" ht="14.55" customHeight="1" x14ac:dyDescent="0.3">
      <c r="B9" s="751" t="s">
        <v>54</v>
      </c>
      <c r="C9" s="751"/>
      <c r="D9" s="751"/>
      <c r="E9" s="751"/>
      <c r="F9" s="751"/>
      <c r="G9" s="751"/>
      <c r="H9" s="751"/>
      <c r="I9" s="751"/>
      <c r="J9" s="751"/>
      <c r="K9" s="751"/>
      <c r="L9" s="751"/>
      <c r="M9" s="751"/>
    </row>
    <row r="10" spans="2:13" x14ac:dyDescent="0.3">
      <c r="B10" s="751"/>
      <c r="C10" s="751"/>
      <c r="D10" s="751"/>
      <c r="E10" s="751"/>
      <c r="F10" s="751"/>
      <c r="G10" s="751"/>
      <c r="H10" s="751"/>
      <c r="I10" s="751"/>
      <c r="J10" s="751"/>
      <c r="K10" s="751"/>
      <c r="L10" s="751"/>
      <c r="M10" s="751"/>
    </row>
    <row r="11" spans="2:13" x14ac:dyDescent="0.3">
      <c r="B11" s="751"/>
      <c r="C11" s="751"/>
      <c r="D11" s="751"/>
      <c r="E11" s="751"/>
      <c r="F11" s="751"/>
      <c r="G11" s="751"/>
      <c r="H11" s="751"/>
      <c r="I11" s="751"/>
      <c r="J11" s="751"/>
      <c r="K11" s="751"/>
      <c r="L11" s="751"/>
      <c r="M11" s="751"/>
    </row>
    <row r="12" spans="2:13" x14ac:dyDescent="0.3">
      <c r="B12" s="751"/>
      <c r="C12" s="751"/>
      <c r="D12" s="751"/>
      <c r="E12" s="751"/>
      <c r="F12" s="751"/>
      <c r="G12" s="751"/>
      <c r="H12" s="751"/>
      <c r="I12" s="751"/>
      <c r="J12" s="751"/>
      <c r="K12" s="751"/>
      <c r="L12" s="751"/>
      <c r="M12" s="751"/>
    </row>
    <row r="13" spans="2:13" x14ac:dyDescent="0.3">
      <c r="B13" s="751"/>
      <c r="C13" s="751"/>
      <c r="D13" s="751"/>
      <c r="E13" s="751"/>
      <c r="F13" s="751"/>
      <c r="G13" s="751"/>
      <c r="H13" s="751"/>
      <c r="I13" s="751"/>
      <c r="J13" s="751"/>
      <c r="K13" s="751"/>
      <c r="L13" s="751"/>
      <c r="M13" s="751"/>
    </row>
    <row r="14" spans="2:13" x14ac:dyDescent="0.3">
      <c r="B14" s="751"/>
      <c r="C14" s="751"/>
      <c r="D14" s="751"/>
      <c r="E14" s="751"/>
      <c r="F14" s="751"/>
      <c r="G14" s="751"/>
      <c r="H14" s="751"/>
      <c r="I14" s="751"/>
      <c r="J14" s="751"/>
      <c r="K14" s="751"/>
      <c r="L14" s="751"/>
      <c r="M14" s="751"/>
    </row>
    <row r="15" spans="2:13" x14ac:dyDescent="0.3">
      <c r="B15" s="751"/>
      <c r="C15" s="751"/>
      <c r="D15" s="751"/>
      <c r="E15" s="751"/>
      <c r="F15" s="751"/>
      <c r="G15" s="751"/>
      <c r="H15" s="751"/>
      <c r="I15" s="751"/>
      <c r="J15" s="751"/>
      <c r="K15" s="751"/>
      <c r="L15" s="751"/>
      <c r="M15" s="751"/>
    </row>
    <row r="16" spans="2:13" x14ac:dyDescent="0.3">
      <c r="B16" s="751"/>
      <c r="C16" s="751"/>
      <c r="D16" s="751"/>
      <c r="E16" s="751"/>
      <c r="F16" s="751"/>
      <c r="G16" s="751"/>
      <c r="H16" s="751"/>
      <c r="I16" s="751"/>
      <c r="J16" s="751"/>
      <c r="K16" s="751"/>
      <c r="L16" s="751"/>
      <c r="M16" s="751"/>
    </row>
    <row r="17" spans="2:13" ht="15.6" x14ac:dyDescent="0.3">
      <c r="B17" s="38" t="s">
        <v>55</v>
      </c>
      <c r="C17" s="40" t="s">
        <v>56</v>
      </c>
      <c r="D17" s="40"/>
      <c r="E17" s="40"/>
      <c r="F17" s="40"/>
      <c r="G17" s="40"/>
      <c r="I17" s="16" t="s">
        <v>57</v>
      </c>
    </row>
    <row r="18" spans="2:13" x14ac:dyDescent="0.3">
      <c r="B18" s="39"/>
      <c r="C18" s="41" t="s">
        <v>58</v>
      </c>
      <c r="D18" s="41"/>
      <c r="E18" s="41"/>
      <c r="F18" s="41"/>
      <c r="G18" s="41"/>
      <c r="I18" s="42" t="s">
        <v>59</v>
      </c>
    </row>
    <row r="19" spans="2:13" x14ac:dyDescent="0.3">
      <c r="C19" s="43" t="s">
        <v>60</v>
      </c>
      <c r="D19" s="44"/>
      <c r="E19" s="43"/>
      <c r="F19" s="43"/>
      <c r="G19" s="43"/>
      <c r="I19" t="s">
        <v>61</v>
      </c>
    </row>
    <row r="20" spans="2:13" x14ac:dyDescent="0.3">
      <c r="C20" s="20" t="s">
        <v>949</v>
      </c>
      <c r="D20" s="17"/>
      <c r="E20" s="20"/>
      <c r="F20" s="20"/>
      <c r="G20" s="20"/>
      <c r="I20" s="24" t="s">
        <v>950</v>
      </c>
    </row>
    <row r="21" spans="2:13" x14ac:dyDescent="0.3">
      <c r="D21" s="16"/>
    </row>
    <row r="22" spans="2:13" ht="15.6" x14ac:dyDescent="0.3">
      <c r="B22" s="38"/>
      <c r="C22" s="39"/>
      <c r="D22" s="39"/>
      <c r="E22" s="39"/>
      <c r="F22" s="39"/>
      <c r="G22" s="39"/>
      <c r="H22" s="39"/>
      <c r="I22" s="39"/>
      <c r="J22" s="39"/>
      <c r="K22" s="39"/>
      <c r="L22" s="39"/>
      <c r="M22" s="39"/>
    </row>
    <row r="23" spans="2:13" x14ac:dyDescent="0.3">
      <c r="B23" s="39"/>
      <c r="C23" s="39"/>
      <c r="D23" s="39"/>
      <c r="E23" s="39"/>
      <c r="F23" s="39"/>
      <c r="G23" s="39"/>
      <c r="H23" s="39"/>
      <c r="I23" s="39"/>
      <c r="J23" s="39"/>
      <c r="K23" s="39"/>
      <c r="L23" s="39"/>
      <c r="M23" s="39"/>
    </row>
  </sheetData>
  <mergeCells count="1">
    <mergeCell ref="B9:M16"/>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
  <sheetViews>
    <sheetView workbookViewId="0">
      <selection activeCell="B2" sqref="B2"/>
    </sheetView>
  </sheetViews>
  <sheetFormatPr defaultRowHeight="14.4" x14ac:dyDescent="0.3"/>
  <sheetData>
    <row r="2" spans="2:2" ht="18" x14ac:dyDescent="0.35">
      <c r="B2" s="56" t="s">
        <v>68</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O26"/>
  <sheetViews>
    <sheetView workbookViewId="0">
      <selection activeCell="D31" sqref="D31"/>
    </sheetView>
  </sheetViews>
  <sheetFormatPr defaultColWidth="8.77734375" defaultRowHeight="15.6" x14ac:dyDescent="0.3"/>
  <cols>
    <col min="1" max="1" width="5.21875" style="145" customWidth="1"/>
    <col min="2" max="2" width="42.21875" style="145" customWidth="1"/>
    <col min="3" max="5" width="14.77734375" style="145" customWidth="1"/>
    <col min="6" max="6" width="6.21875" style="145" customWidth="1"/>
    <col min="7" max="7" width="17.21875" style="145" customWidth="1"/>
    <col min="8" max="10" width="7.77734375" style="145" customWidth="1"/>
    <col min="11" max="11" width="5.21875" style="145" customWidth="1"/>
    <col min="12" max="13" width="8.77734375" style="145"/>
    <col min="14" max="14" width="11.77734375" style="145" customWidth="1"/>
    <col min="15" max="15" width="32.5546875" style="145" customWidth="1"/>
    <col min="16" max="16384" width="8.77734375" style="145"/>
  </cols>
  <sheetData>
    <row r="1" spans="2:15" x14ac:dyDescent="0.3">
      <c r="B1" s="144" t="s">
        <v>374</v>
      </c>
      <c r="N1" s="15" t="s">
        <v>135</v>
      </c>
    </row>
    <row r="2" spans="2:15" x14ac:dyDescent="0.3">
      <c r="N2" s="15" t="str">
        <f>HYPERLINK("#'BJA Sect 2.7 Exh A'!A1","BJA Exh 2.7A")</f>
        <v>BJA Exh 2.7A</v>
      </c>
      <c r="O2" s="15" t="s">
        <v>209</v>
      </c>
    </row>
    <row r="3" spans="2:15" x14ac:dyDescent="0.3">
      <c r="B3" s="146" t="s">
        <v>210</v>
      </c>
      <c r="N3" s="15" t="str">
        <f>HYPERLINK("#'BJA Sect 2.7 Exh B'!A1","BJA Exh 2.7B")</f>
        <v>BJA Exh 2.7B</v>
      </c>
      <c r="O3" s="15" t="s">
        <v>211</v>
      </c>
    </row>
    <row r="4" spans="2:15" x14ac:dyDescent="0.3">
      <c r="B4" s="146" t="s">
        <v>212</v>
      </c>
      <c r="N4" s="15" t="str">
        <f>HYPERLINK("#'BJA Sect 2.7 Exh C'!A1","BJA Exh 2.7C")</f>
        <v>BJA Exh 2.7C</v>
      </c>
    </row>
    <row r="5" spans="2:15" x14ac:dyDescent="0.3">
      <c r="B5" s="147" t="s">
        <v>213</v>
      </c>
    </row>
    <row r="6" spans="2:15" ht="16.2" thickBot="1" x14ac:dyDescent="0.35">
      <c r="B6" s="148" t="s">
        <v>214</v>
      </c>
      <c r="C6" s="149"/>
      <c r="D6" s="149"/>
      <c r="E6" s="149"/>
      <c r="G6" s="146" t="s">
        <v>215</v>
      </c>
    </row>
    <row r="7" spans="2:15" ht="16.2" thickBot="1" x14ac:dyDescent="0.35">
      <c r="B7" s="150" t="s">
        <v>216</v>
      </c>
      <c r="C7" s="151" t="s">
        <v>217</v>
      </c>
      <c r="D7" s="151" t="s">
        <v>218</v>
      </c>
      <c r="E7" s="151" t="s">
        <v>219</v>
      </c>
      <c r="G7" s="152"/>
      <c r="H7" s="153"/>
      <c r="I7" s="153"/>
      <c r="J7" s="153"/>
      <c r="K7" s="153"/>
      <c r="L7" s="153"/>
      <c r="M7" s="153"/>
      <c r="N7" s="154"/>
    </row>
    <row r="8" spans="2:15" ht="16.2" thickBot="1" x14ac:dyDescent="0.35">
      <c r="B8" s="155" t="s">
        <v>220</v>
      </c>
      <c r="C8" s="156">
        <v>160</v>
      </c>
      <c r="D8" s="156">
        <v>175</v>
      </c>
      <c r="E8" s="156">
        <v>195</v>
      </c>
      <c r="G8" s="157"/>
      <c r="H8" s="158"/>
      <c r="I8" s="158"/>
      <c r="J8" s="158"/>
      <c r="K8" s="158"/>
      <c r="L8" s="158"/>
      <c r="M8" s="158"/>
      <c r="N8" s="159"/>
    </row>
    <row r="9" spans="2:15" ht="16.2" thickBot="1" x14ac:dyDescent="0.35">
      <c r="B9" s="155" t="s">
        <v>221</v>
      </c>
      <c r="C9" s="156">
        <v>360</v>
      </c>
      <c r="D9" s="156">
        <v>290</v>
      </c>
      <c r="E9" s="156">
        <v>243</v>
      </c>
      <c r="G9" s="157"/>
      <c r="H9" s="158"/>
      <c r="I9" s="158"/>
      <c r="J9" s="158"/>
      <c r="K9" s="158"/>
      <c r="L9" s="158"/>
      <c r="M9" s="158"/>
      <c r="N9" s="159"/>
    </row>
    <row r="10" spans="2:15" ht="16.2" thickBot="1" x14ac:dyDescent="0.35">
      <c r="B10" s="148" t="s">
        <v>222</v>
      </c>
      <c r="C10" s="149"/>
      <c r="D10" s="149"/>
      <c r="E10" s="149"/>
      <c r="G10" s="157"/>
      <c r="H10" s="158"/>
      <c r="I10" s="158"/>
      <c r="J10" s="158"/>
      <c r="K10" s="158"/>
      <c r="L10" s="158"/>
      <c r="M10" s="158"/>
      <c r="N10" s="159"/>
    </row>
    <row r="11" spans="2:15" ht="16.2" thickBot="1" x14ac:dyDescent="0.35">
      <c r="B11" s="150" t="s">
        <v>216</v>
      </c>
      <c r="C11" s="151" t="s">
        <v>217</v>
      </c>
      <c r="D11" s="151" t="s">
        <v>218</v>
      </c>
      <c r="E11" s="151" t="s">
        <v>219</v>
      </c>
      <c r="G11" s="157"/>
      <c r="H11" s="158"/>
      <c r="I11" s="158"/>
      <c r="J11" s="158"/>
      <c r="K11" s="158"/>
      <c r="L11" s="158"/>
      <c r="M11" s="158"/>
      <c r="N11" s="159"/>
    </row>
    <row r="12" spans="2:15" ht="16.2" thickBot="1" x14ac:dyDescent="0.35">
      <c r="B12" s="155" t="s">
        <v>220</v>
      </c>
      <c r="C12" s="156">
        <v>25</v>
      </c>
      <c r="D12" s="156">
        <v>17</v>
      </c>
      <c r="E12" s="156">
        <v>19</v>
      </c>
      <c r="G12" s="157"/>
      <c r="H12" s="158"/>
      <c r="I12" s="158"/>
      <c r="J12" s="158"/>
      <c r="K12" s="158"/>
      <c r="L12" s="158"/>
      <c r="M12" s="158"/>
      <c r="N12" s="159"/>
    </row>
    <row r="13" spans="2:15" ht="16.2" thickBot="1" x14ac:dyDescent="0.35">
      <c r="B13" s="155" t="s">
        <v>221</v>
      </c>
      <c r="C13" s="156">
        <v>229</v>
      </c>
      <c r="D13" s="156">
        <v>132</v>
      </c>
      <c r="E13" s="156">
        <v>68</v>
      </c>
      <c r="G13" s="157"/>
      <c r="H13" s="158"/>
      <c r="I13" s="158"/>
      <c r="J13" s="158"/>
      <c r="K13" s="158"/>
      <c r="L13" s="158"/>
      <c r="M13" s="158"/>
      <c r="N13" s="159"/>
    </row>
    <row r="14" spans="2:15" ht="16.2" thickBot="1" x14ac:dyDescent="0.35">
      <c r="B14" s="148" t="s">
        <v>223</v>
      </c>
      <c r="C14" s="149"/>
      <c r="D14" s="149"/>
      <c r="E14" s="149"/>
      <c r="G14" s="160"/>
      <c r="H14" s="161"/>
      <c r="I14" s="161"/>
      <c r="J14" s="161"/>
      <c r="K14" s="161"/>
      <c r="L14" s="161"/>
      <c r="M14" s="161"/>
      <c r="N14" s="162"/>
    </row>
    <row r="15" spans="2:15" ht="16.2" thickBot="1" x14ac:dyDescent="0.35">
      <c r="B15" s="150" t="s">
        <v>216</v>
      </c>
      <c r="C15" s="151" t="s">
        <v>217</v>
      </c>
      <c r="D15" s="151" t="s">
        <v>218</v>
      </c>
      <c r="E15" s="151" t="s">
        <v>219</v>
      </c>
    </row>
    <row r="16" spans="2:15" ht="16.2" thickBot="1" x14ac:dyDescent="0.35">
      <c r="B16" s="155" t="s">
        <v>224</v>
      </c>
      <c r="C16" s="156">
        <v>60</v>
      </c>
      <c r="D16" s="156">
        <v>57</v>
      </c>
      <c r="E16" s="156">
        <v>37</v>
      </c>
      <c r="G16" s="146" t="s">
        <v>225</v>
      </c>
    </row>
    <row r="17" spans="2:14" ht="16.2" thickBot="1" x14ac:dyDescent="0.35">
      <c r="B17" s="155" t="s">
        <v>226</v>
      </c>
      <c r="C17" s="163" t="s">
        <v>227</v>
      </c>
      <c r="D17" s="156">
        <v>-66</v>
      </c>
      <c r="E17" s="156">
        <v>-50</v>
      </c>
      <c r="G17" s="147" t="s">
        <v>228</v>
      </c>
    </row>
    <row r="18" spans="2:14" ht="16.2" thickBot="1" x14ac:dyDescent="0.35">
      <c r="B18" s="155" t="s">
        <v>229</v>
      </c>
      <c r="C18" s="163" t="s">
        <v>230</v>
      </c>
      <c r="D18" s="156">
        <v>-9</v>
      </c>
      <c r="E18" s="156">
        <v>-13</v>
      </c>
      <c r="G18" s="152"/>
      <c r="H18" s="153"/>
      <c r="I18" s="153"/>
      <c r="J18" s="153"/>
      <c r="K18" s="153"/>
      <c r="L18" s="153"/>
      <c r="M18" s="153"/>
      <c r="N18" s="154"/>
    </row>
    <row r="19" spans="2:14" ht="16.2" thickBot="1" x14ac:dyDescent="0.35">
      <c r="B19" s="164" t="s">
        <v>231</v>
      </c>
      <c r="C19" s="149"/>
      <c r="D19" s="149"/>
      <c r="E19" s="149"/>
      <c r="G19" s="157"/>
      <c r="H19" s="158"/>
      <c r="I19" s="158"/>
      <c r="J19" s="158"/>
      <c r="K19" s="158"/>
      <c r="L19" s="158"/>
      <c r="M19" s="158"/>
      <c r="N19" s="159"/>
    </row>
    <row r="20" spans="2:14" ht="16.2" thickBot="1" x14ac:dyDescent="0.35">
      <c r="B20" s="150" t="s">
        <v>216</v>
      </c>
      <c r="C20" s="151" t="s">
        <v>217</v>
      </c>
      <c r="D20" s="151" t="s">
        <v>218</v>
      </c>
      <c r="E20" s="151" t="s">
        <v>219</v>
      </c>
      <c r="G20" s="157"/>
      <c r="H20" s="158"/>
      <c r="I20" s="158"/>
      <c r="J20" s="158"/>
      <c r="K20" s="158"/>
      <c r="L20" s="158"/>
      <c r="M20" s="158"/>
      <c r="N20" s="159"/>
    </row>
    <row r="21" spans="2:14" ht="16.2" thickBot="1" x14ac:dyDescent="0.35">
      <c r="B21" s="155" t="s">
        <v>232</v>
      </c>
      <c r="C21" s="156">
        <v>150</v>
      </c>
      <c r="D21" s="156">
        <v>126</v>
      </c>
      <c r="E21" s="156">
        <v>88</v>
      </c>
      <c r="G21" s="157"/>
      <c r="H21" s="158"/>
      <c r="I21" s="158"/>
      <c r="J21" s="158"/>
      <c r="K21" s="158"/>
      <c r="L21" s="158"/>
      <c r="M21" s="158"/>
      <c r="N21" s="159"/>
    </row>
    <row r="22" spans="2:14" ht="16.2" thickBot="1" x14ac:dyDescent="0.35">
      <c r="B22" s="155" t="s">
        <v>233</v>
      </c>
      <c r="C22" s="165">
        <v>0.21</v>
      </c>
      <c r="D22" s="165">
        <v>0.21</v>
      </c>
      <c r="E22" s="165">
        <v>0.21</v>
      </c>
      <c r="G22" s="157"/>
      <c r="H22" s="158"/>
      <c r="I22" s="158"/>
      <c r="J22" s="158"/>
      <c r="K22" s="158"/>
      <c r="L22" s="158"/>
      <c r="M22" s="158"/>
      <c r="N22" s="159"/>
    </row>
    <row r="23" spans="2:14" ht="16.2" thickBot="1" x14ac:dyDescent="0.35">
      <c r="B23" s="155" t="s">
        <v>234</v>
      </c>
      <c r="C23" s="156">
        <v>-31.5</v>
      </c>
      <c r="D23" s="156">
        <v>-26</v>
      </c>
      <c r="E23" s="156">
        <v>-18</v>
      </c>
      <c r="G23" s="157"/>
      <c r="H23" s="158"/>
      <c r="I23" s="158"/>
      <c r="J23" s="158"/>
      <c r="K23" s="158"/>
      <c r="L23" s="158"/>
      <c r="M23" s="158"/>
      <c r="N23" s="159"/>
    </row>
    <row r="24" spans="2:14" ht="16.2" thickBot="1" x14ac:dyDescent="0.35">
      <c r="B24" s="155" t="s">
        <v>235</v>
      </c>
      <c r="C24" s="163" t="s">
        <v>230</v>
      </c>
      <c r="D24" s="156">
        <v>17</v>
      </c>
      <c r="E24" s="156">
        <v>5</v>
      </c>
      <c r="G24" s="157"/>
      <c r="H24" s="158"/>
      <c r="I24" s="158"/>
      <c r="J24" s="158"/>
      <c r="K24" s="158"/>
      <c r="L24" s="158"/>
      <c r="M24" s="158"/>
      <c r="N24" s="159"/>
    </row>
    <row r="25" spans="2:14" ht="16.2" thickBot="1" x14ac:dyDescent="0.35">
      <c r="B25" s="155" t="s">
        <v>229</v>
      </c>
      <c r="C25" s="163" t="s">
        <v>230</v>
      </c>
      <c r="D25" s="156">
        <v>-9</v>
      </c>
      <c r="E25" s="156">
        <v>-13</v>
      </c>
      <c r="G25" s="157"/>
      <c r="H25" s="158"/>
      <c r="I25" s="158"/>
      <c r="J25" s="158"/>
      <c r="K25" s="158"/>
      <c r="L25" s="158"/>
      <c r="M25" s="158"/>
      <c r="N25" s="159"/>
    </row>
    <row r="26" spans="2:14" ht="16.2" thickBot="1" x14ac:dyDescent="0.35">
      <c r="B26" s="155" t="s">
        <v>231</v>
      </c>
      <c r="C26" s="163" t="s">
        <v>230</v>
      </c>
      <c r="D26" s="166">
        <v>-7.0400000000000004E-2</v>
      </c>
      <c r="E26" s="166">
        <v>-0.14410000000000001</v>
      </c>
      <c r="G26" s="160"/>
      <c r="H26" s="161"/>
      <c r="I26" s="161"/>
      <c r="J26" s="161"/>
      <c r="K26" s="161"/>
      <c r="L26" s="161"/>
      <c r="M26" s="161"/>
      <c r="N26" s="162"/>
    </row>
  </sheetData>
  <hyperlinks>
    <hyperlink ref="N1" location="'Navigation &amp; Instructions'!A1" display="Navigation" xr:uid="{00000000-0004-0000-1300-000000000000}"/>
    <hyperlink ref="O2" location="'Q6_Statement of Operations'!A1" display="Question 6 Statement of Operations" xr:uid="{00000000-0004-0000-1300-000001000000}"/>
    <hyperlink ref="O3" location="'Q6_Stmt. of Financial Position'!A1" display="Question 6 Stmt. of Financial Position" xr:uid="{00000000-0004-0000-1300-000002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O26"/>
  <sheetViews>
    <sheetView workbookViewId="0">
      <selection activeCell="C31" sqref="C31"/>
    </sheetView>
  </sheetViews>
  <sheetFormatPr defaultColWidth="9.77734375" defaultRowHeight="15.6" x14ac:dyDescent="0.3"/>
  <cols>
    <col min="1" max="1" width="5.77734375" style="145" customWidth="1"/>
    <col min="2" max="2" width="47" style="145" customWidth="1"/>
    <col min="3" max="5" width="16.21875" style="145" customWidth="1"/>
    <col min="6" max="6" width="7" style="145" customWidth="1"/>
    <col min="7" max="7" width="19.21875" style="145" customWidth="1"/>
    <col min="8" max="10" width="8.5546875" style="145" customWidth="1"/>
    <col min="11" max="11" width="5.77734375" style="145" customWidth="1"/>
    <col min="12" max="13" width="9.77734375" style="145"/>
    <col min="14" max="14" width="13.21875" style="145" customWidth="1"/>
    <col min="15" max="15" width="36.21875" style="145" customWidth="1"/>
    <col min="16" max="16384" width="9.77734375" style="145"/>
  </cols>
  <sheetData>
    <row r="1" spans="2:15" x14ac:dyDescent="0.3">
      <c r="B1" s="144" t="s">
        <v>375</v>
      </c>
      <c r="N1" s="15" t="s">
        <v>135</v>
      </c>
    </row>
    <row r="2" spans="2:15" x14ac:dyDescent="0.3">
      <c r="N2" s="15" t="str">
        <f>HYPERLINK("#'BJA Sect 2.7 Exh A'!A1","BJA Exh 2.7A")</f>
        <v>BJA Exh 2.7A</v>
      </c>
      <c r="O2" s="15" t="s">
        <v>209</v>
      </c>
    </row>
    <row r="3" spans="2:15" x14ac:dyDescent="0.3">
      <c r="B3" s="146" t="s">
        <v>210</v>
      </c>
      <c r="N3" s="15" t="str">
        <f>HYPERLINK("#'BJA Sect 2.7 Exh B'!A1","BJA Exh 2.7B")</f>
        <v>BJA Exh 2.7B</v>
      </c>
      <c r="O3" s="15" t="s">
        <v>211</v>
      </c>
    </row>
    <row r="4" spans="2:15" x14ac:dyDescent="0.3">
      <c r="B4" s="146" t="s">
        <v>212</v>
      </c>
      <c r="N4" s="15" t="str">
        <f>HYPERLINK("#'BJA Sect 2.7 Exh C'!A1","BJA Exh 2.7C")</f>
        <v>BJA Exh 2.7C</v>
      </c>
    </row>
    <row r="5" spans="2:15" x14ac:dyDescent="0.3">
      <c r="B5" s="147" t="s">
        <v>213</v>
      </c>
    </row>
    <row r="6" spans="2:15" ht="16.2" thickBot="1" x14ac:dyDescent="0.35">
      <c r="B6" s="148" t="s">
        <v>214</v>
      </c>
      <c r="C6" s="149"/>
      <c r="D6" s="149"/>
      <c r="E6" s="149"/>
      <c r="G6" s="146" t="s">
        <v>215</v>
      </c>
    </row>
    <row r="7" spans="2:15" ht="16.2" thickBot="1" x14ac:dyDescent="0.35">
      <c r="B7" s="150" t="s">
        <v>216</v>
      </c>
      <c r="C7" s="151" t="s">
        <v>217</v>
      </c>
      <c r="D7" s="151" t="s">
        <v>218</v>
      </c>
      <c r="E7" s="151" t="s">
        <v>219</v>
      </c>
      <c r="G7" s="152"/>
      <c r="H7" s="153"/>
      <c r="I7" s="153"/>
      <c r="J7" s="153"/>
      <c r="K7" s="153"/>
      <c r="L7" s="153"/>
      <c r="M7" s="153"/>
      <c r="N7" s="154"/>
    </row>
    <row r="8" spans="2:15" ht="16.2" thickBot="1" x14ac:dyDescent="0.35">
      <c r="B8" s="155" t="s">
        <v>220</v>
      </c>
      <c r="C8" s="156">
        <v>160</v>
      </c>
      <c r="D8" s="156">
        <v>175</v>
      </c>
      <c r="E8" s="156">
        <v>195</v>
      </c>
      <c r="G8" s="766" t="s">
        <v>287</v>
      </c>
      <c r="H8" s="767"/>
      <c r="I8" s="767"/>
      <c r="J8" s="767"/>
      <c r="K8" s="767"/>
      <c r="L8" s="767"/>
      <c r="M8" s="767"/>
      <c r="N8" s="768"/>
    </row>
    <row r="9" spans="2:15" ht="16.2" thickBot="1" x14ac:dyDescent="0.35">
      <c r="B9" s="155" t="s">
        <v>221</v>
      </c>
      <c r="C9" s="156">
        <v>360</v>
      </c>
      <c r="D9" s="156">
        <v>290</v>
      </c>
      <c r="E9" s="156">
        <v>243</v>
      </c>
      <c r="G9" s="766"/>
      <c r="H9" s="767"/>
      <c r="I9" s="767"/>
      <c r="J9" s="767"/>
      <c r="K9" s="767"/>
      <c r="L9" s="767"/>
      <c r="M9" s="767"/>
      <c r="N9" s="768"/>
    </row>
    <row r="10" spans="2:15" ht="16.2" thickBot="1" x14ac:dyDescent="0.35">
      <c r="B10" s="148" t="s">
        <v>222</v>
      </c>
      <c r="C10" s="149"/>
      <c r="D10" s="149"/>
      <c r="E10" s="149"/>
      <c r="G10" s="766"/>
      <c r="H10" s="767"/>
      <c r="I10" s="767"/>
      <c r="J10" s="767"/>
      <c r="K10" s="767"/>
      <c r="L10" s="767"/>
      <c r="M10" s="767"/>
      <c r="N10" s="768"/>
    </row>
    <row r="11" spans="2:15" ht="16.2" thickBot="1" x14ac:dyDescent="0.35">
      <c r="B11" s="150" t="s">
        <v>216</v>
      </c>
      <c r="C11" s="151" t="s">
        <v>217</v>
      </c>
      <c r="D11" s="151" t="s">
        <v>218</v>
      </c>
      <c r="E11" s="151" t="s">
        <v>219</v>
      </c>
      <c r="G11" s="766"/>
      <c r="H11" s="767"/>
      <c r="I11" s="767"/>
      <c r="J11" s="767"/>
      <c r="K11" s="767"/>
      <c r="L11" s="767"/>
      <c r="M11" s="767"/>
      <c r="N11" s="768"/>
    </row>
    <row r="12" spans="2:15" ht="16.2" thickBot="1" x14ac:dyDescent="0.35">
      <c r="B12" s="155" t="s">
        <v>220</v>
      </c>
      <c r="C12" s="156">
        <v>25</v>
      </c>
      <c r="D12" s="156">
        <v>17</v>
      </c>
      <c r="E12" s="156">
        <v>19</v>
      </c>
      <c r="G12" s="766"/>
      <c r="H12" s="767"/>
      <c r="I12" s="767"/>
      <c r="J12" s="767"/>
      <c r="K12" s="767"/>
      <c r="L12" s="767"/>
      <c r="M12" s="767"/>
      <c r="N12" s="768"/>
    </row>
    <row r="13" spans="2:15" ht="16.2" thickBot="1" x14ac:dyDescent="0.35">
      <c r="B13" s="155" t="s">
        <v>221</v>
      </c>
      <c r="C13" s="156">
        <v>229</v>
      </c>
      <c r="D13" s="156">
        <v>132</v>
      </c>
      <c r="E13" s="156">
        <v>68</v>
      </c>
      <c r="G13" s="766"/>
      <c r="H13" s="767"/>
      <c r="I13" s="767"/>
      <c r="J13" s="767"/>
      <c r="K13" s="767"/>
      <c r="L13" s="767"/>
      <c r="M13" s="767"/>
      <c r="N13" s="768"/>
    </row>
    <row r="14" spans="2:15" ht="16.2" thickBot="1" x14ac:dyDescent="0.35">
      <c r="B14" s="148" t="s">
        <v>223</v>
      </c>
      <c r="C14" s="149"/>
      <c r="D14" s="149"/>
      <c r="E14" s="149"/>
      <c r="G14" s="160"/>
      <c r="H14" s="161"/>
      <c r="I14" s="161"/>
      <c r="J14" s="161"/>
      <c r="K14" s="161"/>
      <c r="L14" s="161"/>
      <c r="M14" s="161"/>
      <c r="N14" s="162"/>
    </row>
    <row r="15" spans="2:15" ht="16.2" thickBot="1" x14ac:dyDescent="0.35">
      <c r="B15" s="150" t="s">
        <v>216</v>
      </c>
      <c r="C15" s="151" t="s">
        <v>217</v>
      </c>
      <c r="D15" s="151" t="s">
        <v>218</v>
      </c>
      <c r="E15" s="151" t="s">
        <v>219</v>
      </c>
    </row>
    <row r="16" spans="2:15" ht="16.2" thickBot="1" x14ac:dyDescent="0.35">
      <c r="B16" s="155" t="s">
        <v>224</v>
      </c>
      <c r="C16" s="156">
        <v>60</v>
      </c>
      <c r="D16" s="156">
        <v>57</v>
      </c>
      <c r="E16" s="156">
        <v>37</v>
      </c>
      <c r="G16" s="146" t="s">
        <v>225</v>
      </c>
    </row>
    <row r="17" spans="2:14" ht="16.2" thickBot="1" x14ac:dyDescent="0.35">
      <c r="B17" s="155" t="s">
        <v>226</v>
      </c>
      <c r="C17" s="163">
        <f>J21</f>
        <v>-85</v>
      </c>
      <c r="D17" s="156">
        <v>-66</v>
      </c>
      <c r="E17" s="156">
        <v>-50</v>
      </c>
      <c r="G17" s="147" t="s">
        <v>228</v>
      </c>
    </row>
    <row r="18" spans="2:14" ht="16.2" thickBot="1" x14ac:dyDescent="0.35">
      <c r="B18" s="155" t="s">
        <v>229</v>
      </c>
      <c r="C18" s="163">
        <f>SUM(C16:C17)</f>
        <v>-25</v>
      </c>
      <c r="D18" s="156">
        <v>-9</v>
      </c>
      <c r="E18" s="156">
        <v>-13</v>
      </c>
      <c r="G18" s="187"/>
      <c r="H18" s="188">
        <v>2023</v>
      </c>
      <c r="I18" s="188">
        <v>2022</v>
      </c>
      <c r="J18" s="188"/>
      <c r="K18" s="188"/>
      <c r="L18" s="153"/>
      <c r="M18" s="153"/>
      <c r="N18" s="154"/>
    </row>
    <row r="19" spans="2:14" ht="16.2" thickBot="1" x14ac:dyDescent="0.35">
      <c r="B19" s="164" t="s">
        <v>231</v>
      </c>
      <c r="C19" s="149"/>
      <c r="D19" s="149"/>
      <c r="E19" s="149"/>
      <c r="G19" s="189" t="s">
        <v>288</v>
      </c>
      <c r="H19" s="190">
        <f>C8</f>
        <v>160</v>
      </c>
      <c r="I19" s="190">
        <f>D8</f>
        <v>175</v>
      </c>
      <c r="J19" s="190">
        <f>H19-I19</f>
        <v>-15</v>
      </c>
      <c r="K19" s="190"/>
      <c r="L19" s="158"/>
      <c r="M19" s="158"/>
      <c r="N19" s="159"/>
    </row>
    <row r="20" spans="2:14" ht="16.2" thickBot="1" x14ac:dyDescent="0.35">
      <c r="B20" s="150" t="s">
        <v>216</v>
      </c>
      <c r="C20" s="151" t="s">
        <v>217</v>
      </c>
      <c r="D20" s="151" t="s">
        <v>218</v>
      </c>
      <c r="E20" s="151" t="s">
        <v>219</v>
      </c>
      <c r="G20" s="189" t="s">
        <v>289</v>
      </c>
      <c r="H20" s="190">
        <f>C9</f>
        <v>360</v>
      </c>
      <c r="I20" s="190">
        <f>D9</f>
        <v>290</v>
      </c>
      <c r="J20" s="190">
        <f>H20-I20</f>
        <v>70</v>
      </c>
      <c r="K20" s="190"/>
      <c r="L20" s="158"/>
      <c r="M20" s="158"/>
      <c r="N20" s="159"/>
    </row>
    <row r="21" spans="2:14" ht="16.2" thickBot="1" x14ac:dyDescent="0.35">
      <c r="B21" s="155" t="s">
        <v>232</v>
      </c>
      <c r="C21" s="156">
        <v>150</v>
      </c>
      <c r="D21" s="156">
        <v>126</v>
      </c>
      <c r="E21" s="156">
        <v>88</v>
      </c>
      <c r="G21" s="189" t="s">
        <v>290</v>
      </c>
      <c r="H21" s="190" t="s">
        <v>7</v>
      </c>
      <c r="I21" s="190" t="s">
        <v>7</v>
      </c>
      <c r="J21" s="190">
        <f>J19-J20</f>
        <v>-85</v>
      </c>
      <c r="K21" s="190"/>
      <c r="L21" s="158"/>
      <c r="M21" s="158"/>
      <c r="N21" s="159"/>
    </row>
    <row r="22" spans="2:14" ht="16.2" thickBot="1" x14ac:dyDescent="0.35">
      <c r="B22" s="155" t="s">
        <v>233</v>
      </c>
      <c r="C22" s="165">
        <v>0.21</v>
      </c>
      <c r="D22" s="165">
        <v>0.21</v>
      </c>
      <c r="E22" s="165">
        <v>0.21</v>
      </c>
      <c r="G22" s="189"/>
      <c r="H22" s="190"/>
      <c r="I22" s="190"/>
      <c r="J22" s="190"/>
      <c r="K22" s="190"/>
      <c r="L22" s="158"/>
      <c r="M22" s="158"/>
      <c r="N22" s="159"/>
    </row>
    <row r="23" spans="2:14" ht="16.2" thickBot="1" x14ac:dyDescent="0.35">
      <c r="B23" s="155" t="s">
        <v>234</v>
      </c>
      <c r="C23" s="156">
        <v>-31.5</v>
      </c>
      <c r="D23" s="156">
        <v>-26</v>
      </c>
      <c r="E23" s="156">
        <v>-18</v>
      </c>
      <c r="G23" s="157" t="s">
        <v>7</v>
      </c>
      <c r="H23" s="158"/>
      <c r="I23" s="158" t="s">
        <v>7</v>
      </c>
      <c r="J23" s="158"/>
      <c r="K23" s="158"/>
      <c r="L23" s="191" t="s">
        <v>7</v>
      </c>
      <c r="M23" s="158"/>
      <c r="N23" s="159"/>
    </row>
    <row r="24" spans="2:14" ht="16.2" thickBot="1" x14ac:dyDescent="0.35">
      <c r="B24" s="155" t="s">
        <v>235</v>
      </c>
      <c r="C24" s="163">
        <f>C25-C23</f>
        <v>6.5</v>
      </c>
      <c r="D24" s="156">
        <v>17</v>
      </c>
      <c r="E24" s="156">
        <v>5</v>
      </c>
      <c r="G24" s="157"/>
      <c r="H24" s="158"/>
      <c r="I24" s="158"/>
      <c r="J24" s="158"/>
      <c r="K24" s="158"/>
      <c r="L24" s="158"/>
      <c r="M24" s="158"/>
      <c r="N24" s="159"/>
    </row>
    <row r="25" spans="2:14" ht="16.2" thickBot="1" x14ac:dyDescent="0.35">
      <c r="B25" s="155" t="s">
        <v>229</v>
      </c>
      <c r="C25" s="163">
        <f>C18</f>
        <v>-25</v>
      </c>
      <c r="D25" s="156">
        <v>-9</v>
      </c>
      <c r="E25" s="156">
        <v>-13</v>
      </c>
      <c r="G25" s="157"/>
      <c r="H25" s="158"/>
      <c r="I25" s="158"/>
      <c r="J25" s="158"/>
      <c r="K25" s="158"/>
      <c r="L25" s="158"/>
      <c r="M25" s="158"/>
      <c r="N25" s="159"/>
    </row>
    <row r="26" spans="2:14" ht="16.2" thickBot="1" x14ac:dyDescent="0.35">
      <c r="B26" s="155" t="s">
        <v>231</v>
      </c>
      <c r="C26" s="192">
        <f>C25/C21</f>
        <v>-0.16666666666666666</v>
      </c>
      <c r="D26" s="166">
        <v>-7.0400000000000004E-2</v>
      </c>
      <c r="E26" s="166">
        <v>-0.14410000000000001</v>
      </c>
      <c r="G26" s="160"/>
      <c r="H26" s="161"/>
      <c r="I26" s="161"/>
      <c r="J26" s="161"/>
      <c r="K26" s="161"/>
      <c r="L26" s="161"/>
      <c r="M26" s="161"/>
      <c r="N26" s="162"/>
    </row>
  </sheetData>
  <mergeCells count="1">
    <mergeCell ref="G8:N13"/>
  </mergeCells>
  <hyperlinks>
    <hyperlink ref="N1" location="'Navigation &amp; Instructions'!A1" display="Navigation" xr:uid="{00000000-0004-0000-1400-000000000000}"/>
    <hyperlink ref="O2" location="'Q6_Statement of Operations'!A1" display="Question 6 Statement of Operations" xr:uid="{00000000-0004-0000-1400-000001000000}"/>
    <hyperlink ref="O3" location="'Q6_Stmt. of Financial Position'!A1" display="Question 6 Stmt. of Financial Position" xr:uid="{00000000-0004-0000-1400-000002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O29"/>
  <sheetViews>
    <sheetView workbookViewId="0">
      <selection activeCell="N15" sqref="N15"/>
    </sheetView>
  </sheetViews>
  <sheetFormatPr defaultColWidth="8.77734375" defaultRowHeight="15.6" x14ac:dyDescent="0.3"/>
  <cols>
    <col min="1" max="13" width="8.77734375" style="145"/>
    <col min="14" max="14" width="32.77734375" style="145" bestFit="1" customWidth="1"/>
    <col min="15" max="15" width="33.21875" style="145" customWidth="1"/>
    <col min="16" max="16384" width="8.77734375" style="145"/>
  </cols>
  <sheetData>
    <row r="1" spans="2:15" x14ac:dyDescent="0.3">
      <c r="B1" s="144" t="s">
        <v>376</v>
      </c>
      <c r="N1" s="15" t="s">
        <v>135</v>
      </c>
    </row>
    <row r="2" spans="2:15" x14ac:dyDescent="0.3">
      <c r="N2" s="15" t="s">
        <v>209</v>
      </c>
      <c r="O2" s="186"/>
    </row>
    <row r="3" spans="2:15" x14ac:dyDescent="0.3">
      <c r="B3" s="146" t="s">
        <v>278</v>
      </c>
      <c r="N3" s="15" t="s">
        <v>211</v>
      </c>
      <c r="O3" s="186"/>
    </row>
    <row r="4" spans="2:15" x14ac:dyDescent="0.3">
      <c r="B4" s="146" t="s">
        <v>279</v>
      </c>
      <c r="N4" s="186"/>
    </row>
    <row r="5" spans="2:15" x14ac:dyDescent="0.3">
      <c r="B5" s="146"/>
    </row>
    <row r="6" spans="2:15" x14ac:dyDescent="0.3">
      <c r="B6" s="146" t="s">
        <v>280</v>
      </c>
    </row>
    <row r="8" spans="2:15" x14ac:dyDescent="0.3">
      <c r="B8" s="146" t="s">
        <v>281</v>
      </c>
    </row>
    <row r="9" spans="2:15" x14ac:dyDescent="0.3">
      <c r="B9" s="152"/>
      <c r="C9" s="153"/>
      <c r="D9" s="153"/>
      <c r="E9" s="153"/>
      <c r="F9" s="153"/>
      <c r="G9" s="153"/>
      <c r="H9" s="153"/>
      <c r="I9" s="153"/>
      <c r="J9" s="153"/>
      <c r="K9" s="153"/>
      <c r="L9" s="153"/>
      <c r="M9" s="154"/>
    </row>
    <row r="10" spans="2:15" x14ac:dyDescent="0.3">
      <c r="B10" s="157"/>
      <c r="C10" s="158"/>
      <c r="D10" s="158"/>
      <c r="E10" s="158"/>
      <c r="F10" s="158"/>
      <c r="G10" s="158"/>
      <c r="H10" s="158"/>
      <c r="I10" s="158"/>
      <c r="J10" s="158"/>
      <c r="K10" s="158"/>
      <c r="L10" s="158"/>
      <c r="M10" s="159"/>
    </row>
    <row r="11" spans="2:15" x14ac:dyDescent="0.3">
      <c r="B11" s="157"/>
      <c r="C11" s="158"/>
      <c r="D11" s="158"/>
      <c r="E11" s="158"/>
      <c r="F11" s="158"/>
      <c r="G11" s="158"/>
      <c r="H11" s="158"/>
      <c r="I11" s="158"/>
      <c r="J11" s="158"/>
      <c r="K11" s="158"/>
      <c r="L11" s="158"/>
      <c r="M11" s="159"/>
    </row>
    <row r="12" spans="2:15" x14ac:dyDescent="0.3">
      <c r="B12" s="157"/>
      <c r="C12" s="158"/>
      <c r="D12" s="158"/>
      <c r="E12" s="158"/>
      <c r="F12" s="158"/>
      <c r="G12" s="158"/>
      <c r="H12" s="158"/>
      <c r="I12" s="158"/>
      <c r="J12" s="158"/>
      <c r="K12" s="158"/>
      <c r="L12" s="158"/>
      <c r="M12" s="159"/>
    </row>
    <row r="13" spans="2:15" x14ac:dyDescent="0.3">
      <c r="B13" s="160"/>
      <c r="C13" s="161"/>
      <c r="D13" s="161"/>
      <c r="E13" s="161"/>
      <c r="F13" s="161"/>
      <c r="G13" s="161"/>
      <c r="H13" s="161"/>
      <c r="I13" s="161"/>
      <c r="J13" s="161"/>
      <c r="K13" s="161"/>
      <c r="L13" s="161"/>
      <c r="M13" s="162"/>
    </row>
    <row r="15" spans="2:15" x14ac:dyDescent="0.3">
      <c r="B15" s="146" t="s">
        <v>282</v>
      </c>
    </row>
    <row r="16" spans="2:15" x14ac:dyDescent="0.3">
      <c r="B16" s="152"/>
      <c r="C16" s="153"/>
      <c r="D16" s="153"/>
      <c r="E16" s="153"/>
      <c r="F16" s="153"/>
      <c r="G16" s="153"/>
      <c r="H16" s="153"/>
      <c r="I16" s="153"/>
      <c r="J16" s="153"/>
      <c r="K16" s="153"/>
      <c r="L16" s="153"/>
      <c r="M16" s="154"/>
    </row>
    <row r="17" spans="2:13" x14ac:dyDescent="0.3">
      <c r="B17" s="157"/>
      <c r="C17" s="158"/>
      <c r="D17" s="158"/>
      <c r="E17" s="158"/>
      <c r="F17" s="158"/>
      <c r="G17" s="158"/>
      <c r="H17" s="158"/>
      <c r="I17" s="158"/>
      <c r="J17" s="158"/>
      <c r="K17" s="158"/>
      <c r="L17" s="158"/>
      <c r="M17" s="159"/>
    </row>
    <row r="18" spans="2:13" x14ac:dyDescent="0.3">
      <c r="B18" s="157"/>
      <c r="C18" s="158"/>
      <c r="D18" s="158"/>
      <c r="E18" s="158"/>
      <c r="F18" s="158"/>
      <c r="G18" s="158"/>
      <c r="H18" s="158"/>
      <c r="I18" s="158"/>
      <c r="J18" s="158"/>
      <c r="K18" s="158"/>
      <c r="L18" s="158"/>
      <c r="M18" s="159"/>
    </row>
    <row r="19" spans="2:13" x14ac:dyDescent="0.3">
      <c r="B19" s="157"/>
      <c r="C19" s="158"/>
      <c r="D19" s="158"/>
      <c r="E19" s="158"/>
      <c r="F19" s="158"/>
      <c r="G19" s="158"/>
      <c r="H19" s="158"/>
      <c r="I19" s="158"/>
      <c r="J19" s="158"/>
      <c r="K19" s="158"/>
      <c r="L19" s="158"/>
      <c r="M19" s="159"/>
    </row>
    <row r="20" spans="2:13" x14ac:dyDescent="0.3">
      <c r="B20" s="157"/>
      <c r="C20" s="158"/>
      <c r="D20" s="158"/>
      <c r="E20" s="158"/>
      <c r="F20" s="158"/>
      <c r="G20" s="158"/>
      <c r="H20" s="158"/>
      <c r="I20" s="158"/>
      <c r="J20" s="158"/>
      <c r="K20" s="158"/>
      <c r="L20" s="158"/>
      <c r="M20" s="159"/>
    </row>
    <row r="21" spans="2:13" x14ac:dyDescent="0.3">
      <c r="B21" s="160"/>
      <c r="C21" s="161"/>
      <c r="D21" s="161"/>
      <c r="E21" s="161"/>
      <c r="F21" s="161"/>
      <c r="G21" s="161"/>
      <c r="H21" s="161"/>
      <c r="I21" s="161"/>
      <c r="J21" s="161"/>
      <c r="K21" s="161"/>
      <c r="L21" s="161"/>
      <c r="M21" s="162"/>
    </row>
    <row r="23" spans="2:13" x14ac:dyDescent="0.3">
      <c r="B23" s="146" t="s">
        <v>283</v>
      </c>
    </row>
    <row r="24" spans="2:13" x14ac:dyDescent="0.3">
      <c r="B24" s="152"/>
      <c r="C24" s="153"/>
      <c r="D24" s="153"/>
      <c r="E24" s="153"/>
      <c r="F24" s="153"/>
      <c r="G24" s="153"/>
      <c r="H24" s="153"/>
      <c r="I24" s="153"/>
      <c r="J24" s="153"/>
      <c r="K24" s="153"/>
      <c r="L24" s="153"/>
      <c r="M24" s="154"/>
    </row>
    <row r="25" spans="2:13" x14ac:dyDescent="0.3">
      <c r="B25" s="157"/>
      <c r="C25" s="158"/>
      <c r="D25" s="158"/>
      <c r="E25" s="158"/>
      <c r="F25" s="158"/>
      <c r="G25" s="158"/>
      <c r="H25" s="158"/>
      <c r="I25" s="158"/>
      <c r="J25" s="158"/>
      <c r="K25" s="158"/>
      <c r="L25" s="158"/>
      <c r="M25" s="159"/>
    </row>
    <row r="26" spans="2:13" x14ac:dyDescent="0.3">
      <c r="B26" s="157"/>
      <c r="C26" s="158"/>
      <c r="D26" s="158"/>
      <c r="E26" s="158"/>
      <c r="F26" s="158"/>
      <c r="G26" s="158"/>
      <c r="H26" s="158"/>
      <c r="I26" s="158"/>
      <c r="J26" s="158"/>
      <c r="K26" s="158"/>
      <c r="L26" s="158"/>
      <c r="M26" s="159"/>
    </row>
    <row r="27" spans="2:13" x14ac:dyDescent="0.3">
      <c r="B27" s="157"/>
      <c r="C27" s="158"/>
      <c r="D27" s="158"/>
      <c r="E27" s="158"/>
      <c r="F27" s="158"/>
      <c r="G27" s="158"/>
      <c r="H27" s="158"/>
      <c r="I27" s="158"/>
      <c r="J27" s="158"/>
      <c r="K27" s="158"/>
      <c r="L27" s="158"/>
      <c r="M27" s="159"/>
    </row>
    <row r="28" spans="2:13" x14ac:dyDescent="0.3">
      <c r="B28" s="157"/>
      <c r="C28" s="158"/>
      <c r="D28" s="158"/>
      <c r="E28" s="158"/>
      <c r="F28" s="158"/>
      <c r="G28" s="158"/>
      <c r="H28" s="158"/>
      <c r="I28" s="158"/>
      <c r="J28" s="158"/>
      <c r="K28" s="158"/>
      <c r="L28" s="158"/>
      <c r="M28" s="159"/>
    </row>
    <row r="29" spans="2:13" x14ac:dyDescent="0.3">
      <c r="B29" s="160"/>
      <c r="C29" s="161"/>
      <c r="D29" s="161"/>
      <c r="E29" s="161"/>
      <c r="F29" s="161"/>
      <c r="G29" s="161"/>
      <c r="H29" s="161"/>
      <c r="I29" s="161"/>
      <c r="J29" s="161"/>
      <c r="K29" s="161"/>
      <c r="L29" s="161"/>
      <c r="M29" s="162"/>
    </row>
  </sheetData>
  <hyperlinks>
    <hyperlink ref="N1" location="'Navigation &amp; Instructions'!A1" display="Navigation" xr:uid="{00000000-0004-0000-1500-000000000000}"/>
    <hyperlink ref="N2" location="'Q6_Statement of Operations'!A1" display="Question 6 Statement of Operations" xr:uid="{00000000-0004-0000-1500-000001000000}"/>
    <hyperlink ref="N3" location="'Q6_Stmt. of Financial Position'!A1" display="Question 6 Stmt. of Financial Position" xr:uid="{00000000-0004-0000-1500-000002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O29"/>
  <sheetViews>
    <sheetView workbookViewId="0">
      <selection activeCell="B1" sqref="B1"/>
    </sheetView>
  </sheetViews>
  <sheetFormatPr defaultColWidth="8.77734375" defaultRowHeight="15.6" x14ac:dyDescent="0.3"/>
  <cols>
    <col min="1" max="13" width="8.77734375" style="145"/>
    <col min="14" max="14" width="32.77734375" style="145" bestFit="1" customWidth="1"/>
    <col min="15" max="15" width="32.77734375" style="145" customWidth="1"/>
    <col min="16" max="16384" width="8.77734375" style="145"/>
  </cols>
  <sheetData>
    <row r="1" spans="2:15" x14ac:dyDescent="0.3">
      <c r="B1" s="144" t="s">
        <v>377</v>
      </c>
      <c r="N1" s="15" t="s">
        <v>135</v>
      </c>
    </row>
    <row r="2" spans="2:15" x14ac:dyDescent="0.3">
      <c r="N2" s="15" t="s">
        <v>209</v>
      </c>
      <c r="O2" s="186"/>
    </row>
    <row r="3" spans="2:15" x14ac:dyDescent="0.3">
      <c r="B3" s="146" t="s">
        <v>278</v>
      </c>
      <c r="N3" s="15" t="s">
        <v>211</v>
      </c>
      <c r="O3" s="186"/>
    </row>
    <row r="4" spans="2:15" x14ac:dyDescent="0.3">
      <c r="B4" s="146" t="s">
        <v>284</v>
      </c>
      <c r="N4" s="186"/>
    </row>
    <row r="5" spans="2:15" x14ac:dyDescent="0.3">
      <c r="B5" s="146"/>
    </row>
    <row r="6" spans="2:15" x14ac:dyDescent="0.3">
      <c r="B6" s="146" t="s">
        <v>285</v>
      </c>
    </row>
    <row r="8" spans="2:15" x14ac:dyDescent="0.3">
      <c r="B8" s="146" t="s">
        <v>286</v>
      </c>
    </row>
    <row r="9" spans="2:15" x14ac:dyDescent="0.3">
      <c r="B9" s="152"/>
      <c r="C9" s="153"/>
      <c r="D9" s="153"/>
      <c r="E9" s="153"/>
      <c r="F9" s="153"/>
      <c r="G9" s="153"/>
      <c r="H9" s="153"/>
      <c r="I9" s="153"/>
      <c r="J9" s="153"/>
      <c r="K9" s="153"/>
      <c r="L9" s="153"/>
      <c r="M9" s="154"/>
    </row>
    <row r="10" spans="2:15" x14ac:dyDescent="0.3">
      <c r="B10" s="157"/>
      <c r="C10" s="158"/>
      <c r="D10" s="158"/>
      <c r="E10" s="158"/>
      <c r="F10" s="158"/>
      <c r="G10" s="158"/>
      <c r="H10" s="158"/>
      <c r="I10" s="158"/>
      <c r="J10" s="158"/>
      <c r="K10" s="158"/>
      <c r="L10" s="158"/>
      <c r="M10" s="159"/>
    </row>
    <row r="11" spans="2:15" x14ac:dyDescent="0.3">
      <c r="B11" s="157"/>
      <c r="C11" s="158"/>
      <c r="D11" s="158"/>
      <c r="E11" s="158"/>
      <c r="F11" s="158"/>
      <c r="G11" s="158"/>
      <c r="H11" s="158"/>
      <c r="I11" s="158"/>
      <c r="J11" s="158"/>
      <c r="K11" s="158"/>
      <c r="L11" s="158"/>
      <c r="M11" s="159"/>
    </row>
    <row r="12" spans="2:15" x14ac:dyDescent="0.3">
      <c r="B12" s="157"/>
      <c r="C12" s="158"/>
      <c r="D12" s="158"/>
      <c r="E12" s="158"/>
      <c r="F12" s="158"/>
      <c r="G12" s="158"/>
      <c r="H12" s="158"/>
      <c r="I12" s="158"/>
      <c r="J12" s="158"/>
      <c r="K12" s="158"/>
      <c r="L12" s="158"/>
      <c r="M12" s="159"/>
    </row>
    <row r="13" spans="2:15" x14ac:dyDescent="0.3">
      <c r="B13" s="160"/>
      <c r="C13" s="161"/>
      <c r="D13" s="161"/>
      <c r="E13" s="161"/>
      <c r="F13" s="161"/>
      <c r="G13" s="161"/>
      <c r="H13" s="161"/>
      <c r="I13" s="161"/>
      <c r="J13" s="161"/>
      <c r="K13" s="161"/>
      <c r="L13" s="161"/>
      <c r="M13" s="162"/>
    </row>
    <row r="15" spans="2:15" x14ac:dyDescent="0.3">
      <c r="B15" s="146" t="s">
        <v>282</v>
      </c>
    </row>
    <row r="16" spans="2:15" x14ac:dyDescent="0.3">
      <c r="B16" s="152"/>
      <c r="C16" s="153"/>
      <c r="D16" s="153"/>
      <c r="E16" s="153"/>
      <c r="F16" s="153"/>
      <c r="G16" s="153"/>
      <c r="H16" s="153"/>
      <c r="I16" s="153"/>
      <c r="J16" s="153"/>
      <c r="K16" s="153"/>
      <c r="L16" s="153"/>
      <c r="M16" s="154"/>
    </row>
    <row r="17" spans="2:13" x14ac:dyDescent="0.3">
      <c r="B17" s="157"/>
      <c r="C17" s="158"/>
      <c r="D17" s="158"/>
      <c r="E17" s="158"/>
      <c r="F17" s="158"/>
      <c r="G17" s="158"/>
      <c r="H17" s="158"/>
      <c r="I17" s="158"/>
      <c r="J17" s="158"/>
      <c r="K17" s="158"/>
      <c r="L17" s="158"/>
      <c r="M17" s="159"/>
    </row>
    <row r="18" spans="2:13" x14ac:dyDescent="0.3">
      <c r="B18" s="157"/>
      <c r="C18" s="158"/>
      <c r="D18" s="158"/>
      <c r="E18" s="158"/>
      <c r="F18" s="158"/>
      <c r="G18" s="158"/>
      <c r="H18" s="158"/>
      <c r="I18" s="158"/>
      <c r="J18" s="158"/>
      <c r="K18" s="158"/>
      <c r="L18" s="158"/>
      <c r="M18" s="159"/>
    </row>
    <row r="19" spans="2:13" x14ac:dyDescent="0.3">
      <c r="B19" s="157"/>
      <c r="C19" s="158"/>
      <c r="D19" s="158"/>
      <c r="E19" s="158"/>
      <c r="F19" s="158"/>
      <c r="G19" s="158"/>
      <c r="H19" s="158"/>
      <c r="I19" s="158"/>
      <c r="J19" s="158"/>
      <c r="K19" s="158"/>
      <c r="L19" s="158"/>
      <c r="M19" s="159"/>
    </row>
    <row r="20" spans="2:13" x14ac:dyDescent="0.3">
      <c r="B20" s="157"/>
      <c r="C20" s="158"/>
      <c r="D20" s="158"/>
      <c r="E20" s="158"/>
      <c r="F20" s="158"/>
      <c r="G20" s="158"/>
      <c r="H20" s="158"/>
      <c r="I20" s="158"/>
      <c r="J20" s="158"/>
      <c r="K20" s="158"/>
      <c r="L20" s="158"/>
      <c r="M20" s="159"/>
    </row>
    <row r="21" spans="2:13" x14ac:dyDescent="0.3">
      <c r="B21" s="160"/>
      <c r="C21" s="161"/>
      <c r="D21" s="161"/>
      <c r="E21" s="161"/>
      <c r="F21" s="161"/>
      <c r="G21" s="161"/>
      <c r="H21" s="161"/>
      <c r="I21" s="161"/>
      <c r="J21" s="161"/>
      <c r="K21" s="161"/>
      <c r="L21" s="161"/>
      <c r="M21" s="162"/>
    </row>
    <row r="23" spans="2:13" x14ac:dyDescent="0.3">
      <c r="B23" s="146" t="s">
        <v>283</v>
      </c>
    </row>
    <row r="24" spans="2:13" x14ac:dyDescent="0.3">
      <c r="B24" s="152"/>
      <c r="C24" s="153"/>
      <c r="D24" s="153"/>
      <c r="E24" s="153"/>
      <c r="F24" s="153"/>
      <c r="G24" s="153"/>
      <c r="H24" s="153"/>
      <c r="I24" s="153"/>
      <c r="J24" s="153"/>
      <c r="K24" s="153"/>
      <c r="L24" s="153"/>
      <c r="M24" s="154"/>
    </row>
    <row r="25" spans="2:13" x14ac:dyDescent="0.3">
      <c r="B25" s="157"/>
      <c r="C25" s="158"/>
      <c r="D25" s="158"/>
      <c r="E25" s="158"/>
      <c r="F25" s="158"/>
      <c r="G25" s="158"/>
      <c r="H25" s="158"/>
      <c r="I25" s="158"/>
      <c r="J25" s="158"/>
      <c r="K25" s="158"/>
      <c r="L25" s="158"/>
      <c r="M25" s="159"/>
    </row>
    <row r="26" spans="2:13" x14ac:dyDescent="0.3">
      <c r="B26" s="157"/>
      <c r="C26" s="158"/>
      <c r="D26" s="158"/>
      <c r="E26" s="158"/>
      <c r="F26" s="158"/>
      <c r="G26" s="158"/>
      <c r="H26" s="158"/>
      <c r="I26" s="158"/>
      <c r="J26" s="158"/>
      <c r="K26" s="158"/>
      <c r="L26" s="158"/>
      <c r="M26" s="159"/>
    </row>
    <row r="27" spans="2:13" x14ac:dyDescent="0.3">
      <c r="B27" s="157"/>
      <c r="C27" s="158"/>
      <c r="D27" s="158"/>
      <c r="E27" s="158"/>
      <c r="F27" s="158"/>
      <c r="G27" s="158"/>
      <c r="H27" s="158"/>
      <c r="I27" s="158"/>
      <c r="J27" s="158"/>
      <c r="K27" s="158"/>
      <c r="L27" s="158"/>
      <c r="M27" s="159"/>
    </row>
    <row r="28" spans="2:13" x14ac:dyDescent="0.3">
      <c r="B28" s="157"/>
      <c r="C28" s="158"/>
      <c r="D28" s="158"/>
      <c r="E28" s="158"/>
      <c r="F28" s="158"/>
      <c r="G28" s="158"/>
      <c r="H28" s="158"/>
      <c r="I28" s="158"/>
      <c r="J28" s="158"/>
      <c r="K28" s="158"/>
      <c r="L28" s="158"/>
      <c r="M28" s="159"/>
    </row>
    <row r="29" spans="2:13" x14ac:dyDescent="0.3">
      <c r="B29" s="160"/>
      <c r="C29" s="161"/>
      <c r="D29" s="161"/>
      <c r="E29" s="161"/>
      <c r="F29" s="161"/>
      <c r="G29" s="161"/>
      <c r="H29" s="161"/>
      <c r="I29" s="161"/>
      <c r="J29" s="161"/>
      <c r="K29" s="161"/>
      <c r="L29" s="161"/>
      <c r="M29" s="162"/>
    </row>
  </sheetData>
  <hyperlinks>
    <hyperlink ref="N1" location="'Navigation &amp; Instructions'!A1" display="Navigation" xr:uid="{00000000-0004-0000-1600-000000000000}"/>
    <hyperlink ref="N2" location="'Q6_Statement of Operations'!A1" display="Question 6 Statement of Operations" xr:uid="{00000000-0004-0000-1600-000001000000}"/>
    <hyperlink ref="N3" location="'Q6_Stmt. of Financial Position'!A1" display="Question 6 Stmt. of Financial Position" xr:uid="{00000000-0004-0000-1600-00000200000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L15"/>
  <sheetViews>
    <sheetView workbookViewId="0"/>
  </sheetViews>
  <sheetFormatPr defaultColWidth="13.21875" defaultRowHeight="15.6" x14ac:dyDescent="0.3"/>
  <cols>
    <col min="1" max="1" width="20.21875" style="1" customWidth="1"/>
    <col min="2" max="2" width="50.21875" style="1" customWidth="1"/>
    <col min="3" max="7" width="13.21875" style="1"/>
    <col min="8" max="8" width="50.21875" style="1" customWidth="1"/>
    <col min="9" max="16384" width="13.21875" style="1"/>
  </cols>
  <sheetData>
    <row r="1" spans="1:12" x14ac:dyDescent="0.3">
      <c r="A1" s="144" t="s">
        <v>378</v>
      </c>
    </row>
    <row r="2" spans="1:12" x14ac:dyDescent="0.3">
      <c r="A2" s="1" t="s">
        <v>291</v>
      </c>
    </row>
    <row r="3" spans="1:12" x14ac:dyDescent="0.3">
      <c r="A3" s="1" t="s">
        <v>292</v>
      </c>
    </row>
    <row r="5" spans="1:12" x14ac:dyDescent="0.3">
      <c r="A5" s="1" t="s">
        <v>1</v>
      </c>
    </row>
    <row r="6" spans="1:12" ht="70.2" customHeight="1" x14ac:dyDescent="0.3">
      <c r="A6" s="2" t="s">
        <v>2</v>
      </c>
      <c r="B6" s="769" t="s">
        <v>293</v>
      </c>
      <c r="C6" s="770"/>
      <c r="D6" s="770"/>
      <c r="E6" s="770"/>
      <c r="F6" s="771"/>
      <c r="G6" s="3"/>
      <c r="H6" s="769" t="s">
        <v>294</v>
      </c>
      <c r="I6" s="770"/>
      <c r="J6" s="770"/>
      <c r="K6" s="770"/>
      <c r="L6" s="771"/>
    </row>
    <row r="8" spans="1:12" x14ac:dyDescent="0.3">
      <c r="A8" s="1" t="s">
        <v>5</v>
      </c>
      <c r="B8" s="4" t="s">
        <v>295</v>
      </c>
      <c r="C8" s="5">
        <v>2023</v>
      </c>
      <c r="D8" s="5">
        <v>2022</v>
      </c>
      <c r="E8" s="5">
        <v>2021</v>
      </c>
      <c r="F8" s="6">
        <v>2020</v>
      </c>
      <c r="G8" s="1" t="s">
        <v>7</v>
      </c>
      <c r="H8" s="4" t="s">
        <v>296</v>
      </c>
      <c r="I8" s="5">
        <v>2023</v>
      </c>
      <c r="J8" s="5">
        <v>2022</v>
      </c>
      <c r="K8" s="5">
        <v>2021</v>
      </c>
      <c r="L8" s="6">
        <v>2020</v>
      </c>
    </row>
    <row r="9" spans="1:12" x14ac:dyDescent="0.3">
      <c r="A9" s="1" t="s">
        <v>9</v>
      </c>
      <c r="B9" s="7" t="s">
        <v>297</v>
      </c>
      <c r="C9" s="8">
        <v>820</v>
      </c>
      <c r="D9" s="8">
        <v>576</v>
      </c>
      <c r="E9" s="8">
        <v>461</v>
      </c>
      <c r="F9" s="9">
        <v>401</v>
      </c>
      <c r="H9" s="7" t="s">
        <v>298</v>
      </c>
      <c r="I9" s="8">
        <v>2504</v>
      </c>
      <c r="J9" s="8">
        <v>1841</v>
      </c>
      <c r="K9" s="8">
        <v>1473</v>
      </c>
      <c r="L9" s="9">
        <v>1281</v>
      </c>
    </row>
    <row r="10" spans="1:12" x14ac:dyDescent="0.3">
      <c r="B10" s="7" t="s">
        <v>95</v>
      </c>
      <c r="C10" s="8">
        <v>180</v>
      </c>
      <c r="D10" s="8">
        <v>141</v>
      </c>
      <c r="E10" s="8">
        <v>113</v>
      </c>
      <c r="F10" s="9">
        <v>98</v>
      </c>
      <c r="H10" s="7" t="s">
        <v>299</v>
      </c>
      <c r="I10" s="8">
        <v>330</v>
      </c>
      <c r="J10" s="8">
        <v>265</v>
      </c>
      <c r="K10" s="8">
        <v>225</v>
      </c>
      <c r="L10" s="9">
        <v>192</v>
      </c>
    </row>
    <row r="11" spans="1:12" x14ac:dyDescent="0.3">
      <c r="B11" s="7" t="s">
        <v>300</v>
      </c>
      <c r="C11" s="8">
        <f>(C10+D10)/2</f>
        <v>160.5</v>
      </c>
      <c r="D11" s="8">
        <f>(D10+E10)/2</f>
        <v>127</v>
      </c>
      <c r="E11" s="8">
        <f>(E10+F10)/2</f>
        <v>105.5</v>
      </c>
      <c r="F11" s="9"/>
      <c r="H11" s="7" t="s">
        <v>301</v>
      </c>
      <c r="I11" s="8">
        <f>(I10+J10)/2</f>
        <v>297.5</v>
      </c>
      <c r="J11" s="8">
        <f>(J10+K10)/2</f>
        <v>245</v>
      </c>
      <c r="K11" s="8">
        <f>(K10+L10)/2</f>
        <v>208.5</v>
      </c>
      <c r="L11" s="9"/>
    </row>
    <row r="12" spans="1:12" x14ac:dyDescent="0.3">
      <c r="B12" s="10" t="s">
        <v>15</v>
      </c>
      <c r="C12" s="193">
        <f>C9/C11</f>
        <v>5.1090342679127723</v>
      </c>
      <c r="D12" s="193">
        <f>D9/D11</f>
        <v>4.5354330708661417</v>
      </c>
      <c r="E12" s="193">
        <f>E9/E11</f>
        <v>4.3696682464454977</v>
      </c>
      <c r="F12" s="194"/>
      <c r="H12" s="10" t="s">
        <v>15</v>
      </c>
      <c r="I12" s="193">
        <f>I9/I11</f>
        <v>8.4168067226890759</v>
      </c>
      <c r="J12" s="193">
        <f>J9/J11</f>
        <v>7.5142857142857142</v>
      </c>
      <c r="K12" s="193">
        <f>K9/K11</f>
        <v>7.0647482014388485</v>
      </c>
      <c r="L12" s="194"/>
    </row>
    <row r="14" spans="1:12" ht="73.2" customHeight="1" x14ac:dyDescent="0.3">
      <c r="A14" s="13" t="s">
        <v>17</v>
      </c>
      <c r="B14" s="772" t="s">
        <v>302</v>
      </c>
      <c r="C14" s="773"/>
      <c r="D14" s="773"/>
      <c r="E14" s="773"/>
      <c r="F14" s="774"/>
      <c r="H14" s="772" t="s">
        <v>303</v>
      </c>
      <c r="I14" s="773"/>
      <c r="J14" s="773"/>
      <c r="K14" s="773"/>
      <c r="L14" s="774"/>
    </row>
    <row r="15" spans="1:12" x14ac:dyDescent="0.3">
      <c r="A15" s="1" t="s">
        <v>7</v>
      </c>
    </row>
  </sheetData>
  <mergeCells count="4">
    <mergeCell ref="B6:F6"/>
    <mergeCell ref="H6:L6"/>
    <mergeCell ref="B14:F14"/>
    <mergeCell ref="H14:L14"/>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L15"/>
  <sheetViews>
    <sheetView workbookViewId="0">
      <selection activeCell="C25" sqref="C25"/>
    </sheetView>
  </sheetViews>
  <sheetFormatPr defaultColWidth="13.21875" defaultRowHeight="15.6" x14ac:dyDescent="0.3"/>
  <cols>
    <col min="1" max="1" width="20.21875" style="1" customWidth="1"/>
    <col min="2" max="2" width="50.21875" style="1" customWidth="1"/>
    <col min="3" max="7" width="13.21875" style="1"/>
    <col min="8" max="8" width="50.21875" style="1" customWidth="1"/>
    <col min="9" max="16384" width="13.21875" style="1"/>
  </cols>
  <sheetData>
    <row r="1" spans="1:12" x14ac:dyDescent="0.3">
      <c r="A1" s="144" t="s">
        <v>379</v>
      </c>
    </row>
    <row r="2" spans="1:12" x14ac:dyDescent="0.3">
      <c r="A2" s="1" t="s">
        <v>0</v>
      </c>
    </row>
    <row r="5" spans="1:12" x14ac:dyDescent="0.3">
      <c r="A5" s="1" t="s">
        <v>1</v>
      </c>
    </row>
    <row r="6" spans="1:12" ht="70.2" customHeight="1" x14ac:dyDescent="0.3">
      <c r="A6" s="2" t="s">
        <v>2</v>
      </c>
      <c r="B6" s="769" t="s">
        <v>3</v>
      </c>
      <c r="C6" s="770"/>
      <c r="D6" s="770"/>
      <c r="E6" s="770"/>
      <c r="F6" s="771"/>
      <c r="G6" s="3"/>
      <c r="H6" s="769" t="s">
        <v>4</v>
      </c>
      <c r="I6" s="770"/>
      <c r="J6" s="770"/>
      <c r="K6" s="770"/>
      <c r="L6" s="771"/>
    </row>
    <row r="8" spans="1:12" x14ac:dyDescent="0.3">
      <c r="A8" s="1" t="s">
        <v>5</v>
      </c>
      <c r="B8" s="4" t="s">
        <v>6</v>
      </c>
      <c r="C8" s="5">
        <v>2023</v>
      </c>
      <c r="D8" s="5">
        <v>2022</v>
      </c>
      <c r="E8" s="5">
        <v>2021</v>
      </c>
      <c r="F8" s="6">
        <v>2020</v>
      </c>
      <c r="G8" s="1" t="s">
        <v>7</v>
      </c>
      <c r="H8" s="4" t="s">
        <v>8</v>
      </c>
      <c r="I8" s="5">
        <v>2023</v>
      </c>
      <c r="J8" s="5">
        <v>2022</v>
      </c>
      <c r="K8" s="5">
        <v>2021</v>
      </c>
      <c r="L8" s="6">
        <v>2020</v>
      </c>
    </row>
    <row r="9" spans="1:12" x14ac:dyDescent="0.3">
      <c r="A9" s="1" t="s">
        <v>9</v>
      </c>
      <c r="B9" s="7" t="s">
        <v>10</v>
      </c>
      <c r="C9" s="8">
        <v>90</v>
      </c>
      <c r="D9" s="8">
        <v>180</v>
      </c>
      <c r="E9" s="8">
        <v>101</v>
      </c>
      <c r="F9" s="9">
        <v>30</v>
      </c>
      <c r="H9" s="7" t="s">
        <v>11</v>
      </c>
      <c r="I9" s="8">
        <v>1345</v>
      </c>
      <c r="J9" s="8">
        <v>1276</v>
      </c>
      <c r="K9" s="8">
        <v>1011</v>
      </c>
      <c r="L9" s="9">
        <v>716</v>
      </c>
    </row>
    <row r="10" spans="1:12" x14ac:dyDescent="0.3">
      <c r="B10" s="7" t="s">
        <v>12</v>
      </c>
      <c r="C10" s="8">
        <v>200</v>
      </c>
      <c r="D10" s="8">
        <v>290</v>
      </c>
      <c r="E10" s="8">
        <v>262</v>
      </c>
      <c r="F10" s="9">
        <v>163</v>
      </c>
      <c r="H10" s="7" t="s">
        <v>13</v>
      </c>
      <c r="I10" s="8">
        <v>723</v>
      </c>
      <c r="J10" s="8">
        <v>558</v>
      </c>
      <c r="K10" s="8">
        <v>432</v>
      </c>
      <c r="L10" s="9">
        <v>309</v>
      </c>
    </row>
    <row r="11" spans="1:12" x14ac:dyDescent="0.3">
      <c r="B11" s="7" t="s">
        <v>14</v>
      </c>
      <c r="C11" s="8">
        <v>723</v>
      </c>
      <c r="D11" s="8">
        <v>558</v>
      </c>
      <c r="E11" s="8">
        <v>432</v>
      </c>
      <c r="F11" s="9">
        <v>309</v>
      </c>
      <c r="H11" s="10" t="s">
        <v>15</v>
      </c>
      <c r="I11" s="11">
        <f>I9/I10</f>
        <v>1.8603042876901799</v>
      </c>
      <c r="J11" s="11">
        <f>J9/J10</f>
        <v>2.2867383512544803</v>
      </c>
      <c r="K11" s="11">
        <f>K9/K10</f>
        <v>2.3402777777777777</v>
      </c>
      <c r="L11" s="12">
        <f>L9/L10</f>
        <v>2.3171521035598706</v>
      </c>
    </row>
    <row r="12" spans="1:12" x14ac:dyDescent="0.3">
      <c r="B12" s="10" t="s">
        <v>16</v>
      </c>
      <c r="C12" s="11">
        <f>C9/C11</f>
        <v>0.12448132780082988</v>
      </c>
      <c r="D12" s="11">
        <f>D9/D11</f>
        <v>0.32258064516129031</v>
      </c>
      <c r="E12" s="11">
        <f>E9/E11</f>
        <v>0.23379629629629631</v>
      </c>
      <c r="F12" s="12">
        <f>F9/F11</f>
        <v>9.7087378640776698E-2</v>
      </c>
    </row>
    <row r="14" spans="1:12" ht="82.2" customHeight="1" x14ac:dyDescent="0.3">
      <c r="A14" s="13" t="s">
        <v>17</v>
      </c>
      <c r="B14" s="772" t="s">
        <v>18</v>
      </c>
      <c r="C14" s="773"/>
      <c r="D14" s="773"/>
      <c r="E14" s="773"/>
      <c r="F14" s="774"/>
      <c r="H14" s="772" t="s">
        <v>19</v>
      </c>
      <c r="I14" s="773"/>
      <c r="J14" s="773"/>
      <c r="K14" s="773"/>
      <c r="L14" s="774"/>
    </row>
    <row r="15" spans="1:12" x14ac:dyDescent="0.3">
      <c r="A15" s="1" t="s">
        <v>7</v>
      </c>
    </row>
  </sheetData>
  <mergeCells count="4">
    <mergeCell ref="B6:F6"/>
    <mergeCell ref="H6:L6"/>
    <mergeCell ref="B14:F14"/>
    <mergeCell ref="H14:L14"/>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N32"/>
  <sheetViews>
    <sheetView workbookViewId="0">
      <selection activeCell="T22" sqref="T22"/>
    </sheetView>
  </sheetViews>
  <sheetFormatPr defaultColWidth="8.77734375" defaultRowHeight="14.4" x14ac:dyDescent="0.3"/>
  <cols>
    <col min="2" max="2" width="15.44140625" bestFit="1" customWidth="1"/>
    <col min="3" max="3" width="14.21875" bestFit="1" customWidth="1"/>
    <col min="9" max="9" width="19.77734375" customWidth="1"/>
    <col min="10" max="10" width="16.21875" bestFit="1" customWidth="1"/>
    <col min="14" max="14" width="10.21875" bestFit="1" customWidth="1"/>
  </cols>
  <sheetData>
    <row r="1" spans="2:14" ht="15.6" x14ac:dyDescent="0.3">
      <c r="B1" s="14" t="s">
        <v>380</v>
      </c>
      <c r="N1" s="15" t="s">
        <v>135</v>
      </c>
    </row>
    <row r="3" spans="2:14" x14ac:dyDescent="0.3">
      <c r="B3" s="18" t="s">
        <v>304</v>
      </c>
      <c r="I3" s="39" t="s">
        <v>305</v>
      </c>
    </row>
    <row r="4" spans="2:14" x14ac:dyDescent="0.3">
      <c r="B4" s="115" t="s">
        <v>306</v>
      </c>
      <c r="I4" s="117" t="s">
        <v>307</v>
      </c>
      <c r="J4" s="176">
        <v>1350000000</v>
      </c>
    </row>
    <row r="5" spans="2:14" x14ac:dyDescent="0.3">
      <c r="B5" s="115" t="s">
        <v>308</v>
      </c>
      <c r="I5" s="117" t="s">
        <v>309</v>
      </c>
      <c r="J5" s="176">
        <v>1110000000</v>
      </c>
    </row>
    <row r="6" spans="2:14" x14ac:dyDescent="0.3">
      <c r="B6" s="115" t="s">
        <v>310</v>
      </c>
      <c r="I6" s="117" t="s">
        <v>311</v>
      </c>
      <c r="J6" s="176">
        <v>9500000</v>
      </c>
    </row>
    <row r="7" spans="2:14" x14ac:dyDescent="0.3">
      <c r="B7" s="115" t="s">
        <v>312</v>
      </c>
      <c r="I7" s="117" t="s">
        <v>313</v>
      </c>
      <c r="J7" s="195">
        <v>1.1000000000000001</v>
      </c>
    </row>
    <row r="8" spans="2:14" x14ac:dyDescent="0.3">
      <c r="B8" s="115" t="s">
        <v>314</v>
      </c>
      <c r="I8" s="117" t="s">
        <v>315</v>
      </c>
      <c r="J8" s="195">
        <v>0.05</v>
      </c>
    </row>
    <row r="9" spans="2:14" x14ac:dyDescent="0.3">
      <c r="B9" s="115" t="s">
        <v>316</v>
      </c>
    </row>
    <row r="11" spans="2:14" x14ac:dyDescent="0.3">
      <c r="B11" s="196" t="s">
        <v>317</v>
      </c>
    </row>
    <row r="12" spans="2:14" x14ac:dyDescent="0.3">
      <c r="B12" s="197" t="s">
        <v>318</v>
      </c>
    </row>
    <row r="13" spans="2:14" x14ac:dyDescent="0.3">
      <c r="B13" s="100" t="s">
        <v>319</v>
      </c>
      <c r="C13" s="143"/>
    </row>
    <row r="14" spans="2:14" x14ac:dyDescent="0.3">
      <c r="B14" s="100" t="s">
        <v>34</v>
      </c>
      <c r="C14" s="143"/>
    </row>
    <row r="15" spans="2:14" x14ac:dyDescent="0.3">
      <c r="B15" s="100" t="s">
        <v>320</v>
      </c>
      <c r="C15" s="143"/>
    </row>
    <row r="16" spans="2:14" x14ac:dyDescent="0.3">
      <c r="B16" s="197" t="s">
        <v>321</v>
      </c>
    </row>
    <row r="17" spans="2:13" x14ac:dyDescent="0.3">
      <c r="B17" s="106"/>
      <c r="C17" s="107"/>
      <c r="D17" s="107"/>
      <c r="E17" s="107"/>
      <c r="F17" s="107"/>
      <c r="G17" s="107"/>
      <c r="H17" s="107"/>
      <c r="I17" s="107"/>
      <c r="J17" s="107"/>
      <c r="K17" s="107"/>
      <c r="L17" s="107"/>
      <c r="M17" s="108"/>
    </row>
    <row r="18" spans="2:13" x14ac:dyDescent="0.3">
      <c r="B18" s="109"/>
      <c r="C18" s="198"/>
      <c r="D18" s="40"/>
      <c r="E18" s="40"/>
      <c r="F18" s="40"/>
      <c r="G18" s="40"/>
      <c r="H18" s="40"/>
      <c r="I18" s="40"/>
      <c r="J18" s="40"/>
      <c r="K18" s="40"/>
      <c r="L18" s="40"/>
      <c r="M18" s="110"/>
    </row>
    <row r="19" spans="2:13" x14ac:dyDescent="0.3">
      <c r="B19" s="109"/>
      <c r="C19" s="198"/>
      <c r="D19" s="40"/>
      <c r="E19" s="40"/>
      <c r="F19" s="40"/>
      <c r="G19" s="40"/>
      <c r="H19" s="40"/>
      <c r="I19" s="40"/>
      <c r="J19" s="40"/>
      <c r="K19" s="40"/>
      <c r="L19" s="40"/>
      <c r="M19" s="110"/>
    </row>
    <row r="20" spans="2:13" x14ac:dyDescent="0.3">
      <c r="B20" s="109"/>
      <c r="C20" s="198"/>
      <c r="D20" s="40"/>
      <c r="E20" s="40"/>
      <c r="F20" s="40"/>
      <c r="G20" s="40"/>
      <c r="H20" s="40"/>
      <c r="I20" s="40"/>
      <c r="J20" s="40"/>
      <c r="K20" s="40"/>
      <c r="L20" s="40"/>
      <c r="M20" s="110"/>
    </row>
    <row r="21" spans="2:13" x14ac:dyDescent="0.3">
      <c r="B21" s="109"/>
      <c r="C21" s="199"/>
      <c r="D21" s="40"/>
      <c r="E21" s="40"/>
      <c r="F21" s="40"/>
      <c r="G21" s="40"/>
      <c r="H21" s="40"/>
      <c r="I21" s="40"/>
      <c r="J21" s="40"/>
      <c r="K21" s="40"/>
      <c r="L21" s="40"/>
      <c r="M21" s="110"/>
    </row>
    <row r="22" spans="2:13" x14ac:dyDescent="0.3">
      <c r="B22" s="109"/>
      <c r="C22" s="199"/>
      <c r="D22" s="40"/>
      <c r="E22" s="40"/>
      <c r="F22" s="40"/>
      <c r="G22" s="40"/>
      <c r="H22" s="40"/>
      <c r="I22" s="40"/>
      <c r="J22" s="40"/>
      <c r="K22" s="40"/>
      <c r="L22" s="40"/>
      <c r="M22" s="110"/>
    </row>
    <row r="23" spans="2:13" x14ac:dyDescent="0.3">
      <c r="B23" s="109"/>
      <c r="C23" s="40"/>
      <c r="D23" s="40"/>
      <c r="E23" s="40"/>
      <c r="F23" s="40"/>
      <c r="G23" s="40"/>
      <c r="H23" s="40"/>
      <c r="I23" s="40"/>
      <c r="J23" s="40"/>
      <c r="K23" s="40"/>
      <c r="L23" s="40"/>
      <c r="M23" s="110"/>
    </row>
    <row r="24" spans="2:13" x14ac:dyDescent="0.3">
      <c r="B24" s="109"/>
      <c r="C24" s="198"/>
      <c r="D24" s="40"/>
      <c r="E24" s="40"/>
      <c r="F24" s="40"/>
      <c r="G24" s="40"/>
      <c r="H24" s="40"/>
      <c r="I24" s="40"/>
      <c r="J24" s="40"/>
      <c r="K24" s="40"/>
      <c r="L24" s="40"/>
      <c r="M24" s="110"/>
    </row>
    <row r="25" spans="2:13" x14ac:dyDescent="0.3">
      <c r="B25" s="109"/>
      <c r="C25" s="198"/>
      <c r="D25" s="40"/>
      <c r="E25" s="40"/>
      <c r="F25" s="40"/>
      <c r="G25" s="40"/>
      <c r="H25" s="40"/>
      <c r="I25" s="40"/>
      <c r="J25" s="40"/>
      <c r="K25" s="40"/>
      <c r="L25" s="40"/>
      <c r="M25" s="110"/>
    </row>
    <row r="26" spans="2:13" x14ac:dyDescent="0.3">
      <c r="B26" s="109"/>
      <c r="C26" s="198"/>
      <c r="D26" s="40"/>
      <c r="E26" s="40"/>
      <c r="F26" s="40"/>
      <c r="G26" s="40"/>
      <c r="H26" s="40"/>
      <c r="I26" s="40"/>
      <c r="J26" s="40"/>
      <c r="K26" s="40"/>
      <c r="L26" s="40"/>
      <c r="M26" s="110"/>
    </row>
    <row r="27" spans="2:13" x14ac:dyDescent="0.3">
      <c r="B27" s="109"/>
      <c r="C27" s="40"/>
      <c r="D27" s="40"/>
      <c r="E27" s="40"/>
      <c r="F27" s="40"/>
      <c r="G27" s="40"/>
      <c r="H27" s="40"/>
      <c r="I27" s="40"/>
      <c r="J27" s="40"/>
      <c r="K27" s="40"/>
      <c r="L27" s="40"/>
      <c r="M27" s="110"/>
    </row>
    <row r="28" spans="2:13" x14ac:dyDescent="0.3">
      <c r="B28" s="109"/>
      <c r="C28" s="40"/>
      <c r="D28" s="40"/>
      <c r="E28" s="40"/>
      <c r="F28" s="40"/>
      <c r="G28" s="40"/>
      <c r="H28" s="40"/>
      <c r="I28" s="40"/>
      <c r="J28" s="40"/>
      <c r="K28" s="40"/>
      <c r="L28" s="40"/>
      <c r="M28" s="110"/>
    </row>
    <row r="29" spans="2:13" x14ac:dyDescent="0.3">
      <c r="B29" s="109"/>
      <c r="C29" s="40"/>
      <c r="D29" s="40"/>
      <c r="E29" s="40"/>
      <c r="F29" s="40"/>
      <c r="G29" s="40"/>
      <c r="H29" s="40"/>
      <c r="I29" s="40"/>
      <c r="J29" s="40"/>
      <c r="K29" s="40"/>
      <c r="L29" s="40"/>
      <c r="M29" s="110"/>
    </row>
    <row r="30" spans="2:13" x14ac:dyDescent="0.3">
      <c r="B30" s="109"/>
      <c r="C30" s="40"/>
      <c r="D30" s="40"/>
      <c r="E30" s="40"/>
      <c r="F30" s="40"/>
      <c r="G30" s="40"/>
      <c r="H30" s="40"/>
      <c r="I30" s="40"/>
      <c r="J30" s="40"/>
      <c r="K30" s="40"/>
      <c r="L30" s="40"/>
      <c r="M30" s="110"/>
    </row>
    <row r="31" spans="2:13" x14ac:dyDescent="0.3">
      <c r="B31" s="109"/>
      <c r="C31" s="40"/>
      <c r="D31" s="40"/>
      <c r="E31" s="40"/>
      <c r="F31" s="40"/>
      <c r="G31" s="40"/>
      <c r="H31" s="40"/>
      <c r="I31" s="40"/>
      <c r="J31" s="40"/>
      <c r="K31" s="40"/>
      <c r="L31" s="40"/>
      <c r="M31" s="110"/>
    </row>
    <row r="32" spans="2:13" x14ac:dyDescent="0.3">
      <c r="B32" s="111"/>
      <c r="C32" s="112"/>
      <c r="D32" s="112"/>
      <c r="E32" s="112"/>
      <c r="F32" s="112"/>
      <c r="G32" s="112"/>
      <c r="H32" s="112"/>
      <c r="I32" s="112"/>
      <c r="J32" s="112"/>
      <c r="K32" s="112"/>
      <c r="L32" s="112"/>
      <c r="M32" s="113"/>
    </row>
  </sheetData>
  <hyperlinks>
    <hyperlink ref="N1" location="'Navigation &amp; Instructions'!A1" display="Navigation" xr:uid="{00000000-0004-0000-1900-000000000000}"/>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
  <sheetViews>
    <sheetView workbookViewId="0">
      <selection activeCell="N21" sqref="N21"/>
    </sheetView>
  </sheetViews>
  <sheetFormatPr defaultRowHeight="14.4" x14ac:dyDescent="0.3"/>
  <sheetData>
    <row r="2" spans="2:2" ht="18" x14ac:dyDescent="0.35">
      <c r="B2" s="56" t="s">
        <v>68</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Q975"/>
  <sheetViews>
    <sheetView workbookViewId="0">
      <selection activeCell="O24" sqref="O24"/>
    </sheetView>
  </sheetViews>
  <sheetFormatPr defaultColWidth="8.77734375" defaultRowHeight="14.4" x14ac:dyDescent="0.3"/>
  <cols>
    <col min="1" max="1" width="4.21875" style="203" customWidth="1"/>
    <col min="2" max="2" width="21.21875" style="202" customWidth="1"/>
    <col min="3" max="3" width="16.21875" style="202" customWidth="1"/>
    <col min="4" max="4" width="9.77734375" style="202" customWidth="1"/>
    <col min="5" max="12" width="9.77734375" style="203" customWidth="1"/>
    <col min="13" max="13" width="12" style="203" customWidth="1"/>
    <col min="14" max="14" width="38.5546875" style="203" bestFit="1" customWidth="1"/>
    <col min="15" max="17" width="15.21875" style="203" customWidth="1"/>
    <col min="18" max="16384" width="8.77734375" style="203"/>
  </cols>
  <sheetData>
    <row r="1" spans="2:17" ht="15.6" x14ac:dyDescent="0.3">
      <c r="B1" s="201" t="s">
        <v>361</v>
      </c>
      <c r="N1" s="15" t="s">
        <v>135</v>
      </c>
    </row>
    <row r="2" spans="2:17" ht="13.5" customHeight="1" x14ac:dyDescent="0.3">
      <c r="N2" s="15" t="str">
        <f>HYPERLINK("#'BJA Sect 2.7 Exh A'!A1","BJA Exh 2.7A Statement of Operations")</f>
        <v>BJA Exh 2.7A Statement of Operations</v>
      </c>
    </row>
    <row r="3" spans="2:17" ht="13.5" customHeight="1" x14ac:dyDescent="0.3">
      <c r="B3" s="19" t="s">
        <v>324</v>
      </c>
      <c r="N3" s="15" t="str">
        <f>HYPERLINK("#'BJA Sect 2.7 Exh B'!A1","BJA Exh 2.7B Statement of Financial Position")</f>
        <v>BJA Exh 2.7B Statement of Financial Position</v>
      </c>
    </row>
    <row r="4" spans="2:17" ht="13.5" customHeight="1" x14ac:dyDescent="0.3">
      <c r="B4" s="19" t="s">
        <v>325</v>
      </c>
      <c r="N4" s="15" t="str">
        <f>HYPERLINK("#'BJA Sect 2.7 Exh C'!A1","BJA Exh 2.7C Statement of Cash Flows")</f>
        <v>BJA Exh 2.7C Statement of Cash Flows</v>
      </c>
    </row>
    <row r="5" spans="2:17" ht="13.5" customHeight="1" x14ac:dyDescent="0.3">
      <c r="B5" s="19"/>
    </row>
    <row r="6" spans="2:17" ht="13.5" customHeight="1" x14ac:dyDescent="0.3">
      <c r="B6" s="19" t="s">
        <v>326</v>
      </c>
    </row>
    <row r="7" spans="2:17" ht="13.5" customHeight="1" x14ac:dyDescent="0.3">
      <c r="B7" s="19"/>
    </row>
    <row r="8" spans="2:17" ht="16.95" customHeight="1" x14ac:dyDescent="0.3">
      <c r="B8" s="204" t="s">
        <v>327</v>
      </c>
      <c r="O8" s="202"/>
      <c r="P8" s="205"/>
      <c r="Q8" s="205"/>
    </row>
    <row r="9" spans="2:17" ht="16.95" customHeight="1" x14ac:dyDescent="0.3">
      <c r="B9" s="206"/>
      <c r="O9" s="202"/>
      <c r="P9" s="205"/>
      <c r="Q9" s="205"/>
    </row>
    <row r="10" spans="2:17" ht="16.95" customHeight="1" x14ac:dyDescent="0.3">
      <c r="B10" s="207" t="s">
        <v>258</v>
      </c>
      <c r="C10" s="208"/>
      <c r="D10" s="203"/>
      <c r="O10" s="202"/>
      <c r="P10" s="205"/>
      <c r="Q10" s="205"/>
    </row>
    <row r="11" spans="2:17" ht="16.95" customHeight="1" x14ac:dyDescent="0.3">
      <c r="B11" s="209"/>
      <c r="C11" s="210">
        <v>2022</v>
      </c>
      <c r="D11" s="211">
        <v>2021</v>
      </c>
      <c r="E11" s="210">
        <v>2020</v>
      </c>
      <c r="O11" s="202"/>
      <c r="P11" s="205"/>
      <c r="Q11" s="205"/>
    </row>
    <row r="12" spans="2:17" ht="16.95" customHeight="1" x14ac:dyDescent="0.3">
      <c r="B12" s="209" t="s">
        <v>328</v>
      </c>
      <c r="C12" s="210"/>
      <c r="D12" s="212"/>
      <c r="E12" s="212"/>
      <c r="O12" s="202"/>
      <c r="P12" s="205"/>
      <c r="Q12" s="205"/>
    </row>
    <row r="13" spans="2:17" ht="16.95" customHeight="1" x14ac:dyDescent="0.3">
      <c r="B13" s="206"/>
      <c r="O13" s="202"/>
      <c r="P13" s="205"/>
      <c r="Q13" s="205"/>
    </row>
    <row r="14" spans="2:17" ht="16.5" customHeight="1" x14ac:dyDescent="0.3">
      <c r="B14" s="206"/>
      <c r="O14" s="202"/>
      <c r="P14" s="205"/>
      <c r="Q14" s="205"/>
    </row>
    <row r="15" spans="2:17" x14ac:dyDescent="0.3">
      <c r="B15" s="207" t="s">
        <v>329</v>
      </c>
      <c r="C15" s="208"/>
      <c r="D15" s="203"/>
      <c r="O15" s="202"/>
      <c r="P15" s="205"/>
      <c r="Q15" s="205"/>
    </row>
    <row r="16" spans="2:17" x14ac:dyDescent="0.3">
      <c r="B16" s="213"/>
      <c r="C16" s="214"/>
      <c r="D16" s="215"/>
      <c r="E16" s="216"/>
      <c r="F16" s="216"/>
      <c r="G16" s="216"/>
      <c r="H16" s="216"/>
      <c r="I16" s="216"/>
      <c r="J16" s="216"/>
      <c r="K16" s="216"/>
      <c r="L16" s="216"/>
      <c r="M16" s="217"/>
      <c r="O16" s="202"/>
      <c r="P16" s="205"/>
      <c r="Q16" s="205"/>
    </row>
    <row r="17" spans="2:17" x14ac:dyDescent="0.3">
      <c r="B17" s="218"/>
      <c r="C17" s="219"/>
      <c r="D17" s="220"/>
      <c r="E17" s="220"/>
      <c r="F17" s="220"/>
      <c r="G17" s="220"/>
      <c r="H17" s="220"/>
      <c r="I17" s="220"/>
      <c r="J17" s="220"/>
      <c r="K17" s="220"/>
      <c r="L17" s="220"/>
      <c r="M17" s="221"/>
      <c r="O17" s="202"/>
      <c r="P17" s="205"/>
      <c r="Q17" s="205"/>
    </row>
    <row r="18" spans="2:17" x14ac:dyDescent="0.3">
      <c r="B18" s="218"/>
      <c r="C18" s="219"/>
      <c r="D18" s="220"/>
      <c r="E18" s="220"/>
      <c r="F18" s="220"/>
      <c r="G18" s="220"/>
      <c r="H18" s="220"/>
      <c r="I18" s="220"/>
      <c r="J18" s="220"/>
      <c r="K18" s="220"/>
      <c r="L18" s="220"/>
      <c r="M18" s="221"/>
      <c r="O18" s="202"/>
      <c r="P18" s="205"/>
      <c r="Q18" s="205"/>
    </row>
    <row r="19" spans="2:17" x14ac:dyDescent="0.3">
      <c r="B19" s="218"/>
      <c r="C19" s="219"/>
      <c r="D19" s="220"/>
      <c r="E19" s="220"/>
      <c r="F19" s="220"/>
      <c r="G19" s="220"/>
      <c r="H19" s="220"/>
      <c r="I19" s="220"/>
      <c r="J19" s="220"/>
      <c r="K19" s="220"/>
      <c r="L19" s="220"/>
      <c r="M19" s="221"/>
      <c r="O19" s="202"/>
      <c r="P19" s="205"/>
      <c r="Q19" s="205"/>
    </row>
    <row r="20" spans="2:17" x14ac:dyDescent="0.3">
      <c r="B20" s="218"/>
      <c r="C20" s="219"/>
      <c r="D20" s="220"/>
      <c r="E20" s="220"/>
      <c r="F20" s="220"/>
      <c r="G20" s="220"/>
      <c r="H20" s="220"/>
      <c r="I20" s="220"/>
      <c r="J20" s="220"/>
      <c r="K20" s="220"/>
      <c r="L20" s="220"/>
      <c r="M20" s="221"/>
      <c r="O20" s="202"/>
      <c r="P20" s="205"/>
      <c r="Q20" s="205"/>
    </row>
    <row r="21" spans="2:17" x14ac:dyDescent="0.3">
      <c r="B21" s="218"/>
      <c r="C21" s="219"/>
      <c r="D21" s="220"/>
      <c r="E21" s="220"/>
      <c r="F21" s="220"/>
      <c r="G21" s="220"/>
      <c r="H21" s="220"/>
      <c r="I21" s="220"/>
      <c r="J21" s="220"/>
      <c r="K21" s="220"/>
      <c r="L21" s="220"/>
      <c r="M21" s="221"/>
      <c r="O21" s="202"/>
      <c r="P21" s="205"/>
      <c r="Q21" s="205"/>
    </row>
    <row r="22" spans="2:17" x14ac:dyDescent="0.3">
      <c r="B22" s="218"/>
      <c r="C22" s="219"/>
      <c r="D22" s="220"/>
      <c r="E22" s="220"/>
      <c r="F22" s="220"/>
      <c r="G22" s="220"/>
      <c r="H22" s="220"/>
      <c r="I22" s="220"/>
      <c r="J22" s="220"/>
      <c r="K22" s="220"/>
      <c r="L22" s="220"/>
      <c r="M22" s="221"/>
      <c r="O22" s="202"/>
      <c r="P22" s="205"/>
      <c r="Q22" s="205"/>
    </row>
    <row r="23" spans="2:17" x14ac:dyDescent="0.3">
      <c r="B23" s="218"/>
      <c r="C23" s="219"/>
      <c r="D23" s="220"/>
      <c r="E23" s="220"/>
      <c r="F23" s="220"/>
      <c r="G23" s="220"/>
      <c r="H23" s="220"/>
      <c r="I23" s="220"/>
      <c r="J23" s="220"/>
      <c r="K23" s="220"/>
      <c r="L23" s="220"/>
      <c r="M23" s="221"/>
      <c r="O23" s="202"/>
      <c r="P23" s="205"/>
      <c r="Q23" s="205"/>
    </row>
    <row r="24" spans="2:17" x14ac:dyDescent="0.3">
      <c r="B24" s="218"/>
      <c r="C24" s="219"/>
      <c r="D24" s="220"/>
      <c r="E24" s="220"/>
      <c r="F24" s="220"/>
      <c r="G24" s="220"/>
      <c r="H24" s="220"/>
      <c r="I24" s="220"/>
      <c r="J24" s="220"/>
      <c r="K24" s="220"/>
      <c r="L24" s="220"/>
      <c r="M24" s="221"/>
      <c r="O24" s="202"/>
      <c r="P24" s="205"/>
      <c r="Q24" s="205"/>
    </row>
    <row r="25" spans="2:17" x14ac:dyDescent="0.3">
      <c r="B25" s="218"/>
      <c r="C25" s="219"/>
      <c r="D25" s="220"/>
      <c r="E25" s="220"/>
      <c r="F25" s="220"/>
      <c r="G25" s="220"/>
      <c r="H25" s="220"/>
      <c r="I25" s="220"/>
      <c r="J25" s="220"/>
      <c r="K25" s="220"/>
      <c r="L25" s="220"/>
      <c r="M25" s="221"/>
      <c r="O25" s="202"/>
      <c r="P25" s="205"/>
      <c r="Q25" s="205"/>
    </row>
    <row r="26" spans="2:17" x14ac:dyDescent="0.3">
      <c r="B26" s="218"/>
      <c r="C26" s="219"/>
      <c r="D26" s="220"/>
      <c r="E26" s="220"/>
      <c r="F26" s="220"/>
      <c r="G26" s="220"/>
      <c r="H26" s="220"/>
      <c r="I26" s="220"/>
      <c r="J26" s="220"/>
      <c r="K26" s="220"/>
      <c r="L26" s="220"/>
      <c r="M26" s="221"/>
      <c r="O26" s="202"/>
      <c r="P26" s="205"/>
      <c r="Q26" s="205"/>
    </row>
    <row r="27" spans="2:17" x14ac:dyDescent="0.3">
      <c r="B27" s="218"/>
      <c r="C27" s="219"/>
      <c r="D27" s="220"/>
      <c r="E27" s="220"/>
      <c r="F27" s="220"/>
      <c r="G27" s="220"/>
      <c r="H27" s="220"/>
      <c r="I27" s="220"/>
      <c r="J27" s="220"/>
      <c r="K27" s="220"/>
      <c r="L27" s="220"/>
      <c r="M27" s="221"/>
      <c r="O27" s="202"/>
      <c r="P27" s="205"/>
      <c r="Q27" s="205"/>
    </row>
    <row r="28" spans="2:17" x14ac:dyDescent="0.3">
      <c r="B28" s="218"/>
      <c r="C28" s="219"/>
      <c r="D28" s="220"/>
      <c r="E28" s="220"/>
      <c r="F28" s="220"/>
      <c r="G28" s="220"/>
      <c r="H28" s="220"/>
      <c r="I28" s="220"/>
      <c r="J28" s="220"/>
      <c r="K28" s="220"/>
      <c r="L28" s="220"/>
      <c r="M28" s="221"/>
      <c r="O28" s="202"/>
      <c r="P28" s="205"/>
      <c r="Q28" s="205"/>
    </row>
    <row r="29" spans="2:17" x14ac:dyDescent="0.3">
      <c r="B29" s="218"/>
      <c r="C29" s="219"/>
      <c r="D29" s="220"/>
      <c r="E29" s="220"/>
      <c r="F29" s="220"/>
      <c r="G29" s="220"/>
      <c r="H29" s="220"/>
      <c r="I29" s="220"/>
      <c r="J29" s="220"/>
      <c r="K29" s="220"/>
      <c r="L29" s="220"/>
      <c r="M29" s="221"/>
      <c r="O29" s="202"/>
      <c r="P29" s="205"/>
      <c r="Q29" s="205"/>
    </row>
    <row r="30" spans="2:17" x14ac:dyDescent="0.3">
      <c r="B30" s="218"/>
      <c r="C30" s="219"/>
      <c r="D30" s="220"/>
      <c r="E30" s="220"/>
      <c r="F30" s="220"/>
      <c r="G30" s="220"/>
      <c r="H30" s="220"/>
      <c r="I30" s="220"/>
      <c r="J30" s="220"/>
      <c r="K30" s="220"/>
      <c r="L30" s="220"/>
      <c r="M30" s="221"/>
      <c r="O30" s="202"/>
      <c r="P30" s="205"/>
      <c r="Q30" s="205"/>
    </row>
    <row r="31" spans="2:17" x14ac:dyDescent="0.3">
      <c r="B31" s="218"/>
      <c r="C31" s="219"/>
      <c r="D31" s="220"/>
      <c r="E31" s="220"/>
      <c r="F31" s="220"/>
      <c r="G31" s="220"/>
      <c r="H31" s="220"/>
      <c r="I31" s="220"/>
      <c r="J31" s="220"/>
      <c r="K31" s="220"/>
      <c r="L31" s="220"/>
      <c r="M31" s="221"/>
      <c r="O31" s="202"/>
      <c r="P31" s="205"/>
      <c r="Q31" s="205"/>
    </row>
    <row r="32" spans="2:17" x14ac:dyDescent="0.3">
      <c r="B32" s="218"/>
      <c r="C32" s="219"/>
      <c r="D32" s="220"/>
      <c r="E32" s="220"/>
      <c r="F32" s="220"/>
      <c r="G32" s="220"/>
      <c r="H32" s="220"/>
      <c r="I32" s="220"/>
      <c r="J32" s="220"/>
      <c r="K32" s="220"/>
      <c r="L32" s="220"/>
      <c r="M32" s="221"/>
      <c r="O32" s="202"/>
      <c r="P32" s="205"/>
      <c r="Q32" s="205"/>
    </row>
    <row r="33" spans="2:17" x14ac:dyDescent="0.3">
      <c r="B33" s="218"/>
      <c r="C33" s="219"/>
      <c r="D33" s="220"/>
      <c r="E33" s="220"/>
      <c r="F33" s="220"/>
      <c r="G33" s="220"/>
      <c r="H33" s="220"/>
      <c r="I33" s="220"/>
      <c r="J33" s="220"/>
      <c r="K33" s="220"/>
      <c r="L33" s="220"/>
      <c r="M33" s="221"/>
      <c r="O33" s="202"/>
      <c r="P33" s="205"/>
      <c r="Q33" s="205"/>
    </row>
    <row r="34" spans="2:17" x14ac:dyDescent="0.3">
      <c r="B34" s="218"/>
      <c r="C34" s="219"/>
      <c r="D34" s="220"/>
      <c r="E34" s="220"/>
      <c r="F34" s="220"/>
      <c r="G34" s="220"/>
      <c r="H34" s="220"/>
      <c r="I34" s="220"/>
      <c r="J34" s="220"/>
      <c r="K34" s="220"/>
      <c r="L34" s="220"/>
      <c r="M34" s="221"/>
      <c r="O34" s="202"/>
      <c r="P34" s="205"/>
      <c r="Q34" s="205"/>
    </row>
    <row r="35" spans="2:17" x14ac:dyDescent="0.3">
      <c r="B35" s="218"/>
      <c r="C35" s="219"/>
      <c r="D35" s="220"/>
      <c r="E35" s="220"/>
      <c r="F35" s="220"/>
      <c r="G35" s="220"/>
      <c r="H35" s="220"/>
      <c r="I35" s="220"/>
      <c r="J35" s="220"/>
      <c r="K35" s="220"/>
      <c r="L35" s="220"/>
      <c r="M35" s="221"/>
      <c r="O35" s="202"/>
      <c r="P35" s="205"/>
      <c r="Q35" s="205"/>
    </row>
    <row r="36" spans="2:17" x14ac:dyDescent="0.3">
      <c r="B36" s="218"/>
      <c r="C36" s="219"/>
      <c r="D36" s="220"/>
      <c r="E36" s="220"/>
      <c r="F36" s="220"/>
      <c r="G36" s="220"/>
      <c r="H36" s="220"/>
      <c r="I36" s="220"/>
      <c r="J36" s="220"/>
      <c r="K36" s="220"/>
      <c r="L36" s="220"/>
      <c r="M36" s="221"/>
      <c r="O36" s="202"/>
      <c r="P36" s="205"/>
      <c r="Q36" s="205"/>
    </row>
    <row r="37" spans="2:17" x14ac:dyDescent="0.3">
      <c r="B37" s="218"/>
      <c r="C37" s="219"/>
      <c r="D37" s="220"/>
      <c r="E37" s="220"/>
      <c r="F37" s="220"/>
      <c r="G37" s="220"/>
      <c r="H37" s="220"/>
      <c r="I37" s="220"/>
      <c r="J37" s="220"/>
      <c r="K37" s="220"/>
      <c r="L37" s="220"/>
      <c r="M37" s="221"/>
      <c r="O37" s="202"/>
      <c r="P37" s="205"/>
      <c r="Q37" s="205"/>
    </row>
    <row r="38" spans="2:17" x14ac:dyDescent="0.3">
      <c r="B38" s="218"/>
      <c r="C38" s="219"/>
      <c r="D38" s="220"/>
      <c r="E38" s="220"/>
      <c r="F38" s="220"/>
      <c r="G38" s="220"/>
      <c r="H38" s="220"/>
      <c r="I38" s="220"/>
      <c r="J38" s="220"/>
      <c r="K38" s="220"/>
      <c r="L38" s="220"/>
      <c r="M38" s="221"/>
      <c r="O38" s="202"/>
      <c r="P38" s="205"/>
      <c r="Q38" s="205"/>
    </row>
    <row r="39" spans="2:17" x14ac:dyDescent="0.3">
      <c r="B39" s="218"/>
      <c r="C39" s="219"/>
      <c r="D39" s="220"/>
      <c r="E39" s="220"/>
      <c r="F39" s="220"/>
      <c r="G39" s="219"/>
      <c r="H39" s="220"/>
      <c r="I39" s="220"/>
      <c r="J39" s="220"/>
      <c r="K39" s="220"/>
      <c r="L39" s="220"/>
      <c r="M39" s="221"/>
      <c r="O39" s="202"/>
      <c r="P39" s="205"/>
      <c r="Q39" s="205"/>
    </row>
    <row r="40" spans="2:17" x14ac:dyDescent="0.3">
      <c r="B40" s="218"/>
      <c r="C40" s="219"/>
      <c r="D40" s="220"/>
      <c r="E40" s="220"/>
      <c r="F40" s="220"/>
      <c r="G40" s="220"/>
      <c r="H40" s="220"/>
      <c r="I40" s="220"/>
      <c r="J40" s="220"/>
      <c r="K40" s="220"/>
      <c r="L40" s="220"/>
      <c r="M40" s="221"/>
      <c r="O40" s="202"/>
      <c r="P40" s="205"/>
      <c r="Q40" s="205"/>
    </row>
    <row r="41" spans="2:17" x14ac:dyDescent="0.3">
      <c r="B41" s="218"/>
      <c r="C41" s="219"/>
      <c r="D41" s="220"/>
      <c r="E41" s="220"/>
      <c r="F41" s="220"/>
      <c r="G41" s="220"/>
      <c r="H41" s="220"/>
      <c r="I41" s="220"/>
      <c r="J41" s="220"/>
      <c r="K41" s="220"/>
      <c r="L41" s="220"/>
      <c r="M41" s="221"/>
      <c r="O41" s="202"/>
      <c r="P41" s="205"/>
      <c r="Q41" s="205"/>
    </row>
    <row r="42" spans="2:17" x14ac:dyDescent="0.3">
      <c r="B42" s="218"/>
      <c r="C42" s="219"/>
      <c r="D42" s="220"/>
      <c r="E42" s="220"/>
      <c r="F42" s="220"/>
      <c r="G42" s="220"/>
      <c r="H42" s="220"/>
      <c r="I42" s="220"/>
      <c r="J42" s="220"/>
      <c r="K42" s="220"/>
      <c r="L42" s="220"/>
      <c r="M42" s="221"/>
      <c r="O42" s="202"/>
      <c r="P42" s="205"/>
      <c r="Q42" s="205"/>
    </row>
    <row r="43" spans="2:17" x14ac:dyDescent="0.3">
      <c r="B43" s="218"/>
      <c r="C43" s="219"/>
      <c r="D43" s="220"/>
      <c r="E43" s="220"/>
      <c r="F43" s="220"/>
      <c r="G43" s="220"/>
      <c r="H43" s="220"/>
      <c r="I43" s="220"/>
      <c r="J43" s="220"/>
      <c r="K43" s="220"/>
      <c r="L43" s="220"/>
      <c r="M43" s="221"/>
      <c r="O43" s="202"/>
      <c r="P43" s="205"/>
      <c r="Q43" s="205"/>
    </row>
    <row r="44" spans="2:17" x14ac:dyDescent="0.3">
      <c r="B44" s="218"/>
      <c r="C44" s="219"/>
      <c r="D44" s="220"/>
      <c r="E44" s="220"/>
      <c r="F44" s="220"/>
      <c r="G44" s="220"/>
      <c r="H44" s="220"/>
      <c r="I44" s="220"/>
      <c r="J44" s="220"/>
      <c r="K44" s="220"/>
      <c r="L44" s="220"/>
      <c r="M44" s="221"/>
      <c r="O44" s="202"/>
      <c r="P44" s="205"/>
      <c r="Q44" s="205"/>
    </row>
    <row r="45" spans="2:17" x14ac:dyDescent="0.3">
      <c r="B45" s="218"/>
      <c r="C45" s="219"/>
      <c r="D45" s="220"/>
      <c r="E45" s="220"/>
      <c r="F45" s="220"/>
      <c r="G45" s="220"/>
      <c r="H45" s="220"/>
      <c r="I45" s="220"/>
      <c r="J45" s="220"/>
      <c r="K45" s="220"/>
      <c r="L45" s="220"/>
      <c r="M45" s="221"/>
      <c r="O45" s="202"/>
      <c r="P45" s="205"/>
      <c r="Q45" s="205"/>
    </row>
    <row r="46" spans="2:17" x14ac:dyDescent="0.3">
      <c r="B46" s="222"/>
      <c r="C46" s="223"/>
      <c r="D46" s="224"/>
      <c r="E46" s="224"/>
      <c r="F46" s="224"/>
      <c r="G46" s="224"/>
      <c r="H46" s="224"/>
      <c r="I46" s="224"/>
      <c r="J46" s="224"/>
      <c r="K46" s="224"/>
      <c r="L46" s="224"/>
      <c r="M46" s="225"/>
      <c r="O46" s="202"/>
      <c r="P46" s="205"/>
      <c r="Q46" s="205"/>
    </row>
    <row r="47" spans="2:17" x14ac:dyDescent="0.3">
      <c r="B47" s="203"/>
      <c r="C47" s="226"/>
      <c r="D47" s="203"/>
      <c r="O47" s="202"/>
      <c r="P47" s="205"/>
      <c r="Q47" s="205"/>
    </row>
    <row r="48" spans="2:17" x14ac:dyDescent="0.3">
      <c r="O48" s="202"/>
      <c r="P48" s="205"/>
      <c r="Q48" s="205"/>
    </row>
    <row r="49" spans="15:17" x14ac:dyDescent="0.3">
      <c r="O49" s="202"/>
      <c r="P49" s="205"/>
      <c r="Q49" s="205"/>
    </row>
    <row r="50" spans="15:17" x14ac:dyDescent="0.3">
      <c r="O50" s="202"/>
      <c r="P50" s="205"/>
      <c r="Q50" s="205"/>
    </row>
    <row r="51" spans="15:17" x14ac:dyDescent="0.3">
      <c r="O51" s="202"/>
      <c r="P51" s="205"/>
      <c r="Q51" s="205"/>
    </row>
    <row r="52" spans="15:17" x14ac:dyDescent="0.3">
      <c r="O52" s="202"/>
      <c r="P52" s="205"/>
      <c r="Q52" s="205"/>
    </row>
    <row r="53" spans="15:17" x14ac:dyDescent="0.3">
      <c r="O53" s="202"/>
      <c r="P53" s="205"/>
      <c r="Q53" s="205"/>
    </row>
    <row r="54" spans="15:17" x14ac:dyDescent="0.3">
      <c r="O54" s="202"/>
      <c r="P54" s="205"/>
      <c r="Q54" s="205"/>
    </row>
    <row r="55" spans="15:17" x14ac:dyDescent="0.3">
      <c r="O55" s="202"/>
      <c r="P55" s="205"/>
      <c r="Q55" s="205"/>
    </row>
    <row r="56" spans="15:17" x14ac:dyDescent="0.3">
      <c r="O56" s="202"/>
      <c r="P56" s="205"/>
      <c r="Q56" s="205"/>
    </row>
    <row r="57" spans="15:17" x14ac:dyDescent="0.3">
      <c r="O57" s="202"/>
      <c r="P57" s="205"/>
      <c r="Q57" s="205"/>
    </row>
    <row r="58" spans="15:17" x14ac:dyDescent="0.3">
      <c r="O58" s="202"/>
      <c r="P58" s="205"/>
      <c r="Q58" s="205"/>
    </row>
    <row r="59" spans="15:17" x14ac:dyDescent="0.3">
      <c r="O59" s="202"/>
      <c r="P59" s="205"/>
      <c r="Q59" s="205"/>
    </row>
    <row r="60" spans="15:17" x14ac:dyDescent="0.3">
      <c r="O60" s="202"/>
      <c r="P60" s="205"/>
      <c r="Q60" s="205"/>
    </row>
    <row r="61" spans="15:17" x14ac:dyDescent="0.3">
      <c r="O61" s="202"/>
      <c r="P61" s="205"/>
      <c r="Q61" s="205"/>
    </row>
    <row r="62" spans="15:17" x14ac:dyDescent="0.3">
      <c r="O62" s="202"/>
      <c r="P62" s="205"/>
      <c r="Q62" s="205"/>
    </row>
    <row r="63" spans="15:17" x14ac:dyDescent="0.3">
      <c r="O63" s="202"/>
      <c r="P63" s="205"/>
      <c r="Q63" s="205"/>
    </row>
    <row r="64" spans="15:17" x14ac:dyDescent="0.3">
      <c r="O64" s="202"/>
      <c r="P64" s="205"/>
      <c r="Q64" s="205"/>
    </row>
    <row r="65" spans="15:17" x14ac:dyDescent="0.3">
      <c r="O65" s="202"/>
      <c r="P65" s="205"/>
      <c r="Q65" s="205"/>
    </row>
    <row r="66" spans="15:17" x14ac:dyDescent="0.3">
      <c r="O66" s="202"/>
      <c r="P66" s="205"/>
      <c r="Q66" s="205"/>
    </row>
    <row r="67" spans="15:17" x14ac:dyDescent="0.3">
      <c r="O67" s="202"/>
      <c r="P67" s="205"/>
      <c r="Q67" s="205"/>
    </row>
    <row r="68" spans="15:17" x14ac:dyDescent="0.3">
      <c r="O68" s="202"/>
      <c r="P68" s="205"/>
      <c r="Q68" s="205"/>
    </row>
    <row r="69" spans="15:17" x14ac:dyDescent="0.3">
      <c r="O69" s="202"/>
      <c r="P69" s="205"/>
      <c r="Q69" s="205"/>
    </row>
    <row r="70" spans="15:17" x14ac:dyDescent="0.3">
      <c r="O70" s="202"/>
      <c r="P70" s="205"/>
      <c r="Q70" s="205"/>
    </row>
    <row r="71" spans="15:17" x14ac:dyDescent="0.3">
      <c r="O71" s="202"/>
      <c r="P71" s="205"/>
      <c r="Q71" s="205"/>
    </row>
    <row r="72" spans="15:17" x14ac:dyDescent="0.3">
      <c r="O72" s="202"/>
      <c r="P72" s="205"/>
      <c r="Q72" s="205"/>
    </row>
    <row r="73" spans="15:17" x14ac:dyDescent="0.3">
      <c r="O73" s="202"/>
      <c r="P73" s="205"/>
      <c r="Q73" s="205"/>
    </row>
    <row r="74" spans="15:17" x14ac:dyDescent="0.3">
      <c r="O74" s="202"/>
      <c r="P74" s="205"/>
      <c r="Q74" s="205"/>
    </row>
    <row r="75" spans="15:17" x14ac:dyDescent="0.3">
      <c r="O75" s="202"/>
      <c r="P75" s="205"/>
      <c r="Q75" s="205"/>
    </row>
    <row r="76" spans="15:17" x14ac:dyDescent="0.3">
      <c r="O76" s="202"/>
      <c r="P76" s="205"/>
      <c r="Q76" s="205"/>
    </row>
    <row r="77" spans="15:17" x14ac:dyDescent="0.3">
      <c r="O77" s="202"/>
      <c r="P77" s="205"/>
      <c r="Q77" s="205"/>
    </row>
    <row r="78" spans="15:17" x14ac:dyDescent="0.3">
      <c r="O78" s="202"/>
      <c r="P78" s="205"/>
      <c r="Q78" s="205"/>
    </row>
    <row r="79" spans="15:17" x14ac:dyDescent="0.3">
      <c r="O79" s="202"/>
      <c r="P79" s="205"/>
      <c r="Q79" s="205"/>
    </row>
    <row r="80" spans="15:17" x14ac:dyDescent="0.3">
      <c r="O80" s="202"/>
      <c r="P80" s="205"/>
      <c r="Q80" s="205"/>
    </row>
    <row r="81" spans="15:17" x14ac:dyDescent="0.3">
      <c r="O81" s="202"/>
      <c r="P81" s="205"/>
      <c r="Q81" s="205"/>
    </row>
    <row r="82" spans="15:17" x14ac:dyDescent="0.3">
      <c r="O82" s="202"/>
      <c r="P82" s="205"/>
      <c r="Q82" s="205"/>
    </row>
    <row r="83" spans="15:17" x14ac:dyDescent="0.3">
      <c r="O83" s="202"/>
      <c r="P83" s="205"/>
      <c r="Q83" s="205"/>
    </row>
    <row r="84" spans="15:17" x14ac:dyDescent="0.3">
      <c r="O84" s="202"/>
      <c r="P84" s="205"/>
      <c r="Q84" s="205"/>
    </row>
    <row r="85" spans="15:17" x14ac:dyDescent="0.3">
      <c r="O85" s="202"/>
      <c r="P85" s="205"/>
      <c r="Q85" s="205"/>
    </row>
    <row r="86" spans="15:17" x14ac:dyDescent="0.3">
      <c r="O86" s="202"/>
      <c r="P86" s="205"/>
      <c r="Q86" s="205"/>
    </row>
    <row r="87" spans="15:17" x14ac:dyDescent="0.3">
      <c r="O87" s="202"/>
      <c r="P87" s="205"/>
      <c r="Q87" s="205"/>
    </row>
    <row r="88" spans="15:17" x14ac:dyDescent="0.3">
      <c r="O88" s="202"/>
      <c r="P88" s="205"/>
      <c r="Q88" s="205"/>
    </row>
    <row r="89" spans="15:17" x14ac:dyDescent="0.3">
      <c r="O89" s="202"/>
      <c r="P89" s="205"/>
      <c r="Q89" s="205"/>
    </row>
    <row r="90" spans="15:17" x14ac:dyDescent="0.3">
      <c r="O90" s="202"/>
      <c r="P90" s="205"/>
      <c r="Q90" s="205"/>
    </row>
    <row r="91" spans="15:17" x14ac:dyDescent="0.3">
      <c r="O91" s="202"/>
      <c r="P91" s="205"/>
      <c r="Q91" s="205"/>
    </row>
    <row r="92" spans="15:17" x14ac:dyDescent="0.3">
      <c r="O92" s="202"/>
      <c r="P92" s="205"/>
      <c r="Q92" s="205"/>
    </row>
    <row r="93" spans="15:17" x14ac:dyDescent="0.3">
      <c r="O93" s="202"/>
      <c r="P93" s="205"/>
      <c r="Q93" s="205"/>
    </row>
    <row r="94" spans="15:17" x14ac:dyDescent="0.3">
      <c r="O94" s="202"/>
      <c r="P94" s="205"/>
      <c r="Q94" s="205"/>
    </row>
    <row r="95" spans="15:17" x14ac:dyDescent="0.3">
      <c r="O95" s="202"/>
      <c r="P95" s="205"/>
      <c r="Q95" s="205"/>
    </row>
    <row r="96" spans="15:17" x14ac:dyDescent="0.3">
      <c r="O96" s="202"/>
      <c r="P96" s="205"/>
      <c r="Q96" s="205"/>
    </row>
    <row r="97" spans="15:17" x14ac:dyDescent="0.3">
      <c r="O97" s="202"/>
      <c r="P97" s="205"/>
      <c r="Q97" s="205"/>
    </row>
    <row r="98" spans="15:17" x14ac:dyDescent="0.3">
      <c r="O98" s="202"/>
      <c r="P98" s="205"/>
      <c r="Q98" s="205"/>
    </row>
    <row r="99" spans="15:17" x14ac:dyDescent="0.3">
      <c r="O99" s="202"/>
      <c r="P99" s="205"/>
      <c r="Q99" s="205"/>
    </row>
    <row r="100" spans="15:17" x14ac:dyDescent="0.3">
      <c r="O100" s="202"/>
      <c r="P100" s="205"/>
      <c r="Q100" s="205"/>
    </row>
    <row r="101" spans="15:17" x14ac:dyDescent="0.3">
      <c r="O101" s="202"/>
      <c r="P101" s="205"/>
      <c r="Q101" s="205"/>
    </row>
    <row r="102" spans="15:17" x14ac:dyDescent="0.3">
      <c r="O102" s="202"/>
      <c r="P102" s="205"/>
      <c r="Q102" s="205"/>
    </row>
    <row r="103" spans="15:17" x14ac:dyDescent="0.3">
      <c r="O103" s="202"/>
      <c r="P103" s="205"/>
      <c r="Q103" s="205"/>
    </row>
    <row r="104" spans="15:17" x14ac:dyDescent="0.3">
      <c r="O104" s="202"/>
      <c r="P104" s="205"/>
      <c r="Q104" s="205"/>
    </row>
    <row r="105" spans="15:17" x14ac:dyDescent="0.3">
      <c r="O105" s="202"/>
      <c r="P105" s="205"/>
      <c r="Q105" s="205"/>
    </row>
    <row r="106" spans="15:17" x14ac:dyDescent="0.3">
      <c r="O106" s="202"/>
      <c r="P106" s="205"/>
      <c r="Q106" s="205"/>
    </row>
    <row r="107" spans="15:17" x14ac:dyDescent="0.3">
      <c r="O107" s="202"/>
      <c r="P107" s="205"/>
      <c r="Q107" s="205"/>
    </row>
    <row r="108" spans="15:17" x14ac:dyDescent="0.3">
      <c r="O108" s="202"/>
      <c r="P108" s="205"/>
      <c r="Q108" s="205"/>
    </row>
    <row r="109" spans="15:17" x14ac:dyDescent="0.3">
      <c r="O109" s="202"/>
      <c r="P109" s="205"/>
      <c r="Q109" s="205"/>
    </row>
    <row r="110" spans="15:17" x14ac:dyDescent="0.3">
      <c r="O110" s="202"/>
      <c r="P110" s="205"/>
      <c r="Q110" s="205"/>
    </row>
    <row r="111" spans="15:17" x14ac:dyDescent="0.3">
      <c r="O111" s="202"/>
      <c r="P111" s="205"/>
      <c r="Q111" s="205"/>
    </row>
    <row r="112" spans="15:17" x14ac:dyDescent="0.3">
      <c r="O112" s="202"/>
      <c r="P112" s="205"/>
      <c r="Q112" s="205"/>
    </row>
    <row r="113" spans="15:17" x14ac:dyDescent="0.3">
      <c r="O113" s="202"/>
      <c r="P113" s="205"/>
      <c r="Q113" s="205"/>
    </row>
    <row r="114" spans="15:17" x14ac:dyDescent="0.3">
      <c r="O114" s="202"/>
      <c r="P114" s="205"/>
      <c r="Q114" s="205"/>
    </row>
    <row r="115" spans="15:17" x14ac:dyDescent="0.3">
      <c r="O115" s="202"/>
      <c r="P115" s="205"/>
      <c r="Q115" s="205"/>
    </row>
    <row r="116" spans="15:17" x14ac:dyDescent="0.3">
      <c r="O116" s="202"/>
      <c r="P116" s="205"/>
      <c r="Q116" s="205"/>
    </row>
    <row r="117" spans="15:17" x14ac:dyDescent="0.3">
      <c r="O117" s="202"/>
      <c r="P117" s="205"/>
      <c r="Q117" s="205"/>
    </row>
    <row r="118" spans="15:17" x14ac:dyDescent="0.3">
      <c r="O118" s="202"/>
      <c r="P118" s="205"/>
      <c r="Q118" s="205"/>
    </row>
    <row r="119" spans="15:17" x14ac:dyDescent="0.3">
      <c r="O119" s="202"/>
      <c r="P119" s="205"/>
      <c r="Q119" s="205"/>
    </row>
    <row r="120" spans="15:17" x14ac:dyDescent="0.3">
      <c r="O120" s="202"/>
      <c r="P120" s="205"/>
      <c r="Q120" s="205"/>
    </row>
    <row r="121" spans="15:17" x14ac:dyDescent="0.3">
      <c r="O121" s="202"/>
      <c r="P121" s="205"/>
      <c r="Q121" s="205"/>
    </row>
    <row r="122" spans="15:17" x14ac:dyDescent="0.3">
      <c r="O122" s="202"/>
      <c r="P122" s="205"/>
      <c r="Q122" s="205"/>
    </row>
    <row r="123" spans="15:17" x14ac:dyDescent="0.3">
      <c r="O123" s="202"/>
      <c r="P123" s="205"/>
      <c r="Q123" s="205"/>
    </row>
    <row r="124" spans="15:17" x14ac:dyDescent="0.3">
      <c r="O124" s="202"/>
      <c r="P124" s="205"/>
      <c r="Q124" s="205"/>
    </row>
    <row r="125" spans="15:17" x14ac:dyDescent="0.3">
      <c r="O125" s="202"/>
      <c r="P125" s="205"/>
      <c r="Q125" s="205"/>
    </row>
    <row r="126" spans="15:17" x14ac:dyDescent="0.3">
      <c r="O126" s="202"/>
      <c r="P126" s="205"/>
      <c r="Q126" s="205"/>
    </row>
    <row r="127" spans="15:17" x14ac:dyDescent="0.3">
      <c r="O127" s="202"/>
      <c r="P127" s="205"/>
      <c r="Q127" s="205"/>
    </row>
    <row r="128" spans="15:17" x14ac:dyDescent="0.3">
      <c r="O128" s="202"/>
      <c r="P128" s="205"/>
      <c r="Q128" s="205"/>
    </row>
    <row r="129" spans="15:17" x14ac:dyDescent="0.3">
      <c r="O129" s="202"/>
      <c r="P129" s="205"/>
      <c r="Q129" s="205"/>
    </row>
    <row r="130" spans="15:17" x14ac:dyDescent="0.3">
      <c r="O130" s="202"/>
      <c r="P130" s="205"/>
      <c r="Q130" s="205"/>
    </row>
    <row r="131" spans="15:17" x14ac:dyDescent="0.3">
      <c r="O131" s="202"/>
      <c r="P131" s="205"/>
      <c r="Q131" s="205"/>
    </row>
    <row r="132" spans="15:17" x14ac:dyDescent="0.3">
      <c r="O132" s="202"/>
      <c r="P132" s="205"/>
      <c r="Q132" s="205"/>
    </row>
    <row r="133" spans="15:17" x14ac:dyDescent="0.3">
      <c r="O133" s="202"/>
      <c r="P133" s="205"/>
      <c r="Q133" s="205"/>
    </row>
    <row r="134" spans="15:17" x14ac:dyDescent="0.3">
      <c r="O134" s="202"/>
      <c r="P134" s="205"/>
      <c r="Q134" s="205"/>
    </row>
    <row r="135" spans="15:17" x14ac:dyDescent="0.3">
      <c r="O135" s="202"/>
      <c r="P135" s="205"/>
      <c r="Q135" s="205"/>
    </row>
    <row r="136" spans="15:17" x14ac:dyDescent="0.3">
      <c r="O136" s="202"/>
      <c r="P136" s="205"/>
      <c r="Q136" s="205"/>
    </row>
    <row r="137" spans="15:17" x14ac:dyDescent="0.3">
      <c r="O137" s="202"/>
      <c r="P137" s="205"/>
      <c r="Q137" s="205"/>
    </row>
    <row r="138" spans="15:17" x14ac:dyDescent="0.3">
      <c r="O138" s="202"/>
      <c r="P138" s="205"/>
      <c r="Q138" s="205"/>
    </row>
    <row r="139" spans="15:17" x14ac:dyDescent="0.3">
      <c r="O139" s="202"/>
      <c r="P139" s="205"/>
      <c r="Q139" s="205"/>
    </row>
    <row r="140" spans="15:17" x14ac:dyDescent="0.3">
      <c r="O140" s="202"/>
      <c r="P140" s="205"/>
      <c r="Q140" s="205"/>
    </row>
    <row r="141" spans="15:17" x14ac:dyDescent="0.3">
      <c r="O141" s="202"/>
      <c r="P141" s="205"/>
      <c r="Q141" s="205"/>
    </row>
    <row r="142" spans="15:17" x14ac:dyDescent="0.3">
      <c r="O142" s="202"/>
      <c r="P142" s="205"/>
      <c r="Q142" s="205"/>
    </row>
    <row r="143" spans="15:17" x14ac:dyDescent="0.3">
      <c r="O143" s="202"/>
      <c r="P143" s="205"/>
      <c r="Q143" s="205"/>
    </row>
    <row r="144" spans="15:17" x14ac:dyDescent="0.3">
      <c r="O144" s="202"/>
      <c r="P144" s="205"/>
      <c r="Q144" s="205"/>
    </row>
    <row r="145" spans="15:17" x14ac:dyDescent="0.3">
      <c r="O145" s="202"/>
      <c r="P145" s="205"/>
      <c r="Q145" s="205"/>
    </row>
    <row r="146" spans="15:17" x14ac:dyDescent="0.3">
      <c r="O146" s="202"/>
      <c r="P146" s="205"/>
      <c r="Q146" s="205"/>
    </row>
    <row r="147" spans="15:17" x14ac:dyDescent="0.3">
      <c r="O147" s="202"/>
      <c r="P147" s="205"/>
      <c r="Q147" s="205"/>
    </row>
    <row r="148" spans="15:17" x14ac:dyDescent="0.3">
      <c r="O148" s="202"/>
      <c r="P148" s="205"/>
      <c r="Q148" s="205"/>
    </row>
    <row r="149" spans="15:17" x14ac:dyDescent="0.3">
      <c r="O149" s="202"/>
      <c r="P149" s="205"/>
      <c r="Q149" s="205"/>
    </row>
    <row r="150" spans="15:17" x14ac:dyDescent="0.3">
      <c r="O150" s="202"/>
      <c r="P150" s="205"/>
      <c r="Q150" s="205"/>
    </row>
    <row r="151" spans="15:17" x14ac:dyDescent="0.3">
      <c r="O151" s="202"/>
      <c r="P151" s="205"/>
      <c r="Q151" s="205"/>
    </row>
    <row r="152" spans="15:17" x14ac:dyDescent="0.3">
      <c r="O152" s="202"/>
      <c r="P152" s="205"/>
      <c r="Q152" s="205"/>
    </row>
    <row r="153" spans="15:17" x14ac:dyDescent="0.3">
      <c r="O153" s="202"/>
      <c r="P153" s="205"/>
      <c r="Q153" s="205"/>
    </row>
    <row r="154" spans="15:17" x14ac:dyDescent="0.3">
      <c r="O154" s="202"/>
      <c r="P154" s="205"/>
      <c r="Q154" s="205"/>
    </row>
    <row r="155" spans="15:17" x14ac:dyDescent="0.3">
      <c r="O155" s="202"/>
      <c r="P155" s="205"/>
      <c r="Q155" s="205"/>
    </row>
    <row r="156" spans="15:17" x14ac:dyDescent="0.3">
      <c r="O156" s="202"/>
      <c r="P156" s="205"/>
      <c r="Q156" s="205"/>
    </row>
    <row r="157" spans="15:17" x14ac:dyDescent="0.3">
      <c r="O157" s="202"/>
      <c r="P157" s="205"/>
      <c r="Q157" s="205"/>
    </row>
    <row r="158" spans="15:17" x14ac:dyDescent="0.3">
      <c r="O158" s="202"/>
      <c r="P158" s="205"/>
      <c r="Q158" s="205"/>
    </row>
    <row r="159" spans="15:17" x14ac:dyDescent="0.3">
      <c r="O159" s="202"/>
      <c r="P159" s="205"/>
      <c r="Q159" s="205"/>
    </row>
    <row r="160" spans="15:17" x14ac:dyDescent="0.3">
      <c r="O160" s="202"/>
      <c r="P160" s="205"/>
      <c r="Q160" s="205"/>
    </row>
    <row r="161" spans="15:17" x14ac:dyDescent="0.3">
      <c r="O161" s="202"/>
      <c r="P161" s="205"/>
      <c r="Q161" s="205"/>
    </row>
    <row r="162" spans="15:17" x14ac:dyDescent="0.3">
      <c r="O162" s="202"/>
      <c r="P162" s="205"/>
      <c r="Q162" s="205"/>
    </row>
    <row r="163" spans="15:17" x14ac:dyDescent="0.3">
      <c r="O163" s="202"/>
      <c r="P163" s="205"/>
      <c r="Q163" s="205"/>
    </row>
    <row r="164" spans="15:17" x14ac:dyDescent="0.3">
      <c r="O164" s="202"/>
      <c r="P164" s="205"/>
      <c r="Q164" s="205"/>
    </row>
    <row r="165" spans="15:17" x14ac:dyDescent="0.3">
      <c r="O165" s="202"/>
      <c r="P165" s="205"/>
      <c r="Q165" s="205"/>
    </row>
    <row r="166" spans="15:17" x14ac:dyDescent="0.3">
      <c r="O166" s="202"/>
      <c r="P166" s="205"/>
      <c r="Q166" s="205"/>
    </row>
    <row r="167" spans="15:17" x14ac:dyDescent="0.3">
      <c r="O167" s="202"/>
      <c r="P167" s="205"/>
      <c r="Q167" s="205"/>
    </row>
    <row r="168" spans="15:17" x14ac:dyDescent="0.3">
      <c r="O168" s="202"/>
      <c r="P168" s="205"/>
      <c r="Q168" s="205"/>
    </row>
    <row r="169" spans="15:17" x14ac:dyDescent="0.3">
      <c r="O169" s="202"/>
      <c r="P169" s="205"/>
      <c r="Q169" s="205"/>
    </row>
    <row r="170" spans="15:17" x14ac:dyDescent="0.3">
      <c r="O170" s="202"/>
      <c r="P170" s="205"/>
      <c r="Q170" s="205"/>
    </row>
    <row r="171" spans="15:17" x14ac:dyDescent="0.3">
      <c r="O171" s="202"/>
      <c r="P171" s="205"/>
      <c r="Q171" s="205"/>
    </row>
    <row r="172" spans="15:17" x14ac:dyDescent="0.3">
      <c r="O172" s="202"/>
      <c r="P172" s="205"/>
      <c r="Q172" s="205"/>
    </row>
    <row r="173" spans="15:17" x14ac:dyDescent="0.3">
      <c r="O173" s="202"/>
      <c r="P173" s="205"/>
      <c r="Q173" s="205"/>
    </row>
    <row r="174" spans="15:17" x14ac:dyDescent="0.3">
      <c r="O174" s="202"/>
      <c r="P174" s="205"/>
      <c r="Q174" s="205"/>
    </row>
    <row r="175" spans="15:17" x14ac:dyDescent="0.3">
      <c r="O175" s="202"/>
      <c r="P175" s="205"/>
      <c r="Q175" s="205"/>
    </row>
    <row r="176" spans="15:17" x14ac:dyDescent="0.3">
      <c r="O176" s="202"/>
      <c r="P176" s="205"/>
      <c r="Q176" s="205"/>
    </row>
    <row r="177" spans="15:17" x14ac:dyDescent="0.3">
      <c r="O177" s="202"/>
      <c r="P177" s="205"/>
      <c r="Q177" s="205"/>
    </row>
    <row r="178" spans="15:17" x14ac:dyDescent="0.3">
      <c r="O178" s="202"/>
      <c r="P178" s="205"/>
      <c r="Q178" s="205"/>
    </row>
    <row r="179" spans="15:17" x14ac:dyDescent="0.3">
      <c r="O179" s="202"/>
      <c r="P179" s="205"/>
      <c r="Q179" s="205"/>
    </row>
    <row r="180" spans="15:17" x14ac:dyDescent="0.3">
      <c r="O180" s="202"/>
      <c r="P180" s="205"/>
      <c r="Q180" s="205"/>
    </row>
    <row r="181" spans="15:17" x14ac:dyDescent="0.3">
      <c r="O181" s="202"/>
      <c r="P181" s="205"/>
      <c r="Q181" s="205"/>
    </row>
    <row r="182" spans="15:17" x14ac:dyDescent="0.3">
      <c r="O182" s="202"/>
      <c r="P182" s="205"/>
      <c r="Q182" s="205"/>
    </row>
    <row r="183" spans="15:17" x14ac:dyDescent="0.3">
      <c r="O183" s="202"/>
      <c r="P183" s="205"/>
      <c r="Q183" s="205"/>
    </row>
    <row r="184" spans="15:17" x14ac:dyDescent="0.3">
      <c r="O184" s="202"/>
      <c r="P184" s="205"/>
      <c r="Q184" s="205"/>
    </row>
    <row r="185" spans="15:17" x14ac:dyDescent="0.3">
      <c r="O185" s="202"/>
      <c r="P185" s="205"/>
      <c r="Q185" s="205"/>
    </row>
    <row r="186" spans="15:17" x14ac:dyDescent="0.3">
      <c r="O186" s="202"/>
      <c r="P186" s="205"/>
      <c r="Q186" s="205"/>
    </row>
    <row r="187" spans="15:17" x14ac:dyDescent="0.3">
      <c r="O187" s="202"/>
      <c r="P187" s="205"/>
      <c r="Q187" s="205"/>
    </row>
    <row r="188" spans="15:17" x14ac:dyDescent="0.3">
      <c r="O188" s="202"/>
      <c r="P188" s="205"/>
      <c r="Q188" s="205"/>
    </row>
    <row r="189" spans="15:17" x14ac:dyDescent="0.3">
      <c r="O189" s="202"/>
      <c r="P189" s="205"/>
      <c r="Q189" s="205"/>
    </row>
    <row r="190" spans="15:17" x14ac:dyDescent="0.3">
      <c r="O190" s="202"/>
      <c r="P190" s="205"/>
      <c r="Q190" s="205"/>
    </row>
    <row r="191" spans="15:17" x14ac:dyDescent="0.3">
      <c r="O191" s="202"/>
      <c r="P191" s="205"/>
      <c r="Q191" s="205"/>
    </row>
    <row r="192" spans="15:17" x14ac:dyDescent="0.3">
      <c r="O192" s="202"/>
      <c r="P192" s="205"/>
      <c r="Q192" s="205"/>
    </row>
    <row r="193" spans="15:17" x14ac:dyDescent="0.3">
      <c r="O193" s="202"/>
      <c r="P193" s="205"/>
      <c r="Q193" s="205"/>
    </row>
    <row r="194" spans="15:17" x14ac:dyDescent="0.3">
      <c r="O194" s="202"/>
      <c r="P194" s="205"/>
      <c r="Q194" s="205"/>
    </row>
    <row r="195" spans="15:17" x14ac:dyDescent="0.3">
      <c r="O195" s="202"/>
      <c r="P195" s="205"/>
      <c r="Q195" s="205"/>
    </row>
    <row r="196" spans="15:17" x14ac:dyDescent="0.3">
      <c r="O196" s="202"/>
      <c r="P196" s="205"/>
      <c r="Q196" s="205"/>
    </row>
    <row r="197" spans="15:17" x14ac:dyDescent="0.3">
      <c r="O197" s="202"/>
      <c r="P197" s="205"/>
      <c r="Q197" s="205"/>
    </row>
    <row r="198" spans="15:17" x14ac:dyDescent="0.3">
      <c r="O198" s="202"/>
      <c r="P198" s="205"/>
      <c r="Q198" s="205"/>
    </row>
    <row r="199" spans="15:17" x14ac:dyDescent="0.3">
      <c r="O199" s="202"/>
      <c r="P199" s="205"/>
      <c r="Q199" s="205"/>
    </row>
    <row r="200" spans="15:17" x14ac:dyDescent="0.3">
      <c r="O200" s="202"/>
      <c r="P200" s="205"/>
      <c r="Q200" s="205"/>
    </row>
    <row r="201" spans="15:17" x14ac:dyDescent="0.3">
      <c r="O201" s="202"/>
      <c r="P201" s="205"/>
      <c r="Q201" s="205"/>
    </row>
    <row r="202" spans="15:17" x14ac:dyDescent="0.3">
      <c r="O202" s="202"/>
      <c r="P202" s="205"/>
      <c r="Q202" s="205"/>
    </row>
    <row r="203" spans="15:17" x14ac:dyDescent="0.3">
      <c r="O203" s="202"/>
      <c r="P203" s="205"/>
      <c r="Q203" s="205"/>
    </row>
    <row r="204" spans="15:17" x14ac:dyDescent="0.3">
      <c r="O204" s="202"/>
      <c r="P204" s="205"/>
      <c r="Q204" s="205"/>
    </row>
    <row r="205" spans="15:17" x14ac:dyDescent="0.3">
      <c r="O205" s="202"/>
      <c r="P205" s="205"/>
      <c r="Q205" s="205"/>
    </row>
    <row r="206" spans="15:17" x14ac:dyDescent="0.3">
      <c r="O206" s="202"/>
      <c r="P206" s="205"/>
      <c r="Q206" s="205"/>
    </row>
    <row r="207" spans="15:17" x14ac:dyDescent="0.3">
      <c r="O207" s="202"/>
      <c r="P207" s="205"/>
      <c r="Q207" s="205"/>
    </row>
    <row r="208" spans="15:17" x14ac:dyDescent="0.3">
      <c r="O208" s="202"/>
      <c r="P208" s="205"/>
      <c r="Q208" s="205"/>
    </row>
    <row r="209" spans="15:17" x14ac:dyDescent="0.3">
      <c r="O209" s="202"/>
      <c r="P209" s="205"/>
      <c r="Q209" s="205"/>
    </row>
    <row r="210" spans="15:17" x14ac:dyDescent="0.3">
      <c r="O210" s="202"/>
      <c r="P210" s="205"/>
      <c r="Q210" s="205"/>
    </row>
    <row r="211" spans="15:17" x14ac:dyDescent="0.3">
      <c r="O211" s="202"/>
      <c r="P211" s="205"/>
      <c r="Q211" s="205"/>
    </row>
    <row r="212" spans="15:17" x14ac:dyDescent="0.3">
      <c r="O212" s="202"/>
      <c r="P212" s="205"/>
      <c r="Q212" s="205"/>
    </row>
    <row r="213" spans="15:17" x14ac:dyDescent="0.3">
      <c r="O213" s="202"/>
      <c r="P213" s="205"/>
      <c r="Q213" s="205"/>
    </row>
    <row r="214" spans="15:17" x14ac:dyDescent="0.3">
      <c r="O214" s="202"/>
      <c r="P214" s="205"/>
      <c r="Q214" s="205"/>
    </row>
    <row r="215" spans="15:17" x14ac:dyDescent="0.3">
      <c r="O215" s="202"/>
      <c r="P215" s="205"/>
      <c r="Q215" s="205"/>
    </row>
    <row r="216" spans="15:17" x14ac:dyDescent="0.3">
      <c r="O216" s="202"/>
      <c r="P216" s="205"/>
      <c r="Q216" s="205"/>
    </row>
    <row r="217" spans="15:17" x14ac:dyDescent="0.3">
      <c r="O217" s="202"/>
      <c r="P217" s="205"/>
      <c r="Q217" s="205"/>
    </row>
    <row r="218" spans="15:17" x14ac:dyDescent="0.3">
      <c r="O218" s="202"/>
      <c r="P218" s="205"/>
      <c r="Q218" s="205"/>
    </row>
    <row r="219" spans="15:17" x14ac:dyDescent="0.3">
      <c r="O219" s="202"/>
      <c r="P219" s="205"/>
      <c r="Q219" s="205"/>
    </row>
    <row r="220" spans="15:17" x14ac:dyDescent="0.3">
      <c r="O220" s="202"/>
      <c r="P220" s="205"/>
      <c r="Q220" s="205"/>
    </row>
    <row r="221" spans="15:17" x14ac:dyDescent="0.3">
      <c r="O221" s="202"/>
      <c r="P221" s="205"/>
      <c r="Q221" s="205"/>
    </row>
    <row r="222" spans="15:17" x14ac:dyDescent="0.3">
      <c r="O222" s="202"/>
      <c r="P222" s="205"/>
      <c r="Q222" s="205"/>
    </row>
    <row r="223" spans="15:17" x14ac:dyDescent="0.3">
      <c r="O223" s="202"/>
      <c r="P223" s="205"/>
      <c r="Q223" s="205"/>
    </row>
    <row r="224" spans="15:17" x14ac:dyDescent="0.3">
      <c r="O224" s="202"/>
      <c r="P224" s="205"/>
      <c r="Q224" s="205"/>
    </row>
    <row r="225" spans="15:17" x14ac:dyDescent="0.3">
      <c r="O225" s="202"/>
      <c r="P225" s="205"/>
      <c r="Q225" s="205"/>
    </row>
    <row r="226" spans="15:17" x14ac:dyDescent="0.3">
      <c r="O226" s="202"/>
      <c r="P226" s="205"/>
      <c r="Q226" s="205"/>
    </row>
    <row r="227" spans="15:17" x14ac:dyDescent="0.3">
      <c r="O227" s="202"/>
      <c r="P227" s="205"/>
      <c r="Q227" s="205"/>
    </row>
    <row r="228" spans="15:17" x14ac:dyDescent="0.3">
      <c r="O228" s="202"/>
      <c r="P228" s="205"/>
      <c r="Q228" s="205"/>
    </row>
    <row r="229" spans="15:17" x14ac:dyDescent="0.3">
      <c r="O229" s="202"/>
      <c r="P229" s="205"/>
      <c r="Q229" s="205"/>
    </row>
    <row r="230" spans="15:17" x14ac:dyDescent="0.3">
      <c r="O230" s="202"/>
      <c r="P230" s="205"/>
      <c r="Q230" s="205"/>
    </row>
    <row r="231" spans="15:17" x14ac:dyDescent="0.3">
      <c r="O231" s="202"/>
      <c r="P231" s="205"/>
      <c r="Q231" s="205"/>
    </row>
    <row r="232" spans="15:17" x14ac:dyDescent="0.3">
      <c r="O232" s="202"/>
      <c r="P232" s="205"/>
      <c r="Q232" s="205"/>
    </row>
    <row r="233" spans="15:17" x14ac:dyDescent="0.3">
      <c r="O233" s="202"/>
      <c r="P233" s="205"/>
      <c r="Q233" s="205"/>
    </row>
    <row r="234" spans="15:17" x14ac:dyDescent="0.3">
      <c r="O234" s="202"/>
      <c r="P234" s="205"/>
      <c r="Q234" s="205"/>
    </row>
    <row r="235" spans="15:17" x14ac:dyDescent="0.3">
      <c r="O235" s="202"/>
      <c r="P235" s="205"/>
      <c r="Q235" s="205"/>
    </row>
    <row r="236" spans="15:17" x14ac:dyDescent="0.3">
      <c r="O236" s="202"/>
      <c r="P236" s="205"/>
      <c r="Q236" s="205"/>
    </row>
    <row r="237" spans="15:17" x14ac:dyDescent="0.3">
      <c r="O237" s="202"/>
      <c r="P237" s="205"/>
      <c r="Q237" s="205"/>
    </row>
    <row r="238" spans="15:17" x14ac:dyDescent="0.3">
      <c r="O238" s="202"/>
      <c r="P238" s="205"/>
      <c r="Q238" s="205"/>
    </row>
    <row r="239" spans="15:17" x14ac:dyDescent="0.3">
      <c r="O239" s="202"/>
      <c r="P239" s="205"/>
      <c r="Q239" s="205"/>
    </row>
    <row r="240" spans="15:17" x14ac:dyDescent="0.3">
      <c r="O240" s="202"/>
      <c r="P240" s="205"/>
      <c r="Q240" s="205"/>
    </row>
    <row r="241" spans="15:17" x14ac:dyDescent="0.3">
      <c r="O241" s="202"/>
      <c r="P241" s="205"/>
      <c r="Q241" s="205"/>
    </row>
    <row r="242" spans="15:17" x14ac:dyDescent="0.3">
      <c r="O242" s="202"/>
      <c r="P242" s="205"/>
      <c r="Q242" s="205"/>
    </row>
    <row r="243" spans="15:17" x14ac:dyDescent="0.3">
      <c r="O243" s="202"/>
      <c r="P243" s="205"/>
      <c r="Q243" s="205"/>
    </row>
    <row r="244" spans="15:17" x14ac:dyDescent="0.3">
      <c r="O244" s="202"/>
      <c r="P244" s="205"/>
      <c r="Q244" s="205"/>
    </row>
    <row r="245" spans="15:17" x14ac:dyDescent="0.3">
      <c r="O245" s="202"/>
      <c r="P245" s="205"/>
      <c r="Q245" s="205"/>
    </row>
    <row r="246" spans="15:17" x14ac:dyDescent="0.3">
      <c r="O246" s="202"/>
      <c r="P246" s="205"/>
      <c r="Q246" s="205"/>
    </row>
    <row r="247" spans="15:17" x14ac:dyDescent="0.3">
      <c r="O247" s="202"/>
      <c r="P247" s="205"/>
      <c r="Q247" s="205"/>
    </row>
    <row r="248" spans="15:17" x14ac:dyDescent="0.3">
      <c r="O248" s="202"/>
      <c r="P248" s="205"/>
      <c r="Q248" s="205"/>
    </row>
    <row r="249" spans="15:17" x14ac:dyDescent="0.3">
      <c r="O249" s="202"/>
      <c r="P249" s="205"/>
      <c r="Q249" s="205"/>
    </row>
    <row r="250" spans="15:17" x14ac:dyDescent="0.3">
      <c r="O250" s="202"/>
      <c r="P250" s="205"/>
      <c r="Q250" s="205"/>
    </row>
    <row r="251" spans="15:17" x14ac:dyDescent="0.3">
      <c r="O251" s="202"/>
      <c r="P251" s="205"/>
      <c r="Q251" s="205"/>
    </row>
    <row r="252" spans="15:17" x14ac:dyDescent="0.3">
      <c r="O252" s="202"/>
      <c r="P252" s="205"/>
      <c r="Q252" s="205"/>
    </row>
    <row r="253" spans="15:17" x14ac:dyDescent="0.3">
      <c r="O253" s="202"/>
      <c r="P253" s="205"/>
      <c r="Q253" s="205"/>
    </row>
    <row r="254" spans="15:17" x14ac:dyDescent="0.3">
      <c r="O254" s="202"/>
      <c r="P254" s="205"/>
      <c r="Q254" s="205"/>
    </row>
    <row r="255" spans="15:17" x14ac:dyDescent="0.3">
      <c r="O255" s="202"/>
      <c r="P255" s="205"/>
      <c r="Q255" s="205"/>
    </row>
    <row r="256" spans="15:17" x14ac:dyDescent="0.3">
      <c r="O256" s="202"/>
      <c r="P256" s="205"/>
      <c r="Q256" s="205"/>
    </row>
    <row r="257" spans="15:17" x14ac:dyDescent="0.3">
      <c r="O257" s="202"/>
      <c r="P257" s="205"/>
      <c r="Q257" s="205"/>
    </row>
    <row r="258" spans="15:17" x14ac:dyDescent="0.3">
      <c r="O258" s="202"/>
      <c r="P258" s="205"/>
      <c r="Q258" s="205"/>
    </row>
    <row r="259" spans="15:17" x14ac:dyDescent="0.3">
      <c r="O259" s="202"/>
      <c r="P259" s="205"/>
      <c r="Q259" s="205"/>
    </row>
    <row r="260" spans="15:17" x14ac:dyDescent="0.3">
      <c r="O260" s="202"/>
      <c r="P260" s="205"/>
      <c r="Q260" s="205"/>
    </row>
    <row r="261" spans="15:17" x14ac:dyDescent="0.3">
      <c r="O261" s="202"/>
      <c r="P261" s="205"/>
      <c r="Q261" s="205"/>
    </row>
    <row r="262" spans="15:17" x14ac:dyDescent="0.3">
      <c r="O262" s="202"/>
      <c r="P262" s="205"/>
      <c r="Q262" s="205"/>
    </row>
    <row r="263" spans="15:17" x14ac:dyDescent="0.3">
      <c r="O263" s="202"/>
      <c r="P263" s="205"/>
      <c r="Q263" s="205"/>
    </row>
    <row r="264" spans="15:17" x14ac:dyDescent="0.3">
      <c r="O264" s="202"/>
      <c r="P264" s="205"/>
      <c r="Q264" s="205"/>
    </row>
    <row r="265" spans="15:17" x14ac:dyDescent="0.3">
      <c r="O265" s="202"/>
      <c r="P265" s="205"/>
      <c r="Q265" s="205"/>
    </row>
    <row r="266" spans="15:17" x14ac:dyDescent="0.3">
      <c r="O266" s="202"/>
      <c r="P266" s="205"/>
      <c r="Q266" s="205"/>
    </row>
    <row r="267" spans="15:17" x14ac:dyDescent="0.3">
      <c r="O267" s="202"/>
      <c r="P267" s="205"/>
      <c r="Q267" s="205"/>
    </row>
    <row r="268" spans="15:17" x14ac:dyDescent="0.3">
      <c r="O268" s="202"/>
      <c r="P268" s="205"/>
      <c r="Q268" s="205"/>
    </row>
    <row r="269" spans="15:17" x14ac:dyDescent="0.3">
      <c r="O269" s="202"/>
      <c r="P269" s="205"/>
      <c r="Q269" s="205"/>
    </row>
    <row r="270" spans="15:17" x14ac:dyDescent="0.3">
      <c r="O270" s="202"/>
      <c r="P270" s="205"/>
      <c r="Q270" s="205"/>
    </row>
    <row r="271" spans="15:17" x14ac:dyDescent="0.3">
      <c r="O271" s="202"/>
      <c r="P271" s="205"/>
      <c r="Q271" s="205"/>
    </row>
    <row r="272" spans="15:17" x14ac:dyDescent="0.3">
      <c r="O272" s="202"/>
      <c r="P272" s="205"/>
      <c r="Q272" s="205"/>
    </row>
    <row r="273" spans="15:17" x14ac:dyDescent="0.3">
      <c r="O273" s="202"/>
      <c r="P273" s="205"/>
      <c r="Q273" s="205"/>
    </row>
    <row r="274" spans="15:17" x14ac:dyDescent="0.3">
      <c r="O274" s="202"/>
      <c r="P274" s="205"/>
      <c r="Q274" s="205"/>
    </row>
    <row r="275" spans="15:17" x14ac:dyDescent="0.3">
      <c r="O275" s="202"/>
      <c r="P275" s="205"/>
      <c r="Q275" s="205"/>
    </row>
    <row r="276" spans="15:17" x14ac:dyDescent="0.3">
      <c r="O276" s="202"/>
      <c r="P276" s="205"/>
      <c r="Q276" s="205"/>
    </row>
    <row r="277" spans="15:17" x14ac:dyDescent="0.3">
      <c r="O277" s="202"/>
      <c r="P277" s="205"/>
      <c r="Q277" s="205"/>
    </row>
    <row r="278" spans="15:17" x14ac:dyDescent="0.3">
      <c r="O278" s="202"/>
      <c r="P278" s="205"/>
      <c r="Q278" s="205"/>
    </row>
    <row r="279" spans="15:17" x14ac:dyDescent="0.3">
      <c r="O279" s="202"/>
      <c r="P279" s="205"/>
      <c r="Q279" s="205"/>
    </row>
    <row r="280" spans="15:17" x14ac:dyDescent="0.3">
      <c r="O280" s="202"/>
      <c r="P280" s="205"/>
      <c r="Q280" s="205"/>
    </row>
    <row r="281" spans="15:17" x14ac:dyDescent="0.3">
      <c r="O281" s="202"/>
      <c r="P281" s="205"/>
      <c r="Q281" s="205"/>
    </row>
    <row r="282" spans="15:17" x14ac:dyDescent="0.3">
      <c r="O282" s="202"/>
      <c r="P282" s="205"/>
      <c r="Q282" s="205"/>
    </row>
    <row r="283" spans="15:17" x14ac:dyDescent="0.3">
      <c r="O283" s="202"/>
      <c r="P283" s="205"/>
      <c r="Q283" s="205"/>
    </row>
    <row r="284" spans="15:17" x14ac:dyDescent="0.3">
      <c r="O284" s="202"/>
      <c r="P284" s="205"/>
      <c r="Q284" s="205"/>
    </row>
    <row r="285" spans="15:17" x14ac:dyDescent="0.3">
      <c r="O285" s="202"/>
      <c r="P285" s="205"/>
      <c r="Q285" s="205"/>
    </row>
    <row r="286" spans="15:17" x14ac:dyDescent="0.3">
      <c r="O286" s="202"/>
      <c r="P286" s="205"/>
      <c r="Q286" s="205"/>
    </row>
    <row r="287" spans="15:17" x14ac:dyDescent="0.3">
      <c r="O287" s="202"/>
      <c r="P287" s="205"/>
      <c r="Q287" s="205"/>
    </row>
    <row r="288" spans="15:17" x14ac:dyDescent="0.3">
      <c r="O288" s="202"/>
      <c r="P288" s="205"/>
      <c r="Q288" s="205"/>
    </row>
    <row r="289" spans="15:17" x14ac:dyDescent="0.3">
      <c r="O289" s="202"/>
      <c r="P289" s="205"/>
      <c r="Q289" s="205"/>
    </row>
    <row r="290" spans="15:17" x14ac:dyDescent="0.3">
      <c r="O290" s="202"/>
      <c r="P290" s="205"/>
      <c r="Q290" s="205"/>
    </row>
    <row r="291" spans="15:17" x14ac:dyDescent="0.3">
      <c r="O291" s="202"/>
      <c r="P291" s="205"/>
      <c r="Q291" s="205"/>
    </row>
    <row r="292" spans="15:17" x14ac:dyDescent="0.3">
      <c r="O292" s="202"/>
      <c r="P292" s="205"/>
      <c r="Q292" s="205"/>
    </row>
    <row r="293" spans="15:17" x14ac:dyDescent="0.3">
      <c r="O293" s="202"/>
      <c r="P293" s="205"/>
      <c r="Q293" s="205"/>
    </row>
    <row r="294" spans="15:17" x14ac:dyDescent="0.3">
      <c r="O294" s="202"/>
      <c r="P294" s="205"/>
      <c r="Q294" s="205"/>
    </row>
    <row r="295" spans="15:17" x14ac:dyDescent="0.3">
      <c r="O295" s="202"/>
      <c r="P295" s="205"/>
      <c r="Q295" s="205"/>
    </row>
    <row r="296" spans="15:17" x14ac:dyDescent="0.3">
      <c r="O296" s="202"/>
      <c r="P296" s="205"/>
      <c r="Q296" s="205"/>
    </row>
    <row r="297" spans="15:17" x14ac:dyDescent="0.3">
      <c r="O297" s="202"/>
      <c r="P297" s="205"/>
      <c r="Q297" s="205"/>
    </row>
    <row r="298" spans="15:17" x14ac:dyDescent="0.3">
      <c r="O298" s="202"/>
      <c r="P298" s="205"/>
      <c r="Q298" s="205"/>
    </row>
    <row r="299" spans="15:17" x14ac:dyDescent="0.3">
      <c r="O299" s="202"/>
      <c r="P299" s="205"/>
      <c r="Q299" s="205"/>
    </row>
    <row r="300" spans="15:17" x14ac:dyDescent="0.3">
      <c r="O300" s="202"/>
      <c r="P300" s="205"/>
      <c r="Q300" s="205"/>
    </row>
    <row r="301" spans="15:17" x14ac:dyDescent="0.3">
      <c r="O301" s="202"/>
      <c r="P301" s="205"/>
      <c r="Q301" s="205"/>
    </row>
    <row r="302" spans="15:17" x14ac:dyDescent="0.3">
      <c r="O302" s="202"/>
      <c r="P302" s="205"/>
      <c r="Q302" s="205"/>
    </row>
    <row r="303" spans="15:17" x14ac:dyDescent="0.3">
      <c r="O303" s="202"/>
      <c r="P303" s="205"/>
      <c r="Q303" s="205"/>
    </row>
    <row r="304" spans="15:17" x14ac:dyDescent="0.3">
      <c r="O304" s="202"/>
      <c r="P304" s="205"/>
      <c r="Q304" s="205"/>
    </row>
    <row r="305" spans="15:17" x14ac:dyDescent="0.3">
      <c r="O305" s="202"/>
      <c r="P305" s="205"/>
      <c r="Q305" s="205"/>
    </row>
    <row r="306" spans="15:17" x14ac:dyDescent="0.3">
      <c r="O306" s="202"/>
      <c r="P306" s="205"/>
      <c r="Q306" s="205"/>
    </row>
    <row r="307" spans="15:17" x14ac:dyDescent="0.3">
      <c r="O307" s="202"/>
      <c r="P307" s="205"/>
      <c r="Q307" s="205"/>
    </row>
    <row r="308" spans="15:17" x14ac:dyDescent="0.3">
      <c r="O308" s="202"/>
      <c r="P308" s="205"/>
      <c r="Q308" s="205"/>
    </row>
    <row r="309" spans="15:17" x14ac:dyDescent="0.3">
      <c r="O309" s="202"/>
      <c r="P309" s="205"/>
      <c r="Q309" s="205"/>
    </row>
    <row r="310" spans="15:17" x14ac:dyDescent="0.3">
      <c r="O310" s="202"/>
      <c r="P310" s="205"/>
      <c r="Q310" s="205"/>
    </row>
    <row r="311" spans="15:17" x14ac:dyDescent="0.3">
      <c r="O311" s="202"/>
      <c r="P311" s="205"/>
      <c r="Q311" s="205"/>
    </row>
    <row r="312" spans="15:17" x14ac:dyDescent="0.3">
      <c r="O312" s="202"/>
      <c r="P312" s="205"/>
      <c r="Q312" s="205"/>
    </row>
    <row r="313" spans="15:17" x14ac:dyDescent="0.3">
      <c r="O313" s="202"/>
      <c r="P313" s="205"/>
      <c r="Q313" s="205"/>
    </row>
    <row r="314" spans="15:17" x14ac:dyDescent="0.3">
      <c r="O314" s="202"/>
      <c r="P314" s="205"/>
      <c r="Q314" s="205"/>
    </row>
    <row r="315" spans="15:17" x14ac:dyDescent="0.3">
      <c r="O315" s="202"/>
      <c r="P315" s="205"/>
      <c r="Q315" s="205"/>
    </row>
    <row r="316" spans="15:17" x14ac:dyDescent="0.3">
      <c r="O316" s="202"/>
      <c r="P316" s="205"/>
      <c r="Q316" s="205"/>
    </row>
    <row r="317" spans="15:17" x14ac:dyDescent="0.3">
      <c r="O317" s="202"/>
      <c r="P317" s="205"/>
      <c r="Q317" s="205"/>
    </row>
    <row r="318" spans="15:17" x14ac:dyDescent="0.3">
      <c r="O318" s="202"/>
      <c r="P318" s="205"/>
      <c r="Q318" s="205"/>
    </row>
    <row r="319" spans="15:17" x14ac:dyDescent="0.3">
      <c r="O319" s="202"/>
      <c r="P319" s="205"/>
      <c r="Q319" s="205"/>
    </row>
    <row r="320" spans="15:17" x14ac:dyDescent="0.3">
      <c r="O320" s="202"/>
      <c r="P320" s="205"/>
      <c r="Q320" s="205"/>
    </row>
    <row r="321" spans="15:17" x14ac:dyDescent="0.3">
      <c r="O321" s="202"/>
      <c r="P321" s="205"/>
      <c r="Q321" s="205"/>
    </row>
    <row r="322" spans="15:17" x14ac:dyDescent="0.3">
      <c r="O322" s="202"/>
      <c r="P322" s="205"/>
      <c r="Q322" s="205"/>
    </row>
    <row r="323" spans="15:17" x14ac:dyDescent="0.3">
      <c r="O323" s="202"/>
      <c r="P323" s="205"/>
      <c r="Q323" s="205"/>
    </row>
    <row r="324" spans="15:17" x14ac:dyDescent="0.3">
      <c r="O324" s="202"/>
      <c r="P324" s="205"/>
      <c r="Q324" s="205"/>
    </row>
    <row r="325" spans="15:17" x14ac:dyDescent="0.3">
      <c r="O325" s="202"/>
      <c r="P325" s="205"/>
      <c r="Q325" s="205"/>
    </row>
    <row r="326" spans="15:17" x14ac:dyDescent="0.3">
      <c r="O326" s="202"/>
      <c r="P326" s="205"/>
      <c r="Q326" s="205"/>
    </row>
    <row r="327" spans="15:17" x14ac:dyDescent="0.3">
      <c r="O327" s="202"/>
      <c r="P327" s="205"/>
      <c r="Q327" s="205"/>
    </row>
    <row r="328" spans="15:17" x14ac:dyDescent="0.3">
      <c r="O328" s="202"/>
      <c r="P328" s="205"/>
      <c r="Q328" s="205"/>
    </row>
    <row r="329" spans="15:17" x14ac:dyDescent="0.3">
      <c r="O329" s="202"/>
      <c r="P329" s="205"/>
      <c r="Q329" s="205"/>
    </row>
    <row r="330" spans="15:17" x14ac:dyDescent="0.3">
      <c r="O330" s="202"/>
      <c r="P330" s="205"/>
      <c r="Q330" s="205"/>
    </row>
    <row r="331" spans="15:17" x14ac:dyDescent="0.3">
      <c r="O331" s="202"/>
      <c r="P331" s="205"/>
      <c r="Q331" s="205"/>
    </row>
    <row r="332" spans="15:17" x14ac:dyDescent="0.3">
      <c r="O332" s="202"/>
      <c r="P332" s="205"/>
      <c r="Q332" s="205"/>
    </row>
    <row r="333" spans="15:17" x14ac:dyDescent="0.3">
      <c r="O333" s="202"/>
      <c r="P333" s="205"/>
      <c r="Q333" s="205"/>
    </row>
    <row r="334" spans="15:17" x14ac:dyDescent="0.3">
      <c r="O334" s="202"/>
      <c r="P334" s="205"/>
      <c r="Q334" s="205"/>
    </row>
    <row r="335" spans="15:17" x14ac:dyDescent="0.3">
      <c r="O335" s="202"/>
      <c r="P335" s="205"/>
      <c r="Q335" s="205"/>
    </row>
    <row r="336" spans="15:17" x14ac:dyDescent="0.3">
      <c r="O336" s="202"/>
      <c r="P336" s="205"/>
      <c r="Q336" s="205"/>
    </row>
    <row r="337" spans="15:17" x14ac:dyDescent="0.3">
      <c r="O337" s="202"/>
      <c r="P337" s="205"/>
      <c r="Q337" s="205"/>
    </row>
    <row r="338" spans="15:17" x14ac:dyDescent="0.3">
      <c r="O338" s="202"/>
      <c r="P338" s="205"/>
      <c r="Q338" s="205"/>
    </row>
    <row r="339" spans="15:17" x14ac:dyDescent="0.3">
      <c r="O339" s="202"/>
      <c r="P339" s="205"/>
      <c r="Q339" s="205"/>
    </row>
    <row r="340" spans="15:17" x14ac:dyDescent="0.3">
      <c r="O340" s="202"/>
      <c r="P340" s="205"/>
      <c r="Q340" s="205"/>
    </row>
    <row r="341" spans="15:17" x14ac:dyDescent="0.3">
      <c r="O341" s="202"/>
      <c r="P341" s="205"/>
      <c r="Q341" s="205"/>
    </row>
    <row r="342" spans="15:17" x14ac:dyDescent="0.3">
      <c r="O342" s="202"/>
      <c r="P342" s="205"/>
      <c r="Q342" s="205"/>
    </row>
    <row r="343" spans="15:17" x14ac:dyDescent="0.3">
      <c r="O343" s="202"/>
      <c r="P343" s="205"/>
      <c r="Q343" s="205"/>
    </row>
    <row r="344" spans="15:17" x14ac:dyDescent="0.3">
      <c r="O344" s="202"/>
      <c r="P344" s="205"/>
      <c r="Q344" s="205"/>
    </row>
    <row r="345" spans="15:17" x14ac:dyDescent="0.3">
      <c r="O345" s="202"/>
      <c r="P345" s="205"/>
      <c r="Q345" s="205"/>
    </row>
    <row r="346" spans="15:17" x14ac:dyDescent="0.3">
      <c r="O346" s="202"/>
      <c r="P346" s="205"/>
      <c r="Q346" s="205"/>
    </row>
    <row r="347" spans="15:17" x14ac:dyDescent="0.3">
      <c r="O347" s="202"/>
      <c r="P347" s="205"/>
      <c r="Q347" s="205"/>
    </row>
    <row r="348" spans="15:17" x14ac:dyDescent="0.3">
      <c r="O348" s="202"/>
      <c r="P348" s="205"/>
      <c r="Q348" s="205"/>
    </row>
    <row r="349" spans="15:17" x14ac:dyDescent="0.3">
      <c r="O349" s="202"/>
      <c r="P349" s="205"/>
      <c r="Q349" s="205"/>
    </row>
    <row r="350" spans="15:17" x14ac:dyDescent="0.3">
      <c r="O350" s="202"/>
      <c r="P350" s="205"/>
      <c r="Q350" s="205"/>
    </row>
    <row r="351" spans="15:17" x14ac:dyDescent="0.3">
      <c r="O351" s="202"/>
      <c r="P351" s="205"/>
      <c r="Q351" s="205"/>
    </row>
    <row r="352" spans="15:17" x14ac:dyDescent="0.3">
      <c r="O352" s="202"/>
      <c r="P352" s="205"/>
      <c r="Q352" s="205"/>
    </row>
    <row r="353" spans="15:17" x14ac:dyDescent="0.3">
      <c r="O353" s="202"/>
      <c r="P353" s="205"/>
      <c r="Q353" s="205"/>
    </row>
    <row r="354" spans="15:17" x14ac:dyDescent="0.3">
      <c r="O354" s="202"/>
      <c r="P354" s="205"/>
      <c r="Q354" s="205"/>
    </row>
    <row r="355" spans="15:17" x14ac:dyDescent="0.3">
      <c r="O355" s="202"/>
      <c r="P355" s="205"/>
      <c r="Q355" s="205"/>
    </row>
    <row r="356" spans="15:17" x14ac:dyDescent="0.3">
      <c r="O356" s="202"/>
      <c r="P356" s="205"/>
      <c r="Q356" s="205"/>
    </row>
    <row r="357" spans="15:17" x14ac:dyDescent="0.3">
      <c r="O357" s="202"/>
      <c r="P357" s="205"/>
      <c r="Q357" s="205"/>
    </row>
    <row r="358" spans="15:17" x14ac:dyDescent="0.3">
      <c r="O358" s="202"/>
      <c r="P358" s="205"/>
      <c r="Q358" s="205"/>
    </row>
    <row r="359" spans="15:17" x14ac:dyDescent="0.3">
      <c r="O359" s="202"/>
      <c r="P359" s="205"/>
      <c r="Q359" s="205"/>
    </row>
    <row r="360" spans="15:17" x14ac:dyDescent="0.3">
      <c r="O360" s="202"/>
      <c r="P360" s="205"/>
      <c r="Q360" s="205"/>
    </row>
    <row r="361" spans="15:17" x14ac:dyDescent="0.3">
      <c r="O361" s="202"/>
      <c r="P361" s="205"/>
      <c r="Q361" s="205"/>
    </row>
    <row r="362" spans="15:17" x14ac:dyDescent="0.3">
      <c r="O362" s="202"/>
      <c r="P362" s="205"/>
      <c r="Q362" s="205"/>
    </row>
    <row r="363" spans="15:17" x14ac:dyDescent="0.3">
      <c r="O363" s="202"/>
      <c r="P363" s="205"/>
      <c r="Q363" s="205"/>
    </row>
    <row r="364" spans="15:17" x14ac:dyDescent="0.3">
      <c r="O364" s="202"/>
      <c r="P364" s="205"/>
      <c r="Q364" s="205"/>
    </row>
    <row r="365" spans="15:17" x14ac:dyDescent="0.3">
      <c r="O365" s="202"/>
      <c r="P365" s="205"/>
      <c r="Q365" s="205"/>
    </row>
    <row r="366" spans="15:17" x14ac:dyDescent="0.3">
      <c r="O366" s="202"/>
      <c r="P366" s="205"/>
      <c r="Q366" s="205"/>
    </row>
    <row r="367" spans="15:17" x14ac:dyDescent="0.3">
      <c r="O367" s="202"/>
      <c r="P367" s="205"/>
      <c r="Q367" s="205"/>
    </row>
    <row r="368" spans="15:17" x14ac:dyDescent="0.3">
      <c r="O368" s="202"/>
      <c r="P368" s="205"/>
      <c r="Q368" s="205"/>
    </row>
    <row r="369" spans="15:17" x14ac:dyDescent="0.3">
      <c r="O369" s="202"/>
      <c r="P369" s="205"/>
      <c r="Q369" s="205"/>
    </row>
    <row r="370" spans="15:17" x14ac:dyDescent="0.3">
      <c r="O370" s="202"/>
      <c r="P370" s="205"/>
      <c r="Q370" s="205"/>
    </row>
    <row r="371" spans="15:17" x14ac:dyDescent="0.3">
      <c r="O371" s="202"/>
      <c r="P371" s="205"/>
      <c r="Q371" s="205"/>
    </row>
    <row r="372" spans="15:17" x14ac:dyDescent="0.3">
      <c r="O372" s="202"/>
      <c r="P372" s="205"/>
      <c r="Q372" s="205"/>
    </row>
    <row r="373" spans="15:17" x14ac:dyDescent="0.3">
      <c r="O373" s="202"/>
      <c r="P373" s="205"/>
      <c r="Q373" s="205"/>
    </row>
    <row r="374" spans="15:17" x14ac:dyDescent="0.3">
      <c r="O374" s="202"/>
      <c r="P374" s="205"/>
      <c r="Q374" s="205"/>
    </row>
    <row r="375" spans="15:17" x14ac:dyDescent="0.3">
      <c r="O375" s="202"/>
      <c r="P375" s="205"/>
      <c r="Q375" s="205"/>
    </row>
    <row r="376" spans="15:17" x14ac:dyDescent="0.3">
      <c r="O376" s="202"/>
      <c r="P376" s="205"/>
      <c r="Q376" s="205"/>
    </row>
    <row r="377" spans="15:17" x14ac:dyDescent="0.3">
      <c r="O377" s="202"/>
      <c r="P377" s="205"/>
      <c r="Q377" s="205"/>
    </row>
    <row r="378" spans="15:17" x14ac:dyDescent="0.3">
      <c r="O378" s="202"/>
      <c r="P378" s="205"/>
      <c r="Q378" s="205"/>
    </row>
    <row r="379" spans="15:17" x14ac:dyDescent="0.3">
      <c r="O379" s="202"/>
      <c r="P379" s="205"/>
      <c r="Q379" s="205"/>
    </row>
    <row r="380" spans="15:17" x14ac:dyDescent="0.3">
      <c r="O380" s="202"/>
      <c r="P380" s="205"/>
      <c r="Q380" s="205"/>
    </row>
    <row r="381" spans="15:17" x14ac:dyDescent="0.3">
      <c r="O381" s="202"/>
      <c r="P381" s="205"/>
      <c r="Q381" s="205"/>
    </row>
    <row r="382" spans="15:17" x14ac:dyDescent="0.3">
      <c r="O382" s="202"/>
      <c r="P382" s="205"/>
      <c r="Q382" s="205"/>
    </row>
    <row r="383" spans="15:17" x14ac:dyDescent="0.3">
      <c r="O383" s="202"/>
      <c r="P383" s="205"/>
      <c r="Q383" s="205"/>
    </row>
    <row r="384" spans="15:17" x14ac:dyDescent="0.3">
      <c r="O384" s="202"/>
      <c r="P384" s="205"/>
      <c r="Q384" s="205"/>
    </row>
    <row r="385" spans="15:17" x14ac:dyDescent="0.3">
      <c r="O385" s="202"/>
      <c r="P385" s="205"/>
      <c r="Q385" s="205"/>
    </row>
    <row r="386" spans="15:17" x14ac:dyDescent="0.3">
      <c r="O386" s="202"/>
      <c r="P386" s="205"/>
      <c r="Q386" s="205"/>
    </row>
    <row r="387" spans="15:17" x14ac:dyDescent="0.3">
      <c r="O387" s="202"/>
      <c r="P387" s="205"/>
      <c r="Q387" s="205"/>
    </row>
    <row r="388" spans="15:17" x14ac:dyDescent="0.3">
      <c r="O388" s="202"/>
      <c r="P388" s="205"/>
      <c r="Q388" s="205"/>
    </row>
    <row r="389" spans="15:17" x14ac:dyDescent="0.3">
      <c r="O389" s="202"/>
      <c r="P389" s="205"/>
      <c r="Q389" s="205"/>
    </row>
    <row r="390" spans="15:17" x14ac:dyDescent="0.3">
      <c r="O390" s="202"/>
      <c r="P390" s="205"/>
      <c r="Q390" s="205"/>
    </row>
    <row r="391" spans="15:17" x14ac:dyDescent="0.3">
      <c r="O391" s="202"/>
      <c r="P391" s="205"/>
      <c r="Q391" s="205"/>
    </row>
    <row r="392" spans="15:17" x14ac:dyDescent="0.3">
      <c r="O392" s="202"/>
      <c r="P392" s="205"/>
      <c r="Q392" s="205"/>
    </row>
    <row r="393" spans="15:17" x14ac:dyDescent="0.3">
      <c r="O393" s="202"/>
      <c r="P393" s="205"/>
      <c r="Q393" s="205"/>
    </row>
    <row r="394" spans="15:17" x14ac:dyDescent="0.3">
      <c r="O394" s="202"/>
      <c r="P394" s="205"/>
      <c r="Q394" s="205"/>
    </row>
    <row r="395" spans="15:17" x14ac:dyDescent="0.3">
      <c r="O395" s="202"/>
      <c r="P395" s="205"/>
      <c r="Q395" s="205"/>
    </row>
    <row r="396" spans="15:17" x14ac:dyDescent="0.3">
      <c r="O396" s="202"/>
      <c r="P396" s="205"/>
      <c r="Q396" s="205"/>
    </row>
    <row r="397" spans="15:17" x14ac:dyDescent="0.3">
      <c r="O397" s="202"/>
      <c r="P397" s="205"/>
      <c r="Q397" s="205"/>
    </row>
    <row r="398" spans="15:17" x14ac:dyDescent="0.3">
      <c r="O398" s="202"/>
      <c r="P398" s="205"/>
      <c r="Q398" s="205"/>
    </row>
    <row r="399" spans="15:17" x14ac:dyDescent="0.3">
      <c r="O399" s="202"/>
      <c r="P399" s="205"/>
      <c r="Q399" s="205"/>
    </row>
    <row r="400" spans="15:17" x14ac:dyDescent="0.3">
      <c r="O400" s="202"/>
      <c r="P400" s="205"/>
      <c r="Q400" s="205"/>
    </row>
    <row r="401" spans="15:17" x14ac:dyDescent="0.3">
      <c r="O401" s="202"/>
      <c r="P401" s="205"/>
      <c r="Q401" s="205"/>
    </row>
    <row r="402" spans="15:17" x14ac:dyDescent="0.3">
      <c r="O402" s="202"/>
      <c r="P402" s="205"/>
      <c r="Q402" s="205"/>
    </row>
    <row r="403" spans="15:17" x14ac:dyDescent="0.3">
      <c r="O403" s="202"/>
      <c r="P403" s="205"/>
      <c r="Q403" s="205"/>
    </row>
    <row r="404" spans="15:17" x14ac:dyDescent="0.3">
      <c r="O404" s="202"/>
      <c r="P404" s="205"/>
      <c r="Q404" s="205"/>
    </row>
    <row r="405" spans="15:17" x14ac:dyDescent="0.3">
      <c r="O405" s="202"/>
      <c r="P405" s="205"/>
      <c r="Q405" s="205"/>
    </row>
    <row r="406" spans="15:17" x14ac:dyDescent="0.3">
      <c r="O406" s="202"/>
      <c r="P406" s="205"/>
      <c r="Q406" s="205"/>
    </row>
    <row r="407" spans="15:17" x14ac:dyDescent="0.3">
      <c r="O407" s="202"/>
      <c r="P407" s="205"/>
      <c r="Q407" s="205"/>
    </row>
    <row r="408" spans="15:17" x14ac:dyDescent="0.3">
      <c r="O408" s="202"/>
      <c r="P408" s="205"/>
      <c r="Q408" s="205"/>
    </row>
    <row r="409" spans="15:17" x14ac:dyDescent="0.3">
      <c r="O409" s="202"/>
      <c r="P409" s="205"/>
      <c r="Q409" s="205"/>
    </row>
    <row r="410" spans="15:17" x14ac:dyDescent="0.3">
      <c r="O410" s="202"/>
      <c r="P410" s="205"/>
      <c r="Q410" s="205"/>
    </row>
    <row r="411" spans="15:17" x14ac:dyDescent="0.3">
      <c r="O411" s="202"/>
      <c r="P411" s="205"/>
      <c r="Q411" s="205"/>
    </row>
    <row r="412" spans="15:17" x14ac:dyDescent="0.3">
      <c r="O412" s="202"/>
      <c r="P412" s="205"/>
      <c r="Q412" s="205"/>
    </row>
    <row r="413" spans="15:17" x14ac:dyDescent="0.3">
      <c r="O413" s="202"/>
      <c r="P413" s="205"/>
      <c r="Q413" s="205"/>
    </row>
    <row r="414" spans="15:17" x14ac:dyDescent="0.3">
      <c r="O414" s="202"/>
      <c r="P414" s="205"/>
      <c r="Q414" s="205"/>
    </row>
    <row r="415" spans="15:17" x14ac:dyDescent="0.3">
      <c r="O415" s="202"/>
      <c r="P415" s="205"/>
      <c r="Q415" s="205"/>
    </row>
    <row r="416" spans="15:17" x14ac:dyDescent="0.3">
      <c r="O416" s="202"/>
      <c r="P416" s="205"/>
      <c r="Q416" s="205"/>
    </row>
    <row r="417" spans="15:17" x14ac:dyDescent="0.3">
      <c r="O417" s="202"/>
      <c r="P417" s="205"/>
      <c r="Q417" s="205"/>
    </row>
    <row r="418" spans="15:17" x14ac:dyDescent="0.3">
      <c r="O418" s="202"/>
      <c r="P418" s="205"/>
      <c r="Q418" s="205"/>
    </row>
    <row r="419" spans="15:17" x14ac:dyDescent="0.3">
      <c r="O419" s="202"/>
      <c r="P419" s="205"/>
      <c r="Q419" s="205"/>
    </row>
    <row r="420" spans="15:17" x14ac:dyDescent="0.3">
      <c r="O420" s="202"/>
      <c r="P420" s="205"/>
      <c r="Q420" s="205"/>
    </row>
    <row r="421" spans="15:17" x14ac:dyDescent="0.3">
      <c r="O421" s="202"/>
      <c r="P421" s="205"/>
      <c r="Q421" s="205"/>
    </row>
    <row r="422" spans="15:17" x14ac:dyDescent="0.3">
      <c r="O422" s="202"/>
      <c r="P422" s="205"/>
      <c r="Q422" s="205"/>
    </row>
    <row r="423" spans="15:17" x14ac:dyDescent="0.3">
      <c r="O423" s="202"/>
      <c r="P423" s="205"/>
      <c r="Q423" s="205"/>
    </row>
    <row r="424" spans="15:17" x14ac:dyDescent="0.3">
      <c r="O424" s="202"/>
      <c r="P424" s="205"/>
      <c r="Q424" s="205"/>
    </row>
    <row r="425" spans="15:17" x14ac:dyDescent="0.3">
      <c r="O425" s="202"/>
      <c r="P425" s="205"/>
      <c r="Q425" s="205"/>
    </row>
    <row r="426" spans="15:17" x14ac:dyDescent="0.3">
      <c r="O426" s="202"/>
      <c r="P426" s="205"/>
      <c r="Q426" s="205"/>
    </row>
    <row r="427" spans="15:17" x14ac:dyDescent="0.3">
      <c r="O427" s="202"/>
      <c r="P427" s="205"/>
      <c r="Q427" s="205"/>
    </row>
    <row r="428" spans="15:17" x14ac:dyDescent="0.3">
      <c r="O428" s="202"/>
      <c r="P428" s="205"/>
      <c r="Q428" s="205"/>
    </row>
    <row r="429" spans="15:17" x14ac:dyDescent="0.3">
      <c r="O429" s="202"/>
      <c r="P429" s="205"/>
      <c r="Q429" s="205"/>
    </row>
    <row r="430" spans="15:17" x14ac:dyDescent="0.3">
      <c r="O430" s="202"/>
      <c r="P430" s="205"/>
      <c r="Q430" s="205"/>
    </row>
    <row r="431" spans="15:17" x14ac:dyDescent="0.3">
      <c r="O431" s="202"/>
      <c r="P431" s="205"/>
      <c r="Q431" s="205"/>
    </row>
    <row r="432" spans="15:17" x14ac:dyDescent="0.3">
      <c r="O432" s="202"/>
      <c r="P432" s="205"/>
      <c r="Q432" s="205"/>
    </row>
    <row r="433" spans="15:17" x14ac:dyDescent="0.3">
      <c r="O433" s="202"/>
      <c r="P433" s="205"/>
      <c r="Q433" s="205"/>
    </row>
    <row r="434" spans="15:17" x14ac:dyDescent="0.3">
      <c r="O434" s="202"/>
      <c r="P434" s="205"/>
      <c r="Q434" s="205"/>
    </row>
    <row r="435" spans="15:17" x14ac:dyDescent="0.3">
      <c r="O435" s="202"/>
      <c r="P435" s="205"/>
      <c r="Q435" s="205"/>
    </row>
    <row r="436" spans="15:17" x14ac:dyDescent="0.3">
      <c r="O436" s="202"/>
      <c r="P436" s="205"/>
      <c r="Q436" s="205"/>
    </row>
    <row r="437" spans="15:17" x14ac:dyDescent="0.3">
      <c r="O437" s="202"/>
      <c r="P437" s="205"/>
      <c r="Q437" s="205"/>
    </row>
    <row r="438" spans="15:17" x14ac:dyDescent="0.3">
      <c r="O438" s="202"/>
      <c r="P438" s="205"/>
      <c r="Q438" s="205"/>
    </row>
    <row r="439" spans="15:17" x14ac:dyDescent="0.3">
      <c r="O439" s="202"/>
      <c r="P439" s="205"/>
      <c r="Q439" s="205"/>
    </row>
    <row r="440" spans="15:17" x14ac:dyDescent="0.3">
      <c r="O440" s="202"/>
      <c r="P440" s="205"/>
      <c r="Q440" s="205"/>
    </row>
    <row r="441" spans="15:17" x14ac:dyDescent="0.3">
      <c r="O441" s="202"/>
      <c r="P441" s="205"/>
      <c r="Q441" s="205"/>
    </row>
    <row r="442" spans="15:17" x14ac:dyDescent="0.3">
      <c r="O442" s="202"/>
      <c r="P442" s="205"/>
      <c r="Q442" s="205"/>
    </row>
    <row r="443" spans="15:17" x14ac:dyDescent="0.3">
      <c r="O443" s="202"/>
      <c r="P443" s="205"/>
      <c r="Q443" s="205"/>
    </row>
    <row r="444" spans="15:17" x14ac:dyDescent="0.3">
      <c r="O444" s="202"/>
      <c r="P444" s="205"/>
      <c r="Q444" s="205"/>
    </row>
    <row r="445" spans="15:17" x14ac:dyDescent="0.3">
      <c r="O445" s="202"/>
      <c r="P445" s="205"/>
      <c r="Q445" s="205"/>
    </row>
    <row r="446" spans="15:17" x14ac:dyDescent="0.3">
      <c r="O446" s="202"/>
      <c r="P446" s="205"/>
      <c r="Q446" s="205"/>
    </row>
    <row r="447" spans="15:17" x14ac:dyDescent="0.3">
      <c r="O447" s="202"/>
      <c r="P447" s="205"/>
      <c r="Q447" s="205"/>
    </row>
    <row r="448" spans="15:17" x14ac:dyDescent="0.3">
      <c r="O448" s="202"/>
      <c r="P448" s="205"/>
      <c r="Q448" s="205"/>
    </row>
    <row r="449" spans="15:17" x14ac:dyDescent="0.3">
      <c r="O449" s="202"/>
      <c r="P449" s="205"/>
      <c r="Q449" s="205"/>
    </row>
    <row r="450" spans="15:17" x14ac:dyDescent="0.3">
      <c r="O450" s="202"/>
      <c r="P450" s="205"/>
      <c r="Q450" s="205"/>
    </row>
    <row r="451" spans="15:17" x14ac:dyDescent="0.3">
      <c r="O451" s="202"/>
      <c r="P451" s="205"/>
      <c r="Q451" s="205"/>
    </row>
    <row r="452" spans="15:17" x14ac:dyDescent="0.3">
      <c r="O452" s="202"/>
      <c r="P452" s="205"/>
      <c r="Q452" s="205"/>
    </row>
    <row r="453" spans="15:17" x14ac:dyDescent="0.3">
      <c r="O453" s="202"/>
      <c r="P453" s="205"/>
      <c r="Q453" s="205"/>
    </row>
    <row r="454" spans="15:17" x14ac:dyDescent="0.3">
      <c r="O454" s="202"/>
      <c r="P454" s="205"/>
      <c r="Q454" s="205"/>
    </row>
    <row r="455" spans="15:17" x14ac:dyDescent="0.3">
      <c r="O455" s="202"/>
      <c r="P455" s="205"/>
      <c r="Q455" s="205"/>
    </row>
    <row r="456" spans="15:17" x14ac:dyDescent="0.3">
      <c r="O456" s="202"/>
      <c r="P456" s="205"/>
      <c r="Q456" s="205"/>
    </row>
    <row r="457" spans="15:17" x14ac:dyDescent="0.3">
      <c r="O457" s="202"/>
      <c r="P457" s="205"/>
      <c r="Q457" s="205"/>
    </row>
    <row r="458" spans="15:17" x14ac:dyDescent="0.3">
      <c r="O458" s="202"/>
      <c r="P458" s="205"/>
      <c r="Q458" s="205"/>
    </row>
    <row r="459" spans="15:17" x14ac:dyDescent="0.3">
      <c r="O459" s="202"/>
      <c r="P459" s="205"/>
      <c r="Q459" s="205"/>
    </row>
    <row r="460" spans="15:17" x14ac:dyDescent="0.3">
      <c r="O460" s="202"/>
      <c r="P460" s="205"/>
      <c r="Q460" s="205"/>
    </row>
    <row r="461" spans="15:17" x14ac:dyDescent="0.3">
      <c r="O461" s="202"/>
      <c r="P461" s="205"/>
      <c r="Q461" s="205"/>
    </row>
    <row r="462" spans="15:17" x14ac:dyDescent="0.3">
      <c r="O462" s="202"/>
      <c r="P462" s="205"/>
      <c r="Q462" s="205"/>
    </row>
    <row r="463" spans="15:17" x14ac:dyDescent="0.3">
      <c r="O463" s="202"/>
      <c r="P463" s="205"/>
      <c r="Q463" s="205"/>
    </row>
    <row r="464" spans="15:17" x14ac:dyDescent="0.3">
      <c r="O464" s="202"/>
      <c r="P464" s="205"/>
      <c r="Q464" s="205"/>
    </row>
    <row r="465" spans="15:17" x14ac:dyDescent="0.3">
      <c r="O465" s="202"/>
      <c r="P465" s="205"/>
      <c r="Q465" s="205"/>
    </row>
    <row r="466" spans="15:17" x14ac:dyDescent="0.3">
      <c r="O466" s="202"/>
      <c r="P466" s="205"/>
      <c r="Q466" s="205"/>
    </row>
    <row r="467" spans="15:17" x14ac:dyDescent="0.3">
      <c r="O467" s="202"/>
      <c r="P467" s="205"/>
      <c r="Q467" s="205"/>
    </row>
    <row r="468" spans="15:17" x14ac:dyDescent="0.3">
      <c r="O468" s="202"/>
      <c r="P468" s="205"/>
      <c r="Q468" s="205"/>
    </row>
    <row r="469" spans="15:17" x14ac:dyDescent="0.3">
      <c r="O469" s="202"/>
      <c r="P469" s="205"/>
      <c r="Q469" s="205"/>
    </row>
    <row r="470" spans="15:17" x14ac:dyDescent="0.3">
      <c r="O470" s="202"/>
      <c r="P470" s="205"/>
      <c r="Q470" s="205"/>
    </row>
    <row r="471" spans="15:17" x14ac:dyDescent="0.3">
      <c r="O471" s="202"/>
      <c r="P471" s="205"/>
      <c r="Q471" s="205"/>
    </row>
    <row r="472" spans="15:17" x14ac:dyDescent="0.3">
      <c r="O472" s="202"/>
      <c r="P472" s="205"/>
      <c r="Q472" s="205"/>
    </row>
    <row r="473" spans="15:17" x14ac:dyDescent="0.3">
      <c r="O473" s="202"/>
      <c r="P473" s="205"/>
      <c r="Q473" s="205"/>
    </row>
    <row r="474" spans="15:17" x14ac:dyDescent="0.3">
      <c r="O474" s="202"/>
      <c r="P474" s="205"/>
      <c r="Q474" s="205"/>
    </row>
    <row r="475" spans="15:17" x14ac:dyDescent="0.3">
      <c r="O475" s="202"/>
      <c r="P475" s="205"/>
      <c r="Q475" s="205"/>
    </row>
    <row r="476" spans="15:17" x14ac:dyDescent="0.3">
      <c r="O476" s="202"/>
      <c r="P476" s="205"/>
      <c r="Q476" s="205"/>
    </row>
    <row r="477" spans="15:17" x14ac:dyDescent="0.3">
      <c r="O477" s="202"/>
      <c r="P477" s="205"/>
      <c r="Q477" s="205"/>
    </row>
    <row r="478" spans="15:17" x14ac:dyDescent="0.3">
      <c r="O478" s="202"/>
      <c r="P478" s="205"/>
      <c r="Q478" s="205"/>
    </row>
    <row r="479" spans="15:17" x14ac:dyDescent="0.3">
      <c r="O479" s="202"/>
      <c r="P479" s="205"/>
      <c r="Q479" s="205"/>
    </row>
    <row r="480" spans="15:17" x14ac:dyDescent="0.3">
      <c r="O480" s="202"/>
      <c r="P480" s="205"/>
      <c r="Q480" s="205"/>
    </row>
    <row r="481" spans="15:17" x14ac:dyDescent="0.3">
      <c r="O481" s="202"/>
      <c r="P481" s="205"/>
      <c r="Q481" s="205"/>
    </row>
    <row r="482" spans="15:17" x14ac:dyDescent="0.3">
      <c r="O482" s="202"/>
      <c r="P482" s="205"/>
      <c r="Q482" s="205"/>
    </row>
    <row r="483" spans="15:17" x14ac:dyDescent="0.3">
      <c r="O483" s="202"/>
      <c r="P483" s="205"/>
      <c r="Q483" s="205"/>
    </row>
    <row r="484" spans="15:17" x14ac:dyDescent="0.3">
      <c r="O484" s="202"/>
      <c r="P484" s="205"/>
      <c r="Q484" s="205"/>
    </row>
    <row r="485" spans="15:17" x14ac:dyDescent="0.3">
      <c r="O485" s="202"/>
      <c r="P485" s="205"/>
      <c r="Q485" s="205"/>
    </row>
    <row r="486" spans="15:17" x14ac:dyDescent="0.3">
      <c r="O486" s="202"/>
      <c r="P486" s="205"/>
      <c r="Q486" s="205"/>
    </row>
    <row r="487" spans="15:17" x14ac:dyDescent="0.3">
      <c r="O487" s="202"/>
      <c r="P487" s="205"/>
      <c r="Q487" s="205"/>
    </row>
    <row r="488" spans="15:17" x14ac:dyDescent="0.3">
      <c r="O488" s="202"/>
      <c r="P488" s="205"/>
      <c r="Q488" s="205"/>
    </row>
    <row r="489" spans="15:17" x14ac:dyDescent="0.3">
      <c r="O489" s="202"/>
      <c r="P489" s="205"/>
      <c r="Q489" s="205"/>
    </row>
    <row r="490" spans="15:17" x14ac:dyDescent="0.3">
      <c r="O490" s="202"/>
      <c r="P490" s="205"/>
      <c r="Q490" s="205"/>
    </row>
    <row r="491" spans="15:17" x14ac:dyDescent="0.3">
      <c r="O491" s="202"/>
      <c r="P491" s="205"/>
      <c r="Q491" s="205"/>
    </row>
    <row r="492" spans="15:17" x14ac:dyDescent="0.3">
      <c r="O492" s="202"/>
      <c r="P492" s="205"/>
      <c r="Q492" s="205"/>
    </row>
    <row r="493" spans="15:17" x14ac:dyDescent="0.3">
      <c r="O493" s="202"/>
      <c r="P493" s="205"/>
      <c r="Q493" s="205"/>
    </row>
    <row r="494" spans="15:17" x14ac:dyDescent="0.3">
      <c r="O494" s="202"/>
      <c r="P494" s="205"/>
      <c r="Q494" s="205"/>
    </row>
    <row r="495" spans="15:17" x14ac:dyDescent="0.3">
      <c r="O495" s="202"/>
      <c r="P495" s="205"/>
      <c r="Q495" s="205"/>
    </row>
    <row r="496" spans="15:17" x14ac:dyDescent="0.3">
      <c r="O496" s="202"/>
      <c r="P496" s="205"/>
      <c r="Q496" s="205"/>
    </row>
    <row r="497" spans="15:17" x14ac:dyDescent="0.3">
      <c r="O497" s="202"/>
      <c r="P497" s="205"/>
      <c r="Q497" s="205"/>
    </row>
    <row r="498" spans="15:17" x14ac:dyDescent="0.3">
      <c r="O498" s="202"/>
      <c r="P498" s="205"/>
      <c r="Q498" s="205"/>
    </row>
    <row r="499" spans="15:17" x14ac:dyDescent="0.3">
      <c r="O499" s="202"/>
      <c r="P499" s="205"/>
      <c r="Q499" s="205"/>
    </row>
    <row r="500" spans="15:17" x14ac:dyDescent="0.3">
      <c r="O500" s="202"/>
      <c r="P500" s="205"/>
      <c r="Q500" s="205"/>
    </row>
    <row r="501" spans="15:17" x14ac:dyDescent="0.3">
      <c r="O501" s="202"/>
      <c r="P501" s="205"/>
      <c r="Q501" s="205"/>
    </row>
    <row r="502" spans="15:17" x14ac:dyDescent="0.3">
      <c r="O502" s="202"/>
      <c r="P502" s="205"/>
      <c r="Q502" s="205"/>
    </row>
    <row r="503" spans="15:17" x14ac:dyDescent="0.3">
      <c r="O503" s="202"/>
      <c r="P503" s="205"/>
      <c r="Q503" s="205"/>
    </row>
    <row r="504" spans="15:17" x14ac:dyDescent="0.3">
      <c r="O504" s="202"/>
      <c r="P504" s="205"/>
      <c r="Q504" s="205"/>
    </row>
    <row r="505" spans="15:17" x14ac:dyDescent="0.3">
      <c r="O505" s="202"/>
      <c r="P505" s="205"/>
      <c r="Q505" s="205"/>
    </row>
    <row r="506" spans="15:17" x14ac:dyDescent="0.3">
      <c r="O506" s="202"/>
      <c r="P506" s="205"/>
      <c r="Q506" s="205"/>
    </row>
    <row r="507" spans="15:17" x14ac:dyDescent="0.3">
      <c r="O507" s="202"/>
      <c r="P507" s="205"/>
      <c r="Q507" s="205"/>
    </row>
    <row r="508" spans="15:17" x14ac:dyDescent="0.3">
      <c r="O508" s="202"/>
      <c r="P508" s="205"/>
      <c r="Q508" s="205"/>
    </row>
    <row r="509" spans="15:17" x14ac:dyDescent="0.3">
      <c r="O509" s="202"/>
      <c r="P509" s="205"/>
      <c r="Q509" s="205"/>
    </row>
    <row r="510" spans="15:17" x14ac:dyDescent="0.3">
      <c r="O510" s="202"/>
      <c r="P510" s="205"/>
      <c r="Q510" s="205"/>
    </row>
    <row r="511" spans="15:17" x14ac:dyDescent="0.3">
      <c r="O511" s="202"/>
      <c r="P511" s="205"/>
      <c r="Q511" s="205"/>
    </row>
    <row r="512" spans="15:17" x14ac:dyDescent="0.3">
      <c r="O512" s="202"/>
      <c r="P512" s="205"/>
      <c r="Q512" s="205"/>
    </row>
    <row r="513" spans="15:17" x14ac:dyDescent="0.3">
      <c r="O513" s="202"/>
      <c r="P513" s="205"/>
      <c r="Q513" s="205"/>
    </row>
    <row r="514" spans="15:17" x14ac:dyDescent="0.3">
      <c r="O514" s="202"/>
      <c r="P514" s="205"/>
      <c r="Q514" s="205"/>
    </row>
    <row r="515" spans="15:17" x14ac:dyDescent="0.3">
      <c r="O515" s="202"/>
      <c r="P515" s="205"/>
      <c r="Q515" s="205"/>
    </row>
    <row r="516" spans="15:17" x14ac:dyDescent="0.3">
      <c r="O516" s="202"/>
      <c r="P516" s="205"/>
      <c r="Q516" s="205"/>
    </row>
    <row r="517" spans="15:17" x14ac:dyDescent="0.3">
      <c r="O517" s="202"/>
      <c r="P517" s="205"/>
      <c r="Q517" s="205"/>
    </row>
    <row r="518" spans="15:17" x14ac:dyDescent="0.3">
      <c r="O518" s="202"/>
      <c r="P518" s="205"/>
      <c r="Q518" s="205"/>
    </row>
    <row r="519" spans="15:17" x14ac:dyDescent="0.3">
      <c r="O519" s="202"/>
      <c r="P519" s="205"/>
      <c r="Q519" s="205"/>
    </row>
    <row r="520" spans="15:17" x14ac:dyDescent="0.3">
      <c r="O520" s="202"/>
      <c r="P520" s="205"/>
      <c r="Q520" s="205"/>
    </row>
    <row r="521" spans="15:17" x14ac:dyDescent="0.3">
      <c r="O521" s="202"/>
      <c r="P521" s="205"/>
      <c r="Q521" s="205"/>
    </row>
    <row r="522" spans="15:17" x14ac:dyDescent="0.3">
      <c r="O522" s="202"/>
      <c r="P522" s="205"/>
      <c r="Q522" s="205"/>
    </row>
    <row r="523" spans="15:17" x14ac:dyDescent="0.3">
      <c r="O523" s="202"/>
      <c r="P523" s="205"/>
      <c r="Q523" s="205"/>
    </row>
    <row r="524" spans="15:17" x14ac:dyDescent="0.3">
      <c r="O524" s="202"/>
      <c r="P524" s="205"/>
      <c r="Q524" s="205"/>
    </row>
    <row r="525" spans="15:17" x14ac:dyDescent="0.3">
      <c r="O525" s="202"/>
      <c r="P525" s="205"/>
      <c r="Q525" s="205"/>
    </row>
    <row r="526" spans="15:17" x14ac:dyDescent="0.3">
      <c r="O526" s="202"/>
      <c r="P526" s="205"/>
      <c r="Q526" s="205"/>
    </row>
    <row r="527" spans="15:17" x14ac:dyDescent="0.3">
      <c r="O527" s="202"/>
      <c r="P527" s="205"/>
      <c r="Q527" s="205"/>
    </row>
    <row r="528" spans="15:17" x14ac:dyDescent="0.3">
      <c r="O528" s="202"/>
      <c r="P528" s="205"/>
      <c r="Q528" s="205"/>
    </row>
    <row r="529" spans="15:17" x14ac:dyDescent="0.3">
      <c r="O529" s="202"/>
      <c r="P529" s="205"/>
      <c r="Q529" s="205"/>
    </row>
    <row r="530" spans="15:17" x14ac:dyDescent="0.3">
      <c r="O530" s="202"/>
      <c r="P530" s="205"/>
      <c r="Q530" s="205"/>
    </row>
    <row r="531" spans="15:17" x14ac:dyDescent="0.3">
      <c r="O531" s="202"/>
      <c r="P531" s="205"/>
      <c r="Q531" s="205"/>
    </row>
    <row r="532" spans="15:17" x14ac:dyDescent="0.3">
      <c r="O532" s="202"/>
      <c r="P532" s="205"/>
      <c r="Q532" s="205"/>
    </row>
    <row r="533" spans="15:17" x14ac:dyDescent="0.3">
      <c r="O533" s="202"/>
      <c r="P533" s="205"/>
      <c r="Q533" s="205"/>
    </row>
    <row r="534" spans="15:17" x14ac:dyDescent="0.3">
      <c r="O534" s="202"/>
      <c r="P534" s="205"/>
      <c r="Q534" s="205"/>
    </row>
    <row r="535" spans="15:17" x14ac:dyDescent="0.3">
      <c r="O535" s="202"/>
      <c r="P535" s="205"/>
      <c r="Q535" s="205"/>
    </row>
    <row r="536" spans="15:17" x14ac:dyDescent="0.3">
      <c r="O536" s="202"/>
      <c r="P536" s="205"/>
      <c r="Q536" s="205"/>
    </row>
    <row r="537" spans="15:17" x14ac:dyDescent="0.3">
      <c r="O537" s="202"/>
      <c r="P537" s="205"/>
      <c r="Q537" s="205"/>
    </row>
    <row r="538" spans="15:17" x14ac:dyDescent="0.3">
      <c r="O538" s="202"/>
      <c r="P538" s="205"/>
      <c r="Q538" s="205"/>
    </row>
    <row r="539" spans="15:17" x14ac:dyDescent="0.3">
      <c r="O539" s="202"/>
      <c r="P539" s="205"/>
      <c r="Q539" s="205"/>
    </row>
    <row r="540" spans="15:17" x14ac:dyDescent="0.3">
      <c r="O540" s="202"/>
      <c r="P540" s="205"/>
      <c r="Q540" s="205"/>
    </row>
    <row r="541" spans="15:17" x14ac:dyDescent="0.3">
      <c r="O541" s="202"/>
      <c r="P541" s="205"/>
      <c r="Q541" s="205"/>
    </row>
    <row r="542" spans="15:17" x14ac:dyDescent="0.3">
      <c r="O542" s="202"/>
      <c r="P542" s="205"/>
      <c r="Q542" s="205"/>
    </row>
    <row r="543" spans="15:17" x14ac:dyDescent="0.3">
      <c r="O543" s="202"/>
      <c r="P543" s="205"/>
      <c r="Q543" s="205"/>
    </row>
    <row r="544" spans="15:17" x14ac:dyDescent="0.3">
      <c r="O544" s="202"/>
      <c r="P544" s="205"/>
      <c r="Q544" s="205"/>
    </row>
    <row r="545" spans="15:17" x14ac:dyDescent="0.3">
      <c r="O545" s="202"/>
      <c r="P545" s="205"/>
      <c r="Q545" s="205"/>
    </row>
    <row r="546" spans="15:17" x14ac:dyDescent="0.3">
      <c r="O546" s="202"/>
      <c r="P546" s="205"/>
      <c r="Q546" s="205"/>
    </row>
    <row r="547" spans="15:17" x14ac:dyDescent="0.3">
      <c r="O547" s="202"/>
      <c r="P547" s="205"/>
      <c r="Q547" s="205"/>
    </row>
    <row r="548" spans="15:17" x14ac:dyDescent="0.3">
      <c r="O548" s="202"/>
      <c r="P548" s="205"/>
      <c r="Q548" s="205"/>
    </row>
    <row r="549" spans="15:17" x14ac:dyDescent="0.3">
      <c r="O549" s="202"/>
      <c r="P549" s="205"/>
      <c r="Q549" s="205"/>
    </row>
    <row r="550" spans="15:17" x14ac:dyDescent="0.3">
      <c r="O550" s="202"/>
      <c r="P550" s="205"/>
      <c r="Q550" s="205"/>
    </row>
    <row r="551" spans="15:17" x14ac:dyDescent="0.3">
      <c r="O551" s="202"/>
      <c r="P551" s="205"/>
      <c r="Q551" s="205"/>
    </row>
    <row r="552" spans="15:17" x14ac:dyDescent="0.3">
      <c r="O552" s="202"/>
      <c r="P552" s="205"/>
      <c r="Q552" s="205"/>
    </row>
    <row r="553" spans="15:17" x14ac:dyDescent="0.3">
      <c r="O553" s="202"/>
      <c r="P553" s="205"/>
      <c r="Q553" s="205"/>
    </row>
    <row r="554" spans="15:17" x14ac:dyDescent="0.3">
      <c r="O554" s="202"/>
      <c r="P554" s="205"/>
      <c r="Q554" s="205"/>
    </row>
    <row r="555" spans="15:17" x14ac:dyDescent="0.3">
      <c r="O555" s="202"/>
      <c r="P555" s="205"/>
      <c r="Q555" s="205"/>
    </row>
    <row r="556" spans="15:17" x14ac:dyDescent="0.3">
      <c r="O556" s="202"/>
      <c r="P556" s="205"/>
      <c r="Q556" s="205"/>
    </row>
    <row r="557" spans="15:17" x14ac:dyDescent="0.3">
      <c r="O557" s="202"/>
      <c r="P557" s="205"/>
      <c r="Q557" s="205"/>
    </row>
    <row r="558" spans="15:17" x14ac:dyDescent="0.3">
      <c r="O558" s="202"/>
      <c r="P558" s="205"/>
      <c r="Q558" s="205"/>
    </row>
    <row r="559" spans="15:17" x14ac:dyDescent="0.3">
      <c r="O559" s="202"/>
      <c r="P559" s="205"/>
      <c r="Q559" s="205"/>
    </row>
    <row r="560" spans="15:17" x14ac:dyDescent="0.3">
      <c r="O560" s="202"/>
      <c r="P560" s="205"/>
      <c r="Q560" s="205"/>
    </row>
    <row r="561" spans="15:17" x14ac:dyDescent="0.3">
      <c r="O561" s="202"/>
      <c r="P561" s="205"/>
      <c r="Q561" s="205"/>
    </row>
    <row r="562" spans="15:17" x14ac:dyDescent="0.3">
      <c r="O562" s="202"/>
      <c r="P562" s="205"/>
      <c r="Q562" s="205"/>
    </row>
    <row r="563" spans="15:17" x14ac:dyDescent="0.3">
      <c r="O563" s="202"/>
      <c r="P563" s="205"/>
      <c r="Q563" s="205"/>
    </row>
    <row r="564" spans="15:17" x14ac:dyDescent="0.3">
      <c r="O564" s="202"/>
      <c r="P564" s="205"/>
      <c r="Q564" s="205"/>
    </row>
    <row r="565" spans="15:17" x14ac:dyDescent="0.3">
      <c r="O565" s="202"/>
      <c r="P565" s="205"/>
      <c r="Q565" s="205"/>
    </row>
    <row r="566" spans="15:17" x14ac:dyDescent="0.3">
      <c r="O566" s="202"/>
      <c r="P566" s="205"/>
      <c r="Q566" s="205"/>
    </row>
    <row r="567" spans="15:17" x14ac:dyDescent="0.3">
      <c r="O567" s="202"/>
      <c r="P567" s="205"/>
      <c r="Q567" s="205"/>
    </row>
    <row r="568" spans="15:17" x14ac:dyDescent="0.3">
      <c r="O568" s="202"/>
      <c r="P568" s="205"/>
      <c r="Q568" s="205"/>
    </row>
    <row r="569" spans="15:17" x14ac:dyDescent="0.3">
      <c r="O569" s="202"/>
      <c r="P569" s="205"/>
      <c r="Q569" s="205"/>
    </row>
    <row r="570" spans="15:17" x14ac:dyDescent="0.3">
      <c r="O570" s="202"/>
      <c r="P570" s="205"/>
      <c r="Q570" s="205"/>
    </row>
    <row r="571" spans="15:17" x14ac:dyDescent="0.3">
      <c r="O571" s="202"/>
      <c r="P571" s="205"/>
      <c r="Q571" s="205"/>
    </row>
    <row r="572" spans="15:17" x14ac:dyDescent="0.3">
      <c r="O572" s="202"/>
      <c r="P572" s="205"/>
      <c r="Q572" s="205"/>
    </row>
    <row r="573" spans="15:17" x14ac:dyDescent="0.3">
      <c r="O573" s="202"/>
      <c r="P573" s="205"/>
      <c r="Q573" s="205"/>
    </row>
    <row r="574" spans="15:17" x14ac:dyDescent="0.3">
      <c r="O574" s="202"/>
      <c r="P574" s="205"/>
      <c r="Q574" s="205"/>
    </row>
    <row r="575" spans="15:17" x14ac:dyDescent="0.3">
      <c r="O575" s="202"/>
      <c r="P575" s="205"/>
      <c r="Q575" s="205"/>
    </row>
    <row r="576" spans="15:17" x14ac:dyDescent="0.3">
      <c r="O576" s="202"/>
      <c r="P576" s="205"/>
      <c r="Q576" s="205"/>
    </row>
    <row r="577" spans="15:17" x14ac:dyDescent="0.3">
      <c r="O577" s="202"/>
      <c r="P577" s="205"/>
      <c r="Q577" s="205"/>
    </row>
    <row r="578" spans="15:17" x14ac:dyDescent="0.3">
      <c r="O578" s="202"/>
      <c r="P578" s="205"/>
      <c r="Q578" s="205"/>
    </row>
    <row r="579" spans="15:17" x14ac:dyDescent="0.3">
      <c r="O579" s="202"/>
      <c r="P579" s="205"/>
      <c r="Q579" s="205"/>
    </row>
    <row r="580" spans="15:17" x14ac:dyDescent="0.3">
      <c r="O580" s="202"/>
      <c r="P580" s="205"/>
      <c r="Q580" s="205"/>
    </row>
    <row r="581" spans="15:17" x14ac:dyDescent="0.3">
      <c r="O581" s="202"/>
      <c r="P581" s="205"/>
      <c r="Q581" s="205"/>
    </row>
    <row r="582" spans="15:17" x14ac:dyDescent="0.3">
      <c r="O582" s="202"/>
      <c r="P582" s="205"/>
      <c r="Q582" s="205"/>
    </row>
    <row r="583" spans="15:17" x14ac:dyDescent="0.3">
      <c r="O583" s="202"/>
      <c r="P583" s="205"/>
      <c r="Q583" s="205"/>
    </row>
    <row r="584" spans="15:17" x14ac:dyDescent="0.3">
      <c r="O584" s="202"/>
      <c r="P584" s="205"/>
      <c r="Q584" s="205"/>
    </row>
    <row r="585" spans="15:17" x14ac:dyDescent="0.3">
      <c r="O585" s="202"/>
      <c r="P585" s="205"/>
      <c r="Q585" s="205"/>
    </row>
    <row r="586" spans="15:17" x14ac:dyDescent="0.3">
      <c r="O586" s="202"/>
      <c r="P586" s="205"/>
      <c r="Q586" s="205"/>
    </row>
    <row r="587" spans="15:17" x14ac:dyDescent="0.3">
      <c r="O587" s="202"/>
      <c r="P587" s="205"/>
      <c r="Q587" s="205"/>
    </row>
    <row r="588" spans="15:17" x14ac:dyDescent="0.3">
      <c r="O588" s="202"/>
      <c r="P588" s="205"/>
      <c r="Q588" s="205"/>
    </row>
    <row r="589" spans="15:17" x14ac:dyDescent="0.3">
      <c r="O589" s="202"/>
      <c r="P589" s="205"/>
      <c r="Q589" s="205"/>
    </row>
    <row r="590" spans="15:17" x14ac:dyDescent="0.3">
      <c r="O590" s="202"/>
      <c r="P590" s="205"/>
      <c r="Q590" s="205"/>
    </row>
    <row r="591" spans="15:17" x14ac:dyDescent="0.3">
      <c r="O591" s="202"/>
      <c r="P591" s="205"/>
      <c r="Q591" s="205"/>
    </row>
    <row r="592" spans="15:17" x14ac:dyDescent="0.3">
      <c r="O592" s="202"/>
      <c r="P592" s="205"/>
      <c r="Q592" s="205"/>
    </row>
    <row r="593" spans="15:17" x14ac:dyDescent="0.3">
      <c r="O593" s="202"/>
      <c r="P593" s="205"/>
      <c r="Q593" s="205"/>
    </row>
    <row r="594" spans="15:17" x14ac:dyDescent="0.3">
      <c r="O594" s="202"/>
      <c r="P594" s="205"/>
      <c r="Q594" s="205"/>
    </row>
    <row r="595" spans="15:17" x14ac:dyDescent="0.3">
      <c r="O595" s="202"/>
      <c r="P595" s="205"/>
      <c r="Q595" s="205"/>
    </row>
    <row r="596" spans="15:17" x14ac:dyDescent="0.3">
      <c r="O596" s="202"/>
      <c r="P596" s="205"/>
      <c r="Q596" s="205"/>
    </row>
    <row r="597" spans="15:17" x14ac:dyDescent="0.3">
      <c r="O597" s="202"/>
      <c r="P597" s="205"/>
      <c r="Q597" s="205"/>
    </row>
    <row r="598" spans="15:17" x14ac:dyDescent="0.3">
      <c r="O598" s="202"/>
      <c r="P598" s="205"/>
      <c r="Q598" s="205"/>
    </row>
    <row r="599" spans="15:17" x14ac:dyDescent="0.3">
      <c r="O599" s="202"/>
      <c r="P599" s="205"/>
      <c r="Q599" s="205"/>
    </row>
    <row r="600" spans="15:17" x14ac:dyDescent="0.3">
      <c r="O600" s="202"/>
      <c r="P600" s="205"/>
      <c r="Q600" s="205"/>
    </row>
    <row r="601" spans="15:17" x14ac:dyDescent="0.3">
      <c r="O601" s="202"/>
      <c r="P601" s="205"/>
      <c r="Q601" s="205"/>
    </row>
    <row r="602" spans="15:17" x14ac:dyDescent="0.3">
      <c r="O602" s="202"/>
      <c r="P602" s="205"/>
      <c r="Q602" s="205"/>
    </row>
    <row r="603" spans="15:17" x14ac:dyDescent="0.3">
      <c r="O603" s="202"/>
      <c r="P603" s="205"/>
      <c r="Q603" s="205"/>
    </row>
    <row r="604" spans="15:17" x14ac:dyDescent="0.3">
      <c r="O604" s="202"/>
      <c r="P604" s="205"/>
      <c r="Q604" s="205"/>
    </row>
    <row r="605" spans="15:17" x14ac:dyDescent="0.3">
      <c r="O605" s="202"/>
      <c r="P605" s="205"/>
      <c r="Q605" s="205"/>
    </row>
    <row r="606" spans="15:17" x14ac:dyDescent="0.3">
      <c r="O606" s="202"/>
      <c r="P606" s="205"/>
      <c r="Q606" s="205"/>
    </row>
    <row r="607" spans="15:17" x14ac:dyDescent="0.3">
      <c r="O607" s="202"/>
      <c r="P607" s="205"/>
      <c r="Q607" s="205"/>
    </row>
    <row r="608" spans="15:17" x14ac:dyDescent="0.3">
      <c r="O608" s="202"/>
      <c r="P608" s="205"/>
      <c r="Q608" s="205"/>
    </row>
    <row r="609" spans="15:17" x14ac:dyDescent="0.3">
      <c r="O609" s="202"/>
      <c r="P609" s="205"/>
      <c r="Q609" s="205"/>
    </row>
    <row r="610" spans="15:17" x14ac:dyDescent="0.3">
      <c r="O610" s="202"/>
      <c r="P610" s="205"/>
      <c r="Q610" s="205"/>
    </row>
    <row r="611" spans="15:17" x14ac:dyDescent="0.3">
      <c r="O611" s="202"/>
      <c r="P611" s="205"/>
      <c r="Q611" s="205"/>
    </row>
    <row r="612" spans="15:17" x14ac:dyDescent="0.3">
      <c r="O612" s="202"/>
      <c r="P612" s="205"/>
      <c r="Q612" s="205"/>
    </row>
    <row r="613" spans="15:17" x14ac:dyDescent="0.3">
      <c r="O613" s="202"/>
      <c r="P613" s="205"/>
      <c r="Q613" s="205"/>
    </row>
    <row r="614" spans="15:17" x14ac:dyDescent="0.3">
      <c r="O614" s="202"/>
      <c r="P614" s="205"/>
      <c r="Q614" s="205"/>
    </row>
    <row r="615" spans="15:17" x14ac:dyDescent="0.3">
      <c r="O615" s="202"/>
      <c r="P615" s="205"/>
      <c r="Q615" s="205"/>
    </row>
    <row r="616" spans="15:17" x14ac:dyDescent="0.3">
      <c r="O616" s="202"/>
      <c r="P616" s="205"/>
      <c r="Q616" s="205"/>
    </row>
    <row r="617" spans="15:17" x14ac:dyDescent="0.3">
      <c r="O617" s="202"/>
      <c r="P617" s="205"/>
      <c r="Q617" s="205"/>
    </row>
    <row r="618" spans="15:17" x14ac:dyDescent="0.3">
      <c r="O618" s="202"/>
      <c r="P618" s="205"/>
      <c r="Q618" s="205"/>
    </row>
    <row r="619" spans="15:17" x14ac:dyDescent="0.3">
      <c r="O619" s="202"/>
      <c r="P619" s="205"/>
      <c r="Q619" s="205"/>
    </row>
    <row r="620" spans="15:17" x14ac:dyDescent="0.3">
      <c r="O620" s="202"/>
      <c r="P620" s="205"/>
      <c r="Q620" s="205"/>
    </row>
    <row r="621" spans="15:17" x14ac:dyDescent="0.3">
      <c r="O621" s="202"/>
      <c r="P621" s="205"/>
      <c r="Q621" s="205"/>
    </row>
    <row r="622" spans="15:17" x14ac:dyDescent="0.3">
      <c r="O622" s="202"/>
      <c r="P622" s="205"/>
      <c r="Q622" s="205"/>
    </row>
    <row r="623" spans="15:17" x14ac:dyDescent="0.3">
      <c r="O623" s="202"/>
      <c r="P623" s="205"/>
      <c r="Q623" s="205"/>
    </row>
    <row r="624" spans="15:17" x14ac:dyDescent="0.3">
      <c r="O624" s="202"/>
      <c r="P624" s="205"/>
      <c r="Q624" s="205"/>
    </row>
    <row r="625" spans="15:17" x14ac:dyDescent="0.3">
      <c r="O625" s="202"/>
      <c r="P625" s="205"/>
      <c r="Q625" s="205"/>
    </row>
    <row r="626" spans="15:17" x14ac:dyDescent="0.3">
      <c r="O626" s="202"/>
      <c r="P626" s="205"/>
      <c r="Q626" s="205"/>
    </row>
    <row r="627" spans="15:17" x14ac:dyDescent="0.3">
      <c r="O627" s="202"/>
      <c r="P627" s="205"/>
      <c r="Q627" s="205"/>
    </row>
    <row r="628" spans="15:17" x14ac:dyDescent="0.3">
      <c r="O628" s="202"/>
      <c r="P628" s="205"/>
      <c r="Q628" s="205"/>
    </row>
    <row r="629" spans="15:17" x14ac:dyDescent="0.3">
      <c r="O629" s="202"/>
      <c r="P629" s="205"/>
      <c r="Q629" s="205"/>
    </row>
    <row r="630" spans="15:17" x14ac:dyDescent="0.3">
      <c r="O630" s="202"/>
      <c r="P630" s="205"/>
      <c r="Q630" s="205"/>
    </row>
    <row r="631" spans="15:17" x14ac:dyDescent="0.3">
      <c r="O631" s="202"/>
      <c r="P631" s="205"/>
      <c r="Q631" s="205"/>
    </row>
    <row r="632" spans="15:17" x14ac:dyDescent="0.3">
      <c r="O632" s="202"/>
      <c r="P632" s="205"/>
      <c r="Q632" s="205"/>
    </row>
    <row r="633" spans="15:17" x14ac:dyDescent="0.3">
      <c r="O633" s="202"/>
      <c r="P633" s="205"/>
      <c r="Q633" s="205"/>
    </row>
    <row r="634" spans="15:17" x14ac:dyDescent="0.3">
      <c r="O634" s="202"/>
      <c r="P634" s="205"/>
      <c r="Q634" s="205"/>
    </row>
    <row r="635" spans="15:17" x14ac:dyDescent="0.3">
      <c r="O635" s="202"/>
      <c r="P635" s="205"/>
      <c r="Q635" s="205"/>
    </row>
    <row r="636" spans="15:17" x14ac:dyDescent="0.3">
      <c r="O636" s="202"/>
      <c r="P636" s="205"/>
      <c r="Q636" s="205"/>
    </row>
    <row r="637" spans="15:17" x14ac:dyDescent="0.3">
      <c r="O637" s="202"/>
      <c r="P637" s="205"/>
      <c r="Q637" s="205"/>
    </row>
    <row r="638" spans="15:17" x14ac:dyDescent="0.3">
      <c r="O638" s="202"/>
      <c r="P638" s="205"/>
      <c r="Q638" s="205"/>
    </row>
    <row r="639" spans="15:17" x14ac:dyDescent="0.3">
      <c r="O639" s="202"/>
      <c r="P639" s="205"/>
      <c r="Q639" s="205"/>
    </row>
    <row r="640" spans="15:17" x14ac:dyDescent="0.3">
      <c r="O640" s="202"/>
      <c r="P640" s="205"/>
      <c r="Q640" s="205"/>
    </row>
    <row r="641" spans="15:17" x14ac:dyDescent="0.3">
      <c r="O641" s="202"/>
      <c r="P641" s="205"/>
      <c r="Q641" s="205"/>
    </row>
    <row r="642" spans="15:17" x14ac:dyDescent="0.3">
      <c r="O642" s="202"/>
      <c r="P642" s="205"/>
      <c r="Q642" s="205"/>
    </row>
    <row r="643" spans="15:17" x14ac:dyDescent="0.3">
      <c r="O643" s="202"/>
      <c r="P643" s="205"/>
      <c r="Q643" s="205"/>
    </row>
    <row r="644" spans="15:17" x14ac:dyDescent="0.3">
      <c r="O644" s="202"/>
      <c r="P644" s="205"/>
      <c r="Q644" s="205"/>
    </row>
    <row r="645" spans="15:17" x14ac:dyDescent="0.3">
      <c r="O645" s="202"/>
      <c r="P645" s="205"/>
      <c r="Q645" s="205"/>
    </row>
    <row r="646" spans="15:17" x14ac:dyDescent="0.3">
      <c r="O646" s="202"/>
      <c r="P646" s="205"/>
      <c r="Q646" s="205"/>
    </row>
    <row r="647" spans="15:17" x14ac:dyDescent="0.3">
      <c r="O647" s="202"/>
      <c r="P647" s="205"/>
      <c r="Q647" s="205"/>
    </row>
    <row r="648" spans="15:17" x14ac:dyDescent="0.3">
      <c r="O648" s="202"/>
      <c r="P648" s="205"/>
      <c r="Q648" s="205"/>
    </row>
    <row r="649" spans="15:17" x14ac:dyDescent="0.3">
      <c r="O649" s="202"/>
      <c r="P649" s="205"/>
      <c r="Q649" s="205"/>
    </row>
    <row r="650" spans="15:17" x14ac:dyDescent="0.3">
      <c r="O650" s="202"/>
      <c r="P650" s="205"/>
      <c r="Q650" s="205"/>
    </row>
    <row r="651" spans="15:17" x14ac:dyDescent="0.3">
      <c r="O651" s="202"/>
      <c r="P651" s="205"/>
      <c r="Q651" s="205"/>
    </row>
    <row r="652" spans="15:17" x14ac:dyDescent="0.3">
      <c r="O652" s="202"/>
      <c r="P652" s="205"/>
      <c r="Q652" s="205"/>
    </row>
    <row r="653" spans="15:17" x14ac:dyDescent="0.3">
      <c r="O653" s="202"/>
      <c r="P653" s="205"/>
      <c r="Q653" s="205"/>
    </row>
    <row r="654" spans="15:17" x14ac:dyDescent="0.3">
      <c r="O654" s="202"/>
      <c r="P654" s="205"/>
      <c r="Q654" s="205"/>
    </row>
    <row r="655" spans="15:17" x14ac:dyDescent="0.3">
      <c r="O655" s="202"/>
      <c r="P655" s="205"/>
      <c r="Q655" s="205"/>
    </row>
    <row r="656" spans="15:17" x14ac:dyDescent="0.3">
      <c r="O656" s="202"/>
      <c r="P656" s="205"/>
      <c r="Q656" s="205"/>
    </row>
    <row r="657" spans="15:17" x14ac:dyDescent="0.3">
      <c r="O657" s="202"/>
      <c r="P657" s="205"/>
      <c r="Q657" s="205"/>
    </row>
    <row r="658" spans="15:17" x14ac:dyDescent="0.3">
      <c r="O658" s="202"/>
      <c r="P658" s="205"/>
      <c r="Q658" s="205"/>
    </row>
    <row r="659" spans="15:17" x14ac:dyDescent="0.3">
      <c r="O659" s="202"/>
      <c r="P659" s="205"/>
      <c r="Q659" s="205"/>
    </row>
    <row r="660" spans="15:17" x14ac:dyDescent="0.3">
      <c r="O660" s="202"/>
      <c r="P660" s="205"/>
      <c r="Q660" s="205"/>
    </row>
    <row r="661" spans="15:17" x14ac:dyDescent="0.3">
      <c r="O661" s="202"/>
      <c r="P661" s="205"/>
      <c r="Q661" s="205"/>
    </row>
    <row r="662" spans="15:17" x14ac:dyDescent="0.3">
      <c r="O662" s="202"/>
      <c r="P662" s="205"/>
      <c r="Q662" s="205"/>
    </row>
    <row r="663" spans="15:17" x14ac:dyDescent="0.3">
      <c r="O663" s="202"/>
      <c r="P663" s="205"/>
      <c r="Q663" s="205"/>
    </row>
    <row r="664" spans="15:17" x14ac:dyDescent="0.3">
      <c r="O664" s="202"/>
      <c r="P664" s="205"/>
      <c r="Q664" s="205"/>
    </row>
    <row r="665" spans="15:17" x14ac:dyDescent="0.3">
      <c r="O665" s="202"/>
      <c r="P665" s="205"/>
      <c r="Q665" s="205"/>
    </row>
    <row r="666" spans="15:17" x14ac:dyDescent="0.3">
      <c r="O666" s="202"/>
      <c r="P666" s="205"/>
      <c r="Q666" s="205"/>
    </row>
    <row r="667" spans="15:17" x14ac:dyDescent="0.3">
      <c r="O667" s="202"/>
      <c r="P667" s="205"/>
      <c r="Q667" s="205"/>
    </row>
    <row r="668" spans="15:17" x14ac:dyDescent="0.3">
      <c r="O668" s="202"/>
      <c r="P668" s="205"/>
      <c r="Q668" s="205"/>
    </row>
    <row r="669" spans="15:17" x14ac:dyDescent="0.3">
      <c r="O669" s="202"/>
      <c r="P669" s="205"/>
      <c r="Q669" s="205"/>
    </row>
    <row r="670" spans="15:17" x14ac:dyDescent="0.3">
      <c r="O670" s="202"/>
      <c r="P670" s="205"/>
      <c r="Q670" s="205"/>
    </row>
    <row r="671" spans="15:17" x14ac:dyDescent="0.3">
      <c r="O671" s="202"/>
      <c r="P671" s="205"/>
      <c r="Q671" s="205"/>
    </row>
    <row r="672" spans="15:17" x14ac:dyDescent="0.3">
      <c r="O672" s="202"/>
      <c r="P672" s="205"/>
      <c r="Q672" s="205"/>
    </row>
    <row r="673" spans="15:17" x14ac:dyDescent="0.3">
      <c r="O673" s="202"/>
      <c r="P673" s="205"/>
      <c r="Q673" s="205"/>
    </row>
    <row r="674" spans="15:17" x14ac:dyDescent="0.3">
      <c r="O674" s="202"/>
      <c r="P674" s="205"/>
      <c r="Q674" s="205"/>
    </row>
    <row r="675" spans="15:17" x14ac:dyDescent="0.3">
      <c r="O675" s="202"/>
      <c r="P675" s="205"/>
      <c r="Q675" s="205"/>
    </row>
    <row r="676" spans="15:17" x14ac:dyDescent="0.3">
      <c r="O676" s="202"/>
      <c r="P676" s="205"/>
      <c r="Q676" s="205"/>
    </row>
    <row r="677" spans="15:17" x14ac:dyDescent="0.3">
      <c r="O677" s="202"/>
      <c r="P677" s="205"/>
      <c r="Q677" s="205"/>
    </row>
    <row r="678" spans="15:17" x14ac:dyDescent="0.3">
      <c r="O678" s="202"/>
      <c r="P678" s="205"/>
      <c r="Q678" s="205"/>
    </row>
    <row r="679" spans="15:17" x14ac:dyDescent="0.3">
      <c r="O679" s="202"/>
      <c r="P679" s="205"/>
      <c r="Q679" s="205"/>
    </row>
    <row r="680" spans="15:17" x14ac:dyDescent="0.3">
      <c r="O680" s="202"/>
      <c r="P680" s="205"/>
      <c r="Q680" s="205"/>
    </row>
    <row r="681" spans="15:17" x14ac:dyDescent="0.3">
      <c r="O681" s="202"/>
      <c r="P681" s="205"/>
      <c r="Q681" s="205"/>
    </row>
    <row r="682" spans="15:17" x14ac:dyDescent="0.3">
      <c r="O682" s="202"/>
      <c r="P682" s="205"/>
      <c r="Q682" s="205"/>
    </row>
    <row r="683" spans="15:17" x14ac:dyDescent="0.3">
      <c r="O683" s="202"/>
      <c r="P683" s="205"/>
      <c r="Q683" s="205"/>
    </row>
    <row r="684" spans="15:17" x14ac:dyDescent="0.3">
      <c r="O684" s="202"/>
      <c r="P684" s="205"/>
      <c r="Q684" s="205"/>
    </row>
    <row r="685" spans="15:17" x14ac:dyDescent="0.3">
      <c r="O685" s="202"/>
      <c r="P685" s="205"/>
      <c r="Q685" s="205"/>
    </row>
    <row r="686" spans="15:17" x14ac:dyDescent="0.3">
      <c r="O686" s="202"/>
      <c r="P686" s="205"/>
      <c r="Q686" s="205"/>
    </row>
    <row r="687" spans="15:17" x14ac:dyDescent="0.3">
      <c r="O687" s="202"/>
      <c r="P687" s="205"/>
      <c r="Q687" s="205"/>
    </row>
    <row r="688" spans="15:17" x14ac:dyDescent="0.3">
      <c r="O688" s="202"/>
      <c r="P688" s="205"/>
      <c r="Q688" s="205"/>
    </row>
    <row r="689" spans="15:17" x14ac:dyDescent="0.3">
      <c r="O689" s="202"/>
      <c r="P689" s="205"/>
      <c r="Q689" s="205"/>
    </row>
    <row r="690" spans="15:17" x14ac:dyDescent="0.3">
      <c r="O690" s="202"/>
      <c r="P690" s="205"/>
      <c r="Q690" s="205"/>
    </row>
    <row r="691" spans="15:17" x14ac:dyDescent="0.3">
      <c r="O691" s="202"/>
      <c r="P691" s="205"/>
      <c r="Q691" s="205"/>
    </row>
    <row r="692" spans="15:17" x14ac:dyDescent="0.3">
      <c r="O692" s="202"/>
      <c r="P692" s="205"/>
      <c r="Q692" s="205"/>
    </row>
    <row r="693" spans="15:17" x14ac:dyDescent="0.3">
      <c r="O693" s="202"/>
      <c r="P693" s="205"/>
      <c r="Q693" s="205"/>
    </row>
    <row r="694" spans="15:17" x14ac:dyDescent="0.3">
      <c r="O694" s="202"/>
      <c r="P694" s="205"/>
      <c r="Q694" s="205"/>
    </row>
    <row r="695" spans="15:17" x14ac:dyDescent="0.3">
      <c r="O695" s="202"/>
      <c r="P695" s="205"/>
      <c r="Q695" s="205"/>
    </row>
    <row r="696" spans="15:17" x14ac:dyDescent="0.3">
      <c r="O696" s="202"/>
      <c r="P696" s="205"/>
      <c r="Q696" s="205"/>
    </row>
    <row r="697" spans="15:17" x14ac:dyDescent="0.3">
      <c r="O697" s="202"/>
      <c r="P697" s="205"/>
      <c r="Q697" s="205"/>
    </row>
    <row r="698" spans="15:17" x14ac:dyDescent="0.3">
      <c r="O698" s="202"/>
      <c r="P698" s="205"/>
      <c r="Q698" s="205"/>
    </row>
    <row r="699" spans="15:17" x14ac:dyDescent="0.3">
      <c r="O699" s="202"/>
      <c r="P699" s="205"/>
      <c r="Q699" s="205"/>
    </row>
    <row r="700" spans="15:17" x14ac:dyDescent="0.3">
      <c r="O700" s="202"/>
      <c r="P700" s="205"/>
      <c r="Q700" s="205"/>
    </row>
    <row r="701" spans="15:17" x14ac:dyDescent="0.3">
      <c r="O701" s="202"/>
      <c r="P701" s="205"/>
      <c r="Q701" s="205"/>
    </row>
    <row r="702" spans="15:17" x14ac:dyDescent="0.3">
      <c r="O702" s="202"/>
      <c r="P702" s="205"/>
      <c r="Q702" s="205"/>
    </row>
    <row r="703" spans="15:17" x14ac:dyDescent="0.3">
      <c r="O703" s="202"/>
      <c r="P703" s="205"/>
      <c r="Q703" s="205"/>
    </row>
    <row r="704" spans="15:17" x14ac:dyDescent="0.3">
      <c r="O704" s="202"/>
      <c r="P704" s="205"/>
      <c r="Q704" s="205"/>
    </row>
    <row r="705" spans="15:17" x14ac:dyDescent="0.3">
      <c r="O705" s="202"/>
      <c r="P705" s="205"/>
      <c r="Q705" s="205"/>
    </row>
    <row r="706" spans="15:17" x14ac:dyDescent="0.3">
      <c r="O706" s="202"/>
      <c r="P706" s="205"/>
      <c r="Q706" s="205"/>
    </row>
    <row r="707" spans="15:17" x14ac:dyDescent="0.3">
      <c r="O707" s="202"/>
      <c r="P707" s="205"/>
      <c r="Q707" s="205"/>
    </row>
    <row r="708" spans="15:17" x14ac:dyDescent="0.3">
      <c r="O708" s="202"/>
      <c r="P708" s="205"/>
      <c r="Q708" s="205"/>
    </row>
    <row r="709" spans="15:17" x14ac:dyDescent="0.3">
      <c r="O709" s="202"/>
      <c r="P709" s="205"/>
      <c r="Q709" s="205"/>
    </row>
    <row r="710" spans="15:17" x14ac:dyDescent="0.3">
      <c r="O710" s="202"/>
      <c r="P710" s="205"/>
      <c r="Q710" s="205"/>
    </row>
    <row r="711" spans="15:17" x14ac:dyDescent="0.3">
      <c r="O711" s="202"/>
      <c r="P711" s="205"/>
      <c r="Q711" s="205"/>
    </row>
    <row r="712" spans="15:17" x14ac:dyDescent="0.3">
      <c r="O712" s="202"/>
      <c r="P712" s="205"/>
      <c r="Q712" s="205"/>
    </row>
    <row r="713" spans="15:17" x14ac:dyDescent="0.3">
      <c r="O713" s="202"/>
      <c r="P713" s="205"/>
      <c r="Q713" s="205"/>
    </row>
    <row r="714" spans="15:17" x14ac:dyDescent="0.3">
      <c r="O714" s="202"/>
      <c r="P714" s="205"/>
      <c r="Q714" s="205"/>
    </row>
    <row r="715" spans="15:17" x14ac:dyDescent="0.3">
      <c r="O715" s="202"/>
      <c r="P715" s="205"/>
      <c r="Q715" s="205"/>
    </row>
    <row r="716" spans="15:17" x14ac:dyDescent="0.3">
      <c r="O716" s="202"/>
      <c r="P716" s="205"/>
      <c r="Q716" s="205"/>
    </row>
    <row r="717" spans="15:17" x14ac:dyDescent="0.3">
      <c r="O717" s="202"/>
      <c r="P717" s="205"/>
      <c r="Q717" s="205"/>
    </row>
    <row r="718" spans="15:17" x14ac:dyDescent="0.3">
      <c r="O718" s="202"/>
      <c r="P718" s="205"/>
      <c r="Q718" s="205"/>
    </row>
    <row r="719" spans="15:17" x14ac:dyDescent="0.3">
      <c r="O719" s="202"/>
      <c r="P719" s="205"/>
      <c r="Q719" s="205"/>
    </row>
    <row r="720" spans="15:17" x14ac:dyDescent="0.3">
      <c r="O720" s="202"/>
      <c r="P720" s="205"/>
      <c r="Q720" s="205"/>
    </row>
    <row r="721" spans="15:17" x14ac:dyDescent="0.3">
      <c r="O721" s="202"/>
      <c r="P721" s="205"/>
      <c r="Q721" s="205"/>
    </row>
    <row r="722" spans="15:17" x14ac:dyDescent="0.3">
      <c r="O722" s="202"/>
      <c r="P722" s="205"/>
      <c r="Q722" s="205"/>
    </row>
    <row r="723" spans="15:17" x14ac:dyDescent="0.3">
      <c r="O723" s="202"/>
      <c r="P723" s="205"/>
      <c r="Q723" s="205"/>
    </row>
    <row r="724" spans="15:17" x14ac:dyDescent="0.3">
      <c r="O724" s="202"/>
      <c r="P724" s="205"/>
      <c r="Q724" s="205"/>
    </row>
    <row r="725" spans="15:17" x14ac:dyDescent="0.3">
      <c r="O725" s="202"/>
      <c r="P725" s="205"/>
      <c r="Q725" s="205"/>
    </row>
    <row r="726" spans="15:17" x14ac:dyDescent="0.3">
      <c r="O726" s="202"/>
      <c r="P726" s="205"/>
      <c r="Q726" s="205"/>
    </row>
    <row r="727" spans="15:17" x14ac:dyDescent="0.3">
      <c r="O727" s="202"/>
      <c r="P727" s="205"/>
      <c r="Q727" s="205"/>
    </row>
    <row r="728" spans="15:17" x14ac:dyDescent="0.3">
      <c r="O728" s="202"/>
      <c r="P728" s="205"/>
      <c r="Q728" s="205"/>
    </row>
    <row r="729" spans="15:17" x14ac:dyDescent="0.3">
      <c r="O729" s="202"/>
      <c r="P729" s="205"/>
      <c r="Q729" s="205"/>
    </row>
    <row r="730" spans="15:17" x14ac:dyDescent="0.3">
      <c r="O730" s="202"/>
      <c r="P730" s="205"/>
      <c r="Q730" s="205"/>
    </row>
    <row r="731" spans="15:17" x14ac:dyDescent="0.3">
      <c r="O731" s="202"/>
      <c r="P731" s="205"/>
      <c r="Q731" s="205"/>
    </row>
    <row r="732" spans="15:17" x14ac:dyDescent="0.3">
      <c r="O732" s="202"/>
      <c r="P732" s="205"/>
      <c r="Q732" s="205"/>
    </row>
    <row r="733" spans="15:17" x14ac:dyDescent="0.3">
      <c r="O733" s="202"/>
      <c r="P733" s="205"/>
      <c r="Q733" s="205"/>
    </row>
    <row r="734" spans="15:17" x14ac:dyDescent="0.3">
      <c r="O734" s="202"/>
      <c r="P734" s="205"/>
      <c r="Q734" s="205"/>
    </row>
    <row r="735" spans="15:17" x14ac:dyDescent="0.3">
      <c r="O735" s="202"/>
      <c r="P735" s="205"/>
      <c r="Q735" s="205"/>
    </row>
    <row r="736" spans="15:17" x14ac:dyDescent="0.3">
      <c r="O736" s="202"/>
      <c r="P736" s="205"/>
      <c r="Q736" s="205"/>
    </row>
    <row r="737" spans="15:17" x14ac:dyDescent="0.3">
      <c r="O737" s="202"/>
      <c r="P737" s="205"/>
      <c r="Q737" s="205"/>
    </row>
    <row r="738" spans="15:17" x14ac:dyDescent="0.3">
      <c r="O738" s="202"/>
      <c r="P738" s="205"/>
      <c r="Q738" s="205"/>
    </row>
    <row r="739" spans="15:17" x14ac:dyDescent="0.3">
      <c r="O739" s="202"/>
      <c r="P739" s="205"/>
      <c r="Q739" s="205"/>
    </row>
    <row r="740" spans="15:17" x14ac:dyDescent="0.3">
      <c r="O740" s="202"/>
      <c r="P740" s="205"/>
      <c r="Q740" s="205"/>
    </row>
    <row r="741" spans="15:17" x14ac:dyDescent="0.3">
      <c r="O741" s="202"/>
      <c r="P741" s="205"/>
      <c r="Q741" s="205"/>
    </row>
    <row r="742" spans="15:17" x14ac:dyDescent="0.3">
      <c r="O742" s="202"/>
      <c r="P742" s="205"/>
      <c r="Q742" s="205"/>
    </row>
    <row r="743" spans="15:17" x14ac:dyDescent="0.3">
      <c r="O743" s="202"/>
      <c r="P743" s="205"/>
      <c r="Q743" s="205"/>
    </row>
    <row r="744" spans="15:17" x14ac:dyDescent="0.3">
      <c r="O744" s="202"/>
      <c r="P744" s="205"/>
      <c r="Q744" s="205"/>
    </row>
    <row r="745" spans="15:17" x14ac:dyDescent="0.3">
      <c r="O745" s="202"/>
      <c r="P745" s="205"/>
      <c r="Q745" s="205"/>
    </row>
    <row r="746" spans="15:17" x14ac:dyDescent="0.3">
      <c r="O746" s="202"/>
      <c r="P746" s="205"/>
      <c r="Q746" s="205"/>
    </row>
    <row r="747" spans="15:17" x14ac:dyDescent="0.3">
      <c r="O747" s="202"/>
      <c r="P747" s="205"/>
      <c r="Q747" s="205"/>
    </row>
    <row r="748" spans="15:17" x14ac:dyDescent="0.3">
      <c r="O748" s="202"/>
      <c r="P748" s="205"/>
      <c r="Q748" s="205"/>
    </row>
    <row r="749" spans="15:17" x14ac:dyDescent="0.3">
      <c r="O749" s="202"/>
      <c r="P749" s="205"/>
      <c r="Q749" s="205"/>
    </row>
    <row r="750" spans="15:17" x14ac:dyDescent="0.3">
      <c r="O750" s="202"/>
      <c r="P750" s="205"/>
      <c r="Q750" s="205"/>
    </row>
    <row r="751" spans="15:17" x14ac:dyDescent="0.3">
      <c r="O751" s="202"/>
      <c r="P751" s="205"/>
      <c r="Q751" s="205"/>
    </row>
    <row r="752" spans="15:17" x14ac:dyDescent="0.3">
      <c r="O752" s="202"/>
      <c r="P752" s="205"/>
      <c r="Q752" s="205"/>
    </row>
    <row r="753" spans="15:17" x14ac:dyDescent="0.3">
      <c r="O753" s="202"/>
      <c r="P753" s="205"/>
      <c r="Q753" s="205"/>
    </row>
    <row r="754" spans="15:17" x14ac:dyDescent="0.3">
      <c r="O754" s="202"/>
      <c r="P754" s="205"/>
      <c r="Q754" s="205"/>
    </row>
    <row r="755" spans="15:17" x14ac:dyDescent="0.3">
      <c r="O755" s="202"/>
      <c r="P755" s="205"/>
      <c r="Q755" s="205"/>
    </row>
    <row r="756" spans="15:17" x14ac:dyDescent="0.3">
      <c r="O756" s="202"/>
      <c r="P756" s="205"/>
      <c r="Q756" s="205"/>
    </row>
    <row r="757" spans="15:17" x14ac:dyDescent="0.3">
      <c r="O757" s="202"/>
      <c r="P757" s="205"/>
      <c r="Q757" s="205"/>
    </row>
    <row r="758" spans="15:17" x14ac:dyDescent="0.3">
      <c r="O758" s="202"/>
      <c r="P758" s="205"/>
      <c r="Q758" s="205"/>
    </row>
    <row r="759" spans="15:17" x14ac:dyDescent="0.3">
      <c r="O759" s="202"/>
      <c r="P759" s="205"/>
      <c r="Q759" s="205"/>
    </row>
    <row r="760" spans="15:17" x14ac:dyDescent="0.3">
      <c r="O760" s="202"/>
      <c r="P760" s="205"/>
      <c r="Q760" s="205"/>
    </row>
    <row r="761" spans="15:17" x14ac:dyDescent="0.3">
      <c r="O761" s="202"/>
      <c r="P761" s="205"/>
      <c r="Q761" s="205"/>
    </row>
    <row r="762" spans="15:17" x14ac:dyDescent="0.3">
      <c r="O762" s="202"/>
      <c r="P762" s="205"/>
      <c r="Q762" s="205"/>
    </row>
    <row r="763" spans="15:17" x14ac:dyDescent="0.3">
      <c r="O763" s="202"/>
      <c r="P763" s="205"/>
      <c r="Q763" s="205"/>
    </row>
    <row r="764" spans="15:17" x14ac:dyDescent="0.3">
      <c r="O764" s="202"/>
      <c r="P764" s="205"/>
      <c r="Q764" s="205"/>
    </row>
    <row r="765" spans="15:17" x14ac:dyDescent="0.3">
      <c r="O765" s="202"/>
      <c r="P765" s="205"/>
      <c r="Q765" s="205"/>
    </row>
    <row r="766" spans="15:17" x14ac:dyDescent="0.3">
      <c r="O766" s="202"/>
      <c r="P766" s="205"/>
      <c r="Q766" s="205"/>
    </row>
    <row r="767" spans="15:17" x14ac:dyDescent="0.3">
      <c r="O767" s="202"/>
      <c r="P767" s="205"/>
      <c r="Q767" s="205"/>
    </row>
    <row r="768" spans="15:17" x14ac:dyDescent="0.3">
      <c r="O768" s="202"/>
      <c r="P768" s="205"/>
      <c r="Q768" s="205"/>
    </row>
    <row r="769" spans="15:17" x14ac:dyDescent="0.3">
      <c r="O769" s="202"/>
      <c r="P769" s="205"/>
      <c r="Q769" s="205"/>
    </row>
    <row r="770" spans="15:17" x14ac:dyDescent="0.3">
      <c r="O770" s="202"/>
      <c r="P770" s="205"/>
      <c r="Q770" s="205"/>
    </row>
    <row r="771" spans="15:17" x14ac:dyDescent="0.3">
      <c r="O771" s="202"/>
      <c r="P771" s="205"/>
      <c r="Q771" s="205"/>
    </row>
    <row r="772" spans="15:17" x14ac:dyDescent="0.3">
      <c r="O772" s="202"/>
      <c r="P772" s="205"/>
      <c r="Q772" s="205"/>
    </row>
    <row r="773" spans="15:17" x14ac:dyDescent="0.3">
      <c r="O773" s="202"/>
      <c r="P773" s="205"/>
      <c r="Q773" s="205"/>
    </row>
    <row r="774" spans="15:17" x14ac:dyDescent="0.3">
      <c r="O774" s="202"/>
      <c r="P774" s="205"/>
      <c r="Q774" s="205"/>
    </row>
    <row r="775" spans="15:17" x14ac:dyDescent="0.3">
      <c r="O775" s="202"/>
      <c r="P775" s="205"/>
      <c r="Q775" s="205"/>
    </row>
    <row r="776" spans="15:17" x14ac:dyDescent="0.3">
      <c r="O776" s="202"/>
      <c r="P776" s="205"/>
      <c r="Q776" s="205"/>
    </row>
    <row r="777" spans="15:17" x14ac:dyDescent="0.3">
      <c r="O777" s="202"/>
      <c r="P777" s="205"/>
      <c r="Q777" s="205"/>
    </row>
    <row r="778" spans="15:17" x14ac:dyDescent="0.3">
      <c r="O778" s="202"/>
      <c r="P778" s="205"/>
      <c r="Q778" s="205"/>
    </row>
    <row r="779" spans="15:17" x14ac:dyDescent="0.3">
      <c r="O779" s="202"/>
      <c r="P779" s="205"/>
      <c r="Q779" s="205"/>
    </row>
    <row r="780" spans="15:17" x14ac:dyDescent="0.3">
      <c r="O780" s="202"/>
      <c r="P780" s="205"/>
      <c r="Q780" s="205"/>
    </row>
    <row r="781" spans="15:17" x14ac:dyDescent="0.3">
      <c r="O781" s="202"/>
      <c r="P781" s="205"/>
      <c r="Q781" s="205"/>
    </row>
    <row r="782" spans="15:17" x14ac:dyDescent="0.3">
      <c r="O782" s="202"/>
      <c r="P782" s="205"/>
      <c r="Q782" s="205"/>
    </row>
    <row r="783" spans="15:17" x14ac:dyDescent="0.3">
      <c r="O783" s="202"/>
      <c r="P783" s="205"/>
      <c r="Q783" s="205"/>
    </row>
    <row r="784" spans="15:17" x14ac:dyDescent="0.3">
      <c r="O784" s="202"/>
      <c r="P784" s="205"/>
      <c r="Q784" s="205"/>
    </row>
    <row r="785" spans="15:17" x14ac:dyDescent="0.3">
      <c r="O785" s="202"/>
      <c r="P785" s="205"/>
      <c r="Q785" s="205"/>
    </row>
    <row r="786" spans="15:17" x14ac:dyDescent="0.3">
      <c r="O786" s="202"/>
      <c r="P786" s="205"/>
      <c r="Q786" s="205"/>
    </row>
    <row r="787" spans="15:17" x14ac:dyDescent="0.3">
      <c r="O787" s="202"/>
      <c r="P787" s="205"/>
      <c r="Q787" s="205"/>
    </row>
    <row r="788" spans="15:17" x14ac:dyDescent="0.3">
      <c r="O788" s="202"/>
      <c r="P788" s="205"/>
      <c r="Q788" s="205"/>
    </row>
    <row r="789" spans="15:17" x14ac:dyDescent="0.3">
      <c r="O789" s="202"/>
      <c r="P789" s="205"/>
      <c r="Q789" s="205"/>
    </row>
    <row r="790" spans="15:17" x14ac:dyDescent="0.3">
      <c r="O790" s="202"/>
      <c r="P790" s="205"/>
      <c r="Q790" s="205"/>
    </row>
    <row r="791" spans="15:17" x14ac:dyDescent="0.3">
      <c r="O791" s="202"/>
      <c r="P791" s="205"/>
      <c r="Q791" s="205"/>
    </row>
    <row r="792" spans="15:17" x14ac:dyDescent="0.3">
      <c r="O792" s="202"/>
      <c r="P792" s="205"/>
      <c r="Q792" s="205"/>
    </row>
    <row r="793" spans="15:17" x14ac:dyDescent="0.3">
      <c r="O793" s="202"/>
      <c r="P793" s="205"/>
      <c r="Q793" s="205"/>
    </row>
    <row r="794" spans="15:17" x14ac:dyDescent="0.3">
      <c r="O794" s="202"/>
      <c r="P794" s="205"/>
      <c r="Q794" s="205"/>
    </row>
    <row r="795" spans="15:17" x14ac:dyDescent="0.3">
      <c r="O795" s="202"/>
      <c r="P795" s="205"/>
      <c r="Q795" s="205"/>
    </row>
    <row r="796" spans="15:17" x14ac:dyDescent="0.3">
      <c r="O796" s="202"/>
      <c r="P796" s="205"/>
      <c r="Q796" s="205"/>
    </row>
    <row r="797" spans="15:17" x14ac:dyDescent="0.3">
      <c r="O797" s="202"/>
      <c r="P797" s="205"/>
      <c r="Q797" s="205"/>
    </row>
    <row r="798" spans="15:17" x14ac:dyDescent="0.3">
      <c r="O798" s="202"/>
      <c r="P798" s="205"/>
      <c r="Q798" s="205"/>
    </row>
    <row r="799" spans="15:17" x14ac:dyDescent="0.3">
      <c r="O799" s="202"/>
      <c r="P799" s="205"/>
      <c r="Q799" s="205"/>
    </row>
    <row r="800" spans="15:17" x14ac:dyDescent="0.3">
      <c r="O800" s="202"/>
      <c r="P800" s="205"/>
      <c r="Q800" s="205"/>
    </row>
    <row r="801" spans="15:17" x14ac:dyDescent="0.3">
      <c r="O801" s="202"/>
      <c r="P801" s="205"/>
      <c r="Q801" s="205"/>
    </row>
    <row r="802" spans="15:17" x14ac:dyDescent="0.3">
      <c r="O802" s="202"/>
      <c r="P802" s="205"/>
      <c r="Q802" s="205"/>
    </row>
    <row r="803" spans="15:17" x14ac:dyDescent="0.3">
      <c r="O803" s="202"/>
      <c r="P803" s="205"/>
      <c r="Q803" s="205"/>
    </row>
    <row r="804" spans="15:17" x14ac:dyDescent="0.3">
      <c r="O804" s="202"/>
      <c r="P804" s="205"/>
      <c r="Q804" s="205"/>
    </row>
    <row r="805" spans="15:17" x14ac:dyDescent="0.3">
      <c r="O805" s="202"/>
      <c r="P805" s="205"/>
      <c r="Q805" s="205"/>
    </row>
    <row r="806" spans="15:17" x14ac:dyDescent="0.3">
      <c r="O806" s="202"/>
      <c r="P806" s="205"/>
      <c r="Q806" s="205"/>
    </row>
    <row r="807" spans="15:17" x14ac:dyDescent="0.3">
      <c r="O807" s="202"/>
      <c r="P807" s="205"/>
      <c r="Q807" s="205"/>
    </row>
    <row r="808" spans="15:17" x14ac:dyDescent="0.3">
      <c r="O808" s="202"/>
      <c r="P808" s="205"/>
      <c r="Q808" s="205"/>
    </row>
    <row r="809" spans="15:17" x14ac:dyDescent="0.3">
      <c r="O809" s="202"/>
      <c r="P809" s="205"/>
      <c r="Q809" s="205"/>
    </row>
    <row r="810" spans="15:17" x14ac:dyDescent="0.3">
      <c r="O810" s="202"/>
      <c r="P810" s="205"/>
      <c r="Q810" s="205"/>
    </row>
    <row r="811" spans="15:17" x14ac:dyDescent="0.3">
      <c r="O811" s="202"/>
      <c r="P811" s="205"/>
      <c r="Q811" s="205"/>
    </row>
    <row r="812" spans="15:17" x14ac:dyDescent="0.3">
      <c r="O812" s="202"/>
      <c r="P812" s="205"/>
      <c r="Q812" s="205"/>
    </row>
    <row r="813" spans="15:17" x14ac:dyDescent="0.3">
      <c r="O813" s="202"/>
      <c r="P813" s="205"/>
      <c r="Q813" s="205"/>
    </row>
    <row r="814" spans="15:17" x14ac:dyDescent="0.3">
      <c r="O814" s="202"/>
      <c r="P814" s="205"/>
      <c r="Q814" s="205"/>
    </row>
    <row r="815" spans="15:17" x14ac:dyDescent="0.3">
      <c r="O815" s="202"/>
      <c r="P815" s="205"/>
      <c r="Q815" s="205"/>
    </row>
    <row r="816" spans="15:17" x14ac:dyDescent="0.3">
      <c r="O816" s="202"/>
      <c r="P816" s="205"/>
      <c r="Q816" s="205"/>
    </row>
    <row r="817" spans="15:17" x14ac:dyDescent="0.3">
      <c r="O817" s="202"/>
      <c r="P817" s="205"/>
      <c r="Q817" s="205"/>
    </row>
    <row r="818" spans="15:17" x14ac:dyDescent="0.3">
      <c r="O818" s="202"/>
      <c r="P818" s="205"/>
      <c r="Q818" s="205"/>
    </row>
    <row r="819" spans="15:17" x14ac:dyDescent="0.3">
      <c r="O819" s="202"/>
      <c r="P819" s="205"/>
      <c r="Q819" s="205"/>
    </row>
    <row r="820" spans="15:17" x14ac:dyDescent="0.3">
      <c r="O820" s="202"/>
      <c r="P820" s="205"/>
      <c r="Q820" s="205"/>
    </row>
    <row r="821" spans="15:17" x14ac:dyDescent="0.3">
      <c r="O821" s="202"/>
      <c r="P821" s="205"/>
      <c r="Q821" s="205"/>
    </row>
    <row r="822" spans="15:17" x14ac:dyDescent="0.3">
      <c r="O822" s="202"/>
      <c r="P822" s="205"/>
      <c r="Q822" s="205"/>
    </row>
    <row r="823" spans="15:17" x14ac:dyDescent="0.3">
      <c r="O823" s="202"/>
      <c r="P823" s="205"/>
      <c r="Q823" s="205"/>
    </row>
    <row r="824" spans="15:17" x14ac:dyDescent="0.3">
      <c r="O824" s="202"/>
      <c r="P824" s="205"/>
      <c r="Q824" s="205"/>
    </row>
    <row r="825" spans="15:17" x14ac:dyDescent="0.3">
      <c r="O825" s="202"/>
      <c r="P825" s="205"/>
      <c r="Q825" s="205"/>
    </row>
    <row r="826" spans="15:17" x14ac:dyDescent="0.3">
      <c r="O826" s="202"/>
      <c r="P826" s="205"/>
      <c r="Q826" s="205"/>
    </row>
    <row r="827" spans="15:17" x14ac:dyDescent="0.3">
      <c r="O827" s="202"/>
      <c r="P827" s="205"/>
      <c r="Q827" s="205"/>
    </row>
    <row r="828" spans="15:17" x14ac:dyDescent="0.3">
      <c r="O828" s="202"/>
      <c r="P828" s="205"/>
      <c r="Q828" s="205"/>
    </row>
    <row r="829" spans="15:17" x14ac:dyDescent="0.3">
      <c r="O829" s="202"/>
      <c r="P829" s="205"/>
      <c r="Q829" s="205"/>
    </row>
    <row r="830" spans="15:17" x14ac:dyDescent="0.3">
      <c r="O830" s="202"/>
      <c r="P830" s="205"/>
      <c r="Q830" s="205"/>
    </row>
    <row r="831" spans="15:17" x14ac:dyDescent="0.3">
      <c r="O831" s="202"/>
      <c r="P831" s="205"/>
      <c r="Q831" s="205"/>
    </row>
    <row r="832" spans="15:17" x14ac:dyDescent="0.3">
      <c r="O832" s="202"/>
      <c r="P832" s="205"/>
      <c r="Q832" s="205"/>
    </row>
    <row r="833" spans="15:17" x14ac:dyDescent="0.3">
      <c r="O833" s="202"/>
      <c r="P833" s="205"/>
      <c r="Q833" s="205"/>
    </row>
    <row r="834" spans="15:17" x14ac:dyDescent="0.3">
      <c r="O834" s="202"/>
      <c r="P834" s="205"/>
      <c r="Q834" s="205"/>
    </row>
    <row r="835" spans="15:17" x14ac:dyDescent="0.3">
      <c r="O835" s="202"/>
      <c r="P835" s="205"/>
      <c r="Q835" s="205"/>
    </row>
    <row r="836" spans="15:17" x14ac:dyDescent="0.3">
      <c r="O836" s="202"/>
      <c r="P836" s="205"/>
      <c r="Q836" s="205"/>
    </row>
    <row r="837" spans="15:17" x14ac:dyDescent="0.3">
      <c r="O837" s="202"/>
      <c r="P837" s="205"/>
      <c r="Q837" s="205"/>
    </row>
    <row r="838" spans="15:17" x14ac:dyDescent="0.3">
      <c r="O838" s="202"/>
      <c r="P838" s="205"/>
      <c r="Q838" s="205"/>
    </row>
    <row r="839" spans="15:17" x14ac:dyDescent="0.3">
      <c r="O839" s="202"/>
      <c r="P839" s="205"/>
      <c r="Q839" s="205"/>
    </row>
    <row r="840" spans="15:17" x14ac:dyDescent="0.3">
      <c r="O840" s="202"/>
      <c r="P840" s="205"/>
      <c r="Q840" s="205"/>
    </row>
    <row r="841" spans="15:17" x14ac:dyDescent="0.3">
      <c r="O841" s="202"/>
      <c r="P841" s="205"/>
      <c r="Q841" s="205"/>
    </row>
    <row r="842" spans="15:17" x14ac:dyDescent="0.3">
      <c r="O842" s="202"/>
      <c r="P842" s="205"/>
      <c r="Q842" s="205"/>
    </row>
    <row r="843" spans="15:17" x14ac:dyDescent="0.3">
      <c r="O843" s="202"/>
      <c r="P843" s="205"/>
      <c r="Q843" s="205"/>
    </row>
    <row r="844" spans="15:17" x14ac:dyDescent="0.3">
      <c r="O844" s="202"/>
      <c r="P844" s="205"/>
      <c r="Q844" s="205"/>
    </row>
    <row r="845" spans="15:17" x14ac:dyDescent="0.3">
      <c r="O845" s="202"/>
      <c r="P845" s="205"/>
      <c r="Q845" s="205"/>
    </row>
    <row r="846" spans="15:17" x14ac:dyDescent="0.3">
      <c r="O846" s="202"/>
      <c r="P846" s="205"/>
      <c r="Q846" s="205"/>
    </row>
    <row r="847" spans="15:17" x14ac:dyDescent="0.3">
      <c r="O847" s="202"/>
      <c r="P847" s="205"/>
      <c r="Q847" s="205"/>
    </row>
    <row r="848" spans="15:17" x14ac:dyDescent="0.3">
      <c r="O848" s="202"/>
      <c r="P848" s="205"/>
      <c r="Q848" s="205"/>
    </row>
    <row r="849" spans="15:17" x14ac:dyDescent="0.3">
      <c r="O849" s="202"/>
      <c r="P849" s="205"/>
      <c r="Q849" s="205"/>
    </row>
    <row r="850" spans="15:17" x14ac:dyDescent="0.3">
      <c r="O850" s="202"/>
      <c r="P850" s="205"/>
      <c r="Q850" s="205"/>
    </row>
    <row r="851" spans="15:17" x14ac:dyDescent="0.3">
      <c r="O851" s="202"/>
      <c r="P851" s="205"/>
      <c r="Q851" s="205"/>
    </row>
    <row r="852" spans="15:17" x14ac:dyDescent="0.3">
      <c r="O852" s="202"/>
      <c r="P852" s="205"/>
      <c r="Q852" s="205"/>
    </row>
    <row r="853" spans="15:17" x14ac:dyDescent="0.3">
      <c r="O853" s="202"/>
      <c r="P853" s="205"/>
      <c r="Q853" s="205"/>
    </row>
    <row r="854" spans="15:17" x14ac:dyDescent="0.3">
      <c r="O854" s="202"/>
      <c r="P854" s="205"/>
      <c r="Q854" s="205"/>
    </row>
    <row r="855" spans="15:17" x14ac:dyDescent="0.3">
      <c r="O855" s="202"/>
      <c r="P855" s="205"/>
      <c r="Q855" s="205"/>
    </row>
    <row r="856" spans="15:17" x14ac:dyDescent="0.3">
      <c r="O856" s="202"/>
      <c r="P856" s="205"/>
      <c r="Q856" s="205"/>
    </row>
    <row r="857" spans="15:17" x14ac:dyDescent="0.3">
      <c r="O857" s="202"/>
      <c r="P857" s="205"/>
      <c r="Q857" s="205"/>
    </row>
    <row r="858" spans="15:17" x14ac:dyDescent="0.3">
      <c r="O858" s="202"/>
      <c r="P858" s="205"/>
      <c r="Q858" s="205"/>
    </row>
    <row r="859" spans="15:17" x14ac:dyDescent="0.3">
      <c r="O859" s="202"/>
      <c r="P859" s="205"/>
      <c r="Q859" s="205"/>
    </row>
    <row r="860" spans="15:17" x14ac:dyDescent="0.3">
      <c r="O860" s="202"/>
      <c r="P860" s="205"/>
      <c r="Q860" s="205"/>
    </row>
    <row r="861" spans="15:17" x14ac:dyDescent="0.3">
      <c r="O861" s="202"/>
      <c r="P861" s="205"/>
      <c r="Q861" s="205"/>
    </row>
    <row r="862" spans="15:17" x14ac:dyDescent="0.3">
      <c r="O862" s="202"/>
      <c r="P862" s="205"/>
      <c r="Q862" s="205"/>
    </row>
    <row r="863" spans="15:17" x14ac:dyDescent="0.3">
      <c r="O863" s="202"/>
      <c r="P863" s="205"/>
      <c r="Q863" s="205"/>
    </row>
    <row r="864" spans="15:17" x14ac:dyDescent="0.3">
      <c r="O864" s="202"/>
      <c r="P864" s="205"/>
      <c r="Q864" s="205"/>
    </row>
    <row r="865" spans="15:17" x14ac:dyDescent="0.3">
      <c r="O865" s="202"/>
      <c r="P865" s="205"/>
      <c r="Q865" s="205"/>
    </row>
    <row r="866" spans="15:17" x14ac:dyDescent="0.3">
      <c r="O866" s="202"/>
      <c r="P866" s="205"/>
      <c r="Q866" s="205"/>
    </row>
    <row r="867" spans="15:17" x14ac:dyDescent="0.3">
      <c r="O867" s="202"/>
      <c r="P867" s="205"/>
      <c r="Q867" s="205"/>
    </row>
    <row r="868" spans="15:17" x14ac:dyDescent="0.3">
      <c r="O868" s="202"/>
      <c r="P868" s="205"/>
      <c r="Q868" s="205"/>
    </row>
    <row r="869" spans="15:17" x14ac:dyDescent="0.3">
      <c r="O869" s="202"/>
      <c r="P869" s="205"/>
      <c r="Q869" s="205"/>
    </row>
    <row r="870" spans="15:17" x14ac:dyDescent="0.3">
      <c r="O870" s="202"/>
      <c r="P870" s="205"/>
      <c r="Q870" s="205"/>
    </row>
    <row r="871" spans="15:17" x14ac:dyDescent="0.3">
      <c r="O871" s="202"/>
      <c r="P871" s="205"/>
      <c r="Q871" s="205"/>
    </row>
    <row r="872" spans="15:17" x14ac:dyDescent="0.3">
      <c r="O872" s="202"/>
      <c r="P872" s="205"/>
      <c r="Q872" s="205"/>
    </row>
    <row r="873" spans="15:17" x14ac:dyDescent="0.3">
      <c r="O873" s="202"/>
      <c r="P873" s="205"/>
      <c r="Q873" s="205"/>
    </row>
    <row r="874" spans="15:17" x14ac:dyDescent="0.3">
      <c r="O874" s="202"/>
      <c r="P874" s="205"/>
      <c r="Q874" s="205"/>
    </row>
    <row r="875" spans="15:17" x14ac:dyDescent="0.3">
      <c r="O875" s="202"/>
      <c r="P875" s="205"/>
      <c r="Q875" s="205"/>
    </row>
    <row r="876" spans="15:17" x14ac:dyDescent="0.3">
      <c r="O876" s="202"/>
      <c r="P876" s="205"/>
      <c r="Q876" s="205"/>
    </row>
    <row r="877" spans="15:17" x14ac:dyDescent="0.3">
      <c r="O877" s="202"/>
      <c r="P877" s="205"/>
      <c r="Q877" s="205"/>
    </row>
    <row r="878" spans="15:17" x14ac:dyDescent="0.3">
      <c r="O878" s="202"/>
      <c r="P878" s="205"/>
      <c r="Q878" s="205"/>
    </row>
    <row r="879" spans="15:17" x14ac:dyDescent="0.3">
      <c r="O879" s="202"/>
      <c r="P879" s="205"/>
      <c r="Q879" s="205"/>
    </row>
    <row r="880" spans="15:17" x14ac:dyDescent="0.3">
      <c r="O880" s="202"/>
      <c r="P880" s="205"/>
      <c r="Q880" s="205"/>
    </row>
    <row r="881" spans="15:17" x14ac:dyDescent="0.3">
      <c r="O881" s="202"/>
      <c r="P881" s="205"/>
      <c r="Q881" s="205"/>
    </row>
    <row r="882" spans="15:17" x14ac:dyDescent="0.3">
      <c r="O882" s="202"/>
      <c r="P882" s="205"/>
      <c r="Q882" s="205"/>
    </row>
    <row r="883" spans="15:17" x14ac:dyDescent="0.3">
      <c r="O883" s="202"/>
      <c r="P883" s="205"/>
      <c r="Q883" s="205"/>
    </row>
    <row r="884" spans="15:17" x14ac:dyDescent="0.3">
      <c r="O884" s="202"/>
      <c r="P884" s="205"/>
      <c r="Q884" s="205"/>
    </row>
    <row r="885" spans="15:17" x14ac:dyDescent="0.3">
      <c r="O885" s="202"/>
      <c r="P885" s="205"/>
      <c r="Q885" s="205"/>
    </row>
    <row r="886" spans="15:17" x14ac:dyDescent="0.3">
      <c r="O886" s="202"/>
      <c r="P886" s="205"/>
      <c r="Q886" s="205"/>
    </row>
    <row r="887" spans="15:17" x14ac:dyDescent="0.3">
      <c r="O887" s="202"/>
      <c r="P887" s="205"/>
      <c r="Q887" s="205"/>
    </row>
    <row r="888" spans="15:17" x14ac:dyDescent="0.3">
      <c r="O888" s="202"/>
      <c r="P888" s="205"/>
      <c r="Q888" s="205"/>
    </row>
    <row r="889" spans="15:17" x14ac:dyDescent="0.3">
      <c r="O889" s="202"/>
      <c r="P889" s="205"/>
      <c r="Q889" s="205"/>
    </row>
    <row r="890" spans="15:17" x14ac:dyDescent="0.3">
      <c r="O890" s="202"/>
      <c r="P890" s="205"/>
      <c r="Q890" s="205"/>
    </row>
    <row r="891" spans="15:17" x14ac:dyDescent="0.3">
      <c r="O891" s="202"/>
      <c r="P891" s="205"/>
      <c r="Q891" s="205"/>
    </row>
    <row r="892" spans="15:17" x14ac:dyDescent="0.3">
      <c r="O892" s="202"/>
      <c r="P892" s="205"/>
      <c r="Q892" s="205"/>
    </row>
    <row r="893" spans="15:17" x14ac:dyDescent="0.3">
      <c r="O893" s="202"/>
      <c r="P893" s="205"/>
      <c r="Q893" s="205"/>
    </row>
    <row r="894" spans="15:17" x14ac:dyDescent="0.3">
      <c r="O894" s="202"/>
      <c r="P894" s="205"/>
      <c r="Q894" s="205"/>
    </row>
    <row r="895" spans="15:17" x14ac:dyDescent="0.3">
      <c r="O895" s="202"/>
      <c r="P895" s="205"/>
      <c r="Q895" s="205"/>
    </row>
    <row r="896" spans="15:17" x14ac:dyDescent="0.3">
      <c r="O896" s="202"/>
      <c r="P896" s="205"/>
      <c r="Q896" s="205"/>
    </row>
    <row r="897" spans="15:17" x14ac:dyDescent="0.3">
      <c r="O897" s="202"/>
      <c r="P897" s="205"/>
      <c r="Q897" s="205"/>
    </row>
    <row r="898" spans="15:17" x14ac:dyDescent="0.3">
      <c r="O898" s="202"/>
      <c r="P898" s="205"/>
      <c r="Q898" s="205"/>
    </row>
    <row r="899" spans="15:17" x14ac:dyDescent="0.3">
      <c r="O899" s="202"/>
      <c r="P899" s="205"/>
      <c r="Q899" s="205"/>
    </row>
    <row r="900" spans="15:17" x14ac:dyDescent="0.3">
      <c r="O900" s="202"/>
      <c r="P900" s="205"/>
      <c r="Q900" s="205"/>
    </row>
    <row r="901" spans="15:17" x14ac:dyDescent="0.3">
      <c r="O901" s="202"/>
      <c r="P901" s="205"/>
      <c r="Q901" s="205"/>
    </row>
    <row r="902" spans="15:17" x14ac:dyDescent="0.3">
      <c r="O902" s="202"/>
      <c r="P902" s="205"/>
      <c r="Q902" s="205"/>
    </row>
    <row r="903" spans="15:17" x14ac:dyDescent="0.3">
      <c r="O903" s="202"/>
      <c r="P903" s="205"/>
      <c r="Q903" s="205"/>
    </row>
    <row r="904" spans="15:17" x14ac:dyDescent="0.3">
      <c r="O904" s="202"/>
      <c r="P904" s="205"/>
      <c r="Q904" s="205"/>
    </row>
    <row r="905" spans="15:17" x14ac:dyDescent="0.3">
      <c r="O905" s="202"/>
      <c r="P905" s="205"/>
      <c r="Q905" s="205"/>
    </row>
    <row r="906" spans="15:17" x14ac:dyDescent="0.3">
      <c r="O906" s="202"/>
      <c r="P906" s="205"/>
      <c r="Q906" s="205"/>
    </row>
    <row r="907" spans="15:17" x14ac:dyDescent="0.3">
      <c r="O907" s="202"/>
      <c r="P907" s="205"/>
      <c r="Q907" s="205"/>
    </row>
    <row r="908" spans="15:17" x14ac:dyDescent="0.3">
      <c r="O908" s="202"/>
      <c r="P908" s="205"/>
      <c r="Q908" s="205"/>
    </row>
    <row r="909" spans="15:17" x14ac:dyDescent="0.3">
      <c r="O909" s="202"/>
      <c r="P909" s="205"/>
      <c r="Q909" s="205"/>
    </row>
    <row r="910" spans="15:17" x14ac:dyDescent="0.3">
      <c r="O910" s="202"/>
      <c r="P910" s="205"/>
      <c r="Q910" s="205"/>
    </row>
    <row r="911" spans="15:17" x14ac:dyDescent="0.3">
      <c r="O911" s="202"/>
      <c r="P911" s="205"/>
      <c r="Q911" s="205"/>
    </row>
    <row r="912" spans="15:17" x14ac:dyDescent="0.3">
      <c r="O912" s="202"/>
      <c r="P912" s="205"/>
      <c r="Q912" s="205"/>
    </row>
    <row r="913" spans="15:17" x14ac:dyDescent="0.3">
      <c r="O913" s="202"/>
      <c r="P913" s="205"/>
      <c r="Q913" s="205"/>
    </row>
    <row r="914" spans="15:17" x14ac:dyDescent="0.3">
      <c r="O914" s="202"/>
      <c r="P914" s="205"/>
      <c r="Q914" s="205"/>
    </row>
    <row r="915" spans="15:17" x14ac:dyDescent="0.3">
      <c r="O915" s="202"/>
      <c r="P915" s="205"/>
      <c r="Q915" s="205"/>
    </row>
    <row r="916" spans="15:17" x14ac:dyDescent="0.3">
      <c r="O916" s="202"/>
      <c r="P916" s="205"/>
      <c r="Q916" s="205"/>
    </row>
    <row r="917" spans="15:17" x14ac:dyDescent="0.3">
      <c r="O917" s="202"/>
      <c r="P917" s="205"/>
      <c r="Q917" s="205"/>
    </row>
    <row r="918" spans="15:17" x14ac:dyDescent="0.3">
      <c r="O918" s="202"/>
      <c r="P918" s="205"/>
      <c r="Q918" s="205"/>
    </row>
    <row r="919" spans="15:17" x14ac:dyDescent="0.3">
      <c r="O919" s="202"/>
      <c r="P919" s="205"/>
      <c r="Q919" s="205"/>
    </row>
    <row r="920" spans="15:17" x14ac:dyDescent="0.3">
      <c r="O920" s="202"/>
      <c r="P920" s="205"/>
      <c r="Q920" s="205"/>
    </row>
    <row r="921" spans="15:17" x14ac:dyDescent="0.3">
      <c r="O921" s="202"/>
      <c r="P921" s="205"/>
      <c r="Q921" s="205"/>
    </row>
    <row r="922" spans="15:17" x14ac:dyDescent="0.3">
      <c r="O922" s="202"/>
      <c r="P922" s="205"/>
      <c r="Q922" s="205"/>
    </row>
    <row r="923" spans="15:17" x14ac:dyDescent="0.3">
      <c r="O923" s="202"/>
      <c r="P923" s="205"/>
      <c r="Q923" s="205"/>
    </row>
    <row r="924" spans="15:17" x14ac:dyDescent="0.3">
      <c r="O924" s="202"/>
      <c r="P924" s="205"/>
      <c r="Q924" s="205"/>
    </row>
    <row r="925" spans="15:17" x14ac:dyDescent="0.3">
      <c r="O925" s="202"/>
      <c r="P925" s="205"/>
      <c r="Q925" s="205"/>
    </row>
    <row r="926" spans="15:17" x14ac:dyDescent="0.3">
      <c r="O926" s="202"/>
      <c r="P926" s="205"/>
      <c r="Q926" s="205"/>
    </row>
    <row r="927" spans="15:17" x14ac:dyDescent="0.3">
      <c r="O927" s="202"/>
      <c r="P927" s="205"/>
      <c r="Q927" s="205"/>
    </row>
    <row r="928" spans="15:17" x14ac:dyDescent="0.3">
      <c r="O928" s="202"/>
      <c r="P928" s="205"/>
      <c r="Q928" s="205"/>
    </row>
    <row r="929" spans="15:17" x14ac:dyDescent="0.3">
      <c r="O929" s="202"/>
      <c r="P929" s="205"/>
      <c r="Q929" s="205"/>
    </row>
    <row r="930" spans="15:17" x14ac:dyDescent="0.3">
      <c r="O930" s="202"/>
      <c r="P930" s="205"/>
      <c r="Q930" s="205"/>
    </row>
    <row r="931" spans="15:17" x14ac:dyDescent="0.3">
      <c r="O931" s="202"/>
      <c r="P931" s="205"/>
      <c r="Q931" s="205"/>
    </row>
    <row r="932" spans="15:17" x14ac:dyDescent="0.3">
      <c r="O932" s="202"/>
      <c r="P932" s="205"/>
      <c r="Q932" s="205"/>
    </row>
    <row r="933" spans="15:17" x14ac:dyDescent="0.3">
      <c r="O933" s="202"/>
      <c r="P933" s="205"/>
      <c r="Q933" s="205"/>
    </row>
    <row r="934" spans="15:17" x14ac:dyDescent="0.3">
      <c r="O934" s="202"/>
      <c r="P934" s="205"/>
      <c r="Q934" s="205"/>
    </row>
    <row r="935" spans="15:17" x14ac:dyDescent="0.3">
      <c r="O935" s="202"/>
      <c r="P935" s="205"/>
      <c r="Q935" s="205"/>
    </row>
    <row r="936" spans="15:17" x14ac:dyDescent="0.3">
      <c r="O936" s="202"/>
      <c r="P936" s="205"/>
      <c r="Q936" s="205"/>
    </row>
    <row r="937" spans="15:17" x14ac:dyDescent="0.3">
      <c r="O937" s="202"/>
      <c r="P937" s="205"/>
      <c r="Q937" s="205"/>
    </row>
    <row r="938" spans="15:17" x14ac:dyDescent="0.3">
      <c r="O938" s="202"/>
      <c r="P938" s="205"/>
      <c r="Q938" s="205"/>
    </row>
    <row r="939" spans="15:17" x14ac:dyDescent="0.3">
      <c r="O939" s="202"/>
      <c r="P939" s="205"/>
      <c r="Q939" s="205"/>
    </row>
    <row r="940" spans="15:17" x14ac:dyDescent="0.3">
      <c r="O940" s="202"/>
      <c r="P940" s="205"/>
      <c r="Q940" s="205"/>
    </row>
    <row r="941" spans="15:17" x14ac:dyDescent="0.3">
      <c r="O941" s="202"/>
      <c r="P941" s="205"/>
      <c r="Q941" s="205"/>
    </row>
    <row r="942" spans="15:17" x14ac:dyDescent="0.3">
      <c r="O942" s="202"/>
      <c r="P942" s="205"/>
      <c r="Q942" s="205"/>
    </row>
    <row r="943" spans="15:17" x14ac:dyDescent="0.3">
      <c r="O943" s="202"/>
      <c r="P943" s="205"/>
      <c r="Q943" s="205"/>
    </row>
    <row r="944" spans="15:17" x14ac:dyDescent="0.3">
      <c r="O944" s="202"/>
      <c r="P944" s="205"/>
      <c r="Q944" s="205"/>
    </row>
    <row r="945" spans="15:17" x14ac:dyDescent="0.3">
      <c r="O945" s="202"/>
      <c r="P945" s="205"/>
      <c r="Q945" s="205"/>
    </row>
    <row r="946" spans="15:17" x14ac:dyDescent="0.3">
      <c r="O946" s="202"/>
      <c r="P946" s="205"/>
      <c r="Q946" s="205"/>
    </row>
    <row r="947" spans="15:17" x14ac:dyDescent="0.3">
      <c r="O947" s="202"/>
      <c r="P947" s="205"/>
      <c r="Q947" s="205"/>
    </row>
    <row r="948" spans="15:17" x14ac:dyDescent="0.3">
      <c r="O948" s="202"/>
      <c r="P948" s="205"/>
      <c r="Q948" s="205"/>
    </row>
    <row r="949" spans="15:17" x14ac:dyDescent="0.3">
      <c r="O949" s="202"/>
      <c r="P949" s="205"/>
      <c r="Q949" s="205"/>
    </row>
    <row r="950" spans="15:17" x14ac:dyDescent="0.3">
      <c r="O950" s="202"/>
      <c r="P950" s="205"/>
      <c r="Q950" s="205"/>
    </row>
    <row r="951" spans="15:17" x14ac:dyDescent="0.3">
      <c r="O951" s="202"/>
      <c r="P951" s="205"/>
      <c r="Q951" s="205"/>
    </row>
    <row r="952" spans="15:17" x14ac:dyDescent="0.3">
      <c r="O952" s="202"/>
      <c r="P952" s="205"/>
      <c r="Q952" s="205"/>
    </row>
    <row r="953" spans="15:17" x14ac:dyDescent="0.3">
      <c r="O953" s="202"/>
      <c r="P953" s="205"/>
      <c r="Q953" s="205"/>
    </row>
    <row r="954" spans="15:17" x14ac:dyDescent="0.3">
      <c r="O954" s="202"/>
      <c r="P954" s="205"/>
      <c r="Q954" s="205"/>
    </row>
    <row r="955" spans="15:17" x14ac:dyDescent="0.3">
      <c r="O955" s="202"/>
      <c r="P955" s="205"/>
      <c r="Q955" s="205"/>
    </row>
    <row r="956" spans="15:17" x14ac:dyDescent="0.3">
      <c r="O956" s="202"/>
      <c r="P956" s="205"/>
      <c r="Q956" s="205"/>
    </row>
    <row r="957" spans="15:17" x14ac:dyDescent="0.3">
      <c r="O957" s="202"/>
      <c r="P957" s="205"/>
      <c r="Q957" s="205"/>
    </row>
    <row r="958" spans="15:17" x14ac:dyDescent="0.3">
      <c r="O958" s="202"/>
      <c r="P958" s="205"/>
      <c r="Q958" s="205"/>
    </row>
    <row r="959" spans="15:17" x14ac:dyDescent="0.3">
      <c r="O959" s="202"/>
      <c r="P959" s="205"/>
      <c r="Q959" s="205"/>
    </row>
    <row r="960" spans="15:17" x14ac:dyDescent="0.3">
      <c r="O960" s="202"/>
      <c r="P960" s="205"/>
      <c r="Q960" s="205"/>
    </row>
    <row r="961" spans="15:17" x14ac:dyDescent="0.3">
      <c r="O961" s="202"/>
      <c r="P961" s="205"/>
      <c r="Q961" s="205"/>
    </row>
    <row r="962" spans="15:17" x14ac:dyDescent="0.3">
      <c r="O962" s="202"/>
      <c r="P962" s="205"/>
      <c r="Q962" s="205"/>
    </row>
    <row r="963" spans="15:17" x14ac:dyDescent="0.3">
      <c r="O963" s="202"/>
      <c r="P963" s="205"/>
      <c r="Q963" s="205"/>
    </row>
    <row r="964" spans="15:17" x14ac:dyDescent="0.3">
      <c r="O964" s="202"/>
      <c r="P964" s="205"/>
      <c r="Q964" s="205"/>
    </row>
    <row r="965" spans="15:17" x14ac:dyDescent="0.3">
      <c r="O965" s="202"/>
      <c r="P965" s="205"/>
      <c r="Q965" s="205"/>
    </row>
    <row r="966" spans="15:17" x14ac:dyDescent="0.3">
      <c r="O966" s="202"/>
      <c r="P966" s="205"/>
      <c r="Q966" s="205"/>
    </row>
    <row r="967" spans="15:17" x14ac:dyDescent="0.3">
      <c r="O967" s="202"/>
      <c r="P967" s="205"/>
      <c r="Q967" s="205"/>
    </row>
    <row r="968" spans="15:17" x14ac:dyDescent="0.3">
      <c r="O968" s="202"/>
      <c r="P968" s="205"/>
      <c r="Q968" s="205"/>
    </row>
    <row r="969" spans="15:17" x14ac:dyDescent="0.3">
      <c r="O969" s="202"/>
      <c r="P969" s="205"/>
      <c r="Q969" s="205"/>
    </row>
    <row r="970" spans="15:17" x14ac:dyDescent="0.3">
      <c r="O970" s="202"/>
      <c r="P970" s="205"/>
      <c r="Q970" s="205"/>
    </row>
    <row r="971" spans="15:17" x14ac:dyDescent="0.3">
      <c r="O971" s="202"/>
      <c r="P971" s="205"/>
      <c r="Q971" s="205"/>
    </row>
    <row r="972" spans="15:17" x14ac:dyDescent="0.3">
      <c r="O972" s="202"/>
      <c r="P972" s="205"/>
      <c r="Q972" s="205"/>
    </row>
    <row r="973" spans="15:17" x14ac:dyDescent="0.3">
      <c r="O973" s="202"/>
      <c r="P973" s="205"/>
      <c r="Q973" s="205"/>
    </row>
    <row r="974" spans="15:17" x14ac:dyDescent="0.3">
      <c r="O974" s="202"/>
      <c r="P974" s="205"/>
      <c r="Q974" s="205"/>
    </row>
    <row r="975" spans="15:17" x14ac:dyDescent="0.3">
      <c r="O975" s="202"/>
      <c r="P975" s="205"/>
      <c r="Q975" s="205"/>
    </row>
  </sheetData>
  <hyperlinks>
    <hyperlink ref="N1" location="'Navigation &amp; Instructions'!A1" display="Navigation" xr:uid="{00000000-0004-0000-1B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39"/>
  <sheetViews>
    <sheetView workbookViewId="0">
      <selection activeCell="I6" sqref="I6"/>
    </sheetView>
  </sheetViews>
  <sheetFormatPr defaultRowHeight="14.4" x14ac:dyDescent="0.3"/>
  <cols>
    <col min="1" max="1" width="5.77734375" customWidth="1"/>
    <col min="2" max="2" width="57.21875" customWidth="1"/>
    <col min="3" max="13" width="10.44140625" bestFit="1" customWidth="1"/>
    <col min="14" max="14" width="10.21875" bestFit="1" customWidth="1"/>
  </cols>
  <sheetData>
    <row r="1" spans="2:15" ht="15.6" x14ac:dyDescent="0.3">
      <c r="B1" s="14" t="s">
        <v>363</v>
      </c>
      <c r="N1" s="48"/>
      <c r="O1" s="16"/>
    </row>
    <row r="2" spans="2:15" x14ac:dyDescent="0.3">
      <c r="N2" s="16"/>
    </row>
    <row r="3" spans="2:15" x14ac:dyDescent="0.3">
      <c r="B3" s="18" t="s">
        <v>63</v>
      </c>
      <c r="C3" s="19"/>
    </row>
    <row r="4" spans="2:15" x14ac:dyDescent="0.3">
      <c r="B4" s="18"/>
      <c r="C4" s="19"/>
    </row>
    <row r="5" spans="2:15" x14ac:dyDescent="0.3">
      <c r="B5" s="21" t="s">
        <v>21</v>
      </c>
      <c r="C5" s="21" t="s">
        <v>22</v>
      </c>
    </row>
    <row r="6" spans="2:15" x14ac:dyDescent="0.3">
      <c r="B6" t="s">
        <v>23</v>
      </c>
      <c r="C6" s="22">
        <v>7.0000000000000007E-2</v>
      </c>
    </row>
    <row r="7" spans="2:15" x14ac:dyDescent="0.3">
      <c r="B7" t="s">
        <v>24</v>
      </c>
      <c r="C7" s="23">
        <v>0.02</v>
      </c>
    </row>
    <row r="8" spans="2:15" x14ac:dyDescent="0.3">
      <c r="B8" t="s">
        <v>25</v>
      </c>
      <c r="C8" s="23">
        <v>0.06</v>
      </c>
    </row>
    <row r="9" spans="2:15" x14ac:dyDescent="0.3">
      <c r="B9" t="s">
        <v>26</v>
      </c>
      <c r="C9" s="23">
        <v>1E-3</v>
      </c>
    </row>
    <row r="10" spans="2:15" x14ac:dyDescent="0.3">
      <c r="B10" t="s">
        <v>27</v>
      </c>
      <c r="C10" s="23">
        <v>0.06</v>
      </c>
    </row>
    <row r="11" spans="2:15" x14ac:dyDescent="0.3">
      <c r="B11" t="s">
        <v>28</v>
      </c>
      <c r="C11" s="23">
        <v>0.01</v>
      </c>
    </row>
    <row r="12" spans="2:15" x14ac:dyDescent="0.3">
      <c r="B12" t="s">
        <v>29</v>
      </c>
      <c r="C12" s="23">
        <v>0.02</v>
      </c>
    </row>
    <row r="13" spans="2:15" x14ac:dyDescent="0.3">
      <c r="B13" t="s">
        <v>64</v>
      </c>
      <c r="C13" s="23">
        <v>0.15</v>
      </c>
    </row>
    <row r="14" spans="2:15" x14ac:dyDescent="0.3">
      <c r="B14" t="s">
        <v>31</v>
      </c>
      <c r="C14" s="49">
        <v>0.21</v>
      </c>
    </row>
    <row r="16" spans="2:15" x14ac:dyDescent="0.3">
      <c r="B16" s="24" t="s">
        <v>32</v>
      </c>
      <c r="C16" s="25">
        <v>46023</v>
      </c>
      <c r="D16" s="25">
        <v>46388</v>
      </c>
      <c r="E16" s="25">
        <v>46753</v>
      </c>
      <c r="F16" s="25">
        <v>47119</v>
      </c>
      <c r="G16" s="25">
        <v>47484</v>
      </c>
      <c r="H16" s="25">
        <v>47849</v>
      </c>
      <c r="I16" s="25">
        <v>48214</v>
      </c>
      <c r="J16" s="25">
        <v>48580</v>
      </c>
      <c r="K16" s="25">
        <v>48945</v>
      </c>
      <c r="L16" s="25">
        <v>49310</v>
      </c>
      <c r="M16" s="25">
        <v>49675</v>
      </c>
    </row>
    <row r="17" spans="2:13" ht="13.8" customHeight="1" x14ac:dyDescent="0.3">
      <c r="B17" t="s">
        <v>33</v>
      </c>
      <c r="C17">
        <v>0</v>
      </c>
      <c r="D17">
        <v>1</v>
      </c>
      <c r="E17">
        <v>2</v>
      </c>
      <c r="F17">
        <v>3</v>
      </c>
      <c r="G17">
        <v>4</v>
      </c>
      <c r="H17">
        <v>5</v>
      </c>
      <c r="I17">
        <v>6</v>
      </c>
      <c r="J17">
        <v>7</v>
      </c>
      <c r="K17">
        <v>8</v>
      </c>
      <c r="L17">
        <v>9</v>
      </c>
      <c r="M17">
        <v>10</v>
      </c>
    </row>
    <row r="18" spans="2:13" ht="13.8" customHeight="1" x14ac:dyDescent="0.3">
      <c r="B18" t="s">
        <v>34</v>
      </c>
      <c r="C18" s="26">
        <v>100</v>
      </c>
      <c r="D18" s="26"/>
      <c r="E18" s="26"/>
      <c r="F18" s="26"/>
      <c r="G18" s="26"/>
      <c r="H18" s="26"/>
      <c r="I18" s="26"/>
      <c r="J18" s="26"/>
      <c r="K18" s="26"/>
      <c r="L18" s="26"/>
      <c r="M18" s="26"/>
    </row>
    <row r="19" spans="2:13" ht="13.8" customHeight="1" thickBot="1" x14ac:dyDescent="0.35">
      <c r="B19" s="27" t="s">
        <v>35</v>
      </c>
      <c r="C19" s="28"/>
      <c r="D19" s="28">
        <f t="shared" ref="D19:M19" si="0">$C$6*C35</f>
        <v>7.0000000000000009</v>
      </c>
      <c r="E19" s="28">
        <f t="shared" si="0"/>
        <v>7.2100000000000009</v>
      </c>
      <c r="F19" s="28">
        <f t="shared" si="0"/>
        <v>7.4046700000000012</v>
      </c>
      <c r="G19" s="28">
        <f t="shared" si="0"/>
        <v>7.5790499785000014</v>
      </c>
      <c r="H19" s="28">
        <f t="shared" si="0"/>
        <v>7.7274667247039774</v>
      </c>
      <c r="I19" s="28">
        <f t="shared" si="0"/>
        <v>7.8435323089756901</v>
      </c>
      <c r="J19" s="28">
        <f t="shared" si="0"/>
        <v>7.9201860227235406</v>
      </c>
      <c r="K19" s="28">
        <f t="shared" si="0"/>
        <v>7.9497978929474504</v>
      </c>
      <c r="L19" s="28">
        <f t="shared" si="0"/>
        <v>7.9243553787758474</v>
      </c>
      <c r="M19" s="28">
        <f t="shared" si="0"/>
        <v>7.8357574622234445</v>
      </c>
    </row>
    <row r="20" spans="2:13" ht="13.8" customHeight="1" x14ac:dyDescent="0.3">
      <c r="B20" t="s">
        <v>36</v>
      </c>
      <c r="C20" s="26">
        <f>SUM(C18:C19)</f>
        <v>100</v>
      </c>
      <c r="D20" s="26">
        <f t="shared" ref="D20:M20" si="1">SUM(D18:D19)</f>
        <v>7.0000000000000009</v>
      </c>
      <c r="E20" s="26">
        <f t="shared" si="1"/>
        <v>7.2100000000000009</v>
      </c>
      <c r="F20" s="26">
        <f t="shared" si="1"/>
        <v>7.4046700000000012</v>
      </c>
      <c r="G20" s="26">
        <f t="shared" si="1"/>
        <v>7.5790499785000014</v>
      </c>
      <c r="H20" s="26">
        <f t="shared" si="1"/>
        <v>7.7274667247039774</v>
      </c>
      <c r="I20" s="26">
        <f t="shared" si="1"/>
        <v>7.8435323089756901</v>
      </c>
      <c r="J20" s="26">
        <f t="shared" si="1"/>
        <v>7.9201860227235406</v>
      </c>
      <c r="K20" s="26">
        <f t="shared" si="1"/>
        <v>7.9497978929474504</v>
      </c>
      <c r="L20" s="26">
        <f t="shared" si="1"/>
        <v>7.9243553787758474</v>
      </c>
      <c r="M20" s="26">
        <f t="shared" si="1"/>
        <v>7.8357574622234445</v>
      </c>
    </row>
    <row r="21" spans="2:13" ht="13.8" customHeight="1" x14ac:dyDescent="0.3">
      <c r="C21" s="26"/>
      <c r="D21" s="26"/>
      <c r="E21" s="26"/>
      <c r="F21" s="26"/>
      <c r="G21" s="26"/>
      <c r="H21" s="26"/>
      <c r="I21" s="26"/>
      <c r="J21" s="26"/>
      <c r="K21" s="26"/>
      <c r="L21" s="26"/>
      <c r="M21" s="26"/>
    </row>
    <row r="22" spans="2:13" ht="13.8" customHeight="1" x14ac:dyDescent="0.3">
      <c r="B22" t="s">
        <v>37</v>
      </c>
      <c r="C22" s="26"/>
      <c r="D22" s="26">
        <f t="shared" ref="D22:M22" si="2">$C$10*C35</f>
        <v>6</v>
      </c>
      <c r="E22" s="26">
        <f t="shared" si="2"/>
        <v>6.18</v>
      </c>
      <c r="F22" s="26">
        <f t="shared" si="2"/>
        <v>6.3468600000000004</v>
      </c>
      <c r="G22" s="26">
        <f t="shared" si="2"/>
        <v>6.4963285530000006</v>
      </c>
      <c r="H22" s="26">
        <f t="shared" si="2"/>
        <v>6.6235429068891225</v>
      </c>
      <c r="I22" s="26">
        <f t="shared" si="2"/>
        <v>6.723027693407734</v>
      </c>
      <c r="J22" s="26">
        <f t="shared" si="2"/>
        <v>6.7887308766201766</v>
      </c>
      <c r="K22" s="26">
        <f t="shared" si="2"/>
        <v>6.8141124796692427</v>
      </c>
      <c r="L22" s="26">
        <f t="shared" si="2"/>
        <v>6.792304610379297</v>
      </c>
      <c r="M22" s="26">
        <f t="shared" si="2"/>
        <v>6.7163635390486656</v>
      </c>
    </row>
    <row r="23" spans="2:13" ht="13.8" customHeight="1" x14ac:dyDescent="0.3">
      <c r="B23" t="s">
        <v>38</v>
      </c>
      <c r="C23" s="26">
        <f>C8*C18</f>
        <v>6</v>
      </c>
      <c r="D23" s="26">
        <f t="shared" ref="D23:M23" si="3">$C$9*C35*(1+$C$7)^(D17-1)</f>
        <v>0.1</v>
      </c>
      <c r="E23" s="26">
        <f t="shared" si="3"/>
        <v>0.10506000000000001</v>
      </c>
      <c r="F23" s="26">
        <f t="shared" si="3"/>
        <v>0.11005455240000002</v>
      </c>
      <c r="G23" s="26">
        <f t="shared" si="3"/>
        <v>0.11489926385120042</v>
      </c>
      <c r="H23" s="26">
        <f t="shared" si="3"/>
        <v>0.11949226425927788</v>
      </c>
      <c r="I23" s="26">
        <f t="shared" si="3"/>
        <v>0.12371276359455757</v>
      </c>
      <c r="J23" s="26">
        <f t="shared" si="3"/>
        <v>0.12742022646244658</v>
      </c>
      <c r="K23" s="26">
        <f t="shared" si="3"/>
        <v>0.13045455571910256</v>
      </c>
      <c r="L23" s="26">
        <f t="shared" si="3"/>
        <v>0.13263779025626404</v>
      </c>
      <c r="M23" s="26">
        <f t="shared" si="3"/>
        <v>0.13377793589471507</v>
      </c>
    </row>
    <row r="24" spans="2:13" ht="13.8" customHeight="1" x14ac:dyDescent="0.3">
      <c r="B24" t="s">
        <v>39</v>
      </c>
      <c r="C24" s="26"/>
      <c r="D24" s="26">
        <f t="shared" ref="D24:M24" si="4">$C$11*C35</f>
        <v>1</v>
      </c>
      <c r="E24" s="26">
        <f t="shared" si="4"/>
        <v>1.03</v>
      </c>
      <c r="F24" s="26">
        <f t="shared" si="4"/>
        <v>1.0578100000000001</v>
      </c>
      <c r="G24" s="26">
        <f t="shared" si="4"/>
        <v>1.0827214255000002</v>
      </c>
      <c r="H24" s="26">
        <f t="shared" si="4"/>
        <v>1.1039238178148538</v>
      </c>
      <c r="I24" s="26">
        <f t="shared" si="4"/>
        <v>1.1205046155679557</v>
      </c>
      <c r="J24" s="26">
        <f t="shared" si="4"/>
        <v>1.1314551461033628</v>
      </c>
      <c r="K24" s="26">
        <f t="shared" si="4"/>
        <v>1.135685413278207</v>
      </c>
      <c r="L24" s="26">
        <f t="shared" si="4"/>
        <v>1.1320507683965495</v>
      </c>
      <c r="M24" s="26">
        <f t="shared" si="4"/>
        <v>1.1193939231747778</v>
      </c>
    </row>
    <row r="25" spans="2:13" ht="13.8" customHeight="1" x14ac:dyDescent="0.3">
      <c r="B25" t="s">
        <v>40</v>
      </c>
      <c r="C25" s="26"/>
      <c r="D25" s="26">
        <f t="shared" ref="D25:L25" si="5">C35*$C$12*(1+$C$13)^(D17-1)</f>
        <v>2</v>
      </c>
      <c r="E25" s="26">
        <f t="shared" si="5"/>
        <v>2.3689999999999998</v>
      </c>
      <c r="F25" s="26">
        <f t="shared" si="5"/>
        <v>2.7979074499999999</v>
      </c>
      <c r="G25" s="26">
        <f t="shared" si="5"/>
        <v>3.2933678960146247</v>
      </c>
      <c r="H25" s="26">
        <f t="shared" si="5"/>
        <v>3.8615393137640801</v>
      </c>
      <c r="I25" s="26">
        <f t="shared" si="5"/>
        <v>4.5074700242990628</v>
      </c>
      <c r="J25" s="26">
        <f t="shared" si="5"/>
        <v>5.2342490130323789</v>
      </c>
      <c r="K25" s="26">
        <f t="shared" si="5"/>
        <v>6.0418915545567948</v>
      </c>
      <c r="L25" s="26">
        <f t="shared" si="5"/>
        <v>6.9259383641599115</v>
      </c>
      <c r="M25" s="26">
        <f>L35+M22-M24</f>
        <v>117.53636193335166</v>
      </c>
    </row>
    <row r="26" spans="2:13" ht="13.8" customHeight="1" thickBot="1" x14ac:dyDescent="0.35">
      <c r="B26" s="27" t="s">
        <v>41</v>
      </c>
      <c r="C26" s="28">
        <f>C35</f>
        <v>100</v>
      </c>
      <c r="D26" s="28">
        <f t="shared" ref="D26:M26" si="6">D35-C35</f>
        <v>3</v>
      </c>
      <c r="E26" s="28">
        <f t="shared" si="6"/>
        <v>2.7810000000000059</v>
      </c>
      <c r="F26" s="28">
        <f t="shared" si="6"/>
        <v>2.4911425500000064</v>
      </c>
      <c r="G26" s="28">
        <f t="shared" si="6"/>
        <v>2.1202392314853711</v>
      </c>
      <c r="H26" s="28">
        <f t="shared" si="6"/>
        <v>1.6580797753101848</v>
      </c>
      <c r="I26" s="28">
        <f t="shared" si="6"/>
        <v>1.0950530535407097</v>
      </c>
      <c r="J26" s="28">
        <f t="shared" si="6"/>
        <v>0.42302671748443288</v>
      </c>
      <c r="K26" s="28">
        <f t="shared" si="6"/>
        <v>-0.36346448816576071</v>
      </c>
      <c r="L26" s="28">
        <f t="shared" si="6"/>
        <v>-1.2656845221771817</v>
      </c>
      <c r="M26" s="28">
        <f t="shared" si="6"/>
        <v>-111.93939231747777</v>
      </c>
    </row>
    <row r="27" spans="2:13" x14ac:dyDescent="0.3">
      <c r="B27" t="s">
        <v>42</v>
      </c>
      <c r="C27" s="26">
        <f>SUM(C22:C26)</f>
        <v>106</v>
      </c>
      <c r="D27" s="26">
        <f>SUM(D23:D26)</f>
        <v>6.1</v>
      </c>
      <c r="E27" s="26">
        <f t="shared" ref="E27:M27" si="7">SUM(E23:E26)</f>
        <v>6.2850600000000059</v>
      </c>
      <c r="F27" s="26">
        <f>SUM(F23:F26)</f>
        <v>6.456914552400006</v>
      </c>
      <c r="G27" s="26">
        <f t="shared" si="7"/>
        <v>6.611227816851196</v>
      </c>
      <c r="H27" s="26">
        <f t="shared" si="7"/>
        <v>6.7430351711483967</v>
      </c>
      <c r="I27" s="26">
        <f t="shared" si="7"/>
        <v>6.8467404570022854</v>
      </c>
      <c r="J27" s="26">
        <f t="shared" si="7"/>
        <v>6.9161511030826208</v>
      </c>
      <c r="K27" s="26">
        <f t="shared" si="7"/>
        <v>6.944567035388344</v>
      </c>
      <c r="L27" s="26">
        <f t="shared" si="7"/>
        <v>6.924942400635544</v>
      </c>
      <c r="M27" s="26">
        <f t="shared" si="7"/>
        <v>6.8501414749433849</v>
      </c>
    </row>
    <row r="29" spans="2:13" x14ac:dyDescent="0.3">
      <c r="B29" t="s">
        <v>43</v>
      </c>
      <c r="C29" s="29">
        <f>C20-C27</f>
        <v>-6</v>
      </c>
      <c r="D29" s="29">
        <f t="shared" ref="D29:M29" si="8">D20-D27</f>
        <v>0.90000000000000124</v>
      </c>
      <c r="E29" s="29">
        <f t="shared" si="8"/>
        <v>0.92493999999999499</v>
      </c>
      <c r="F29" s="29">
        <f t="shared" si="8"/>
        <v>0.94775544759999519</v>
      </c>
      <c r="G29" s="29">
        <f t="shared" si="8"/>
        <v>0.96782216164880541</v>
      </c>
      <c r="H29" s="29">
        <f t="shared" si="8"/>
        <v>0.98443155355558076</v>
      </c>
      <c r="I29" s="29">
        <f t="shared" si="8"/>
        <v>0.9967918519734047</v>
      </c>
      <c r="J29" s="29">
        <f t="shared" si="8"/>
        <v>1.0040349196409197</v>
      </c>
      <c r="K29" s="29">
        <f t="shared" si="8"/>
        <v>1.0052308575591065</v>
      </c>
      <c r="L29" s="29">
        <f t="shared" si="8"/>
        <v>0.99941297814030339</v>
      </c>
      <c r="M29" s="29">
        <f t="shared" si="8"/>
        <v>0.98561598728005961</v>
      </c>
    </row>
    <row r="30" spans="2:13" ht="15" thickBot="1" x14ac:dyDescent="0.35">
      <c r="B30" s="27" t="s">
        <v>44</v>
      </c>
      <c r="C30" s="28">
        <f t="shared" ref="C30:M30" si="9">$C$14*C29</f>
        <v>-1.26</v>
      </c>
      <c r="D30" s="28">
        <f t="shared" si="9"/>
        <v>0.18900000000000025</v>
      </c>
      <c r="E30" s="28">
        <f t="shared" si="9"/>
        <v>0.19423739999999895</v>
      </c>
      <c r="F30" s="28">
        <f t="shared" si="9"/>
        <v>0.19902864399599898</v>
      </c>
      <c r="G30" s="28">
        <f t="shared" si="9"/>
        <v>0.20324265394624913</v>
      </c>
      <c r="H30" s="28">
        <f t="shared" si="9"/>
        <v>0.20673062624667196</v>
      </c>
      <c r="I30" s="28">
        <f t="shared" si="9"/>
        <v>0.20932628891441499</v>
      </c>
      <c r="J30" s="28">
        <f t="shared" si="9"/>
        <v>0.21084733312459314</v>
      </c>
      <c r="K30" s="28">
        <f t="shared" si="9"/>
        <v>0.21109848008741236</v>
      </c>
      <c r="L30" s="28">
        <f t="shared" si="9"/>
        <v>0.2098767254094637</v>
      </c>
      <c r="M30" s="28">
        <f t="shared" si="9"/>
        <v>0.20697935732881251</v>
      </c>
    </row>
    <row r="31" spans="2:13" x14ac:dyDescent="0.3">
      <c r="B31" t="s">
        <v>45</v>
      </c>
      <c r="C31" s="26">
        <f>C29-C30</f>
        <v>-4.74</v>
      </c>
      <c r="D31" s="26">
        <f t="shared" ref="D31:L31" si="10">D29-D30</f>
        <v>0.71100000000000096</v>
      </c>
      <c r="E31" s="26">
        <f t="shared" si="10"/>
        <v>0.73070259999999609</v>
      </c>
      <c r="F31" s="26">
        <f t="shared" si="10"/>
        <v>0.74872680360399624</v>
      </c>
      <c r="G31" s="26">
        <f t="shared" si="10"/>
        <v>0.76457950770255634</v>
      </c>
      <c r="H31" s="26">
        <f t="shared" si="10"/>
        <v>0.77770092730890883</v>
      </c>
      <c r="I31" s="26">
        <f t="shared" si="10"/>
        <v>0.78746556305898974</v>
      </c>
      <c r="J31" s="26">
        <f t="shared" si="10"/>
        <v>0.79318758651632659</v>
      </c>
      <c r="K31" s="26">
        <f t="shared" si="10"/>
        <v>0.79413237747169407</v>
      </c>
      <c r="L31" s="26">
        <f t="shared" si="10"/>
        <v>0.78953625273083972</v>
      </c>
      <c r="M31" s="26">
        <f>M29-M30</f>
        <v>0.77863662995124705</v>
      </c>
    </row>
    <row r="32" spans="2:13" x14ac:dyDescent="0.3">
      <c r="C32" s="26"/>
      <c r="D32" s="26"/>
      <c r="E32" s="26"/>
      <c r="F32" s="26"/>
      <c r="G32" s="26"/>
      <c r="H32" s="26"/>
      <c r="I32" s="26"/>
      <c r="J32" s="26"/>
      <c r="K32" s="26"/>
      <c r="L32" s="26"/>
      <c r="M32" s="26"/>
    </row>
    <row r="33" spans="2:13" x14ac:dyDescent="0.3">
      <c r="C33" s="35"/>
    </row>
    <row r="34" spans="2:13" x14ac:dyDescent="0.3">
      <c r="B34" s="24" t="s">
        <v>48</v>
      </c>
    </row>
    <row r="35" spans="2:13" x14ac:dyDescent="0.3">
      <c r="B35" t="s">
        <v>49</v>
      </c>
      <c r="C35" s="26">
        <f>C18</f>
        <v>100</v>
      </c>
      <c r="D35" s="26">
        <f t="shared" ref="D35:M35" si="11">C35-D24-D25+D22</f>
        <v>103</v>
      </c>
      <c r="E35" s="26">
        <f t="shared" si="11"/>
        <v>105.78100000000001</v>
      </c>
      <c r="F35" s="26">
        <f t="shared" si="11"/>
        <v>108.27214255000001</v>
      </c>
      <c r="G35" s="26">
        <f t="shared" si="11"/>
        <v>110.39238178148538</v>
      </c>
      <c r="H35" s="26">
        <f t="shared" si="11"/>
        <v>112.05046155679557</v>
      </c>
      <c r="I35" s="26">
        <f t="shared" si="11"/>
        <v>113.14551461033628</v>
      </c>
      <c r="J35" s="26">
        <f t="shared" si="11"/>
        <v>113.56854132782071</v>
      </c>
      <c r="K35" s="26">
        <f t="shared" si="11"/>
        <v>113.20507683965495</v>
      </c>
      <c r="L35" s="26">
        <f t="shared" si="11"/>
        <v>111.93939231747777</v>
      </c>
      <c r="M35" s="26">
        <f t="shared" si="11"/>
        <v>0</v>
      </c>
    </row>
    <row r="37" spans="2:13" x14ac:dyDescent="0.3">
      <c r="B37" s="39" t="s">
        <v>65</v>
      </c>
      <c r="C37" s="26"/>
    </row>
    <row r="38" spans="2:13" x14ac:dyDescent="0.3">
      <c r="B38" s="18" t="s">
        <v>46</v>
      </c>
      <c r="C38" s="50"/>
    </row>
    <row r="39" spans="2:13" x14ac:dyDescent="0.3">
      <c r="B39" s="18" t="s">
        <v>47</v>
      </c>
      <c r="C39" s="51"/>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
  <sheetViews>
    <sheetView workbookViewId="0">
      <selection activeCell="P41" sqref="P40:P41"/>
    </sheetView>
  </sheetViews>
  <sheetFormatPr defaultRowHeight="14.4" x14ac:dyDescent="0.3"/>
  <sheetData>
    <row r="2" spans="2:2" ht="18" x14ac:dyDescent="0.35">
      <c r="B2" s="56" t="s">
        <v>68</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Q965"/>
  <sheetViews>
    <sheetView workbookViewId="0">
      <selection activeCell="N15" sqref="N15"/>
    </sheetView>
  </sheetViews>
  <sheetFormatPr defaultColWidth="8.77734375" defaultRowHeight="14.4" x14ac:dyDescent="0.3"/>
  <cols>
    <col min="1" max="1" width="4.21875" style="203" customWidth="1"/>
    <col min="2" max="2" width="21.21875" style="202" customWidth="1"/>
    <col min="3" max="3" width="16.21875" style="202" customWidth="1"/>
    <col min="4" max="4" width="9.77734375" style="202" customWidth="1"/>
    <col min="5" max="12" width="9.77734375" style="203" customWidth="1"/>
    <col min="13" max="13" width="12" style="203" customWidth="1"/>
    <col min="14" max="14" width="38.5546875" style="203" bestFit="1" customWidth="1"/>
    <col min="15" max="17" width="15.21875" style="203" customWidth="1"/>
    <col min="18" max="16384" width="8.77734375" style="203"/>
  </cols>
  <sheetData>
    <row r="1" spans="2:17" ht="15.6" x14ac:dyDescent="0.3">
      <c r="B1" s="201" t="s">
        <v>362</v>
      </c>
      <c r="N1" s="15" t="s">
        <v>135</v>
      </c>
    </row>
    <row r="2" spans="2:17" ht="13.5" customHeight="1" x14ac:dyDescent="0.3">
      <c r="N2" s="15" t="str">
        <f>HYPERLINK("#'BJA Sect 2.7 Exh A'!A1","BJA Exh 2.7A Statement of Operations")</f>
        <v>BJA Exh 2.7A Statement of Operations</v>
      </c>
    </row>
    <row r="3" spans="2:17" ht="16.95" customHeight="1" x14ac:dyDescent="0.3">
      <c r="B3" s="204" t="s">
        <v>330</v>
      </c>
      <c r="N3" s="15" t="str">
        <f>HYPERLINK("#'BJA Sect 2.7 Exh B'!A1","BJA Exh 2.7B Statement of Financial Position")</f>
        <v>BJA Exh 2.7B Statement of Financial Position</v>
      </c>
      <c r="O3" s="202"/>
      <c r="P3" s="205"/>
      <c r="Q3" s="205"/>
    </row>
    <row r="4" spans="2:17" ht="16.95" customHeight="1" x14ac:dyDescent="0.3">
      <c r="B4" s="206"/>
      <c r="N4" s="15" t="str">
        <f>HYPERLINK("#'BJA Sect 2.7 Exh C'!A1","BJA Exh 2.7C Statement of Cash Flows")</f>
        <v>BJA Exh 2.7C Statement of Cash Flows</v>
      </c>
      <c r="O4" s="202"/>
      <c r="P4" s="205"/>
      <c r="Q4" s="205"/>
    </row>
    <row r="5" spans="2:17" x14ac:dyDescent="0.3">
      <c r="B5" s="207" t="s">
        <v>258</v>
      </c>
      <c r="C5" s="208"/>
      <c r="D5" s="203"/>
      <c r="O5" s="202"/>
      <c r="P5" s="205"/>
      <c r="Q5" s="205"/>
    </row>
    <row r="6" spans="2:17" x14ac:dyDescent="0.3">
      <c r="B6" s="213"/>
      <c r="C6" s="214"/>
      <c r="D6" s="215"/>
      <c r="E6" s="216"/>
      <c r="F6" s="216"/>
      <c r="G6" s="216"/>
      <c r="H6" s="216"/>
      <c r="I6" s="216"/>
      <c r="J6" s="216"/>
      <c r="K6" s="216"/>
      <c r="L6" s="216"/>
      <c r="M6" s="217"/>
      <c r="O6" s="202"/>
      <c r="P6" s="205"/>
      <c r="Q6" s="205"/>
    </row>
    <row r="7" spans="2:17" x14ac:dyDescent="0.3">
      <c r="B7" s="218"/>
      <c r="C7" s="219"/>
      <c r="D7" s="220"/>
      <c r="E7" s="220"/>
      <c r="F7" s="220"/>
      <c r="G7" s="220"/>
      <c r="H7" s="220"/>
      <c r="I7" s="220"/>
      <c r="J7" s="220"/>
      <c r="K7" s="220"/>
      <c r="L7" s="220"/>
      <c r="M7" s="221"/>
      <c r="O7" s="202"/>
      <c r="P7" s="205"/>
      <c r="Q7" s="205"/>
    </row>
    <row r="8" spans="2:17" x14ac:dyDescent="0.3">
      <c r="B8" s="218"/>
      <c r="C8" s="219"/>
      <c r="D8" s="220"/>
      <c r="E8" s="220"/>
      <c r="F8" s="220"/>
      <c r="G8" s="220"/>
      <c r="H8" s="220"/>
      <c r="I8" s="220"/>
      <c r="J8" s="220"/>
      <c r="K8" s="220"/>
      <c r="L8" s="220"/>
      <c r="M8" s="221"/>
      <c r="O8" s="202"/>
      <c r="P8" s="205"/>
      <c r="Q8" s="205"/>
    </row>
    <row r="9" spans="2:17" x14ac:dyDescent="0.3">
      <c r="B9" s="218"/>
      <c r="C9" s="219"/>
      <c r="D9" s="220"/>
      <c r="E9" s="220"/>
      <c r="F9" s="220"/>
      <c r="G9" s="220"/>
      <c r="H9" s="220"/>
      <c r="I9" s="220"/>
      <c r="J9" s="220"/>
      <c r="K9" s="220"/>
      <c r="L9" s="220"/>
      <c r="M9" s="221"/>
      <c r="O9" s="202"/>
      <c r="P9" s="205"/>
      <c r="Q9" s="205"/>
    </row>
    <row r="10" spans="2:17" x14ac:dyDescent="0.3">
      <c r="B10" s="218"/>
      <c r="C10" s="219"/>
      <c r="D10" s="220"/>
      <c r="E10" s="220"/>
      <c r="F10" s="220"/>
      <c r="G10" s="220"/>
      <c r="H10" s="220"/>
      <c r="I10" s="220"/>
      <c r="J10" s="220"/>
      <c r="K10" s="220"/>
      <c r="L10" s="220"/>
      <c r="M10" s="221"/>
      <c r="O10" s="202"/>
      <c r="P10" s="205"/>
      <c r="Q10" s="205"/>
    </row>
    <row r="11" spans="2:17" x14ac:dyDescent="0.3">
      <c r="B11" s="218"/>
      <c r="C11" s="219"/>
      <c r="D11" s="220"/>
      <c r="E11" s="220"/>
      <c r="F11" s="220"/>
      <c r="G11" s="220"/>
      <c r="H11" s="220"/>
      <c r="I11" s="220"/>
      <c r="J11" s="220"/>
      <c r="K11" s="220"/>
      <c r="L11" s="220"/>
      <c r="M11" s="221"/>
      <c r="O11" s="202"/>
      <c r="P11" s="205"/>
      <c r="Q11" s="205"/>
    </row>
    <row r="12" spans="2:17" x14ac:dyDescent="0.3">
      <c r="B12" s="218"/>
      <c r="C12" s="219"/>
      <c r="D12" s="220"/>
      <c r="E12" s="220"/>
      <c r="F12" s="220"/>
      <c r="G12" s="220"/>
      <c r="H12" s="220"/>
      <c r="I12" s="220"/>
      <c r="J12" s="220"/>
      <c r="K12" s="220"/>
      <c r="L12" s="220"/>
      <c r="M12" s="221"/>
      <c r="O12" s="202"/>
      <c r="P12" s="205"/>
      <c r="Q12" s="205"/>
    </row>
    <row r="13" spans="2:17" x14ac:dyDescent="0.3">
      <c r="B13" s="218"/>
      <c r="C13" s="219"/>
      <c r="D13" s="220"/>
      <c r="E13" s="220"/>
      <c r="F13" s="220"/>
      <c r="G13" s="220"/>
      <c r="H13" s="220"/>
      <c r="I13" s="220"/>
      <c r="J13" s="220"/>
      <c r="K13" s="220"/>
      <c r="L13" s="220"/>
      <c r="M13" s="221"/>
      <c r="O13" s="202"/>
      <c r="P13" s="205"/>
      <c r="Q13" s="205"/>
    </row>
    <row r="14" spans="2:17" x14ac:dyDescent="0.3">
      <c r="B14" s="218"/>
      <c r="C14" s="219"/>
      <c r="D14" s="220"/>
      <c r="E14" s="220"/>
      <c r="F14" s="220"/>
      <c r="G14" s="220"/>
      <c r="H14" s="220"/>
      <c r="I14" s="220"/>
      <c r="J14" s="220"/>
      <c r="K14" s="220"/>
      <c r="L14" s="220"/>
      <c r="M14" s="221"/>
      <c r="O14" s="202"/>
      <c r="P14" s="205"/>
      <c r="Q14" s="205"/>
    </row>
    <row r="15" spans="2:17" x14ac:dyDescent="0.3">
      <c r="B15" s="218"/>
      <c r="C15" s="219"/>
      <c r="D15" s="220"/>
      <c r="E15" s="220"/>
      <c r="F15" s="220"/>
      <c r="G15" s="220"/>
      <c r="H15" s="220"/>
      <c r="I15" s="220"/>
      <c r="J15" s="220"/>
      <c r="K15" s="220"/>
      <c r="L15" s="220"/>
      <c r="M15" s="221"/>
      <c r="O15" s="202"/>
      <c r="P15" s="205"/>
      <c r="Q15" s="205"/>
    </row>
    <row r="16" spans="2:17" x14ac:dyDescent="0.3">
      <c r="B16" s="218"/>
      <c r="C16" s="219"/>
      <c r="D16" s="220"/>
      <c r="E16" s="220"/>
      <c r="F16" s="220"/>
      <c r="G16" s="220"/>
      <c r="H16" s="220"/>
      <c r="I16" s="220"/>
      <c r="J16" s="220"/>
      <c r="K16" s="220"/>
      <c r="L16" s="220"/>
      <c r="M16" s="221"/>
      <c r="O16" s="202"/>
      <c r="P16" s="205"/>
      <c r="Q16" s="205"/>
    </row>
    <row r="17" spans="2:17" x14ac:dyDescent="0.3">
      <c r="B17" s="218"/>
      <c r="C17" s="219"/>
      <c r="D17" s="220"/>
      <c r="E17" s="220"/>
      <c r="F17" s="220"/>
      <c r="G17" s="220"/>
      <c r="H17" s="220"/>
      <c r="I17" s="220"/>
      <c r="J17" s="220"/>
      <c r="K17" s="220"/>
      <c r="L17" s="220"/>
      <c r="M17" s="221"/>
      <c r="O17" s="202"/>
      <c r="P17" s="205"/>
      <c r="Q17" s="205"/>
    </row>
    <row r="18" spans="2:17" x14ac:dyDescent="0.3">
      <c r="B18" s="218"/>
      <c r="C18" s="219"/>
      <c r="D18" s="220"/>
      <c r="E18" s="220"/>
      <c r="F18" s="220"/>
      <c r="G18" s="220"/>
      <c r="H18" s="220"/>
      <c r="I18" s="220"/>
      <c r="J18" s="220"/>
      <c r="K18" s="220"/>
      <c r="L18" s="220"/>
      <c r="M18" s="221"/>
      <c r="O18" s="202"/>
      <c r="P18" s="205"/>
      <c r="Q18" s="205"/>
    </row>
    <row r="19" spans="2:17" x14ac:dyDescent="0.3">
      <c r="B19" s="218"/>
      <c r="C19" s="219"/>
      <c r="D19" s="220"/>
      <c r="E19" s="220"/>
      <c r="F19" s="220"/>
      <c r="G19" s="220"/>
      <c r="H19" s="220"/>
      <c r="I19" s="220"/>
      <c r="J19" s="220"/>
      <c r="K19" s="220"/>
      <c r="L19" s="220"/>
      <c r="M19" s="221"/>
      <c r="O19" s="202"/>
      <c r="P19" s="205"/>
      <c r="Q19" s="205"/>
    </row>
    <row r="20" spans="2:17" x14ac:dyDescent="0.3">
      <c r="B20" s="218"/>
      <c r="C20" s="219"/>
      <c r="D20" s="220"/>
      <c r="E20" s="220"/>
      <c r="F20" s="220"/>
      <c r="G20" s="220"/>
      <c r="H20" s="220"/>
      <c r="I20" s="220"/>
      <c r="J20" s="220"/>
      <c r="K20" s="220"/>
      <c r="L20" s="220"/>
      <c r="M20" s="221"/>
      <c r="O20" s="202"/>
      <c r="P20" s="205"/>
      <c r="Q20" s="205"/>
    </row>
    <row r="21" spans="2:17" x14ac:dyDescent="0.3">
      <c r="B21" s="218"/>
      <c r="C21" s="219"/>
      <c r="D21" s="220"/>
      <c r="E21" s="220"/>
      <c r="F21" s="220"/>
      <c r="G21" s="220"/>
      <c r="H21" s="220"/>
      <c r="I21" s="220"/>
      <c r="J21" s="220"/>
      <c r="K21" s="220"/>
      <c r="L21" s="220"/>
      <c r="M21" s="221"/>
      <c r="O21" s="202"/>
      <c r="P21" s="205"/>
      <c r="Q21" s="205"/>
    </row>
    <row r="22" spans="2:17" x14ac:dyDescent="0.3">
      <c r="B22" s="218"/>
      <c r="C22" s="219"/>
      <c r="D22" s="220"/>
      <c r="E22" s="220"/>
      <c r="F22" s="220"/>
      <c r="G22" s="220"/>
      <c r="H22" s="220"/>
      <c r="I22" s="220"/>
      <c r="J22" s="220"/>
      <c r="K22" s="220"/>
      <c r="L22" s="220"/>
      <c r="M22" s="221"/>
      <c r="O22" s="202"/>
      <c r="P22" s="205"/>
      <c r="Q22" s="205"/>
    </row>
    <row r="23" spans="2:17" x14ac:dyDescent="0.3">
      <c r="B23" s="218"/>
      <c r="C23" s="219"/>
      <c r="D23" s="220"/>
      <c r="E23" s="220"/>
      <c r="F23" s="220"/>
      <c r="G23" s="220"/>
      <c r="H23" s="220"/>
      <c r="I23" s="220"/>
      <c r="J23" s="220"/>
      <c r="K23" s="220"/>
      <c r="L23" s="220"/>
      <c r="M23" s="221"/>
      <c r="O23" s="202"/>
      <c r="P23" s="205"/>
      <c r="Q23" s="205"/>
    </row>
    <row r="24" spans="2:17" x14ac:dyDescent="0.3">
      <c r="B24" s="218"/>
      <c r="C24" s="219"/>
      <c r="D24" s="220"/>
      <c r="E24" s="220"/>
      <c r="F24" s="220"/>
      <c r="G24" s="220"/>
      <c r="H24" s="220"/>
      <c r="I24" s="220"/>
      <c r="J24" s="220"/>
      <c r="K24" s="220"/>
      <c r="L24" s="220"/>
      <c r="M24" s="221"/>
      <c r="O24" s="202"/>
      <c r="P24" s="205"/>
      <c r="Q24" s="205"/>
    </row>
    <row r="25" spans="2:17" x14ac:dyDescent="0.3">
      <c r="B25" s="218"/>
      <c r="C25" s="219"/>
      <c r="D25" s="220"/>
      <c r="E25" s="220"/>
      <c r="F25" s="220"/>
      <c r="G25" s="220"/>
      <c r="H25" s="220"/>
      <c r="I25" s="220"/>
      <c r="J25" s="220"/>
      <c r="K25" s="220"/>
      <c r="L25" s="220"/>
      <c r="M25" s="221"/>
      <c r="O25" s="202"/>
      <c r="P25" s="205"/>
      <c r="Q25" s="205"/>
    </row>
    <row r="26" spans="2:17" x14ac:dyDescent="0.3">
      <c r="B26" s="218"/>
      <c r="C26" s="219"/>
      <c r="D26" s="220"/>
      <c r="E26" s="220"/>
      <c r="F26" s="220"/>
      <c r="G26" s="220"/>
      <c r="H26" s="220"/>
      <c r="I26" s="220"/>
      <c r="J26" s="220"/>
      <c r="K26" s="220"/>
      <c r="L26" s="220"/>
      <c r="M26" s="221"/>
      <c r="O26" s="202"/>
      <c r="P26" s="205"/>
      <c r="Q26" s="205"/>
    </row>
    <row r="27" spans="2:17" x14ac:dyDescent="0.3">
      <c r="B27" s="218"/>
      <c r="C27" s="219"/>
      <c r="D27" s="220"/>
      <c r="E27" s="220"/>
      <c r="F27" s="220"/>
      <c r="G27" s="220"/>
      <c r="H27" s="220"/>
      <c r="I27" s="220"/>
      <c r="J27" s="220"/>
      <c r="K27" s="220"/>
      <c r="L27" s="220"/>
      <c r="M27" s="221"/>
      <c r="O27" s="202"/>
      <c r="P27" s="205"/>
      <c r="Q27" s="205"/>
    </row>
    <row r="28" spans="2:17" x14ac:dyDescent="0.3">
      <c r="B28" s="218"/>
      <c r="C28" s="219"/>
      <c r="D28" s="220"/>
      <c r="E28" s="220"/>
      <c r="F28" s="220"/>
      <c r="G28" s="220"/>
      <c r="H28" s="220"/>
      <c r="I28" s="220"/>
      <c r="J28" s="220"/>
      <c r="K28" s="220"/>
      <c r="L28" s="220"/>
      <c r="M28" s="221"/>
      <c r="O28" s="202"/>
      <c r="P28" s="205"/>
      <c r="Q28" s="205"/>
    </row>
    <row r="29" spans="2:17" x14ac:dyDescent="0.3">
      <c r="B29" s="218"/>
      <c r="C29" s="219"/>
      <c r="D29" s="220"/>
      <c r="E29" s="220"/>
      <c r="F29" s="220"/>
      <c r="G29" s="219"/>
      <c r="H29" s="220"/>
      <c r="I29" s="220"/>
      <c r="J29" s="220"/>
      <c r="K29" s="220"/>
      <c r="L29" s="220"/>
      <c r="M29" s="221"/>
      <c r="O29" s="202"/>
      <c r="P29" s="205"/>
      <c r="Q29" s="205"/>
    </row>
    <row r="30" spans="2:17" x14ac:dyDescent="0.3">
      <c r="B30" s="218"/>
      <c r="C30" s="219"/>
      <c r="D30" s="220"/>
      <c r="E30" s="220"/>
      <c r="F30" s="220"/>
      <c r="G30" s="220"/>
      <c r="H30" s="220"/>
      <c r="I30" s="220"/>
      <c r="J30" s="220"/>
      <c r="K30" s="220"/>
      <c r="L30" s="220"/>
      <c r="M30" s="221"/>
      <c r="O30" s="202"/>
      <c r="P30" s="205"/>
      <c r="Q30" s="205"/>
    </row>
    <row r="31" spans="2:17" x14ac:dyDescent="0.3">
      <c r="B31" s="218"/>
      <c r="C31" s="219"/>
      <c r="D31" s="220"/>
      <c r="E31" s="220"/>
      <c r="F31" s="220"/>
      <c r="G31" s="220"/>
      <c r="H31" s="220"/>
      <c r="I31" s="220"/>
      <c r="J31" s="220"/>
      <c r="K31" s="220"/>
      <c r="L31" s="220"/>
      <c r="M31" s="221"/>
      <c r="O31" s="202"/>
      <c r="P31" s="205"/>
      <c r="Q31" s="205"/>
    </row>
    <row r="32" spans="2:17" x14ac:dyDescent="0.3">
      <c r="B32" s="218"/>
      <c r="C32" s="219"/>
      <c r="D32" s="220"/>
      <c r="E32" s="220"/>
      <c r="F32" s="220"/>
      <c r="G32" s="220"/>
      <c r="H32" s="220"/>
      <c r="I32" s="220"/>
      <c r="J32" s="220"/>
      <c r="K32" s="220"/>
      <c r="L32" s="220"/>
      <c r="M32" s="221"/>
      <c r="O32" s="202"/>
      <c r="P32" s="205"/>
      <c r="Q32" s="205"/>
    </row>
    <row r="33" spans="2:17" x14ac:dyDescent="0.3">
      <c r="B33" s="218"/>
      <c r="C33" s="219"/>
      <c r="D33" s="220"/>
      <c r="E33" s="220"/>
      <c r="F33" s="220"/>
      <c r="G33" s="220"/>
      <c r="H33" s="220"/>
      <c r="I33" s="220"/>
      <c r="J33" s="220"/>
      <c r="K33" s="220"/>
      <c r="L33" s="220"/>
      <c r="M33" s="221"/>
      <c r="O33" s="202"/>
      <c r="P33" s="205"/>
      <c r="Q33" s="205"/>
    </row>
    <row r="34" spans="2:17" x14ac:dyDescent="0.3">
      <c r="B34" s="218"/>
      <c r="C34" s="219"/>
      <c r="D34" s="220"/>
      <c r="E34" s="220"/>
      <c r="F34" s="220"/>
      <c r="G34" s="220"/>
      <c r="H34" s="220"/>
      <c r="I34" s="220"/>
      <c r="J34" s="220"/>
      <c r="K34" s="220"/>
      <c r="L34" s="220"/>
      <c r="M34" s="221"/>
      <c r="O34" s="202"/>
      <c r="P34" s="205"/>
      <c r="Q34" s="205"/>
    </row>
    <row r="35" spans="2:17" x14ac:dyDescent="0.3">
      <c r="B35" s="218"/>
      <c r="C35" s="219"/>
      <c r="D35" s="220"/>
      <c r="E35" s="220"/>
      <c r="F35" s="220"/>
      <c r="G35" s="220"/>
      <c r="H35" s="220"/>
      <c r="I35" s="220"/>
      <c r="J35" s="220"/>
      <c r="K35" s="220"/>
      <c r="L35" s="220"/>
      <c r="M35" s="221"/>
      <c r="O35" s="202"/>
      <c r="P35" s="205"/>
      <c r="Q35" s="205"/>
    </row>
    <row r="36" spans="2:17" x14ac:dyDescent="0.3">
      <c r="B36" s="222"/>
      <c r="C36" s="223"/>
      <c r="D36" s="224"/>
      <c r="E36" s="224"/>
      <c r="F36" s="224"/>
      <c r="G36" s="224"/>
      <c r="H36" s="224"/>
      <c r="I36" s="224"/>
      <c r="J36" s="224"/>
      <c r="K36" s="224"/>
      <c r="L36" s="224"/>
      <c r="M36" s="225"/>
      <c r="O36" s="202"/>
      <c r="P36" s="205"/>
      <c r="Q36" s="205"/>
    </row>
    <row r="37" spans="2:17" x14ac:dyDescent="0.3">
      <c r="B37" s="203"/>
      <c r="C37" s="226"/>
      <c r="D37" s="203"/>
      <c r="O37" s="202"/>
      <c r="P37" s="205"/>
      <c r="Q37" s="205"/>
    </row>
    <row r="38" spans="2:17" x14ac:dyDescent="0.3">
      <c r="O38" s="202"/>
      <c r="P38" s="205"/>
      <c r="Q38" s="205"/>
    </row>
    <row r="39" spans="2:17" x14ac:dyDescent="0.3">
      <c r="O39" s="202"/>
      <c r="P39" s="205"/>
      <c r="Q39" s="205"/>
    </row>
    <row r="40" spans="2:17" x14ac:dyDescent="0.3">
      <c r="O40" s="202"/>
      <c r="P40" s="205"/>
      <c r="Q40" s="205"/>
    </row>
    <row r="41" spans="2:17" x14ac:dyDescent="0.3">
      <c r="O41" s="202"/>
      <c r="P41" s="205"/>
      <c r="Q41" s="205"/>
    </row>
    <row r="42" spans="2:17" x14ac:dyDescent="0.3">
      <c r="O42" s="202"/>
      <c r="P42" s="205"/>
      <c r="Q42" s="205"/>
    </row>
    <row r="43" spans="2:17" x14ac:dyDescent="0.3">
      <c r="O43" s="202"/>
      <c r="P43" s="205"/>
      <c r="Q43" s="205"/>
    </row>
    <row r="44" spans="2:17" x14ac:dyDescent="0.3">
      <c r="O44" s="202"/>
      <c r="P44" s="205"/>
      <c r="Q44" s="205"/>
    </row>
    <row r="45" spans="2:17" x14ac:dyDescent="0.3">
      <c r="O45" s="202"/>
      <c r="P45" s="205"/>
      <c r="Q45" s="205"/>
    </row>
    <row r="46" spans="2:17" x14ac:dyDescent="0.3">
      <c r="O46" s="202"/>
      <c r="P46" s="205"/>
      <c r="Q46" s="205"/>
    </row>
    <row r="47" spans="2:17" x14ac:dyDescent="0.3">
      <c r="O47" s="202"/>
      <c r="P47" s="205"/>
      <c r="Q47" s="205"/>
    </row>
    <row r="48" spans="2:17" x14ac:dyDescent="0.3">
      <c r="O48" s="202"/>
      <c r="P48" s="205"/>
      <c r="Q48" s="205"/>
    </row>
    <row r="49" spans="15:17" x14ac:dyDescent="0.3">
      <c r="O49" s="202"/>
      <c r="P49" s="205"/>
      <c r="Q49" s="205"/>
    </row>
    <row r="50" spans="15:17" x14ac:dyDescent="0.3">
      <c r="O50" s="202"/>
      <c r="P50" s="205"/>
      <c r="Q50" s="205"/>
    </row>
    <row r="51" spans="15:17" x14ac:dyDescent="0.3">
      <c r="O51" s="202"/>
      <c r="P51" s="205"/>
      <c r="Q51" s="205"/>
    </row>
    <row r="52" spans="15:17" x14ac:dyDescent="0.3">
      <c r="O52" s="202"/>
      <c r="P52" s="205"/>
      <c r="Q52" s="205"/>
    </row>
    <row r="53" spans="15:17" x14ac:dyDescent="0.3">
      <c r="O53" s="202"/>
      <c r="P53" s="205"/>
      <c r="Q53" s="205"/>
    </row>
    <row r="54" spans="15:17" x14ac:dyDescent="0.3">
      <c r="O54" s="202"/>
      <c r="P54" s="205"/>
      <c r="Q54" s="205"/>
    </row>
    <row r="55" spans="15:17" x14ac:dyDescent="0.3">
      <c r="O55" s="202"/>
      <c r="P55" s="205"/>
      <c r="Q55" s="205"/>
    </row>
    <row r="56" spans="15:17" x14ac:dyDescent="0.3">
      <c r="O56" s="202"/>
      <c r="P56" s="205"/>
      <c r="Q56" s="205"/>
    </row>
    <row r="57" spans="15:17" x14ac:dyDescent="0.3">
      <c r="O57" s="202"/>
      <c r="P57" s="205"/>
      <c r="Q57" s="205"/>
    </row>
    <row r="58" spans="15:17" x14ac:dyDescent="0.3">
      <c r="O58" s="202"/>
      <c r="P58" s="205"/>
      <c r="Q58" s="205"/>
    </row>
    <row r="59" spans="15:17" x14ac:dyDescent="0.3">
      <c r="O59" s="202"/>
      <c r="P59" s="205"/>
      <c r="Q59" s="205"/>
    </row>
    <row r="60" spans="15:17" x14ac:dyDescent="0.3">
      <c r="O60" s="202"/>
      <c r="P60" s="205"/>
      <c r="Q60" s="205"/>
    </row>
    <row r="61" spans="15:17" x14ac:dyDescent="0.3">
      <c r="O61" s="202"/>
      <c r="P61" s="205"/>
      <c r="Q61" s="205"/>
    </row>
    <row r="62" spans="15:17" x14ac:dyDescent="0.3">
      <c r="O62" s="202"/>
      <c r="P62" s="205"/>
      <c r="Q62" s="205"/>
    </row>
    <row r="63" spans="15:17" x14ac:dyDescent="0.3">
      <c r="O63" s="202"/>
      <c r="P63" s="205"/>
      <c r="Q63" s="205"/>
    </row>
    <row r="64" spans="15:17" x14ac:dyDescent="0.3">
      <c r="O64" s="202"/>
      <c r="P64" s="205"/>
      <c r="Q64" s="205"/>
    </row>
    <row r="65" spans="15:17" x14ac:dyDescent="0.3">
      <c r="O65" s="202"/>
      <c r="P65" s="205"/>
      <c r="Q65" s="205"/>
    </row>
    <row r="66" spans="15:17" x14ac:dyDescent="0.3">
      <c r="O66" s="202"/>
      <c r="P66" s="205"/>
      <c r="Q66" s="205"/>
    </row>
    <row r="67" spans="15:17" x14ac:dyDescent="0.3">
      <c r="O67" s="202"/>
      <c r="P67" s="205"/>
      <c r="Q67" s="205"/>
    </row>
    <row r="68" spans="15:17" x14ac:dyDescent="0.3">
      <c r="O68" s="202"/>
      <c r="P68" s="205"/>
      <c r="Q68" s="205"/>
    </row>
    <row r="69" spans="15:17" x14ac:dyDescent="0.3">
      <c r="O69" s="202"/>
      <c r="P69" s="205"/>
      <c r="Q69" s="205"/>
    </row>
    <row r="70" spans="15:17" x14ac:dyDescent="0.3">
      <c r="O70" s="202"/>
      <c r="P70" s="205"/>
      <c r="Q70" s="205"/>
    </row>
    <row r="71" spans="15:17" x14ac:dyDescent="0.3">
      <c r="O71" s="202"/>
      <c r="P71" s="205"/>
      <c r="Q71" s="205"/>
    </row>
    <row r="72" spans="15:17" x14ac:dyDescent="0.3">
      <c r="O72" s="202"/>
      <c r="P72" s="205"/>
      <c r="Q72" s="205"/>
    </row>
    <row r="73" spans="15:17" x14ac:dyDescent="0.3">
      <c r="O73" s="202"/>
      <c r="P73" s="205"/>
      <c r="Q73" s="205"/>
    </row>
    <row r="74" spans="15:17" x14ac:dyDescent="0.3">
      <c r="O74" s="202"/>
      <c r="P74" s="205"/>
      <c r="Q74" s="205"/>
    </row>
    <row r="75" spans="15:17" x14ac:dyDescent="0.3">
      <c r="O75" s="202"/>
      <c r="P75" s="205"/>
      <c r="Q75" s="205"/>
    </row>
    <row r="76" spans="15:17" x14ac:dyDescent="0.3">
      <c r="O76" s="202"/>
      <c r="P76" s="205"/>
      <c r="Q76" s="205"/>
    </row>
    <row r="77" spans="15:17" x14ac:dyDescent="0.3">
      <c r="O77" s="202"/>
      <c r="P77" s="205"/>
      <c r="Q77" s="205"/>
    </row>
    <row r="78" spans="15:17" x14ac:dyDescent="0.3">
      <c r="O78" s="202"/>
      <c r="P78" s="205"/>
      <c r="Q78" s="205"/>
    </row>
    <row r="79" spans="15:17" x14ac:dyDescent="0.3">
      <c r="O79" s="202"/>
      <c r="P79" s="205"/>
      <c r="Q79" s="205"/>
    </row>
    <row r="80" spans="15:17" x14ac:dyDescent="0.3">
      <c r="O80" s="202"/>
      <c r="P80" s="205"/>
      <c r="Q80" s="205"/>
    </row>
    <row r="81" spans="15:17" x14ac:dyDescent="0.3">
      <c r="O81" s="202"/>
      <c r="P81" s="205"/>
      <c r="Q81" s="205"/>
    </row>
    <row r="82" spans="15:17" x14ac:dyDescent="0.3">
      <c r="O82" s="202"/>
      <c r="P82" s="205"/>
      <c r="Q82" s="205"/>
    </row>
    <row r="83" spans="15:17" x14ac:dyDescent="0.3">
      <c r="O83" s="202"/>
      <c r="P83" s="205"/>
      <c r="Q83" s="205"/>
    </row>
    <row r="84" spans="15:17" x14ac:dyDescent="0.3">
      <c r="O84" s="202"/>
      <c r="P84" s="205"/>
      <c r="Q84" s="205"/>
    </row>
    <row r="85" spans="15:17" x14ac:dyDescent="0.3">
      <c r="O85" s="202"/>
      <c r="P85" s="205"/>
      <c r="Q85" s="205"/>
    </row>
    <row r="86" spans="15:17" x14ac:dyDescent="0.3">
      <c r="O86" s="202"/>
      <c r="P86" s="205"/>
      <c r="Q86" s="205"/>
    </row>
    <row r="87" spans="15:17" x14ac:dyDescent="0.3">
      <c r="O87" s="202"/>
      <c r="P87" s="205"/>
      <c r="Q87" s="205"/>
    </row>
    <row r="88" spans="15:17" x14ac:dyDescent="0.3">
      <c r="O88" s="202"/>
      <c r="P88" s="205"/>
      <c r="Q88" s="205"/>
    </row>
    <row r="89" spans="15:17" x14ac:dyDescent="0.3">
      <c r="O89" s="202"/>
      <c r="P89" s="205"/>
      <c r="Q89" s="205"/>
    </row>
    <row r="90" spans="15:17" x14ac:dyDescent="0.3">
      <c r="O90" s="202"/>
      <c r="P90" s="205"/>
      <c r="Q90" s="205"/>
    </row>
    <row r="91" spans="15:17" x14ac:dyDescent="0.3">
      <c r="O91" s="202"/>
      <c r="P91" s="205"/>
      <c r="Q91" s="205"/>
    </row>
    <row r="92" spans="15:17" x14ac:dyDescent="0.3">
      <c r="O92" s="202"/>
      <c r="P92" s="205"/>
      <c r="Q92" s="205"/>
    </row>
    <row r="93" spans="15:17" x14ac:dyDescent="0.3">
      <c r="O93" s="202"/>
      <c r="P93" s="205"/>
      <c r="Q93" s="205"/>
    </row>
    <row r="94" spans="15:17" x14ac:dyDescent="0.3">
      <c r="O94" s="202"/>
      <c r="P94" s="205"/>
      <c r="Q94" s="205"/>
    </row>
    <row r="95" spans="15:17" x14ac:dyDescent="0.3">
      <c r="O95" s="202"/>
      <c r="P95" s="205"/>
      <c r="Q95" s="205"/>
    </row>
    <row r="96" spans="15:17" x14ac:dyDescent="0.3">
      <c r="O96" s="202"/>
      <c r="P96" s="205"/>
      <c r="Q96" s="205"/>
    </row>
    <row r="97" spans="15:17" x14ac:dyDescent="0.3">
      <c r="O97" s="202"/>
      <c r="P97" s="205"/>
      <c r="Q97" s="205"/>
    </row>
    <row r="98" spans="15:17" x14ac:dyDescent="0.3">
      <c r="O98" s="202"/>
      <c r="P98" s="205"/>
      <c r="Q98" s="205"/>
    </row>
    <row r="99" spans="15:17" x14ac:dyDescent="0.3">
      <c r="O99" s="202"/>
      <c r="P99" s="205"/>
      <c r="Q99" s="205"/>
    </row>
    <row r="100" spans="15:17" x14ac:dyDescent="0.3">
      <c r="O100" s="202"/>
      <c r="P100" s="205"/>
      <c r="Q100" s="205"/>
    </row>
    <row r="101" spans="15:17" x14ac:dyDescent="0.3">
      <c r="O101" s="202"/>
      <c r="P101" s="205"/>
      <c r="Q101" s="205"/>
    </row>
    <row r="102" spans="15:17" x14ac:dyDescent="0.3">
      <c r="O102" s="202"/>
      <c r="P102" s="205"/>
      <c r="Q102" s="205"/>
    </row>
    <row r="103" spans="15:17" x14ac:dyDescent="0.3">
      <c r="O103" s="202"/>
      <c r="P103" s="205"/>
      <c r="Q103" s="205"/>
    </row>
    <row r="104" spans="15:17" x14ac:dyDescent="0.3">
      <c r="O104" s="202"/>
      <c r="P104" s="205"/>
      <c r="Q104" s="205"/>
    </row>
    <row r="105" spans="15:17" x14ac:dyDescent="0.3">
      <c r="O105" s="202"/>
      <c r="P105" s="205"/>
      <c r="Q105" s="205"/>
    </row>
    <row r="106" spans="15:17" x14ac:dyDescent="0.3">
      <c r="O106" s="202"/>
      <c r="P106" s="205"/>
      <c r="Q106" s="205"/>
    </row>
    <row r="107" spans="15:17" x14ac:dyDescent="0.3">
      <c r="O107" s="202"/>
      <c r="P107" s="205"/>
      <c r="Q107" s="205"/>
    </row>
    <row r="108" spans="15:17" x14ac:dyDescent="0.3">
      <c r="O108" s="202"/>
      <c r="P108" s="205"/>
      <c r="Q108" s="205"/>
    </row>
    <row r="109" spans="15:17" x14ac:dyDescent="0.3">
      <c r="O109" s="202"/>
      <c r="P109" s="205"/>
      <c r="Q109" s="205"/>
    </row>
    <row r="110" spans="15:17" x14ac:dyDescent="0.3">
      <c r="O110" s="202"/>
      <c r="P110" s="205"/>
      <c r="Q110" s="205"/>
    </row>
    <row r="111" spans="15:17" x14ac:dyDescent="0.3">
      <c r="O111" s="202"/>
      <c r="P111" s="205"/>
      <c r="Q111" s="205"/>
    </row>
    <row r="112" spans="15:17" x14ac:dyDescent="0.3">
      <c r="O112" s="202"/>
      <c r="P112" s="205"/>
      <c r="Q112" s="205"/>
    </row>
    <row r="113" spans="15:17" x14ac:dyDescent="0.3">
      <c r="O113" s="202"/>
      <c r="P113" s="205"/>
      <c r="Q113" s="205"/>
    </row>
    <row r="114" spans="15:17" x14ac:dyDescent="0.3">
      <c r="O114" s="202"/>
      <c r="P114" s="205"/>
      <c r="Q114" s="205"/>
    </row>
    <row r="115" spans="15:17" x14ac:dyDescent="0.3">
      <c r="O115" s="202"/>
      <c r="P115" s="205"/>
      <c r="Q115" s="205"/>
    </row>
    <row r="116" spans="15:17" x14ac:dyDescent="0.3">
      <c r="O116" s="202"/>
      <c r="P116" s="205"/>
      <c r="Q116" s="205"/>
    </row>
    <row r="117" spans="15:17" x14ac:dyDescent="0.3">
      <c r="O117" s="202"/>
      <c r="P117" s="205"/>
      <c r="Q117" s="205"/>
    </row>
    <row r="118" spans="15:17" x14ac:dyDescent="0.3">
      <c r="O118" s="202"/>
      <c r="P118" s="205"/>
      <c r="Q118" s="205"/>
    </row>
    <row r="119" spans="15:17" x14ac:dyDescent="0.3">
      <c r="O119" s="202"/>
      <c r="P119" s="205"/>
      <c r="Q119" s="205"/>
    </row>
    <row r="120" spans="15:17" x14ac:dyDescent="0.3">
      <c r="O120" s="202"/>
      <c r="P120" s="205"/>
      <c r="Q120" s="205"/>
    </row>
    <row r="121" spans="15:17" x14ac:dyDescent="0.3">
      <c r="O121" s="202"/>
      <c r="P121" s="205"/>
      <c r="Q121" s="205"/>
    </row>
    <row r="122" spans="15:17" x14ac:dyDescent="0.3">
      <c r="O122" s="202"/>
      <c r="P122" s="205"/>
      <c r="Q122" s="205"/>
    </row>
    <row r="123" spans="15:17" x14ac:dyDescent="0.3">
      <c r="O123" s="202"/>
      <c r="P123" s="205"/>
      <c r="Q123" s="205"/>
    </row>
    <row r="124" spans="15:17" x14ac:dyDescent="0.3">
      <c r="O124" s="202"/>
      <c r="P124" s="205"/>
      <c r="Q124" s="205"/>
    </row>
    <row r="125" spans="15:17" x14ac:dyDescent="0.3">
      <c r="O125" s="202"/>
      <c r="P125" s="205"/>
      <c r="Q125" s="205"/>
    </row>
    <row r="126" spans="15:17" x14ac:dyDescent="0.3">
      <c r="O126" s="202"/>
      <c r="P126" s="205"/>
      <c r="Q126" s="205"/>
    </row>
    <row r="127" spans="15:17" x14ac:dyDescent="0.3">
      <c r="O127" s="202"/>
      <c r="P127" s="205"/>
      <c r="Q127" s="205"/>
    </row>
    <row r="128" spans="15:17" x14ac:dyDescent="0.3">
      <c r="O128" s="202"/>
      <c r="P128" s="205"/>
      <c r="Q128" s="205"/>
    </row>
    <row r="129" spans="15:17" x14ac:dyDescent="0.3">
      <c r="O129" s="202"/>
      <c r="P129" s="205"/>
      <c r="Q129" s="205"/>
    </row>
    <row r="130" spans="15:17" x14ac:dyDescent="0.3">
      <c r="O130" s="202"/>
      <c r="P130" s="205"/>
      <c r="Q130" s="205"/>
    </row>
    <row r="131" spans="15:17" x14ac:dyDescent="0.3">
      <c r="O131" s="202"/>
      <c r="P131" s="205"/>
      <c r="Q131" s="205"/>
    </row>
    <row r="132" spans="15:17" x14ac:dyDescent="0.3">
      <c r="O132" s="202"/>
      <c r="P132" s="205"/>
      <c r="Q132" s="205"/>
    </row>
    <row r="133" spans="15:17" x14ac:dyDescent="0.3">
      <c r="O133" s="202"/>
      <c r="P133" s="205"/>
      <c r="Q133" s="205"/>
    </row>
    <row r="134" spans="15:17" x14ac:dyDescent="0.3">
      <c r="O134" s="202"/>
      <c r="P134" s="205"/>
      <c r="Q134" s="205"/>
    </row>
    <row r="135" spans="15:17" x14ac:dyDescent="0.3">
      <c r="O135" s="202"/>
      <c r="P135" s="205"/>
      <c r="Q135" s="205"/>
    </row>
    <row r="136" spans="15:17" x14ac:dyDescent="0.3">
      <c r="O136" s="202"/>
      <c r="P136" s="205"/>
      <c r="Q136" s="205"/>
    </row>
    <row r="137" spans="15:17" x14ac:dyDescent="0.3">
      <c r="O137" s="202"/>
      <c r="P137" s="205"/>
      <c r="Q137" s="205"/>
    </row>
    <row r="138" spans="15:17" x14ac:dyDescent="0.3">
      <c r="O138" s="202"/>
      <c r="P138" s="205"/>
      <c r="Q138" s="205"/>
    </row>
    <row r="139" spans="15:17" x14ac:dyDescent="0.3">
      <c r="O139" s="202"/>
      <c r="P139" s="205"/>
      <c r="Q139" s="205"/>
    </row>
    <row r="140" spans="15:17" x14ac:dyDescent="0.3">
      <c r="O140" s="202"/>
      <c r="P140" s="205"/>
      <c r="Q140" s="205"/>
    </row>
    <row r="141" spans="15:17" x14ac:dyDescent="0.3">
      <c r="O141" s="202"/>
      <c r="P141" s="205"/>
      <c r="Q141" s="205"/>
    </row>
    <row r="142" spans="15:17" x14ac:dyDescent="0.3">
      <c r="O142" s="202"/>
      <c r="P142" s="205"/>
      <c r="Q142" s="205"/>
    </row>
    <row r="143" spans="15:17" x14ac:dyDescent="0.3">
      <c r="O143" s="202"/>
      <c r="P143" s="205"/>
      <c r="Q143" s="205"/>
    </row>
    <row r="144" spans="15:17" x14ac:dyDescent="0.3">
      <c r="O144" s="202"/>
      <c r="P144" s="205"/>
      <c r="Q144" s="205"/>
    </row>
    <row r="145" spans="15:17" x14ac:dyDescent="0.3">
      <c r="O145" s="202"/>
      <c r="P145" s="205"/>
      <c r="Q145" s="205"/>
    </row>
    <row r="146" spans="15:17" x14ac:dyDescent="0.3">
      <c r="O146" s="202"/>
      <c r="P146" s="205"/>
      <c r="Q146" s="205"/>
    </row>
    <row r="147" spans="15:17" x14ac:dyDescent="0.3">
      <c r="O147" s="202"/>
      <c r="P147" s="205"/>
      <c r="Q147" s="205"/>
    </row>
    <row r="148" spans="15:17" x14ac:dyDescent="0.3">
      <c r="O148" s="202"/>
      <c r="P148" s="205"/>
      <c r="Q148" s="205"/>
    </row>
    <row r="149" spans="15:17" x14ac:dyDescent="0.3">
      <c r="O149" s="202"/>
      <c r="P149" s="205"/>
      <c r="Q149" s="205"/>
    </row>
    <row r="150" spans="15:17" x14ac:dyDescent="0.3">
      <c r="O150" s="202"/>
      <c r="P150" s="205"/>
      <c r="Q150" s="205"/>
    </row>
    <row r="151" spans="15:17" x14ac:dyDescent="0.3">
      <c r="O151" s="202"/>
      <c r="P151" s="205"/>
      <c r="Q151" s="205"/>
    </row>
    <row r="152" spans="15:17" x14ac:dyDescent="0.3">
      <c r="O152" s="202"/>
      <c r="P152" s="205"/>
      <c r="Q152" s="205"/>
    </row>
    <row r="153" spans="15:17" x14ac:dyDescent="0.3">
      <c r="O153" s="202"/>
      <c r="P153" s="205"/>
      <c r="Q153" s="205"/>
    </row>
    <row r="154" spans="15:17" x14ac:dyDescent="0.3">
      <c r="O154" s="202"/>
      <c r="P154" s="205"/>
      <c r="Q154" s="205"/>
    </row>
    <row r="155" spans="15:17" x14ac:dyDescent="0.3">
      <c r="O155" s="202"/>
      <c r="P155" s="205"/>
      <c r="Q155" s="205"/>
    </row>
    <row r="156" spans="15:17" x14ac:dyDescent="0.3">
      <c r="O156" s="202"/>
      <c r="P156" s="205"/>
      <c r="Q156" s="205"/>
    </row>
    <row r="157" spans="15:17" x14ac:dyDescent="0.3">
      <c r="O157" s="202"/>
      <c r="P157" s="205"/>
      <c r="Q157" s="205"/>
    </row>
    <row r="158" spans="15:17" x14ac:dyDescent="0.3">
      <c r="O158" s="202"/>
      <c r="P158" s="205"/>
      <c r="Q158" s="205"/>
    </row>
    <row r="159" spans="15:17" x14ac:dyDescent="0.3">
      <c r="O159" s="202"/>
      <c r="P159" s="205"/>
      <c r="Q159" s="205"/>
    </row>
    <row r="160" spans="15:17" x14ac:dyDescent="0.3">
      <c r="O160" s="202"/>
      <c r="P160" s="205"/>
      <c r="Q160" s="205"/>
    </row>
    <row r="161" spans="15:17" x14ac:dyDescent="0.3">
      <c r="O161" s="202"/>
      <c r="P161" s="205"/>
      <c r="Q161" s="205"/>
    </row>
    <row r="162" spans="15:17" x14ac:dyDescent="0.3">
      <c r="O162" s="202"/>
      <c r="P162" s="205"/>
      <c r="Q162" s="205"/>
    </row>
    <row r="163" spans="15:17" x14ac:dyDescent="0.3">
      <c r="O163" s="202"/>
      <c r="P163" s="205"/>
      <c r="Q163" s="205"/>
    </row>
    <row r="164" spans="15:17" x14ac:dyDescent="0.3">
      <c r="O164" s="202"/>
      <c r="P164" s="205"/>
      <c r="Q164" s="205"/>
    </row>
    <row r="165" spans="15:17" x14ac:dyDescent="0.3">
      <c r="O165" s="202"/>
      <c r="P165" s="205"/>
      <c r="Q165" s="205"/>
    </row>
    <row r="166" spans="15:17" x14ac:dyDescent="0.3">
      <c r="O166" s="202"/>
      <c r="P166" s="205"/>
      <c r="Q166" s="205"/>
    </row>
    <row r="167" spans="15:17" x14ac:dyDescent="0.3">
      <c r="O167" s="202"/>
      <c r="P167" s="205"/>
      <c r="Q167" s="205"/>
    </row>
    <row r="168" spans="15:17" x14ac:dyDescent="0.3">
      <c r="O168" s="202"/>
      <c r="P168" s="205"/>
      <c r="Q168" s="205"/>
    </row>
    <row r="169" spans="15:17" x14ac:dyDescent="0.3">
      <c r="O169" s="202"/>
      <c r="P169" s="205"/>
      <c r="Q169" s="205"/>
    </row>
    <row r="170" spans="15:17" x14ac:dyDescent="0.3">
      <c r="O170" s="202"/>
      <c r="P170" s="205"/>
      <c r="Q170" s="205"/>
    </row>
    <row r="171" spans="15:17" x14ac:dyDescent="0.3">
      <c r="O171" s="202"/>
      <c r="P171" s="205"/>
      <c r="Q171" s="205"/>
    </row>
    <row r="172" spans="15:17" x14ac:dyDescent="0.3">
      <c r="O172" s="202"/>
      <c r="P172" s="205"/>
      <c r="Q172" s="205"/>
    </row>
    <row r="173" spans="15:17" x14ac:dyDescent="0.3">
      <c r="O173" s="202"/>
      <c r="P173" s="205"/>
      <c r="Q173" s="205"/>
    </row>
    <row r="174" spans="15:17" x14ac:dyDescent="0.3">
      <c r="O174" s="202"/>
      <c r="P174" s="205"/>
      <c r="Q174" s="205"/>
    </row>
    <row r="175" spans="15:17" x14ac:dyDescent="0.3">
      <c r="O175" s="202"/>
      <c r="P175" s="205"/>
      <c r="Q175" s="205"/>
    </row>
    <row r="176" spans="15:17" x14ac:dyDescent="0.3">
      <c r="O176" s="202"/>
      <c r="P176" s="205"/>
      <c r="Q176" s="205"/>
    </row>
    <row r="177" spans="15:17" x14ac:dyDescent="0.3">
      <c r="O177" s="202"/>
      <c r="P177" s="205"/>
      <c r="Q177" s="205"/>
    </row>
    <row r="178" spans="15:17" x14ac:dyDescent="0.3">
      <c r="O178" s="202"/>
      <c r="P178" s="205"/>
      <c r="Q178" s="205"/>
    </row>
    <row r="179" spans="15:17" x14ac:dyDescent="0.3">
      <c r="O179" s="202"/>
      <c r="P179" s="205"/>
      <c r="Q179" s="205"/>
    </row>
    <row r="180" spans="15:17" x14ac:dyDescent="0.3">
      <c r="O180" s="202"/>
      <c r="P180" s="205"/>
      <c r="Q180" s="205"/>
    </row>
    <row r="181" spans="15:17" x14ac:dyDescent="0.3">
      <c r="O181" s="202"/>
      <c r="P181" s="205"/>
      <c r="Q181" s="205"/>
    </row>
    <row r="182" spans="15:17" x14ac:dyDescent="0.3">
      <c r="O182" s="202"/>
      <c r="P182" s="205"/>
      <c r="Q182" s="205"/>
    </row>
    <row r="183" spans="15:17" x14ac:dyDescent="0.3">
      <c r="O183" s="202"/>
      <c r="P183" s="205"/>
      <c r="Q183" s="205"/>
    </row>
    <row r="184" spans="15:17" x14ac:dyDescent="0.3">
      <c r="O184" s="202"/>
      <c r="P184" s="205"/>
      <c r="Q184" s="205"/>
    </row>
    <row r="185" spans="15:17" x14ac:dyDescent="0.3">
      <c r="O185" s="202"/>
      <c r="P185" s="205"/>
      <c r="Q185" s="205"/>
    </row>
    <row r="186" spans="15:17" x14ac:dyDescent="0.3">
      <c r="O186" s="202"/>
      <c r="P186" s="205"/>
      <c r="Q186" s="205"/>
    </row>
    <row r="187" spans="15:17" x14ac:dyDescent="0.3">
      <c r="O187" s="202"/>
      <c r="P187" s="205"/>
      <c r="Q187" s="205"/>
    </row>
    <row r="188" spans="15:17" x14ac:dyDescent="0.3">
      <c r="O188" s="202"/>
      <c r="P188" s="205"/>
      <c r="Q188" s="205"/>
    </row>
    <row r="189" spans="15:17" x14ac:dyDescent="0.3">
      <c r="O189" s="202"/>
      <c r="P189" s="205"/>
      <c r="Q189" s="205"/>
    </row>
    <row r="190" spans="15:17" x14ac:dyDescent="0.3">
      <c r="O190" s="202"/>
      <c r="P190" s="205"/>
      <c r="Q190" s="205"/>
    </row>
    <row r="191" spans="15:17" x14ac:dyDescent="0.3">
      <c r="O191" s="202"/>
      <c r="P191" s="205"/>
      <c r="Q191" s="205"/>
    </row>
    <row r="192" spans="15:17" x14ac:dyDescent="0.3">
      <c r="O192" s="202"/>
      <c r="P192" s="205"/>
      <c r="Q192" s="205"/>
    </row>
    <row r="193" spans="15:17" x14ac:dyDescent="0.3">
      <c r="O193" s="202"/>
      <c r="P193" s="205"/>
      <c r="Q193" s="205"/>
    </row>
    <row r="194" spans="15:17" x14ac:dyDescent="0.3">
      <c r="O194" s="202"/>
      <c r="P194" s="205"/>
      <c r="Q194" s="205"/>
    </row>
    <row r="195" spans="15:17" x14ac:dyDescent="0.3">
      <c r="O195" s="202"/>
      <c r="P195" s="205"/>
      <c r="Q195" s="205"/>
    </row>
    <row r="196" spans="15:17" x14ac:dyDescent="0.3">
      <c r="O196" s="202"/>
      <c r="P196" s="205"/>
      <c r="Q196" s="205"/>
    </row>
    <row r="197" spans="15:17" x14ac:dyDescent="0.3">
      <c r="O197" s="202"/>
      <c r="P197" s="205"/>
      <c r="Q197" s="205"/>
    </row>
    <row r="198" spans="15:17" x14ac:dyDescent="0.3">
      <c r="O198" s="202"/>
      <c r="P198" s="205"/>
      <c r="Q198" s="205"/>
    </row>
    <row r="199" spans="15:17" x14ac:dyDescent="0.3">
      <c r="O199" s="202"/>
      <c r="P199" s="205"/>
      <c r="Q199" s="205"/>
    </row>
    <row r="200" spans="15:17" x14ac:dyDescent="0.3">
      <c r="O200" s="202"/>
      <c r="P200" s="205"/>
      <c r="Q200" s="205"/>
    </row>
    <row r="201" spans="15:17" x14ac:dyDescent="0.3">
      <c r="O201" s="202"/>
      <c r="P201" s="205"/>
      <c r="Q201" s="205"/>
    </row>
    <row r="202" spans="15:17" x14ac:dyDescent="0.3">
      <c r="O202" s="202"/>
      <c r="P202" s="205"/>
      <c r="Q202" s="205"/>
    </row>
    <row r="203" spans="15:17" x14ac:dyDescent="0.3">
      <c r="O203" s="202"/>
      <c r="P203" s="205"/>
      <c r="Q203" s="205"/>
    </row>
    <row r="204" spans="15:17" x14ac:dyDescent="0.3">
      <c r="O204" s="202"/>
      <c r="P204" s="205"/>
      <c r="Q204" s="205"/>
    </row>
    <row r="205" spans="15:17" x14ac:dyDescent="0.3">
      <c r="O205" s="202"/>
      <c r="P205" s="205"/>
      <c r="Q205" s="205"/>
    </row>
    <row r="206" spans="15:17" x14ac:dyDescent="0.3">
      <c r="O206" s="202"/>
      <c r="P206" s="205"/>
      <c r="Q206" s="205"/>
    </row>
    <row r="207" spans="15:17" x14ac:dyDescent="0.3">
      <c r="O207" s="202"/>
      <c r="P207" s="205"/>
      <c r="Q207" s="205"/>
    </row>
    <row r="208" spans="15:17" x14ac:dyDescent="0.3">
      <c r="O208" s="202"/>
      <c r="P208" s="205"/>
      <c r="Q208" s="205"/>
    </row>
    <row r="209" spans="15:17" x14ac:dyDescent="0.3">
      <c r="O209" s="202"/>
      <c r="P209" s="205"/>
      <c r="Q209" s="205"/>
    </row>
    <row r="210" spans="15:17" x14ac:dyDescent="0.3">
      <c r="O210" s="202"/>
      <c r="P210" s="205"/>
      <c r="Q210" s="205"/>
    </row>
    <row r="211" spans="15:17" x14ac:dyDescent="0.3">
      <c r="O211" s="202"/>
      <c r="P211" s="205"/>
      <c r="Q211" s="205"/>
    </row>
    <row r="212" spans="15:17" x14ac:dyDescent="0.3">
      <c r="O212" s="202"/>
      <c r="P212" s="205"/>
      <c r="Q212" s="205"/>
    </row>
    <row r="213" spans="15:17" x14ac:dyDescent="0.3">
      <c r="O213" s="202"/>
      <c r="P213" s="205"/>
      <c r="Q213" s="205"/>
    </row>
    <row r="214" spans="15:17" x14ac:dyDescent="0.3">
      <c r="O214" s="202"/>
      <c r="P214" s="205"/>
      <c r="Q214" s="205"/>
    </row>
    <row r="215" spans="15:17" x14ac:dyDescent="0.3">
      <c r="O215" s="202"/>
      <c r="P215" s="205"/>
      <c r="Q215" s="205"/>
    </row>
    <row r="216" spans="15:17" x14ac:dyDescent="0.3">
      <c r="O216" s="202"/>
      <c r="P216" s="205"/>
      <c r="Q216" s="205"/>
    </row>
    <row r="217" spans="15:17" x14ac:dyDescent="0.3">
      <c r="O217" s="202"/>
      <c r="P217" s="205"/>
      <c r="Q217" s="205"/>
    </row>
    <row r="218" spans="15:17" x14ac:dyDescent="0.3">
      <c r="O218" s="202"/>
      <c r="P218" s="205"/>
      <c r="Q218" s="205"/>
    </row>
    <row r="219" spans="15:17" x14ac:dyDescent="0.3">
      <c r="O219" s="202"/>
      <c r="P219" s="205"/>
      <c r="Q219" s="205"/>
    </row>
    <row r="220" spans="15:17" x14ac:dyDescent="0.3">
      <c r="O220" s="202"/>
      <c r="P220" s="205"/>
      <c r="Q220" s="205"/>
    </row>
    <row r="221" spans="15:17" x14ac:dyDescent="0.3">
      <c r="O221" s="202"/>
      <c r="P221" s="205"/>
      <c r="Q221" s="205"/>
    </row>
    <row r="222" spans="15:17" x14ac:dyDescent="0.3">
      <c r="O222" s="202"/>
      <c r="P222" s="205"/>
      <c r="Q222" s="205"/>
    </row>
    <row r="223" spans="15:17" x14ac:dyDescent="0.3">
      <c r="O223" s="202"/>
      <c r="P223" s="205"/>
      <c r="Q223" s="205"/>
    </row>
    <row r="224" spans="15:17" x14ac:dyDescent="0.3">
      <c r="O224" s="202"/>
      <c r="P224" s="205"/>
      <c r="Q224" s="205"/>
    </row>
    <row r="225" spans="15:17" x14ac:dyDescent="0.3">
      <c r="O225" s="202"/>
      <c r="P225" s="205"/>
      <c r="Q225" s="205"/>
    </row>
    <row r="226" spans="15:17" x14ac:dyDescent="0.3">
      <c r="O226" s="202"/>
      <c r="P226" s="205"/>
      <c r="Q226" s="205"/>
    </row>
    <row r="227" spans="15:17" x14ac:dyDescent="0.3">
      <c r="O227" s="202"/>
      <c r="P227" s="205"/>
      <c r="Q227" s="205"/>
    </row>
    <row r="228" spans="15:17" x14ac:dyDescent="0.3">
      <c r="O228" s="202"/>
      <c r="P228" s="205"/>
      <c r="Q228" s="205"/>
    </row>
    <row r="229" spans="15:17" x14ac:dyDescent="0.3">
      <c r="O229" s="202"/>
      <c r="P229" s="205"/>
      <c r="Q229" s="205"/>
    </row>
    <row r="230" spans="15:17" x14ac:dyDescent="0.3">
      <c r="O230" s="202"/>
      <c r="P230" s="205"/>
      <c r="Q230" s="205"/>
    </row>
    <row r="231" spans="15:17" x14ac:dyDescent="0.3">
      <c r="O231" s="202"/>
      <c r="P231" s="205"/>
      <c r="Q231" s="205"/>
    </row>
    <row r="232" spans="15:17" x14ac:dyDescent="0.3">
      <c r="O232" s="202"/>
      <c r="P232" s="205"/>
      <c r="Q232" s="205"/>
    </row>
    <row r="233" spans="15:17" x14ac:dyDescent="0.3">
      <c r="O233" s="202"/>
      <c r="P233" s="205"/>
      <c r="Q233" s="205"/>
    </row>
    <row r="234" spans="15:17" x14ac:dyDescent="0.3">
      <c r="O234" s="202"/>
      <c r="P234" s="205"/>
      <c r="Q234" s="205"/>
    </row>
    <row r="235" spans="15:17" x14ac:dyDescent="0.3">
      <c r="O235" s="202"/>
      <c r="P235" s="205"/>
      <c r="Q235" s="205"/>
    </row>
    <row r="236" spans="15:17" x14ac:dyDescent="0.3">
      <c r="O236" s="202"/>
      <c r="P236" s="205"/>
      <c r="Q236" s="205"/>
    </row>
    <row r="237" spans="15:17" x14ac:dyDescent="0.3">
      <c r="O237" s="202"/>
      <c r="P237" s="205"/>
      <c r="Q237" s="205"/>
    </row>
    <row r="238" spans="15:17" x14ac:dyDescent="0.3">
      <c r="O238" s="202"/>
      <c r="P238" s="205"/>
      <c r="Q238" s="205"/>
    </row>
    <row r="239" spans="15:17" x14ac:dyDescent="0.3">
      <c r="O239" s="202"/>
      <c r="P239" s="205"/>
      <c r="Q239" s="205"/>
    </row>
    <row r="240" spans="15:17" x14ac:dyDescent="0.3">
      <c r="O240" s="202"/>
      <c r="P240" s="205"/>
      <c r="Q240" s="205"/>
    </row>
    <row r="241" spans="15:17" x14ac:dyDescent="0.3">
      <c r="O241" s="202"/>
      <c r="P241" s="205"/>
      <c r="Q241" s="205"/>
    </row>
    <row r="242" spans="15:17" x14ac:dyDescent="0.3">
      <c r="O242" s="202"/>
      <c r="P242" s="205"/>
      <c r="Q242" s="205"/>
    </row>
    <row r="243" spans="15:17" x14ac:dyDescent="0.3">
      <c r="O243" s="202"/>
      <c r="P243" s="205"/>
      <c r="Q243" s="205"/>
    </row>
    <row r="244" spans="15:17" x14ac:dyDescent="0.3">
      <c r="O244" s="202"/>
      <c r="P244" s="205"/>
      <c r="Q244" s="205"/>
    </row>
    <row r="245" spans="15:17" x14ac:dyDescent="0.3">
      <c r="O245" s="202"/>
      <c r="P245" s="205"/>
      <c r="Q245" s="205"/>
    </row>
    <row r="246" spans="15:17" x14ac:dyDescent="0.3">
      <c r="O246" s="202"/>
      <c r="P246" s="205"/>
      <c r="Q246" s="205"/>
    </row>
    <row r="247" spans="15:17" x14ac:dyDescent="0.3">
      <c r="O247" s="202"/>
      <c r="P247" s="205"/>
      <c r="Q247" s="205"/>
    </row>
    <row r="248" spans="15:17" x14ac:dyDescent="0.3">
      <c r="O248" s="202"/>
      <c r="P248" s="205"/>
      <c r="Q248" s="205"/>
    </row>
    <row r="249" spans="15:17" x14ac:dyDescent="0.3">
      <c r="O249" s="202"/>
      <c r="P249" s="205"/>
      <c r="Q249" s="205"/>
    </row>
    <row r="250" spans="15:17" x14ac:dyDescent="0.3">
      <c r="O250" s="202"/>
      <c r="P250" s="205"/>
      <c r="Q250" s="205"/>
    </row>
    <row r="251" spans="15:17" x14ac:dyDescent="0.3">
      <c r="O251" s="202"/>
      <c r="P251" s="205"/>
      <c r="Q251" s="205"/>
    </row>
    <row r="252" spans="15:17" x14ac:dyDescent="0.3">
      <c r="O252" s="202"/>
      <c r="P252" s="205"/>
      <c r="Q252" s="205"/>
    </row>
    <row r="253" spans="15:17" x14ac:dyDescent="0.3">
      <c r="O253" s="202"/>
      <c r="P253" s="205"/>
      <c r="Q253" s="205"/>
    </row>
    <row r="254" spans="15:17" x14ac:dyDescent="0.3">
      <c r="O254" s="202"/>
      <c r="P254" s="205"/>
      <c r="Q254" s="205"/>
    </row>
    <row r="255" spans="15:17" x14ac:dyDescent="0.3">
      <c r="O255" s="202"/>
      <c r="P255" s="205"/>
      <c r="Q255" s="205"/>
    </row>
    <row r="256" spans="15:17" x14ac:dyDescent="0.3">
      <c r="O256" s="202"/>
      <c r="P256" s="205"/>
      <c r="Q256" s="205"/>
    </row>
    <row r="257" spans="15:17" x14ac:dyDescent="0.3">
      <c r="O257" s="202"/>
      <c r="P257" s="205"/>
      <c r="Q257" s="205"/>
    </row>
    <row r="258" spans="15:17" x14ac:dyDescent="0.3">
      <c r="O258" s="202"/>
      <c r="P258" s="205"/>
      <c r="Q258" s="205"/>
    </row>
    <row r="259" spans="15:17" x14ac:dyDescent="0.3">
      <c r="O259" s="202"/>
      <c r="P259" s="205"/>
      <c r="Q259" s="205"/>
    </row>
    <row r="260" spans="15:17" x14ac:dyDescent="0.3">
      <c r="O260" s="202"/>
      <c r="P260" s="205"/>
      <c r="Q260" s="205"/>
    </row>
    <row r="261" spans="15:17" x14ac:dyDescent="0.3">
      <c r="O261" s="202"/>
      <c r="P261" s="205"/>
      <c r="Q261" s="205"/>
    </row>
    <row r="262" spans="15:17" x14ac:dyDescent="0.3">
      <c r="O262" s="202"/>
      <c r="P262" s="205"/>
      <c r="Q262" s="205"/>
    </row>
    <row r="263" spans="15:17" x14ac:dyDescent="0.3">
      <c r="O263" s="202"/>
      <c r="P263" s="205"/>
      <c r="Q263" s="205"/>
    </row>
    <row r="264" spans="15:17" x14ac:dyDescent="0.3">
      <c r="O264" s="202"/>
      <c r="P264" s="205"/>
      <c r="Q264" s="205"/>
    </row>
    <row r="265" spans="15:17" x14ac:dyDescent="0.3">
      <c r="O265" s="202"/>
      <c r="P265" s="205"/>
      <c r="Q265" s="205"/>
    </row>
    <row r="266" spans="15:17" x14ac:dyDescent="0.3">
      <c r="O266" s="202"/>
      <c r="P266" s="205"/>
      <c r="Q266" s="205"/>
    </row>
    <row r="267" spans="15:17" x14ac:dyDescent="0.3">
      <c r="O267" s="202"/>
      <c r="P267" s="205"/>
      <c r="Q267" s="205"/>
    </row>
    <row r="268" spans="15:17" x14ac:dyDescent="0.3">
      <c r="O268" s="202"/>
      <c r="P268" s="205"/>
      <c r="Q268" s="205"/>
    </row>
    <row r="269" spans="15:17" x14ac:dyDescent="0.3">
      <c r="O269" s="202"/>
      <c r="P269" s="205"/>
      <c r="Q269" s="205"/>
    </row>
    <row r="270" spans="15:17" x14ac:dyDescent="0.3">
      <c r="O270" s="202"/>
      <c r="P270" s="205"/>
      <c r="Q270" s="205"/>
    </row>
    <row r="271" spans="15:17" x14ac:dyDescent="0.3">
      <c r="O271" s="202"/>
      <c r="P271" s="205"/>
      <c r="Q271" s="205"/>
    </row>
    <row r="272" spans="15:17" x14ac:dyDescent="0.3">
      <c r="O272" s="202"/>
      <c r="P272" s="205"/>
      <c r="Q272" s="205"/>
    </row>
    <row r="273" spans="15:17" x14ac:dyDescent="0.3">
      <c r="O273" s="202"/>
      <c r="P273" s="205"/>
      <c r="Q273" s="205"/>
    </row>
    <row r="274" spans="15:17" x14ac:dyDescent="0.3">
      <c r="O274" s="202"/>
      <c r="P274" s="205"/>
      <c r="Q274" s="205"/>
    </row>
    <row r="275" spans="15:17" x14ac:dyDescent="0.3">
      <c r="O275" s="202"/>
      <c r="P275" s="205"/>
      <c r="Q275" s="205"/>
    </row>
    <row r="276" spans="15:17" x14ac:dyDescent="0.3">
      <c r="O276" s="202"/>
      <c r="P276" s="205"/>
      <c r="Q276" s="205"/>
    </row>
    <row r="277" spans="15:17" x14ac:dyDescent="0.3">
      <c r="O277" s="202"/>
      <c r="P277" s="205"/>
      <c r="Q277" s="205"/>
    </row>
    <row r="278" spans="15:17" x14ac:dyDescent="0.3">
      <c r="O278" s="202"/>
      <c r="P278" s="205"/>
      <c r="Q278" s="205"/>
    </row>
    <row r="279" spans="15:17" x14ac:dyDescent="0.3">
      <c r="O279" s="202"/>
      <c r="P279" s="205"/>
      <c r="Q279" s="205"/>
    </row>
    <row r="280" spans="15:17" x14ac:dyDescent="0.3">
      <c r="O280" s="202"/>
      <c r="P280" s="205"/>
      <c r="Q280" s="205"/>
    </row>
    <row r="281" spans="15:17" x14ac:dyDescent="0.3">
      <c r="O281" s="202"/>
      <c r="P281" s="205"/>
      <c r="Q281" s="205"/>
    </row>
    <row r="282" spans="15:17" x14ac:dyDescent="0.3">
      <c r="O282" s="202"/>
      <c r="P282" s="205"/>
      <c r="Q282" s="205"/>
    </row>
    <row r="283" spans="15:17" x14ac:dyDescent="0.3">
      <c r="O283" s="202"/>
      <c r="P283" s="205"/>
      <c r="Q283" s="205"/>
    </row>
    <row r="284" spans="15:17" x14ac:dyDescent="0.3">
      <c r="O284" s="202"/>
      <c r="P284" s="205"/>
      <c r="Q284" s="205"/>
    </row>
    <row r="285" spans="15:17" x14ac:dyDescent="0.3">
      <c r="O285" s="202"/>
      <c r="P285" s="205"/>
      <c r="Q285" s="205"/>
    </row>
    <row r="286" spans="15:17" x14ac:dyDescent="0.3">
      <c r="O286" s="202"/>
      <c r="P286" s="205"/>
      <c r="Q286" s="205"/>
    </row>
    <row r="287" spans="15:17" x14ac:dyDescent="0.3">
      <c r="O287" s="202"/>
      <c r="P287" s="205"/>
      <c r="Q287" s="205"/>
    </row>
    <row r="288" spans="15:17" x14ac:dyDescent="0.3">
      <c r="O288" s="202"/>
      <c r="P288" s="205"/>
      <c r="Q288" s="205"/>
    </row>
    <row r="289" spans="15:17" x14ac:dyDescent="0.3">
      <c r="O289" s="202"/>
      <c r="P289" s="205"/>
      <c r="Q289" s="205"/>
    </row>
    <row r="290" spans="15:17" x14ac:dyDescent="0.3">
      <c r="O290" s="202"/>
      <c r="P290" s="205"/>
      <c r="Q290" s="205"/>
    </row>
    <row r="291" spans="15:17" x14ac:dyDescent="0.3">
      <c r="O291" s="202"/>
      <c r="P291" s="205"/>
      <c r="Q291" s="205"/>
    </row>
    <row r="292" spans="15:17" x14ac:dyDescent="0.3">
      <c r="O292" s="202"/>
      <c r="P292" s="205"/>
      <c r="Q292" s="205"/>
    </row>
    <row r="293" spans="15:17" x14ac:dyDescent="0.3">
      <c r="O293" s="202"/>
      <c r="P293" s="205"/>
      <c r="Q293" s="205"/>
    </row>
    <row r="294" spans="15:17" x14ac:dyDescent="0.3">
      <c r="O294" s="202"/>
      <c r="P294" s="205"/>
      <c r="Q294" s="205"/>
    </row>
    <row r="295" spans="15:17" x14ac:dyDescent="0.3">
      <c r="O295" s="202"/>
      <c r="P295" s="205"/>
      <c r="Q295" s="205"/>
    </row>
    <row r="296" spans="15:17" x14ac:dyDescent="0.3">
      <c r="O296" s="202"/>
      <c r="P296" s="205"/>
      <c r="Q296" s="205"/>
    </row>
    <row r="297" spans="15:17" x14ac:dyDescent="0.3">
      <c r="O297" s="202"/>
      <c r="P297" s="205"/>
      <c r="Q297" s="205"/>
    </row>
    <row r="298" spans="15:17" x14ac:dyDescent="0.3">
      <c r="O298" s="202"/>
      <c r="P298" s="205"/>
      <c r="Q298" s="205"/>
    </row>
    <row r="299" spans="15:17" x14ac:dyDescent="0.3">
      <c r="O299" s="202"/>
      <c r="P299" s="205"/>
      <c r="Q299" s="205"/>
    </row>
    <row r="300" spans="15:17" x14ac:dyDescent="0.3">
      <c r="O300" s="202"/>
      <c r="P300" s="205"/>
      <c r="Q300" s="205"/>
    </row>
    <row r="301" spans="15:17" x14ac:dyDescent="0.3">
      <c r="O301" s="202"/>
      <c r="P301" s="205"/>
      <c r="Q301" s="205"/>
    </row>
    <row r="302" spans="15:17" x14ac:dyDescent="0.3">
      <c r="O302" s="202"/>
      <c r="P302" s="205"/>
      <c r="Q302" s="205"/>
    </row>
    <row r="303" spans="15:17" x14ac:dyDescent="0.3">
      <c r="O303" s="202"/>
      <c r="P303" s="205"/>
      <c r="Q303" s="205"/>
    </row>
    <row r="304" spans="15:17" x14ac:dyDescent="0.3">
      <c r="O304" s="202"/>
      <c r="P304" s="205"/>
      <c r="Q304" s="205"/>
    </row>
    <row r="305" spans="15:17" x14ac:dyDescent="0.3">
      <c r="O305" s="202"/>
      <c r="P305" s="205"/>
      <c r="Q305" s="205"/>
    </row>
    <row r="306" spans="15:17" x14ac:dyDescent="0.3">
      <c r="O306" s="202"/>
      <c r="P306" s="205"/>
      <c r="Q306" s="205"/>
    </row>
    <row r="307" spans="15:17" x14ac:dyDescent="0.3">
      <c r="O307" s="202"/>
      <c r="P307" s="205"/>
      <c r="Q307" s="205"/>
    </row>
    <row r="308" spans="15:17" x14ac:dyDescent="0.3">
      <c r="O308" s="202"/>
      <c r="P308" s="205"/>
      <c r="Q308" s="205"/>
    </row>
    <row r="309" spans="15:17" x14ac:dyDescent="0.3">
      <c r="O309" s="202"/>
      <c r="P309" s="205"/>
      <c r="Q309" s="205"/>
    </row>
    <row r="310" spans="15:17" x14ac:dyDescent="0.3">
      <c r="O310" s="202"/>
      <c r="P310" s="205"/>
      <c r="Q310" s="205"/>
    </row>
    <row r="311" spans="15:17" x14ac:dyDescent="0.3">
      <c r="O311" s="202"/>
      <c r="P311" s="205"/>
      <c r="Q311" s="205"/>
    </row>
    <row r="312" spans="15:17" x14ac:dyDescent="0.3">
      <c r="O312" s="202"/>
      <c r="P312" s="205"/>
      <c r="Q312" s="205"/>
    </row>
    <row r="313" spans="15:17" x14ac:dyDescent="0.3">
      <c r="O313" s="202"/>
      <c r="P313" s="205"/>
      <c r="Q313" s="205"/>
    </row>
    <row r="314" spans="15:17" x14ac:dyDescent="0.3">
      <c r="O314" s="202"/>
      <c r="P314" s="205"/>
      <c r="Q314" s="205"/>
    </row>
    <row r="315" spans="15:17" x14ac:dyDescent="0.3">
      <c r="O315" s="202"/>
      <c r="P315" s="205"/>
      <c r="Q315" s="205"/>
    </row>
    <row r="316" spans="15:17" x14ac:dyDescent="0.3">
      <c r="O316" s="202"/>
      <c r="P316" s="205"/>
      <c r="Q316" s="205"/>
    </row>
    <row r="317" spans="15:17" x14ac:dyDescent="0.3">
      <c r="O317" s="202"/>
      <c r="P317" s="205"/>
      <c r="Q317" s="205"/>
    </row>
    <row r="318" spans="15:17" x14ac:dyDescent="0.3">
      <c r="O318" s="202"/>
      <c r="P318" s="205"/>
      <c r="Q318" s="205"/>
    </row>
    <row r="319" spans="15:17" x14ac:dyDescent="0.3">
      <c r="O319" s="202"/>
      <c r="P319" s="205"/>
      <c r="Q319" s="205"/>
    </row>
    <row r="320" spans="15:17" x14ac:dyDescent="0.3">
      <c r="O320" s="202"/>
      <c r="P320" s="205"/>
      <c r="Q320" s="205"/>
    </row>
    <row r="321" spans="15:17" x14ac:dyDescent="0.3">
      <c r="O321" s="202"/>
      <c r="P321" s="205"/>
      <c r="Q321" s="205"/>
    </row>
    <row r="322" spans="15:17" x14ac:dyDescent="0.3">
      <c r="O322" s="202"/>
      <c r="P322" s="205"/>
      <c r="Q322" s="205"/>
    </row>
    <row r="323" spans="15:17" x14ac:dyDescent="0.3">
      <c r="O323" s="202"/>
      <c r="P323" s="205"/>
      <c r="Q323" s="205"/>
    </row>
    <row r="324" spans="15:17" x14ac:dyDescent="0.3">
      <c r="O324" s="202"/>
      <c r="P324" s="205"/>
      <c r="Q324" s="205"/>
    </row>
    <row r="325" spans="15:17" x14ac:dyDescent="0.3">
      <c r="O325" s="202"/>
      <c r="P325" s="205"/>
      <c r="Q325" s="205"/>
    </row>
    <row r="326" spans="15:17" x14ac:dyDescent="0.3">
      <c r="O326" s="202"/>
      <c r="P326" s="205"/>
      <c r="Q326" s="205"/>
    </row>
    <row r="327" spans="15:17" x14ac:dyDescent="0.3">
      <c r="O327" s="202"/>
      <c r="P327" s="205"/>
      <c r="Q327" s="205"/>
    </row>
    <row r="328" spans="15:17" x14ac:dyDescent="0.3">
      <c r="O328" s="202"/>
      <c r="P328" s="205"/>
      <c r="Q328" s="205"/>
    </row>
    <row r="329" spans="15:17" x14ac:dyDescent="0.3">
      <c r="O329" s="202"/>
      <c r="P329" s="205"/>
      <c r="Q329" s="205"/>
    </row>
    <row r="330" spans="15:17" x14ac:dyDescent="0.3">
      <c r="O330" s="202"/>
      <c r="P330" s="205"/>
      <c r="Q330" s="205"/>
    </row>
    <row r="331" spans="15:17" x14ac:dyDescent="0.3">
      <c r="O331" s="202"/>
      <c r="P331" s="205"/>
      <c r="Q331" s="205"/>
    </row>
    <row r="332" spans="15:17" x14ac:dyDescent="0.3">
      <c r="O332" s="202"/>
      <c r="P332" s="205"/>
      <c r="Q332" s="205"/>
    </row>
    <row r="333" spans="15:17" x14ac:dyDescent="0.3">
      <c r="O333" s="202"/>
      <c r="P333" s="205"/>
      <c r="Q333" s="205"/>
    </row>
    <row r="334" spans="15:17" x14ac:dyDescent="0.3">
      <c r="O334" s="202"/>
      <c r="P334" s="205"/>
      <c r="Q334" s="205"/>
    </row>
    <row r="335" spans="15:17" x14ac:dyDescent="0.3">
      <c r="O335" s="202"/>
      <c r="P335" s="205"/>
      <c r="Q335" s="205"/>
    </row>
    <row r="336" spans="15:17" x14ac:dyDescent="0.3">
      <c r="O336" s="202"/>
      <c r="P336" s="205"/>
      <c r="Q336" s="205"/>
    </row>
    <row r="337" spans="15:17" x14ac:dyDescent="0.3">
      <c r="O337" s="202"/>
      <c r="P337" s="205"/>
      <c r="Q337" s="205"/>
    </row>
    <row r="338" spans="15:17" x14ac:dyDescent="0.3">
      <c r="O338" s="202"/>
      <c r="P338" s="205"/>
      <c r="Q338" s="205"/>
    </row>
    <row r="339" spans="15:17" x14ac:dyDescent="0.3">
      <c r="O339" s="202"/>
      <c r="P339" s="205"/>
      <c r="Q339" s="205"/>
    </row>
    <row r="340" spans="15:17" x14ac:dyDescent="0.3">
      <c r="O340" s="202"/>
      <c r="P340" s="205"/>
      <c r="Q340" s="205"/>
    </row>
    <row r="341" spans="15:17" x14ac:dyDescent="0.3">
      <c r="O341" s="202"/>
      <c r="P341" s="205"/>
      <c r="Q341" s="205"/>
    </row>
    <row r="342" spans="15:17" x14ac:dyDescent="0.3">
      <c r="O342" s="202"/>
      <c r="P342" s="205"/>
      <c r="Q342" s="205"/>
    </row>
    <row r="343" spans="15:17" x14ac:dyDescent="0.3">
      <c r="O343" s="202"/>
      <c r="P343" s="205"/>
      <c r="Q343" s="205"/>
    </row>
    <row r="344" spans="15:17" x14ac:dyDescent="0.3">
      <c r="O344" s="202"/>
      <c r="P344" s="205"/>
      <c r="Q344" s="205"/>
    </row>
    <row r="345" spans="15:17" x14ac:dyDescent="0.3">
      <c r="O345" s="202"/>
      <c r="P345" s="205"/>
      <c r="Q345" s="205"/>
    </row>
    <row r="346" spans="15:17" x14ac:dyDescent="0.3">
      <c r="O346" s="202"/>
      <c r="P346" s="205"/>
      <c r="Q346" s="205"/>
    </row>
    <row r="347" spans="15:17" x14ac:dyDescent="0.3">
      <c r="O347" s="202"/>
      <c r="P347" s="205"/>
      <c r="Q347" s="205"/>
    </row>
    <row r="348" spans="15:17" x14ac:dyDescent="0.3">
      <c r="O348" s="202"/>
      <c r="P348" s="205"/>
      <c r="Q348" s="205"/>
    </row>
    <row r="349" spans="15:17" x14ac:dyDescent="0.3">
      <c r="O349" s="202"/>
      <c r="P349" s="205"/>
      <c r="Q349" s="205"/>
    </row>
    <row r="350" spans="15:17" x14ac:dyDescent="0.3">
      <c r="O350" s="202"/>
      <c r="P350" s="205"/>
      <c r="Q350" s="205"/>
    </row>
    <row r="351" spans="15:17" x14ac:dyDescent="0.3">
      <c r="O351" s="202"/>
      <c r="P351" s="205"/>
      <c r="Q351" s="205"/>
    </row>
    <row r="352" spans="15:17" x14ac:dyDescent="0.3">
      <c r="O352" s="202"/>
      <c r="P352" s="205"/>
      <c r="Q352" s="205"/>
    </row>
    <row r="353" spans="15:17" x14ac:dyDescent="0.3">
      <c r="O353" s="202"/>
      <c r="P353" s="205"/>
      <c r="Q353" s="205"/>
    </row>
    <row r="354" spans="15:17" x14ac:dyDescent="0.3">
      <c r="O354" s="202"/>
      <c r="P354" s="205"/>
      <c r="Q354" s="205"/>
    </row>
    <row r="355" spans="15:17" x14ac:dyDescent="0.3">
      <c r="O355" s="202"/>
      <c r="P355" s="205"/>
      <c r="Q355" s="205"/>
    </row>
    <row r="356" spans="15:17" x14ac:dyDescent="0.3">
      <c r="O356" s="202"/>
      <c r="P356" s="205"/>
      <c r="Q356" s="205"/>
    </row>
    <row r="357" spans="15:17" x14ac:dyDescent="0.3">
      <c r="O357" s="202"/>
      <c r="P357" s="205"/>
      <c r="Q357" s="205"/>
    </row>
    <row r="358" spans="15:17" x14ac:dyDescent="0.3">
      <c r="O358" s="202"/>
      <c r="P358" s="205"/>
      <c r="Q358" s="205"/>
    </row>
    <row r="359" spans="15:17" x14ac:dyDescent="0.3">
      <c r="O359" s="202"/>
      <c r="P359" s="205"/>
      <c r="Q359" s="205"/>
    </row>
    <row r="360" spans="15:17" x14ac:dyDescent="0.3">
      <c r="O360" s="202"/>
      <c r="P360" s="205"/>
      <c r="Q360" s="205"/>
    </row>
    <row r="361" spans="15:17" x14ac:dyDescent="0.3">
      <c r="O361" s="202"/>
      <c r="P361" s="205"/>
      <c r="Q361" s="205"/>
    </row>
    <row r="362" spans="15:17" x14ac:dyDescent="0.3">
      <c r="O362" s="202"/>
      <c r="P362" s="205"/>
      <c r="Q362" s="205"/>
    </row>
    <row r="363" spans="15:17" x14ac:dyDescent="0.3">
      <c r="O363" s="202"/>
      <c r="P363" s="205"/>
      <c r="Q363" s="205"/>
    </row>
    <row r="364" spans="15:17" x14ac:dyDescent="0.3">
      <c r="O364" s="202"/>
      <c r="P364" s="205"/>
      <c r="Q364" s="205"/>
    </row>
    <row r="365" spans="15:17" x14ac:dyDescent="0.3">
      <c r="O365" s="202"/>
      <c r="P365" s="205"/>
      <c r="Q365" s="205"/>
    </row>
    <row r="366" spans="15:17" x14ac:dyDescent="0.3">
      <c r="O366" s="202"/>
      <c r="P366" s="205"/>
      <c r="Q366" s="205"/>
    </row>
    <row r="367" spans="15:17" x14ac:dyDescent="0.3">
      <c r="O367" s="202"/>
      <c r="P367" s="205"/>
      <c r="Q367" s="205"/>
    </row>
    <row r="368" spans="15:17" x14ac:dyDescent="0.3">
      <c r="O368" s="202"/>
      <c r="P368" s="205"/>
      <c r="Q368" s="205"/>
    </row>
    <row r="369" spans="15:17" x14ac:dyDescent="0.3">
      <c r="O369" s="202"/>
      <c r="P369" s="205"/>
      <c r="Q369" s="205"/>
    </row>
    <row r="370" spans="15:17" x14ac:dyDescent="0.3">
      <c r="O370" s="202"/>
      <c r="P370" s="205"/>
      <c r="Q370" s="205"/>
    </row>
    <row r="371" spans="15:17" x14ac:dyDescent="0.3">
      <c r="O371" s="202"/>
      <c r="P371" s="205"/>
      <c r="Q371" s="205"/>
    </row>
    <row r="372" spans="15:17" x14ac:dyDescent="0.3">
      <c r="O372" s="202"/>
      <c r="P372" s="205"/>
      <c r="Q372" s="205"/>
    </row>
    <row r="373" spans="15:17" x14ac:dyDescent="0.3">
      <c r="O373" s="202"/>
      <c r="P373" s="205"/>
      <c r="Q373" s="205"/>
    </row>
    <row r="374" spans="15:17" x14ac:dyDescent="0.3">
      <c r="O374" s="202"/>
      <c r="P374" s="205"/>
      <c r="Q374" s="205"/>
    </row>
    <row r="375" spans="15:17" x14ac:dyDescent="0.3">
      <c r="O375" s="202"/>
      <c r="P375" s="205"/>
      <c r="Q375" s="205"/>
    </row>
    <row r="376" spans="15:17" x14ac:dyDescent="0.3">
      <c r="O376" s="202"/>
      <c r="P376" s="205"/>
      <c r="Q376" s="205"/>
    </row>
    <row r="377" spans="15:17" x14ac:dyDescent="0.3">
      <c r="O377" s="202"/>
      <c r="P377" s="205"/>
      <c r="Q377" s="205"/>
    </row>
    <row r="378" spans="15:17" x14ac:dyDescent="0.3">
      <c r="O378" s="202"/>
      <c r="P378" s="205"/>
      <c r="Q378" s="205"/>
    </row>
    <row r="379" spans="15:17" x14ac:dyDescent="0.3">
      <c r="O379" s="202"/>
      <c r="P379" s="205"/>
      <c r="Q379" s="205"/>
    </row>
    <row r="380" spans="15:17" x14ac:dyDescent="0.3">
      <c r="O380" s="202"/>
      <c r="P380" s="205"/>
      <c r="Q380" s="205"/>
    </row>
    <row r="381" spans="15:17" x14ac:dyDescent="0.3">
      <c r="O381" s="202"/>
      <c r="P381" s="205"/>
      <c r="Q381" s="205"/>
    </row>
    <row r="382" spans="15:17" x14ac:dyDescent="0.3">
      <c r="O382" s="202"/>
      <c r="P382" s="205"/>
      <c r="Q382" s="205"/>
    </row>
    <row r="383" spans="15:17" x14ac:dyDescent="0.3">
      <c r="O383" s="202"/>
      <c r="P383" s="205"/>
      <c r="Q383" s="205"/>
    </row>
    <row r="384" spans="15:17" x14ac:dyDescent="0.3">
      <c r="O384" s="202"/>
      <c r="P384" s="205"/>
      <c r="Q384" s="205"/>
    </row>
    <row r="385" spans="15:17" x14ac:dyDescent="0.3">
      <c r="O385" s="202"/>
      <c r="P385" s="205"/>
      <c r="Q385" s="205"/>
    </row>
    <row r="386" spans="15:17" x14ac:dyDescent="0.3">
      <c r="O386" s="202"/>
      <c r="P386" s="205"/>
      <c r="Q386" s="205"/>
    </row>
    <row r="387" spans="15:17" x14ac:dyDescent="0.3">
      <c r="O387" s="202"/>
      <c r="P387" s="205"/>
      <c r="Q387" s="205"/>
    </row>
    <row r="388" spans="15:17" x14ac:dyDescent="0.3">
      <c r="O388" s="202"/>
      <c r="P388" s="205"/>
      <c r="Q388" s="205"/>
    </row>
    <row r="389" spans="15:17" x14ac:dyDescent="0.3">
      <c r="O389" s="202"/>
      <c r="P389" s="205"/>
      <c r="Q389" s="205"/>
    </row>
    <row r="390" spans="15:17" x14ac:dyDescent="0.3">
      <c r="O390" s="202"/>
      <c r="P390" s="205"/>
      <c r="Q390" s="205"/>
    </row>
    <row r="391" spans="15:17" x14ac:dyDescent="0.3">
      <c r="O391" s="202"/>
      <c r="P391" s="205"/>
      <c r="Q391" s="205"/>
    </row>
    <row r="392" spans="15:17" x14ac:dyDescent="0.3">
      <c r="O392" s="202"/>
      <c r="P392" s="205"/>
      <c r="Q392" s="205"/>
    </row>
    <row r="393" spans="15:17" x14ac:dyDescent="0.3">
      <c r="O393" s="202"/>
      <c r="P393" s="205"/>
      <c r="Q393" s="205"/>
    </row>
    <row r="394" spans="15:17" x14ac:dyDescent="0.3">
      <c r="O394" s="202"/>
      <c r="P394" s="205"/>
      <c r="Q394" s="205"/>
    </row>
    <row r="395" spans="15:17" x14ac:dyDescent="0.3">
      <c r="O395" s="202"/>
      <c r="P395" s="205"/>
      <c r="Q395" s="205"/>
    </row>
    <row r="396" spans="15:17" x14ac:dyDescent="0.3">
      <c r="O396" s="202"/>
      <c r="P396" s="205"/>
      <c r="Q396" s="205"/>
    </row>
    <row r="397" spans="15:17" x14ac:dyDescent="0.3">
      <c r="O397" s="202"/>
      <c r="P397" s="205"/>
      <c r="Q397" s="205"/>
    </row>
    <row r="398" spans="15:17" x14ac:dyDescent="0.3">
      <c r="O398" s="202"/>
      <c r="P398" s="205"/>
      <c r="Q398" s="205"/>
    </row>
    <row r="399" spans="15:17" x14ac:dyDescent="0.3">
      <c r="O399" s="202"/>
      <c r="P399" s="205"/>
      <c r="Q399" s="205"/>
    </row>
    <row r="400" spans="15:17" x14ac:dyDescent="0.3">
      <c r="O400" s="202"/>
      <c r="P400" s="205"/>
      <c r="Q400" s="205"/>
    </row>
    <row r="401" spans="15:17" x14ac:dyDescent="0.3">
      <c r="O401" s="202"/>
      <c r="P401" s="205"/>
      <c r="Q401" s="205"/>
    </row>
    <row r="402" spans="15:17" x14ac:dyDescent="0.3">
      <c r="O402" s="202"/>
      <c r="P402" s="205"/>
      <c r="Q402" s="205"/>
    </row>
    <row r="403" spans="15:17" x14ac:dyDescent="0.3">
      <c r="O403" s="202"/>
      <c r="P403" s="205"/>
      <c r="Q403" s="205"/>
    </row>
    <row r="404" spans="15:17" x14ac:dyDescent="0.3">
      <c r="O404" s="202"/>
      <c r="P404" s="205"/>
      <c r="Q404" s="205"/>
    </row>
    <row r="405" spans="15:17" x14ac:dyDescent="0.3">
      <c r="O405" s="202"/>
      <c r="P405" s="205"/>
      <c r="Q405" s="205"/>
    </row>
    <row r="406" spans="15:17" x14ac:dyDescent="0.3">
      <c r="O406" s="202"/>
      <c r="P406" s="205"/>
      <c r="Q406" s="205"/>
    </row>
    <row r="407" spans="15:17" x14ac:dyDescent="0.3">
      <c r="O407" s="202"/>
      <c r="P407" s="205"/>
      <c r="Q407" s="205"/>
    </row>
    <row r="408" spans="15:17" x14ac:dyDescent="0.3">
      <c r="O408" s="202"/>
      <c r="P408" s="205"/>
      <c r="Q408" s="205"/>
    </row>
    <row r="409" spans="15:17" x14ac:dyDescent="0.3">
      <c r="O409" s="202"/>
      <c r="P409" s="205"/>
      <c r="Q409" s="205"/>
    </row>
    <row r="410" spans="15:17" x14ac:dyDescent="0.3">
      <c r="O410" s="202"/>
      <c r="P410" s="205"/>
      <c r="Q410" s="205"/>
    </row>
    <row r="411" spans="15:17" x14ac:dyDescent="0.3">
      <c r="O411" s="202"/>
      <c r="P411" s="205"/>
      <c r="Q411" s="205"/>
    </row>
    <row r="412" spans="15:17" x14ac:dyDescent="0.3">
      <c r="O412" s="202"/>
      <c r="P412" s="205"/>
      <c r="Q412" s="205"/>
    </row>
    <row r="413" spans="15:17" x14ac:dyDescent="0.3">
      <c r="O413" s="202"/>
      <c r="P413" s="205"/>
      <c r="Q413" s="205"/>
    </row>
    <row r="414" spans="15:17" x14ac:dyDescent="0.3">
      <c r="O414" s="202"/>
      <c r="P414" s="205"/>
      <c r="Q414" s="205"/>
    </row>
    <row r="415" spans="15:17" x14ac:dyDescent="0.3">
      <c r="O415" s="202"/>
      <c r="P415" s="205"/>
      <c r="Q415" s="205"/>
    </row>
    <row r="416" spans="15:17" x14ac:dyDescent="0.3">
      <c r="O416" s="202"/>
      <c r="P416" s="205"/>
      <c r="Q416" s="205"/>
    </row>
    <row r="417" spans="15:17" x14ac:dyDescent="0.3">
      <c r="O417" s="202"/>
      <c r="P417" s="205"/>
      <c r="Q417" s="205"/>
    </row>
    <row r="418" spans="15:17" x14ac:dyDescent="0.3">
      <c r="O418" s="202"/>
      <c r="P418" s="205"/>
      <c r="Q418" s="205"/>
    </row>
    <row r="419" spans="15:17" x14ac:dyDescent="0.3">
      <c r="O419" s="202"/>
      <c r="P419" s="205"/>
      <c r="Q419" s="205"/>
    </row>
    <row r="420" spans="15:17" x14ac:dyDescent="0.3">
      <c r="O420" s="202"/>
      <c r="P420" s="205"/>
      <c r="Q420" s="205"/>
    </row>
    <row r="421" spans="15:17" x14ac:dyDescent="0.3">
      <c r="O421" s="202"/>
      <c r="P421" s="205"/>
      <c r="Q421" s="205"/>
    </row>
    <row r="422" spans="15:17" x14ac:dyDescent="0.3">
      <c r="O422" s="202"/>
      <c r="P422" s="205"/>
      <c r="Q422" s="205"/>
    </row>
    <row r="423" spans="15:17" x14ac:dyDescent="0.3">
      <c r="O423" s="202"/>
      <c r="P423" s="205"/>
      <c r="Q423" s="205"/>
    </row>
    <row r="424" spans="15:17" x14ac:dyDescent="0.3">
      <c r="O424" s="202"/>
      <c r="P424" s="205"/>
      <c r="Q424" s="205"/>
    </row>
    <row r="425" spans="15:17" x14ac:dyDescent="0.3">
      <c r="O425" s="202"/>
      <c r="P425" s="205"/>
      <c r="Q425" s="205"/>
    </row>
    <row r="426" spans="15:17" x14ac:dyDescent="0.3">
      <c r="O426" s="202"/>
      <c r="P426" s="205"/>
      <c r="Q426" s="205"/>
    </row>
    <row r="427" spans="15:17" x14ac:dyDescent="0.3">
      <c r="O427" s="202"/>
      <c r="P427" s="205"/>
      <c r="Q427" s="205"/>
    </row>
    <row r="428" spans="15:17" x14ac:dyDescent="0.3">
      <c r="O428" s="202"/>
      <c r="P428" s="205"/>
      <c r="Q428" s="205"/>
    </row>
    <row r="429" spans="15:17" x14ac:dyDescent="0.3">
      <c r="O429" s="202"/>
      <c r="P429" s="205"/>
      <c r="Q429" s="205"/>
    </row>
    <row r="430" spans="15:17" x14ac:dyDescent="0.3">
      <c r="O430" s="202"/>
      <c r="P430" s="205"/>
      <c r="Q430" s="205"/>
    </row>
    <row r="431" spans="15:17" x14ac:dyDescent="0.3">
      <c r="O431" s="202"/>
      <c r="P431" s="205"/>
      <c r="Q431" s="205"/>
    </row>
    <row r="432" spans="15:17" x14ac:dyDescent="0.3">
      <c r="O432" s="202"/>
      <c r="P432" s="205"/>
      <c r="Q432" s="205"/>
    </row>
    <row r="433" spans="15:17" x14ac:dyDescent="0.3">
      <c r="O433" s="202"/>
      <c r="P433" s="205"/>
      <c r="Q433" s="205"/>
    </row>
    <row r="434" spans="15:17" x14ac:dyDescent="0.3">
      <c r="O434" s="202"/>
      <c r="P434" s="205"/>
      <c r="Q434" s="205"/>
    </row>
    <row r="435" spans="15:17" x14ac:dyDescent="0.3">
      <c r="O435" s="202"/>
      <c r="P435" s="205"/>
      <c r="Q435" s="205"/>
    </row>
    <row r="436" spans="15:17" x14ac:dyDescent="0.3">
      <c r="O436" s="202"/>
      <c r="P436" s="205"/>
      <c r="Q436" s="205"/>
    </row>
    <row r="437" spans="15:17" x14ac:dyDescent="0.3">
      <c r="O437" s="202"/>
      <c r="P437" s="205"/>
      <c r="Q437" s="205"/>
    </row>
    <row r="438" spans="15:17" x14ac:dyDescent="0.3">
      <c r="O438" s="202"/>
      <c r="P438" s="205"/>
      <c r="Q438" s="205"/>
    </row>
    <row r="439" spans="15:17" x14ac:dyDescent="0.3">
      <c r="O439" s="202"/>
      <c r="P439" s="205"/>
      <c r="Q439" s="205"/>
    </row>
    <row r="440" spans="15:17" x14ac:dyDescent="0.3">
      <c r="O440" s="202"/>
      <c r="P440" s="205"/>
      <c r="Q440" s="205"/>
    </row>
    <row r="441" spans="15:17" x14ac:dyDescent="0.3">
      <c r="O441" s="202"/>
      <c r="P441" s="205"/>
      <c r="Q441" s="205"/>
    </row>
    <row r="442" spans="15:17" x14ac:dyDescent="0.3">
      <c r="O442" s="202"/>
      <c r="P442" s="205"/>
      <c r="Q442" s="205"/>
    </row>
    <row r="443" spans="15:17" x14ac:dyDescent="0.3">
      <c r="O443" s="202"/>
      <c r="P443" s="205"/>
      <c r="Q443" s="205"/>
    </row>
    <row r="444" spans="15:17" x14ac:dyDescent="0.3">
      <c r="O444" s="202"/>
      <c r="P444" s="205"/>
      <c r="Q444" s="205"/>
    </row>
    <row r="445" spans="15:17" x14ac:dyDescent="0.3">
      <c r="O445" s="202"/>
      <c r="P445" s="205"/>
      <c r="Q445" s="205"/>
    </row>
    <row r="446" spans="15:17" x14ac:dyDescent="0.3">
      <c r="O446" s="202"/>
      <c r="P446" s="205"/>
      <c r="Q446" s="205"/>
    </row>
    <row r="447" spans="15:17" x14ac:dyDescent="0.3">
      <c r="O447" s="202"/>
      <c r="P447" s="205"/>
      <c r="Q447" s="205"/>
    </row>
    <row r="448" spans="15:17" x14ac:dyDescent="0.3">
      <c r="O448" s="202"/>
      <c r="P448" s="205"/>
      <c r="Q448" s="205"/>
    </row>
    <row r="449" spans="15:17" x14ac:dyDescent="0.3">
      <c r="O449" s="202"/>
      <c r="P449" s="205"/>
      <c r="Q449" s="205"/>
    </row>
    <row r="450" spans="15:17" x14ac:dyDescent="0.3">
      <c r="O450" s="202"/>
      <c r="P450" s="205"/>
      <c r="Q450" s="205"/>
    </row>
    <row r="451" spans="15:17" x14ac:dyDescent="0.3">
      <c r="O451" s="202"/>
      <c r="P451" s="205"/>
      <c r="Q451" s="205"/>
    </row>
    <row r="452" spans="15:17" x14ac:dyDescent="0.3">
      <c r="O452" s="202"/>
      <c r="P452" s="205"/>
      <c r="Q452" s="205"/>
    </row>
    <row r="453" spans="15:17" x14ac:dyDescent="0.3">
      <c r="O453" s="202"/>
      <c r="P453" s="205"/>
      <c r="Q453" s="205"/>
    </row>
    <row r="454" spans="15:17" x14ac:dyDescent="0.3">
      <c r="O454" s="202"/>
      <c r="P454" s="205"/>
      <c r="Q454" s="205"/>
    </row>
    <row r="455" spans="15:17" x14ac:dyDescent="0.3">
      <c r="O455" s="202"/>
      <c r="P455" s="205"/>
      <c r="Q455" s="205"/>
    </row>
    <row r="456" spans="15:17" x14ac:dyDescent="0.3">
      <c r="O456" s="202"/>
      <c r="P456" s="205"/>
      <c r="Q456" s="205"/>
    </row>
    <row r="457" spans="15:17" x14ac:dyDescent="0.3">
      <c r="O457" s="202"/>
      <c r="P457" s="205"/>
      <c r="Q457" s="205"/>
    </row>
    <row r="458" spans="15:17" x14ac:dyDescent="0.3">
      <c r="O458" s="202"/>
      <c r="P458" s="205"/>
      <c r="Q458" s="205"/>
    </row>
    <row r="459" spans="15:17" x14ac:dyDescent="0.3">
      <c r="O459" s="202"/>
      <c r="P459" s="205"/>
      <c r="Q459" s="205"/>
    </row>
    <row r="460" spans="15:17" x14ac:dyDescent="0.3">
      <c r="O460" s="202"/>
      <c r="P460" s="205"/>
      <c r="Q460" s="205"/>
    </row>
    <row r="461" spans="15:17" x14ac:dyDescent="0.3">
      <c r="O461" s="202"/>
      <c r="P461" s="205"/>
      <c r="Q461" s="205"/>
    </row>
    <row r="462" spans="15:17" x14ac:dyDescent="0.3">
      <c r="O462" s="202"/>
      <c r="P462" s="205"/>
      <c r="Q462" s="205"/>
    </row>
    <row r="463" spans="15:17" x14ac:dyDescent="0.3">
      <c r="O463" s="202"/>
      <c r="P463" s="205"/>
      <c r="Q463" s="205"/>
    </row>
    <row r="464" spans="15:17" x14ac:dyDescent="0.3">
      <c r="O464" s="202"/>
      <c r="P464" s="205"/>
      <c r="Q464" s="205"/>
    </row>
    <row r="465" spans="15:17" x14ac:dyDescent="0.3">
      <c r="O465" s="202"/>
      <c r="P465" s="205"/>
      <c r="Q465" s="205"/>
    </row>
    <row r="466" spans="15:17" x14ac:dyDescent="0.3">
      <c r="O466" s="202"/>
      <c r="P466" s="205"/>
      <c r="Q466" s="205"/>
    </row>
    <row r="467" spans="15:17" x14ac:dyDescent="0.3">
      <c r="O467" s="202"/>
      <c r="P467" s="205"/>
      <c r="Q467" s="205"/>
    </row>
    <row r="468" spans="15:17" x14ac:dyDescent="0.3">
      <c r="O468" s="202"/>
      <c r="P468" s="205"/>
      <c r="Q468" s="205"/>
    </row>
    <row r="469" spans="15:17" x14ac:dyDescent="0.3">
      <c r="O469" s="202"/>
      <c r="P469" s="205"/>
      <c r="Q469" s="205"/>
    </row>
    <row r="470" spans="15:17" x14ac:dyDescent="0.3">
      <c r="O470" s="202"/>
      <c r="P470" s="205"/>
      <c r="Q470" s="205"/>
    </row>
    <row r="471" spans="15:17" x14ac:dyDescent="0.3">
      <c r="O471" s="202"/>
      <c r="P471" s="205"/>
      <c r="Q471" s="205"/>
    </row>
    <row r="472" spans="15:17" x14ac:dyDescent="0.3">
      <c r="O472" s="202"/>
      <c r="P472" s="205"/>
      <c r="Q472" s="205"/>
    </row>
    <row r="473" spans="15:17" x14ac:dyDescent="0.3">
      <c r="O473" s="202"/>
      <c r="P473" s="205"/>
      <c r="Q473" s="205"/>
    </row>
    <row r="474" spans="15:17" x14ac:dyDescent="0.3">
      <c r="O474" s="202"/>
      <c r="P474" s="205"/>
      <c r="Q474" s="205"/>
    </row>
    <row r="475" spans="15:17" x14ac:dyDescent="0.3">
      <c r="O475" s="202"/>
      <c r="P475" s="205"/>
      <c r="Q475" s="205"/>
    </row>
    <row r="476" spans="15:17" x14ac:dyDescent="0.3">
      <c r="O476" s="202"/>
      <c r="P476" s="205"/>
      <c r="Q476" s="205"/>
    </row>
    <row r="477" spans="15:17" x14ac:dyDescent="0.3">
      <c r="O477" s="202"/>
      <c r="P477" s="205"/>
      <c r="Q477" s="205"/>
    </row>
    <row r="478" spans="15:17" x14ac:dyDescent="0.3">
      <c r="O478" s="202"/>
      <c r="P478" s="205"/>
      <c r="Q478" s="205"/>
    </row>
    <row r="479" spans="15:17" x14ac:dyDescent="0.3">
      <c r="O479" s="202"/>
      <c r="P479" s="205"/>
      <c r="Q479" s="205"/>
    </row>
    <row r="480" spans="15:17" x14ac:dyDescent="0.3">
      <c r="O480" s="202"/>
      <c r="P480" s="205"/>
      <c r="Q480" s="205"/>
    </row>
    <row r="481" spans="15:17" x14ac:dyDescent="0.3">
      <c r="O481" s="202"/>
      <c r="P481" s="205"/>
      <c r="Q481" s="205"/>
    </row>
    <row r="482" spans="15:17" x14ac:dyDescent="0.3">
      <c r="O482" s="202"/>
      <c r="P482" s="205"/>
      <c r="Q482" s="205"/>
    </row>
    <row r="483" spans="15:17" x14ac:dyDescent="0.3">
      <c r="O483" s="202"/>
      <c r="P483" s="205"/>
      <c r="Q483" s="205"/>
    </row>
    <row r="484" spans="15:17" x14ac:dyDescent="0.3">
      <c r="O484" s="202"/>
      <c r="P484" s="205"/>
      <c r="Q484" s="205"/>
    </row>
    <row r="485" spans="15:17" x14ac:dyDescent="0.3">
      <c r="O485" s="202"/>
      <c r="P485" s="205"/>
      <c r="Q485" s="205"/>
    </row>
    <row r="486" spans="15:17" x14ac:dyDescent="0.3">
      <c r="O486" s="202"/>
      <c r="P486" s="205"/>
      <c r="Q486" s="205"/>
    </row>
    <row r="487" spans="15:17" x14ac:dyDescent="0.3">
      <c r="O487" s="202"/>
      <c r="P487" s="205"/>
      <c r="Q487" s="205"/>
    </row>
    <row r="488" spans="15:17" x14ac:dyDescent="0.3">
      <c r="O488" s="202"/>
      <c r="P488" s="205"/>
      <c r="Q488" s="205"/>
    </row>
    <row r="489" spans="15:17" x14ac:dyDescent="0.3">
      <c r="O489" s="202"/>
      <c r="P489" s="205"/>
      <c r="Q489" s="205"/>
    </row>
    <row r="490" spans="15:17" x14ac:dyDescent="0.3">
      <c r="O490" s="202"/>
      <c r="P490" s="205"/>
      <c r="Q490" s="205"/>
    </row>
    <row r="491" spans="15:17" x14ac:dyDescent="0.3">
      <c r="O491" s="202"/>
      <c r="P491" s="205"/>
      <c r="Q491" s="205"/>
    </row>
    <row r="492" spans="15:17" x14ac:dyDescent="0.3">
      <c r="O492" s="202"/>
      <c r="P492" s="205"/>
      <c r="Q492" s="205"/>
    </row>
    <row r="493" spans="15:17" x14ac:dyDescent="0.3">
      <c r="O493" s="202"/>
      <c r="P493" s="205"/>
      <c r="Q493" s="205"/>
    </row>
    <row r="494" spans="15:17" x14ac:dyDescent="0.3">
      <c r="O494" s="202"/>
      <c r="P494" s="205"/>
      <c r="Q494" s="205"/>
    </row>
    <row r="495" spans="15:17" x14ac:dyDescent="0.3">
      <c r="O495" s="202"/>
      <c r="P495" s="205"/>
      <c r="Q495" s="205"/>
    </row>
    <row r="496" spans="15:17" x14ac:dyDescent="0.3">
      <c r="O496" s="202"/>
      <c r="P496" s="205"/>
      <c r="Q496" s="205"/>
    </row>
    <row r="497" spans="15:17" x14ac:dyDescent="0.3">
      <c r="O497" s="202"/>
      <c r="P497" s="205"/>
      <c r="Q497" s="205"/>
    </row>
    <row r="498" spans="15:17" x14ac:dyDescent="0.3">
      <c r="O498" s="202"/>
      <c r="P498" s="205"/>
      <c r="Q498" s="205"/>
    </row>
    <row r="499" spans="15:17" x14ac:dyDescent="0.3">
      <c r="O499" s="202"/>
      <c r="P499" s="205"/>
      <c r="Q499" s="205"/>
    </row>
    <row r="500" spans="15:17" x14ac:dyDescent="0.3">
      <c r="O500" s="202"/>
      <c r="P500" s="205"/>
      <c r="Q500" s="205"/>
    </row>
    <row r="501" spans="15:17" x14ac:dyDescent="0.3">
      <c r="O501" s="202"/>
      <c r="P501" s="205"/>
      <c r="Q501" s="205"/>
    </row>
    <row r="502" spans="15:17" x14ac:dyDescent="0.3">
      <c r="O502" s="202"/>
      <c r="P502" s="205"/>
      <c r="Q502" s="205"/>
    </row>
    <row r="503" spans="15:17" x14ac:dyDescent="0.3">
      <c r="O503" s="202"/>
      <c r="P503" s="205"/>
      <c r="Q503" s="205"/>
    </row>
    <row r="504" spans="15:17" x14ac:dyDescent="0.3">
      <c r="O504" s="202"/>
      <c r="P504" s="205"/>
      <c r="Q504" s="205"/>
    </row>
    <row r="505" spans="15:17" x14ac:dyDescent="0.3">
      <c r="O505" s="202"/>
      <c r="P505" s="205"/>
      <c r="Q505" s="205"/>
    </row>
    <row r="506" spans="15:17" x14ac:dyDescent="0.3">
      <c r="O506" s="202"/>
      <c r="P506" s="205"/>
      <c r="Q506" s="205"/>
    </row>
    <row r="507" spans="15:17" x14ac:dyDescent="0.3">
      <c r="O507" s="202"/>
      <c r="P507" s="205"/>
      <c r="Q507" s="205"/>
    </row>
    <row r="508" spans="15:17" x14ac:dyDescent="0.3">
      <c r="O508" s="202"/>
      <c r="P508" s="205"/>
      <c r="Q508" s="205"/>
    </row>
    <row r="509" spans="15:17" x14ac:dyDescent="0.3">
      <c r="O509" s="202"/>
      <c r="P509" s="205"/>
      <c r="Q509" s="205"/>
    </row>
    <row r="510" spans="15:17" x14ac:dyDescent="0.3">
      <c r="O510" s="202"/>
      <c r="P510" s="205"/>
      <c r="Q510" s="205"/>
    </row>
    <row r="511" spans="15:17" x14ac:dyDescent="0.3">
      <c r="O511" s="202"/>
      <c r="P511" s="205"/>
      <c r="Q511" s="205"/>
    </row>
    <row r="512" spans="15:17" x14ac:dyDescent="0.3">
      <c r="O512" s="202"/>
      <c r="P512" s="205"/>
      <c r="Q512" s="205"/>
    </row>
    <row r="513" spans="15:17" x14ac:dyDescent="0.3">
      <c r="O513" s="202"/>
      <c r="P513" s="205"/>
      <c r="Q513" s="205"/>
    </row>
    <row r="514" spans="15:17" x14ac:dyDescent="0.3">
      <c r="O514" s="202"/>
      <c r="P514" s="205"/>
      <c r="Q514" s="205"/>
    </row>
    <row r="515" spans="15:17" x14ac:dyDescent="0.3">
      <c r="O515" s="202"/>
      <c r="P515" s="205"/>
      <c r="Q515" s="205"/>
    </row>
    <row r="516" spans="15:17" x14ac:dyDescent="0.3">
      <c r="O516" s="202"/>
      <c r="P516" s="205"/>
      <c r="Q516" s="205"/>
    </row>
    <row r="517" spans="15:17" x14ac:dyDescent="0.3">
      <c r="O517" s="202"/>
      <c r="P517" s="205"/>
      <c r="Q517" s="205"/>
    </row>
    <row r="518" spans="15:17" x14ac:dyDescent="0.3">
      <c r="O518" s="202"/>
      <c r="P518" s="205"/>
      <c r="Q518" s="205"/>
    </row>
    <row r="519" spans="15:17" x14ac:dyDescent="0.3">
      <c r="O519" s="202"/>
      <c r="P519" s="205"/>
      <c r="Q519" s="205"/>
    </row>
    <row r="520" spans="15:17" x14ac:dyDescent="0.3">
      <c r="O520" s="202"/>
      <c r="P520" s="205"/>
      <c r="Q520" s="205"/>
    </row>
    <row r="521" spans="15:17" x14ac:dyDescent="0.3">
      <c r="O521" s="202"/>
      <c r="P521" s="205"/>
      <c r="Q521" s="205"/>
    </row>
    <row r="522" spans="15:17" x14ac:dyDescent="0.3">
      <c r="O522" s="202"/>
      <c r="P522" s="205"/>
      <c r="Q522" s="205"/>
    </row>
    <row r="523" spans="15:17" x14ac:dyDescent="0.3">
      <c r="O523" s="202"/>
      <c r="P523" s="205"/>
      <c r="Q523" s="205"/>
    </row>
    <row r="524" spans="15:17" x14ac:dyDescent="0.3">
      <c r="O524" s="202"/>
      <c r="P524" s="205"/>
      <c r="Q524" s="205"/>
    </row>
    <row r="525" spans="15:17" x14ac:dyDescent="0.3">
      <c r="O525" s="202"/>
      <c r="P525" s="205"/>
      <c r="Q525" s="205"/>
    </row>
    <row r="526" spans="15:17" x14ac:dyDescent="0.3">
      <c r="O526" s="202"/>
      <c r="P526" s="205"/>
      <c r="Q526" s="205"/>
    </row>
    <row r="527" spans="15:17" x14ac:dyDescent="0.3">
      <c r="O527" s="202"/>
      <c r="P527" s="205"/>
      <c r="Q527" s="205"/>
    </row>
    <row r="528" spans="15:17" x14ac:dyDescent="0.3">
      <c r="O528" s="202"/>
      <c r="P528" s="205"/>
      <c r="Q528" s="205"/>
    </row>
    <row r="529" spans="15:17" x14ac:dyDescent="0.3">
      <c r="O529" s="202"/>
      <c r="P529" s="205"/>
      <c r="Q529" s="205"/>
    </row>
    <row r="530" spans="15:17" x14ac:dyDescent="0.3">
      <c r="O530" s="202"/>
      <c r="P530" s="205"/>
      <c r="Q530" s="205"/>
    </row>
    <row r="531" spans="15:17" x14ac:dyDescent="0.3">
      <c r="O531" s="202"/>
      <c r="P531" s="205"/>
      <c r="Q531" s="205"/>
    </row>
    <row r="532" spans="15:17" x14ac:dyDescent="0.3">
      <c r="O532" s="202"/>
      <c r="P532" s="205"/>
      <c r="Q532" s="205"/>
    </row>
    <row r="533" spans="15:17" x14ac:dyDescent="0.3">
      <c r="O533" s="202"/>
      <c r="P533" s="205"/>
      <c r="Q533" s="205"/>
    </row>
    <row r="534" spans="15:17" x14ac:dyDescent="0.3">
      <c r="O534" s="202"/>
      <c r="P534" s="205"/>
      <c r="Q534" s="205"/>
    </row>
    <row r="535" spans="15:17" x14ac:dyDescent="0.3">
      <c r="O535" s="202"/>
      <c r="P535" s="205"/>
      <c r="Q535" s="205"/>
    </row>
    <row r="536" spans="15:17" x14ac:dyDescent="0.3">
      <c r="O536" s="202"/>
      <c r="P536" s="205"/>
      <c r="Q536" s="205"/>
    </row>
    <row r="537" spans="15:17" x14ac:dyDescent="0.3">
      <c r="O537" s="202"/>
      <c r="P537" s="205"/>
      <c r="Q537" s="205"/>
    </row>
    <row r="538" spans="15:17" x14ac:dyDescent="0.3">
      <c r="O538" s="202"/>
      <c r="P538" s="205"/>
      <c r="Q538" s="205"/>
    </row>
    <row r="539" spans="15:17" x14ac:dyDescent="0.3">
      <c r="O539" s="202"/>
      <c r="P539" s="205"/>
      <c r="Q539" s="205"/>
    </row>
    <row r="540" spans="15:17" x14ac:dyDescent="0.3">
      <c r="O540" s="202"/>
      <c r="P540" s="205"/>
      <c r="Q540" s="205"/>
    </row>
    <row r="541" spans="15:17" x14ac:dyDescent="0.3">
      <c r="O541" s="202"/>
      <c r="P541" s="205"/>
      <c r="Q541" s="205"/>
    </row>
    <row r="542" spans="15:17" x14ac:dyDescent="0.3">
      <c r="O542" s="202"/>
      <c r="P542" s="205"/>
      <c r="Q542" s="205"/>
    </row>
    <row r="543" spans="15:17" x14ac:dyDescent="0.3">
      <c r="O543" s="202"/>
      <c r="P543" s="205"/>
      <c r="Q543" s="205"/>
    </row>
    <row r="544" spans="15:17" x14ac:dyDescent="0.3">
      <c r="O544" s="202"/>
      <c r="P544" s="205"/>
      <c r="Q544" s="205"/>
    </row>
    <row r="545" spans="15:17" x14ac:dyDescent="0.3">
      <c r="O545" s="202"/>
      <c r="P545" s="205"/>
      <c r="Q545" s="205"/>
    </row>
    <row r="546" spans="15:17" x14ac:dyDescent="0.3">
      <c r="O546" s="202"/>
      <c r="P546" s="205"/>
      <c r="Q546" s="205"/>
    </row>
    <row r="547" spans="15:17" x14ac:dyDescent="0.3">
      <c r="O547" s="202"/>
      <c r="P547" s="205"/>
      <c r="Q547" s="205"/>
    </row>
    <row r="548" spans="15:17" x14ac:dyDescent="0.3">
      <c r="O548" s="202"/>
      <c r="P548" s="205"/>
      <c r="Q548" s="205"/>
    </row>
    <row r="549" spans="15:17" x14ac:dyDescent="0.3">
      <c r="O549" s="202"/>
      <c r="P549" s="205"/>
      <c r="Q549" s="205"/>
    </row>
    <row r="550" spans="15:17" x14ac:dyDescent="0.3">
      <c r="O550" s="202"/>
      <c r="P550" s="205"/>
      <c r="Q550" s="205"/>
    </row>
    <row r="551" spans="15:17" x14ac:dyDescent="0.3">
      <c r="O551" s="202"/>
      <c r="P551" s="205"/>
      <c r="Q551" s="205"/>
    </row>
    <row r="552" spans="15:17" x14ac:dyDescent="0.3">
      <c r="O552" s="202"/>
      <c r="P552" s="205"/>
      <c r="Q552" s="205"/>
    </row>
    <row r="553" spans="15:17" x14ac:dyDescent="0.3">
      <c r="O553" s="202"/>
      <c r="P553" s="205"/>
      <c r="Q553" s="205"/>
    </row>
    <row r="554" spans="15:17" x14ac:dyDescent="0.3">
      <c r="O554" s="202"/>
      <c r="P554" s="205"/>
      <c r="Q554" s="205"/>
    </row>
    <row r="555" spans="15:17" x14ac:dyDescent="0.3">
      <c r="O555" s="202"/>
      <c r="P555" s="205"/>
      <c r="Q555" s="205"/>
    </row>
    <row r="556" spans="15:17" x14ac:dyDescent="0.3">
      <c r="O556" s="202"/>
      <c r="P556" s="205"/>
      <c r="Q556" s="205"/>
    </row>
    <row r="557" spans="15:17" x14ac:dyDescent="0.3">
      <c r="O557" s="202"/>
      <c r="P557" s="205"/>
      <c r="Q557" s="205"/>
    </row>
    <row r="558" spans="15:17" x14ac:dyDescent="0.3">
      <c r="O558" s="202"/>
      <c r="P558" s="205"/>
      <c r="Q558" s="205"/>
    </row>
    <row r="559" spans="15:17" x14ac:dyDescent="0.3">
      <c r="O559" s="202"/>
      <c r="P559" s="205"/>
      <c r="Q559" s="205"/>
    </row>
    <row r="560" spans="15:17" x14ac:dyDescent="0.3">
      <c r="O560" s="202"/>
      <c r="P560" s="205"/>
      <c r="Q560" s="205"/>
    </row>
    <row r="561" spans="15:17" x14ac:dyDescent="0.3">
      <c r="O561" s="202"/>
      <c r="P561" s="205"/>
      <c r="Q561" s="205"/>
    </row>
    <row r="562" spans="15:17" x14ac:dyDescent="0.3">
      <c r="O562" s="202"/>
      <c r="P562" s="205"/>
      <c r="Q562" s="205"/>
    </row>
    <row r="563" spans="15:17" x14ac:dyDescent="0.3">
      <c r="O563" s="202"/>
      <c r="P563" s="205"/>
      <c r="Q563" s="205"/>
    </row>
    <row r="564" spans="15:17" x14ac:dyDescent="0.3">
      <c r="O564" s="202"/>
      <c r="P564" s="205"/>
      <c r="Q564" s="205"/>
    </row>
    <row r="565" spans="15:17" x14ac:dyDescent="0.3">
      <c r="O565" s="202"/>
      <c r="P565" s="205"/>
      <c r="Q565" s="205"/>
    </row>
    <row r="566" spans="15:17" x14ac:dyDescent="0.3">
      <c r="O566" s="202"/>
      <c r="P566" s="205"/>
      <c r="Q566" s="205"/>
    </row>
    <row r="567" spans="15:17" x14ac:dyDescent="0.3">
      <c r="O567" s="202"/>
      <c r="P567" s="205"/>
      <c r="Q567" s="205"/>
    </row>
    <row r="568" spans="15:17" x14ac:dyDescent="0.3">
      <c r="O568" s="202"/>
      <c r="P568" s="205"/>
      <c r="Q568" s="205"/>
    </row>
    <row r="569" spans="15:17" x14ac:dyDescent="0.3">
      <c r="O569" s="202"/>
      <c r="P569" s="205"/>
      <c r="Q569" s="205"/>
    </row>
    <row r="570" spans="15:17" x14ac:dyDescent="0.3">
      <c r="O570" s="202"/>
      <c r="P570" s="205"/>
      <c r="Q570" s="205"/>
    </row>
    <row r="571" spans="15:17" x14ac:dyDescent="0.3">
      <c r="O571" s="202"/>
      <c r="P571" s="205"/>
      <c r="Q571" s="205"/>
    </row>
    <row r="572" spans="15:17" x14ac:dyDescent="0.3">
      <c r="O572" s="202"/>
      <c r="P572" s="205"/>
      <c r="Q572" s="205"/>
    </row>
    <row r="573" spans="15:17" x14ac:dyDescent="0.3">
      <c r="O573" s="202"/>
      <c r="P573" s="205"/>
      <c r="Q573" s="205"/>
    </row>
    <row r="574" spans="15:17" x14ac:dyDescent="0.3">
      <c r="O574" s="202"/>
      <c r="P574" s="205"/>
      <c r="Q574" s="205"/>
    </row>
    <row r="575" spans="15:17" x14ac:dyDescent="0.3">
      <c r="O575" s="202"/>
      <c r="P575" s="205"/>
      <c r="Q575" s="205"/>
    </row>
    <row r="576" spans="15:17" x14ac:dyDescent="0.3">
      <c r="O576" s="202"/>
      <c r="P576" s="205"/>
      <c r="Q576" s="205"/>
    </row>
    <row r="577" spans="15:17" x14ac:dyDescent="0.3">
      <c r="O577" s="202"/>
      <c r="P577" s="205"/>
      <c r="Q577" s="205"/>
    </row>
    <row r="578" spans="15:17" x14ac:dyDescent="0.3">
      <c r="O578" s="202"/>
      <c r="P578" s="205"/>
      <c r="Q578" s="205"/>
    </row>
    <row r="579" spans="15:17" x14ac:dyDescent="0.3">
      <c r="O579" s="202"/>
      <c r="P579" s="205"/>
      <c r="Q579" s="205"/>
    </row>
    <row r="580" spans="15:17" x14ac:dyDescent="0.3">
      <c r="O580" s="202"/>
      <c r="P580" s="205"/>
      <c r="Q580" s="205"/>
    </row>
    <row r="581" spans="15:17" x14ac:dyDescent="0.3">
      <c r="O581" s="202"/>
      <c r="P581" s="205"/>
      <c r="Q581" s="205"/>
    </row>
    <row r="582" spans="15:17" x14ac:dyDescent="0.3">
      <c r="O582" s="202"/>
      <c r="P582" s="205"/>
      <c r="Q582" s="205"/>
    </row>
    <row r="583" spans="15:17" x14ac:dyDescent="0.3">
      <c r="O583" s="202"/>
      <c r="P583" s="205"/>
      <c r="Q583" s="205"/>
    </row>
    <row r="584" spans="15:17" x14ac:dyDescent="0.3">
      <c r="O584" s="202"/>
      <c r="P584" s="205"/>
      <c r="Q584" s="205"/>
    </row>
    <row r="585" spans="15:17" x14ac:dyDescent="0.3">
      <c r="O585" s="202"/>
      <c r="P585" s="205"/>
      <c r="Q585" s="205"/>
    </row>
    <row r="586" spans="15:17" x14ac:dyDescent="0.3">
      <c r="O586" s="202"/>
      <c r="P586" s="205"/>
      <c r="Q586" s="205"/>
    </row>
    <row r="587" spans="15:17" x14ac:dyDescent="0.3">
      <c r="O587" s="202"/>
      <c r="P587" s="205"/>
      <c r="Q587" s="205"/>
    </row>
    <row r="588" spans="15:17" x14ac:dyDescent="0.3">
      <c r="O588" s="202"/>
      <c r="P588" s="205"/>
      <c r="Q588" s="205"/>
    </row>
    <row r="589" spans="15:17" x14ac:dyDescent="0.3">
      <c r="O589" s="202"/>
      <c r="P589" s="205"/>
      <c r="Q589" s="205"/>
    </row>
    <row r="590" spans="15:17" x14ac:dyDescent="0.3">
      <c r="O590" s="202"/>
      <c r="P590" s="205"/>
      <c r="Q590" s="205"/>
    </row>
    <row r="591" spans="15:17" x14ac:dyDescent="0.3">
      <c r="O591" s="202"/>
      <c r="P591" s="205"/>
      <c r="Q591" s="205"/>
    </row>
    <row r="592" spans="15:17" x14ac:dyDescent="0.3">
      <c r="O592" s="202"/>
      <c r="P592" s="205"/>
      <c r="Q592" s="205"/>
    </row>
    <row r="593" spans="15:17" x14ac:dyDescent="0.3">
      <c r="O593" s="202"/>
      <c r="P593" s="205"/>
      <c r="Q593" s="205"/>
    </row>
    <row r="594" spans="15:17" x14ac:dyDescent="0.3">
      <c r="O594" s="202"/>
      <c r="P594" s="205"/>
      <c r="Q594" s="205"/>
    </row>
    <row r="595" spans="15:17" x14ac:dyDescent="0.3">
      <c r="O595" s="202"/>
      <c r="P595" s="205"/>
      <c r="Q595" s="205"/>
    </row>
    <row r="596" spans="15:17" x14ac:dyDescent="0.3">
      <c r="O596" s="202"/>
      <c r="P596" s="205"/>
      <c r="Q596" s="205"/>
    </row>
    <row r="597" spans="15:17" x14ac:dyDescent="0.3">
      <c r="O597" s="202"/>
      <c r="P597" s="205"/>
      <c r="Q597" s="205"/>
    </row>
    <row r="598" spans="15:17" x14ac:dyDescent="0.3">
      <c r="O598" s="202"/>
      <c r="P598" s="205"/>
      <c r="Q598" s="205"/>
    </row>
    <row r="599" spans="15:17" x14ac:dyDescent="0.3">
      <c r="O599" s="202"/>
      <c r="P599" s="205"/>
      <c r="Q599" s="205"/>
    </row>
    <row r="600" spans="15:17" x14ac:dyDescent="0.3">
      <c r="O600" s="202"/>
      <c r="P600" s="205"/>
      <c r="Q600" s="205"/>
    </row>
    <row r="601" spans="15:17" x14ac:dyDescent="0.3">
      <c r="O601" s="202"/>
      <c r="P601" s="205"/>
      <c r="Q601" s="205"/>
    </row>
    <row r="602" spans="15:17" x14ac:dyDescent="0.3">
      <c r="O602" s="202"/>
      <c r="P602" s="205"/>
      <c r="Q602" s="205"/>
    </row>
    <row r="603" spans="15:17" x14ac:dyDescent="0.3">
      <c r="O603" s="202"/>
      <c r="P603" s="205"/>
      <c r="Q603" s="205"/>
    </row>
    <row r="604" spans="15:17" x14ac:dyDescent="0.3">
      <c r="O604" s="202"/>
      <c r="P604" s="205"/>
      <c r="Q604" s="205"/>
    </row>
    <row r="605" spans="15:17" x14ac:dyDescent="0.3">
      <c r="O605" s="202"/>
      <c r="P605" s="205"/>
      <c r="Q605" s="205"/>
    </row>
    <row r="606" spans="15:17" x14ac:dyDescent="0.3">
      <c r="O606" s="202"/>
      <c r="P606" s="205"/>
      <c r="Q606" s="205"/>
    </row>
    <row r="607" spans="15:17" x14ac:dyDescent="0.3">
      <c r="O607" s="202"/>
      <c r="P607" s="205"/>
      <c r="Q607" s="205"/>
    </row>
    <row r="608" spans="15:17" x14ac:dyDescent="0.3">
      <c r="O608" s="202"/>
      <c r="P608" s="205"/>
      <c r="Q608" s="205"/>
    </row>
    <row r="609" spans="15:17" x14ac:dyDescent="0.3">
      <c r="O609" s="202"/>
      <c r="P609" s="205"/>
      <c r="Q609" s="205"/>
    </row>
    <row r="610" spans="15:17" x14ac:dyDescent="0.3">
      <c r="O610" s="202"/>
      <c r="P610" s="205"/>
      <c r="Q610" s="205"/>
    </row>
    <row r="611" spans="15:17" x14ac:dyDescent="0.3">
      <c r="O611" s="202"/>
      <c r="P611" s="205"/>
      <c r="Q611" s="205"/>
    </row>
    <row r="612" spans="15:17" x14ac:dyDescent="0.3">
      <c r="O612" s="202"/>
      <c r="P612" s="205"/>
      <c r="Q612" s="205"/>
    </row>
    <row r="613" spans="15:17" x14ac:dyDescent="0.3">
      <c r="O613" s="202"/>
      <c r="P613" s="205"/>
      <c r="Q613" s="205"/>
    </row>
    <row r="614" spans="15:17" x14ac:dyDescent="0.3">
      <c r="O614" s="202"/>
      <c r="P614" s="205"/>
      <c r="Q614" s="205"/>
    </row>
    <row r="615" spans="15:17" x14ac:dyDescent="0.3">
      <c r="O615" s="202"/>
      <c r="P615" s="205"/>
      <c r="Q615" s="205"/>
    </row>
    <row r="616" spans="15:17" x14ac:dyDescent="0.3">
      <c r="O616" s="202"/>
      <c r="P616" s="205"/>
      <c r="Q616" s="205"/>
    </row>
    <row r="617" spans="15:17" x14ac:dyDescent="0.3">
      <c r="O617" s="202"/>
      <c r="P617" s="205"/>
      <c r="Q617" s="205"/>
    </row>
    <row r="618" spans="15:17" x14ac:dyDescent="0.3">
      <c r="O618" s="202"/>
      <c r="P618" s="205"/>
      <c r="Q618" s="205"/>
    </row>
    <row r="619" spans="15:17" x14ac:dyDescent="0.3">
      <c r="O619" s="202"/>
      <c r="P619" s="205"/>
      <c r="Q619" s="205"/>
    </row>
    <row r="620" spans="15:17" x14ac:dyDescent="0.3">
      <c r="O620" s="202"/>
      <c r="P620" s="205"/>
      <c r="Q620" s="205"/>
    </row>
    <row r="621" spans="15:17" x14ac:dyDescent="0.3">
      <c r="O621" s="202"/>
      <c r="P621" s="205"/>
      <c r="Q621" s="205"/>
    </row>
    <row r="622" spans="15:17" x14ac:dyDescent="0.3">
      <c r="O622" s="202"/>
      <c r="P622" s="205"/>
      <c r="Q622" s="205"/>
    </row>
    <row r="623" spans="15:17" x14ac:dyDescent="0.3">
      <c r="O623" s="202"/>
      <c r="P623" s="205"/>
      <c r="Q623" s="205"/>
    </row>
    <row r="624" spans="15:17" x14ac:dyDescent="0.3">
      <c r="O624" s="202"/>
      <c r="P624" s="205"/>
      <c r="Q624" s="205"/>
    </row>
    <row r="625" spans="15:17" x14ac:dyDescent="0.3">
      <c r="O625" s="202"/>
      <c r="P625" s="205"/>
      <c r="Q625" s="205"/>
    </row>
    <row r="626" spans="15:17" x14ac:dyDescent="0.3">
      <c r="O626" s="202"/>
      <c r="P626" s="205"/>
      <c r="Q626" s="205"/>
    </row>
    <row r="627" spans="15:17" x14ac:dyDescent="0.3">
      <c r="O627" s="202"/>
      <c r="P627" s="205"/>
      <c r="Q627" s="205"/>
    </row>
    <row r="628" spans="15:17" x14ac:dyDescent="0.3">
      <c r="O628" s="202"/>
      <c r="P628" s="205"/>
      <c r="Q628" s="205"/>
    </row>
    <row r="629" spans="15:17" x14ac:dyDescent="0.3">
      <c r="O629" s="202"/>
      <c r="P629" s="205"/>
      <c r="Q629" s="205"/>
    </row>
    <row r="630" spans="15:17" x14ac:dyDescent="0.3">
      <c r="O630" s="202"/>
      <c r="P630" s="205"/>
      <c r="Q630" s="205"/>
    </row>
    <row r="631" spans="15:17" x14ac:dyDescent="0.3">
      <c r="O631" s="202"/>
      <c r="P631" s="205"/>
      <c r="Q631" s="205"/>
    </row>
    <row r="632" spans="15:17" x14ac:dyDescent="0.3">
      <c r="O632" s="202"/>
      <c r="P632" s="205"/>
      <c r="Q632" s="205"/>
    </row>
    <row r="633" spans="15:17" x14ac:dyDescent="0.3">
      <c r="O633" s="202"/>
      <c r="P633" s="205"/>
      <c r="Q633" s="205"/>
    </row>
    <row r="634" spans="15:17" x14ac:dyDescent="0.3">
      <c r="O634" s="202"/>
      <c r="P634" s="205"/>
      <c r="Q634" s="205"/>
    </row>
    <row r="635" spans="15:17" x14ac:dyDescent="0.3">
      <c r="O635" s="202"/>
      <c r="P635" s="205"/>
      <c r="Q635" s="205"/>
    </row>
    <row r="636" spans="15:17" x14ac:dyDescent="0.3">
      <c r="O636" s="202"/>
      <c r="P636" s="205"/>
      <c r="Q636" s="205"/>
    </row>
    <row r="637" spans="15:17" x14ac:dyDescent="0.3">
      <c r="O637" s="202"/>
      <c r="P637" s="205"/>
      <c r="Q637" s="205"/>
    </row>
    <row r="638" spans="15:17" x14ac:dyDescent="0.3">
      <c r="O638" s="202"/>
      <c r="P638" s="205"/>
      <c r="Q638" s="205"/>
    </row>
    <row r="639" spans="15:17" x14ac:dyDescent="0.3">
      <c r="O639" s="202"/>
      <c r="P639" s="205"/>
      <c r="Q639" s="205"/>
    </row>
    <row r="640" spans="15:17" x14ac:dyDescent="0.3">
      <c r="O640" s="202"/>
      <c r="P640" s="205"/>
      <c r="Q640" s="205"/>
    </row>
    <row r="641" spans="15:17" x14ac:dyDescent="0.3">
      <c r="O641" s="202"/>
      <c r="P641" s="205"/>
      <c r="Q641" s="205"/>
    </row>
    <row r="642" spans="15:17" x14ac:dyDescent="0.3">
      <c r="O642" s="202"/>
      <c r="P642" s="205"/>
      <c r="Q642" s="205"/>
    </row>
    <row r="643" spans="15:17" x14ac:dyDescent="0.3">
      <c r="O643" s="202"/>
      <c r="P643" s="205"/>
      <c r="Q643" s="205"/>
    </row>
    <row r="644" spans="15:17" x14ac:dyDescent="0.3">
      <c r="O644" s="202"/>
      <c r="P644" s="205"/>
      <c r="Q644" s="205"/>
    </row>
    <row r="645" spans="15:17" x14ac:dyDescent="0.3">
      <c r="O645" s="202"/>
      <c r="P645" s="205"/>
      <c r="Q645" s="205"/>
    </row>
    <row r="646" spans="15:17" x14ac:dyDescent="0.3">
      <c r="O646" s="202"/>
      <c r="P646" s="205"/>
      <c r="Q646" s="205"/>
    </row>
    <row r="647" spans="15:17" x14ac:dyDescent="0.3">
      <c r="O647" s="202"/>
      <c r="P647" s="205"/>
      <c r="Q647" s="205"/>
    </row>
    <row r="648" spans="15:17" x14ac:dyDescent="0.3">
      <c r="O648" s="202"/>
      <c r="P648" s="205"/>
      <c r="Q648" s="205"/>
    </row>
    <row r="649" spans="15:17" x14ac:dyDescent="0.3">
      <c r="O649" s="202"/>
      <c r="P649" s="205"/>
      <c r="Q649" s="205"/>
    </row>
    <row r="650" spans="15:17" x14ac:dyDescent="0.3">
      <c r="O650" s="202"/>
      <c r="P650" s="205"/>
      <c r="Q650" s="205"/>
    </row>
    <row r="651" spans="15:17" x14ac:dyDescent="0.3">
      <c r="O651" s="202"/>
      <c r="P651" s="205"/>
      <c r="Q651" s="205"/>
    </row>
    <row r="652" spans="15:17" x14ac:dyDescent="0.3">
      <c r="O652" s="202"/>
      <c r="P652" s="205"/>
      <c r="Q652" s="205"/>
    </row>
    <row r="653" spans="15:17" x14ac:dyDescent="0.3">
      <c r="O653" s="202"/>
      <c r="P653" s="205"/>
      <c r="Q653" s="205"/>
    </row>
    <row r="654" spans="15:17" x14ac:dyDescent="0.3">
      <c r="O654" s="202"/>
      <c r="P654" s="205"/>
      <c r="Q654" s="205"/>
    </row>
    <row r="655" spans="15:17" x14ac:dyDescent="0.3">
      <c r="O655" s="202"/>
      <c r="P655" s="205"/>
      <c r="Q655" s="205"/>
    </row>
    <row r="656" spans="15:17" x14ac:dyDescent="0.3">
      <c r="O656" s="202"/>
      <c r="P656" s="205"/>
      <c r="Q656" s="205"/>
    </row>
    <row r="657" spans="15:17" x14ac:dyDescent="0.3">
      <c r="O657" s="202"/>
      <c r="P657" s="205"/>
      <c r="Q657" s="205"/>
    </row>
    <row r="658" spans="15:17" x14ac:dyDescent="0.3">
      <c r="O658" s="202"/>
      <c r="P658" s="205"/>
      <c r="Q658" s="205"/>
    </row>
    <row r="659" spans="15:17" x14ac:dyDescent="0.3">
      <c r="O659" s="202"/>
      <c r="P659" s="205"/>
      <c r="Q659" s="205"/>
    </row>
    <row r="660" spans="15:17" x14ac:dyDescent="0.3">
      <c r="O660" s="202"/>
      <c r="P660" s="205"/>
      <c r="Q660" s="205"/>
    </row>
    <row r="661" spans="15:17" x14ac:dyDescent="0.3">
      <c r="O661" s="202"/>
      <c r="P661" s="205"/>
      <c r="Q661" s="205"/>
    </row>
    <row r="662" spans="15:17" x14ac:dyDescent="0.3">
      <c r="O662" s="202"/>
      <c r="P662" s="205"/>
      <c r="Q662" s="205"/>
    </row>
    <row r="663" spans="15:17" x14ac:dyDescent="0.3">
      <c r="O663" s="202"/>
      <c r="P663" s="205"/>
      <c r="Q663" s="205"/>
    </row>
    <row r="664" spans="15:17" x14ac:dyDescent="0.3">
      <c r="O664" s="202"/>
      <c r="P664" s="205"/>
      <c r="Q664" s="205"/>
    </row>
    <row r="665" spans="15:17" x14ac:dyDescent="0.3">
      <c r="O665" s="202"/>
      <c r="P665" s="205"/>
      <c r="Q665" s="205"/>
    </row>
    <row r="666" spans="15:17" x14ac:dyDescent="0.3">
      <c r="O666" s="202"/>
      <c r="P666" s="205"/>
      <c r="Q666" s="205"/>
    </row>
    <row r="667" spans="15:17" x14ac:dyDescent="0.3">
      <c r="O667" s="202"/>
      <c r="P667" s="205"/>
      <c r="Q667" s="205"/>
    </row>
    <row r="668" spans="15:17" x14ac:dyDescent="0.3">
      <c r="O668" s="202"/>
      <c r="P668" s="205"/>
      <c r="Q668" s="205"/>
    </row>
    <row r="669" spans="15:17" x14ac:dyDescent="0.3">
      <c r="O669" s="202"/>
      <c r="P669" s="205"/>
      <c r="Q669" s="205"/>
    </row>
    <row r="670" spans="15:17" x14ac:dyDescent="0.3">
      <c r="O670" s="202"/>
      <c r="P670" s="205"/>
      <c r="Q670" s="205"/>
    </row>
    <row r="671" spans="15:17" x14ac:dyDescent="0.3">
      <c r="O671" s="202"/>
      <c r="P671" s="205"/>
      <c r="Q671" s="205"/>
    </row>
    <row r="672" spans="15:17" x14ac:dyDescent="0.3">
      <c r="O672" s="202"/>
      <c r="P672" s="205"/>
      <c r="Q672" s="205"/>
    </row>
    <row r="673" spans="15:17" x14ac:dyDescent="0.3">
      <c r="O673" s="202"/>
      <c r="P673" s="205"/>
      <c r="Q673" s="205"/>
    </row>
    <row r="674" spans="15:17" x14ac:dyDescent="0.3">
      <c r="O674" s="202"/>
      <c r="P674" s="205"/>
      <c r="Q674" s="205"/>
    </row>
    <row r="675" spans="15:17" x14ac:dyDescent="0.3">
      <c r="O675" s="202"/>
      <c r="P675" s="205"/>
      <c r="Q675" s="205"/>
    </row>
    <row r="676" spans="15:17" x14ac:dyDescent="0.3">
      <c r="O676" s="202"/>
      <c r="P676" s="205"/>
      <c r="Q676" s="205"/>
    </row>
    <row r="677" spans="15:17" x14ac:dyDescent="0.3">
      <c r="O677" s="202"/>
      <c r="P677" s="205"/>
      <c r="Q677" s="205"/>
    </row>
    <row r="678" spans="15:17" x14ac:dyDescent="0.3">
      <c r="O678" s="202"/>
      <c r="P678" s="205"/>
      <c r="Q678" s="205"/>
    </row>
    <row r="679" spans="15:17" x14ac:dyDescent="0.3">
      <c r="O679" s="202"/>
      <c r="P679" s="205"/>
      <c r="Q679" s="205"/>
    </row>
    <row r="680" spans="15:17" x14ac:dyDescent="0.3">
      <c r="O680" s="202"/>
      <c r="P680" s="205"/>
      <c r="Q680" s="205"/>
    </row>
    <row r="681" spans="15:17" x14ac:dyDescent="0.3">
      <c r="O681" s="202"/>
      <c r="P681" s="205"/>
      <c r="Q681" s="205"/>
    </row>
    <row r="682" spans="15:17" x14ac:dyDescent="0.3">
      <c r="O682" s="202"/>
      <c r="P682" s="205"/>
      <c r="Q682" s="205"/>
    </row>
    <row r="683" spans="15:17" x14ac:dyDescent="0.3">
      <c r="O683" s="202"/>
      <c r="P683" s="205"/>
      <c r="Q683" s="205"/>
    </row>
    <row r="684" spans="15:17" x14ac:dyDescent="0.3">
      <c r="O684" s="202"/>
      <c r="P684" s="205"/>
      <c r="Q684" s="205"/>
    </row>
    <row r="685" spans="15:17" x14ac:dyDescent="0.3">
      <c r="O685" s="202"/>
      <c r="P685" s="205"/>
      <c r="Q685" s="205"/>
    </row>
    <row r="686" spans="15:17" x14ac:dyDescent="0.3">
      <c r="O686" s="202"/>
      <c r="P686" s="205"/>
      <c r="Q686" s="205"/>
    </row>
    <row r="687" spans="15:17" x14ac:dyDescent="0.3">
      <c r="O687" s="202"/>
      <c r="P687" s="205"/>
      <c r="Q687" s="205"/>
    </row>
    <row r="688" spans="15:17" x14ac:dyDescent="0.3">
      <c r="O688" s="202"/>
      <c r="P688" s="205"/>
      <c r="Q688" s="205"/>
    </row>
    <row r="689" spans="15:17" x14ac:dyDescent="0.3">
      <c r="O689" s="202"/>
      <c r="P689" s="205"/>
      <c r="Q689" s="205"/>
    </row>
    <row r="690" spans="15:17" x14ac:dyDescent="0.3">
      <c r="O690" s="202"/>
      <c r="P690" s="205"/>
      <c r="Q690" s="205"/>
    </row>
    <row r="691" spans="15:17" x14ac:dyDescent="0.3">
      <c r="O691" s="202"/>
      <c r="P691" s="205"/>
      <c r="Q691" s="205"/>
    </row>
    <row r="692" spans="15:17" x14ac:dyDescent="0.3">
      <c r="O692" s="202"/>
      <c r="P692" s="205"/>
      <c r="Q692" s="205"/>
    </row>
    <row r="693" spans="15:17" x14ac:dyDescent="0.3">
      <c r="O693" s="202"/>
      <c r="P693" s="205"/>
      <c r="Q693" s="205"/>
    </row>
    <row r="694" spans="15:17" x14ac:dyDescent="0.3">
      <c r="O694" s="202"/>
      <c r="P694" s="205"/>
      <c r="Q694" s="205"/>
    </row>
    <row r="695" spans="15:17" x14ac:dyDescent="0.3">
      <c r="O695" s="202"/>
      <c r="P695" s="205"/>
      <c r="Q695" s="205"/>
    </row>
    <row r="696" spans="15:17" x14ac:dyDescent="0.3">
      <c r="O696" s="202"/>
      <c r="P696" s="205"/>
      <c r="Q696" s="205"/>
    </row>
    <row r="697" spans="15:17" x14ac:dyDescent="0.3">
      <c r="O697" s="202"/>
      <c r="P697" s="205"/>
      <c r="Q697" s="205"/>
    </row>
    <row r="698" spans="15:17" x14ac:dyDescent="0.3">
      <c r="O698" s="202"/>
      <c r="P698" s="205"/>
      <c r="Q698" s="205"/>
    </row>
    <row r="699" spans="15:17" x14ac:dyDescent="0.3">
      <c r="O699" s="202"/>
      <c r="P699" s="205"/>
      <c r="Q699" s="205"/>
    </row>
    <row r="700" spans="15:17" x14ac:dyDescent="0.3">
      <c r="O700" s="202"/>
      <c r="P700" s="205"/>
      <c r="Q700" s="205"/>
    </row>
    <row r="701" spans="15:17" x14ac:dyDescent="0.3">
      <c r="O701" s="202"/>
      <c r="P701" s="205"/>
      <c r="Q701" s="205"/>
    </row>
    <row r="702" spans="15:17" x14ac:dyDescent="0.3">
      <c r="O702" s="202"/>
      <c r="P702" s="205"/>
      <c r="Q702" s="205"/>
    </row>
    <row r="703" spans="15:17" x14ac:dyDescent="0.3">
      <c r="O703" s="202"/>
      <c r="P703" s="205"/>
      <c r="Q703" s="205"/>
    </row>
    <row r="704" spans="15:17" x14ac:dyDescent="0.3">
      <c r="O704" s="202"/>
      <c r="P704" s="205"/>
      <c r="Q704" s="205"/>
    </row>
    <row r="705" spans="15:17" x14ac:dyDescent="0.3">
      <c r="O705" s="202"/>
      <c r="P705" s="205"/>
      <c r="Q705" s="205"/>
    </row>
    <row r="706" spans="15:17" x14ac:dyDescent="0.3">
      <c r="O706" s="202"/>
      <c r="P706" s="205"/>
      <c r="Q706" s="205"/>
    </row>
    <row r="707" spans="15:17" x14ac:dyDescent="0.3">
      <c r="O707" s="202"/>
      <c r="P707" s="205"/>
      <c r="Q707" s="205"/>
    </row>
    <row r="708" spans="15:17" x14ac:dyDescent="0.3">
      <c r="O708" s="202"/>
      <c r="P708" s="205"/>
      <c r="Q708" s="205"/>
    </row>
    <row r="709" spans="15:17" x14ac:dyDescent="0.3">
      <c r="O709" s="202"/>
      <c r="P709" s="205"/>
      <c r="Q709" s="205"/>
    </row>
    <row r="710" spans="15:17" x14ac:dyDescent="0.3">
      <c r="O710" s="202"/>
      <c r="P710" s="205"/>
      <c r="Q710" s="205"/>
    </row>
    <row r="711" spans="15:17" x14ac:dyDescent="0.3">
      <c r="O711" s="202"/>
      <c r="P711" s="205"/>
      <c r="Q711" s="205"/>
    </row>
    <row r="712" spans="15:17" x14ac:dyDescent="0.3">
      <c r="O712" s="202"/>
      <c r="P712" s="205"/>
      <c r="Q712" s="205"/>
    </row>
    <row r="713" spans="15:17" x14ac:dyDescent="0.3">
      <c r="O713" s="202"/>
      <c r="P713" s="205"/>
      <c r="Q713" s="205"/>
    </row>
    <row r="714" spans="15:17" x14ac:dyDescent="0.3">
      <c r="O714" s="202"/>
      <c r="P714" s="205"/>
      <c r="Q714" s="205"/>
    </row>
    <row r="715" spans="15:17" x14ac:dyDescent="0.3">
      <c r="O715" s="202"/>
      <c r="P715" s="205"/>
      <c r="Q715" s="205"/>
    </row>
    <row r="716" spans="15:17" x14ac:dyDescent="0.3">
      <c r="O716" s="202"/>
      <c r="P716" s="205"/>
      <c r="Q716" s="205"/>
    </row>
    <row r="717" spans="15:17" x14ac:dyDescent="0.3">
      <c r="O717" s="202"/>
      <c r="P717" s="205"/>
      <c r="Q717" s="205"/>
    </row>
    <row r="718" spans="15:17" x14ac:dyDescent="0.3">
      <c r="O718" s="202"/>
      <c r="P718" s="205"/>
      <c r="Q718" s="205"/>
    </row>
    <row r="719" spans="15:17" x14ac:dyDescent="0.3">
      <c r="O719" s="202"/>
      <c r="P719" s="205"/>
      <c r="Q719" s="205"/>
    </row>
    <row r="720" spans="15:17" x14ac:dyDescent="0.3">
      <c r="O720" s="202"/>
      <c r="P720" s="205"/>
      <c r="Q720" s="205"/>
    </row>
    <row r="721" spans="15:17" x14ac:dyDescent="0.3">
      <c r="O721" s="202"/>
      <c r="P721" s="205"/>
      <c r="Q721" s="205"/>
    </row>
    <row r="722" spans="15:17" x14ac:dyDescent="0.3">
      <c r="O722" s="202"/>
      <c r="P722" s="205"/>
      <c r="Q722" s="205"/>
    </row>
    <row r="723" spans="15:17" x14ac:dyDescent="0.3">
      <c r="O723" s="202"/>
      <c r="P723" s="205"/>
      <c r="Q723" s="205"/>
    </row>
    <row r="724" spans="15:17" x14ac:dyDescent="0.3">
      <c r="O724" s="202"/>
      <c r="P724" s="205"/>
      <c r="Q724" s="205"/>
    </row>
    <row r="725" spans="15:17" x14ac:dyDescent="0.3">
      <c r="O725" s="202"/>
      <c r="P725" s="205"/>
      <c r="Q725" s="205"/>
    </row>
    <row r="726" spans="15:17" x14ac:dyDescent="0.3">
      <c r="O726" s="202"/>
      <c r="P726" s="205"/>
      <c r="Q726" s="205"/>
    </row>
    <row r="727" spans="15:17" x14ac:dyDescent="0.3">
      <c r="O727" s="202"/>
      <c r="P727" s="205"/>
      <c r="Q727" s="205"/>
    </row>
    <row r="728" spans="15:17" x14ac:dyDescent="0.3">
      <c r="O728" s="202"/>
      <c r="P728" s="205"/>
      <c r="Q728" s="205"/>
    </row>
    <row r="729" spans="15:17" x14ac:dyDescent="0.3">
      <c r="O729" s="202"/>
      <c r="P729" s="205"/>
      <c r="Q729" s="205"/>
    </row>
    <row r="730" spans="15:17" x14ac:dyDescent="0.3">
      <c r="O730" s="202"/>
      <c r="P730" s="205"/>
      <c r="Q730" s="205"/>
    </row>
    <row r="731" spans="15:17" x14ac:dyDescent="0.3">
      <c r="O731" s="202"/>
      <c r="P731" s="205"/>
      <c r="Q731" s="205"/>
    </row>
    <row r="732" spans="15:17" x14ac:dyDescent="0.3">
      <c r="O732" s="202"/>
      <c r="P732" s="205"/>
      <c r="Q732" s="205"/>
    </row>
    <row r="733" spans="15:17" x14ac:dyDescent="0.3">
      <c r="O733" s="202"/>
      <c r="P733" s="205"/>
      <c r="Q733" s="205"/>
    </row>
    <row r="734" spans="15:17" x14ac:dyDescent="0.3">
      <c r="O734" s="202"/>
      <c r="P734" s="205"/>
      <c r="Q734" s="205"/>
    </row>
    <row r="735" spans="15:17" x14ac:dyDescent="0.3">
      <c r="O735" s="202"/>
      <c r="P735" s="205"/>
      <c r="Q735" s="205"/>
    </row>
    <row r="736" spans="15:17" x14ac:dyDescent="0.3">
      <c r="O736" s="202"/>
      <c r="P736" s="205"/>
      <c r="Q736" s="205"/>
    </row>
    <row r="737" spans="15:17" x14ac:dyDescent="0.3">
      <c r="O737" s="202"/>
      <c r="P737" s="205"/>
      <c r="Q737" s="205"/>
    </row>
    <row r="738" spans="15:17" x14ac:dyDescent="0.3">
      <c r="O738" s="202"/>
      <c r="P738" s="205"/>
      <c r="Q738" s="205"/>
    </row>
    <row r="739" spans="15:17" x14ac:dyDescent="0.3">
      <c r="O739" s="202"/>
      <c r="P739" s="205"/>
      <c r="Q739" s="205"/>
    </row>
    <row r="740" spans="15:17" x14ac:dyDescent="0.3">
      <c r="O740" s="202"/>
      <c r="P740" s="205"/>
      <c r="Q740" s="205"/>
    </row>
    <row r="741" spans="15:17" x14ac:dyDescent="0.3">
      <c r="O741" s="202"/>
      <c r="P741" s="205"/>
      <c r="Q741" s="205"/>
    </row>
    <row r="742" spans="15:17" x14ac:dyDescent="0.3">
      <c r="O742" s="202"/>
      <c r="P742" s="205"/>
      <c r="Q742" s="205"/>
    </row>
    <row r="743" spans="15:17" x14ac:dyDescent="0.3">
      <c r="O743" s="202"/>
      <c r="P743" s="205"/>
      <c r="Q743" s="205"/>
    </row>
    <row r="744" spans="15:17" x14ac:dyDescent="0.3">
      <c r="O744" s="202"/>
      <c r="P744" s="205"/>
      <c r="Q744" s="205"/>
    </row>
    <row r="745" spans="15:17" x14ac:dyDescent="0.3">
      <c r="O745" s="202"/>
      <c r="P745" s="205"/>
      <c r="Q745" s="205"/>
    </row>
    <row r="746" spans="15:17" x14ac:dyDescent="0.3">
      <c r="O746" s="202"/>
      <c r="P746" s="205"/>
      <c r="Q746" s="205"/>
    </row>
    <row r="747" spans="15:17" x14ac:dyDescent="0.3">
      <c r="O747" s="202"/>
      <c r="P747" s="205"/>
      <c r="Q747" s="205"/>
    </row>
    <row r="748" spans="15:17" x14ac:dyDescent="0.3">
      <c r="O748" s="202"/>
      <c r="P748" s="205"/>
      <c r="Q748" s="205"/>
    </row>
    <row r="749" spans="15:17" x14ac:dyDescent="0.3">
      <c r="O749" s="202"/>
      <c r="P749" s="205"/>
      <c r="Q749" s="205"/>
    </row>
    <row r="750" spans="15:17" x14ac:dyDescent="0.3">
      <c r="O750" s="202"/>
      <c r="P750" s="205"/>
      <c r="Q750" s="205"/>
    </row>
    <row r="751" spans="15:17" x14ac:dyDescent="0.3">
      <c r="O751" s="202"/>
      <c r="P751" s="205"/>
      <c r="Q751" s="205"/>
    </row>
    <row r="752" spans="15:17" x14ac:dyDescent="0.3">
      <c r="O752" s="202"/>
      <c r="P752" s="205"/>
      <c r="Q752" s="205"/>
    </row>
    <row r="753" spans="15:17" x14ac:dyDescent="0.3">
      <c r="O753" s="202"/>
      <c r="P753" s="205"/>
      <c r="Q753" s="205"/>
    </row>
    <row r="754" spans="15:17" x14ac:dyDescent="0.3">
      <c r="O754" s="202"/>
      <c r="P754" s="205"/>
      <c r="Q754" s="205"/>
    </row>
    <row r="755" spans="15:17" x14ac:dyDescent="0.3">
      <c r="O755" s="202"/>
      <c r="P755" s="205"/>
      <c r="Q755" s="205"/>
    </row>
    <row r="756" spans="15:17" x14ac:dyDescent="0.3">
      <c r="O756" s="202"/>
      <c r="P756" s="205"/>
      <c r="Q756" s="205"/>
    </row>
    <row r="757" spans="15:17" x14ac:dyDescent="0.3">
      <c r="O757" s="202"/>
      <c r="P757" s="205"/>
      <c r="Q757" s="205"/>
    </row>
    <row r="758" spans="15:17" x14ac:dyDescent="0.3">
      <c r="O758" s="202"/>
      <c r="P758" s="205"/>
      <c r="Q758" s="205"/>
    </row>
    <row r="759" spans="15:17" x14ac:dyDescent="0.3">
      <c r="O759" s="202"/>
      <c r="P759" s="205"/>
      <c r="Q759" s="205"/>
    </row>
    <row r="760" spans="15:17" x14ac:dyDescent="0.3">
      <c r="O760" s="202"/>
      <c r="P760" s="205"/>
      <c r="Q760" s="205"/>
    </row>
    <row r="761" spans="15:17" x14ac:dyDescent="0.3">
      <c r="O761" s="202"/>
      <c r="P761" s="205"/>
      <c r="Q761" s="205"/>
    </row>
    <row r="762" spans="15:17" x14ac:dyDescent="0.3">
      <c r="O762" s="202"/>
      <c r="P762" s="205"/>
      <c r="Q762" s="205"/>
    </row>
    <row r="763" spans="15:17" x14ac:dyDescent="0.3">
      <c r="O763" s="202"/>
      <c r="P763" s="205"/>
      <c r="Q763" s="205"/>
    </row>
    <row r="764" spans="15:17" x14ac:dyDescent="0.3">
      <c r="O764" s="202"/>
      <c r="P764" s="205"/>
      <c r="Q764" s="205"/>
    </row>
    <row r="765" spans="15:17" x14ac:dyDescent="0.3">
      <c r="O765" s="202"/>
      <c r="P765" s="205"/>
      <c r="Q765" s="205"/>
    </row>
    <row r="766" spans="15:17" x14ac:dyDescent="0.3">
      <c r="O766" s="202"/>
      <c r="P766" s="205"/>
      <c r="Q766" s="205"/>
    </row>
    <row r="767" spans="15:17" x14ac:dyDescent="0.3">
      <c r="O767" s="202"/>
      <c r="P767" s="205"/>
      <c r="Q767" s="205"/>
    </row>
    <row r="768" spans="15:17" x14ac:dyDescent="0.3">
      <c r="O768" s="202"/>
      <c r="P768" s="205"/>
      <c r="Q768" s="205"/>
    </row>
    <row r="769" spans="15:17" x14ac:dyDescent="0.3">
      <c r="O769" s="202"/>
      <c r="P769" s="205"/>
      <c r="Q769" s="205"/>
    </row>
    <row r="770" spans="15:17" x14ac:dyDescent="0.3">
      <c r="O770" s="202"/>
      <c r="P770" s="205"/>
      <c r="Q770" s="205"/>
    </row>
    <row r="771" spans="15:17" x14ac:dyDescent="0.3">
      <c r="O771" s="202"/>
      <c r="P771" s="205"/>
      <c r="Q771" s="205"/>
    </row>
    <row r="772" spans="15:17" x14ac:dyDescent="0.3">
      <c r="O772" s="202"/>
      <c r="P772" s="205"/>
      <c r="Q772" s="205"/>
    </row>
    <row r="773" spans="15:17" x14ac:dyDescent="0.3">
      <c r="O773" s="202"/>
      <c r="P773" s="205"/>
      <c r="Q773" s="205"/>
    </row>
    <row r="774" spans="15:17" x14ac:dyDescent="0.3">
      <c r="O774" s="202"/>
      <c r="P774" s="205"/>
      <c r="Q774" s="205"/>
    </row>
    <row r="775" spans="15:17" x14ac:dyDescent="0.3">
      <c r="O775" s="202"/>
      <c r="P775" s="205"/>
      <c r="Q775" s="205"/>
    </row>
    <row r="776" spans="15:17" x14ac:dyDescent="0.3">
      <c r="O776" s="202"/>
      <c r="P776" s="205"/>
      <c r="Q776" s="205"/>
    </row>
    <row r="777" spans="15:17" x14ac:dyDescent="0.3">
      <c r="O777" s="202"/>
      <c r="P777" s="205"/>
      <c r="Q777" s="205"/>
    </row>
    <row r="778" spans="15:17" x14ac:dyDescent="0.3">
      <c r="O778" s="202"/>
      <c r="P778" s="205"/>
      <c r="Q778" s="205"/>
    </row>
    <row r="779" spans="15:17" x14ac:dyDescent="0.3">
      <c r="O779" s="202"/>
      <c r="P779" s="205"/>
      <c r="Q779" s="205"/>
    </row>
    <row r="780" spans="15:17" x14ac:dyDescent="0.3">
      <c r="O780" s="202"/>
      <c r="P780" s="205"/>
      <c r="Q780" s="205"/>
    </row>
    <row r="781" spans="15:17" x14ac:dyDescent="0.3">
      <c r="O781" s="202"/>
      <c r="P781" s="205"/>
      <c r="Q781" s="205"/>
    </row>
    <row r="782" spans="15:17" x14ac:dyDescent="0.3">
      <c r="O782" s="202"/>
      <c r="P782" s="205"/>
      <c r="Q782" s="205"/>
    </row>
    <row r="783" spans="15:17" x14ac:dyDescent="0.3">
      <c r="O783" s="202"/>
      <c r="P783" s="205"/>
      <c r="Q783" s="205"/>
    </row>
    <row r="784" spans="15:17" x14ac:dyDescent="0.3">
      <c r="O784" s="202"/>
      <c r="P784" s="205"/>
      <c r="Q784" s="205"/>
    </row>
    <row r="785" spans="15:17" x14ac:dyDescent="0.3">
      <c r="O785" s="202"/>
      <c r="P785" s="205"/>
      <c r="Q785" s="205"/>
    </row>
    <row r="786" spans="15:17" x14ac:dyDescent="0.3">
      <c r="O786" s="202"/>
      <c r="P786" s="205"/>
      <c r="Q786" s="205"/>
    </row>
    <row r="787" spans="15:17" x14ac:dyDescent="0.3">
      <c r="O787" s="202"/>
      <c r="P787" s="205"/>
      <c r="Q787" s="205"/>
    </row>
    <row r="788" spans="15:17" x14ac:dyDescent="0.3">
      <c r="O788" s="202"/>
      <c r="P788" s="205"/>
      <c r="Q788" s="205"/>
    </row>
    <row r="789" spans="15:17" x14ac:dyDescent="0.3">
      <c r="O789" s="202"/>
      <c r="P789" s="205"/>
      <c r="Q789" s="205"/>
    </row>
    <row r="790" spans="15:17" x14ac:dyDescent="0.3">
      <c r="O790" s="202"/>
      <c r="P790" s="205"/>
      <c r="Q790" s="205"/>
    </row>
    <row r="791" spans="15:17" x14ac:dyDescent="0.3">
      <c r="O791" s="202"/>
      <c r="P791" s="205"/>
      <c r="Q791" s="205"/>
    </row>
    <row r="792" spans="15:17" x14ac:dyDescent="0.3">
      <c r="O792" s="202"/>
      <c r="P792" s="205"/>
      <c r="Q792" s="205"/>
    </row>
    <row r="793" spans="15:17" x14ac:dyDescent="0.3">
      <c r="O793" s="202"/>
      <c r="P793" s="205"/>
      <c r="Q793" s="205"/>
    </row>
    <row r="794" spans="15:17" x14ac:dyDescent="0.3">
      <c r="O794" s="202"/>
      <c r="P794" s="205"/>
      <c r="Q794" s="205"/>
    </row>
    <row r="795" spans="15:17" x14ac:dyDescent="0.3">
      <c r="O795" s="202"/>
      <c r="P795" s="205"/>
      <c r="Q795" s="205"/>
    </row>
    <row r="796" spans="15:17" x14ac:dyDescent="0.3">
      <c r="O796" s="202"/>
      <c r="P796" s="205"/>
      <c r="Q796" s="205"/>
    </row>
    <row r="797" spans="15:17" x14ac:dyDescent="0.3">
      <c r="O797" s="202"/>
      <c r="P797" s="205"/>
      <c r="Q797" s="205"/>
    </row>
    <row r="798" spans="15:17" x14ac:dyDescent="0.3">
      <c r="O798" s="202"/>
      <c r="P798" s="205"/>
      <c r="Q798" s="205"/>
    </row>
    <row r="799" spans="15:17" x14ac:dyDescent="0.3">
      <c r="O799" s="202"/>
      <c r="P799" s="205"/>
      <c r="Q799" s="205"/>
    </row>
    <row r="800" spans="15:17" x14ac:dyDescent="0.3">
      <c r="O800" s="202"/>
      <c r="P800" s="205"/>
      <c r="Q800" s="205"/>
    </row>
    <row r="801" spans="15:17" x14ac:dyDescent="0.3">
      <c r="O801" s="202"/>
      <c r="P801" s="205"/>
      <c r="Q801" s="205"/>
    </row>
    <row r="802" spans="15:17" x14ac:dyDescent="0.3">
      <c r="O802" s="202"/>
      <c r="P802" s="205"/>
      <c r="Q802" s="205"/>
    </row>
    <row r="803" spans="15:17" x14ac:dyDescent="0.3">
      <c r="O803" s="202"/>
      <c r="P803" s="205"/>
      <c r="Q803" s="205"/>
    </row>
    <row r="804" spans="15:17" x14ac:dyDescent="0.3">
      <c r="O804" s="202"/>
      <c r="P804" s="205"/>
      <c r="Q804" s="205"/>
    </row>
    <row r="805" spans="15:17" x14ac:dyDescent="0.3">
      <c r="O805" s="202"/>
      <c r="P805" s="205"/>
      <c r="Q805" s="205"/>
    </row>
    <row r="806" spans="15:17" x14ac:dyDescent="0.3">
      <c r="O806" s="202"/>
      <c r="P806" s="205"/>
      <c r="Q806" s="205"/>
    </row>
    <row r="807" spans="15:17" x14ac:dyDescent="0.3">
      <c r="O807" s="202"/>
      <c r="P807" s="205"/>
      <c r="Q807" s="205"/>
    </row>
    <row r="808" spans="15:17" x14ac:dyDescent="0.3">
      <c r="O808" s="202"/>
      <c r="P808" s="205"/>
      <c r="Q808" s="205"/>
    </row>
    <row r="809" spans="15:17" x14ac:dyDescent="0.3">
      <c r="O809" s="202"/>
      <c r="P809" s="205"/>
      <c r="Q809" s="205"/>
    </row>
    <row r="810" spans="15:17" x14ac:dyDescent="0.3">
      <c r="O810" s="202"/>
      <c r="P810" s="205"/>
      <c r="Q810" s="205"/>
    </row>
    <row r="811" spans="15:17" x14ac:dyDescent="0.3">
      <c r="O811" s="202"/>
      <c r="P811" s="205"/>
      <c r="Q811" s="205"/>
    </row>
    <row r="812" spans="15:17" x14ac:dyDescent="0.3">
      <c r="O812" s="202"/>
      <c r="P812" s="205"/>
      <c r="Q812" s="205"/>
    </row>
    <row r="813" spans="15:17" x14ac:dyDescent="0.3">
      <c r="O813" s="202"/>
      <c r="P813" s="205"/>
      <c r="Q813" s="205"/>
    </row>
    <row r="814" spans="15:17" x14ac:dyDescent="0.3">
      <c r="O814" s="202"/>
      <c r="P814" s="205"/>
      <c r="Q814" s="205"/>
    </row>
    <row r="815" spans="15:17" x14ac:dyDescent="0.3">
      <c r="O815" s="202"/>
      <c r="P815" s="205"/>
      <c r="Q815" s="205"/>
    </row>
    <row r="816" spans="15:17" x14ac:dyDescent="0.3">
      <c r="O816" s="202"/>
      <c r="P816" s="205"/>
      <c r="Q816" s="205"/>
    </row>
    <row r="817" spans="15:17" x14ac:dyDescent="0.3">
      <c r="O817" s="202"/>
      <c r="P817" s="205"/>
      <c r="Q817" s="205"/>
    </row>
    <row r="818" spans="15:17" x14ac:dyDescent="0.3">
      <c r="O818" s="202"/>
      <c r="P818" s="205"/>
      <c r="Q818" s="205"/>
    </row>
    <row r="819" spans="15:17" x14ac:dyDescent="0.3">
      <c r="O819" s="202"/>
      <c r="P819" s="205"/>
      <c r="Q819" s="205"/>
    </row>
    <row r="820" spans="15:17" x14ac:dyDescent="0.3">
      <c r="O820" s="202"/>
      <c r="P820" s="205"/>
      <c r="Q820" s="205"/>
    </row>
    <row r="821" spans="15:17" x14ac:dyDescent="0.3">
      <c r="O821" s="202"/>
      <c r="P821" s="205"/>
      <c r="Q821" s="205"/>
    </row>
    <row r="822" spans="15:17" x14ac:dyDescent="0.3">
      <c r="O822" s="202"/>
      <c r="P822" s="205"/>
      <c r="Q822" s="205"/>
    </row>
    <row r="823" spans="15:17" x14ac:dyDescent="0.3">
      <c r="O823" s="202"/>
      <c r="P823" s="205"/>
      <c r="Q823" s="205"/>
    </row>
    <row r="824" spans="15:17" x14ac:dyDescent="0.3">
      <c r="O824" s="202"/>
      <c r="P824" s="205"/>
      <c r="Q824" s="205"/>
    </row>
    <row r="825" spans="15:17" x14ac:dyDescent="0.3">
      <c r="O825" s="202"/>
      <c r="P825" s="205"/>
      <c r="Q825" s="205"/>
    </row>
    <row r="826" spans="15:17" x14ac:dyDescent="0.3">
      <c r="O826" s="202"/>
      <c r="P826" s="205"/>
      <c r="Q826" s="205"/>
    </row>
    <row r="827" spans="15:17" x14ac:dyDescent="0.3">
      <c r="O827" s="202"/>
      <c r="P827" s="205"/>
      <c r="Q827" s="205"/>
    </row>
    <row r="828" spans="15:17" x14ac:dyDescent="0.3">
      <c r="O828" s="202"/>
      <c r="P828" s="205"/>
      <c r="Q828" s="205"/>
    </row>
    <row r="829" spans="15:17" x14ac:dyDescent="0.3">
      <c r="O829" s="202"/>
      <c r="P829" s="205"/>
      <c r="Q829" s="205"/>
    </row>
    <row r="830" spans="15:17" x14ac:dyDescent="0.3">
      <c r="O830" s="202"/>
      <c r="P830" s="205"/>
      <c r="Q830" s="205"/>
    </row>
    <row r="831" spans="15:17" x14ac:dyDescent="0.3">
      <c r="O831" s="202"/>
      <c r="P831" s="205"/>
      <c r="Q831" s="205"/>
    </row>
    <row r="832" spans="15:17" x14ac:dyDescent="0.3">
      <c r="O832" s="202"/>
      <c r="P832" s="205"/>
      <c r="Q832" s="205"/>
    </row>
    <row r="833" spans="15:17" x14ac:dyDescent="0.3">
      <c r="O833" s="202"/>
      <c r="P833" s="205"/>
      <c r="Q833" s="205"/>
    </row>
    <row r="834" spans="15:17" x14ac:dyDescent="0.3">
      <c r="O834" s="202"/>
      <c r="P834" s="205"/>
      <c r="Q834" s="205"/>
    </row>
    <row r="835" spans="15:17" x14ac:dyDescent="0.3">
      <c r="O835" s="202"/>
      <c r="P835" s="205"/>
      <c r="Q835" s="205"/>
    </row>
    <row r="836" spans="15:17" x14ac:dyDescent="0.3">
      <c r="O836" s="202"/>
      <c r="P836" s="205"/>
      <c r="Q836" s="205"/>
    </row>
    <row r="837" spans="15:17" x14ac:dyDescent="0.3">
      <c r="O837" s="202"/>
      <c r="P837" s="205"/>
      <c r="Q837" s="205"/>
    </row>
    <row r="838" spans="15:17" x14ac:dyDescent="0.3">
      <c r="O838" s="202"/>
      <c r="P838" s="205"/>
      <c r="Q838" s="205"/>
    </row>
    <row r="839" spans="15:17" x14ac:dyDescent="0.3">
      <c r="O839" s="202"/>
      <c r="P839" s="205"/>
      <c r="Q839" s="205"/>
    </row>
    <row r="840" spans="15:17" x14ac:dyDescent="0.3">
      <c r="O840" s="202"/>
      <c r="P840" s="205"/>
      <c r="Q840" s="205"/>
    </row>
    <row r="841" spans="15:17" x14ac:dyDescent="0.3">
      <c r="O841" s="202"/>
      <c r="P841" s="205"/>
      <c r="Q841" s="205"/>
    </row>
    <row r="842" spans="15:17" x14ac:dyDescent="0.3">
      <c r="O842" s="202"/>
      <c r="P842" s="205"/>
      <c r="Q842" s="205"/>
    </row>
    <row r="843" spans="15:17" x14ac:dyDescent="0.3">
      <c r="O843" s="202"/>
      <c r="P843" s="205"/>
      <c r="Q843" s="205"/>
    </row>
    <row r="844" spans="15:17" x14ac:dyDescent="0.3">
      <c r="O844" s="202"/>
      <c r="P844" s="205"/>
      <c r="Q844" s="205"/>
    </row>
    <row r="845" spans="15:17" x14ac:dyDescent="0.3">
      <c r="O845" s="202"/>
      <c r="P845" s="205"/>
      <c r="Q845" s="205"/>
    </row>
    <row r="846" spans="15:17" x14ac:dyDescent="0.3">
      <c r="O846" s="202"/>
      <c r="P846" s="205"/>
      <c r="Q846" s="205"/>
    </row>
    <row r="847" spans="15:17" x14ac:dyDescent="0.3">
      <c r="O847" s="202"/>
      <c r="P847" s="205"/>
      <c r="Q847" s="205"/>
    </row>
    <row r="848" spans="15:17" x14ac:dyDescent="0.3">
      <c r="O848" s="202"/>
      <c r="P848" s="205"/>
      <c r="Q848" s="205"/>
    </row>
    <row r="849" spans="15:17" x14ac:dyDescent="0.3">
      <c r="O849" s="202"/>
      <c r="P849" s="205"/>
      <c r="Q849" s="205"/>
    </row>
    <row r="850" spans="15:17" x14ac:dyDescent="0.3">
      <c r="O850" s="202"/>
      <c r="P850" s="205"/>
      <c r="Q850" s="205"/>
    </row>
    <row r="851" spans="15:17" x14ac:dyDescent="0.3">
      <c r="O851" s="202"/>
      <c r="P851" s="205"/>
      <c r="Q851" s="205"/>
    </row>
    <row r="852" spans="15:17" x14ac:dyDescent="0.3">
      <c r="O852" s="202"/>
      <c r="P852" s="205"/>
      <c r="Q852" s="205"/>
    </row>
    <row r="853" spans="15:17" x14ac:dyDescent="0.3">
      <c r="O853" s="202"/>
      <c r="P853" s="205"/>
      <c r="Q853" s="205"/>
    </row>
    <row r="854" spans="15:17" x14ac:dyDescent="0.3">
      <c r="O854" s="202"/>
      <c r="P854" s="205"/>
      <c r="Q854" s="205"/>
    </row>
    <row r="855" spans="15:17" x14ac:dyDescent="0.3">
      <c r="O855" s="202"/>
      <c r="P855" s="205"/>
      <c r="Q855" s="205"/>
    </row>
    <row r="856" spans="15:17" x14ac:dyDescent="0.3">
      <c r="O856" s="202"/>
      <c r="P856" s="205"/>
      <c r="Q856" s="205"/>
    </row>
    <row r="857" spans="15:17" x14ac:dyDescent="0.3">
      <c r="O857" s="202"/>
      <c r="P857" s="205"/>
      <c r="Q857" s="205"/>
    </row>
    <row r="858" spans="15:17" x14ac:dyDescent="0.3">
      <c r="O858" s="202"/>
      <c r="P858" s="205"/>
      <c r="Q858" s="205"/>
    </row>
    <row r="859" spans="15:17" x14ac:dyDescent="0.3">
      <c r="O859" s="202"/>
      <c r="P859" s="205"/>
      <c r="Q859" s="205"/>
    </row>
    <row r="860" spans="15:17" x14ac:dyDescent="0.3">
      <c r="O860" s="202"/>
      <c r="P860" s="205"/>
      <c r="Q860" s="205"/>
    </row>
    <row r="861" spans="15:17" x14ac:dyDescent="0.3">
      <c r="O861" s="202"/>
      <c r="P861" s="205"/>
      <c r="Q861" s="205"/>
    </row>
    <row r="862" spans="15:17" x14ac:dyDescent="0.3">
      <c r="O862" s="202"/>
      <c r="P862" s="205"/>
      <c r="Q862" s="205"/>
    </row>
    <row r="863" spans="15:17" x14ac:dyDescent="0.3">
      <c r="O863" s="202"/>
      <c r="P863" s="205"/>
      <c r="Q863" s="205"/>
    </row>
    <row r="864" spans="15:17" x14ac:dyDescent="0.3">
      <c r="O864" s="202"/>
      <c r="P864" s="205"/>
      <c r="Q864" s="205"/>
    </row>
    <row r="865" spans="15:17" x14ac:dyDescent="0.3">
      <c r="O865" s="202"/>
      <c r="P865" s="205"/>
      <c r="Q865" s="205"/>
    </row>
    <row r="866" spans="15:17" x14ac:dyDescent="0.3">
      <c r="O866" s="202"/>
      <c r="P866" s="205"/>
      <c r="Q866" s="205"/>
    </row>
    <row r="867" spans="15:17" x14ac:dyDescent="0.3">
      <c r="O867" s="202"/>
      <c r="P867" s="205"/>
      <c r="Q867" s="205"/>
    </row>
    <row r="868" spans="15:17" x14ac:dyDescent="0.3">
      <c r="O868" s="202"/>
      <c r="P868" s="205"/>
      <c r="Q868" s="205"/>
    </row>
    <row r="869" spans="15:17" x14ac:dyDescent="0.3">
      <c r="O869" s="202"/>
      <c r="P869" s="205"/>
      <c r="Q869" s="205"/>
    </row>
    <row r="870" spans="15:17" x14ac:dyDescent="0.3">
      <c r="O870" s="202"/>
      <c r="P870" s="205"/>
      <c r="Q870" s="205"/>
    </row>
    <row r="871" spans="15:17" x14ac:dyDescent="0.3">
      <c r="O871" s="202"/>
      <c r="P871" s="205"/>
      <c r="Q871" s="205"/>
    </row>
    <row r="872" spans="15:17" x14ac:dyDescent="0.3">
      <c r="O872" s="202"/>
      <c r="P872" s="205"/>
      <c r="Q872" s="205"/>
    </row>
    <row r="873" spans="15:17" x14ac:dyDescent="0.3">
      <c r="O873" s="202"/>
      <c r="P873" s="205"/>
      <c r="Q873" s="205"/>
    </row>
    <row r="874" spans="15:17" x14ac:dyDescent="0.3">
      <c r="O874" s="202"/>
      <c r="P874" s="205"/>
      <c r="Q874" s="205"/>
    </row>
    <row r="875" spans="15:17" x14ac:dyDescent="0.3">
      <c r="O875" s="202"/>
      <c r="P875" s="205"/>
      <c r="Q875" s="205"/>
    </row>
    <row r="876" spans="15:17" x14ac:dyDescent="0.3">
      <c r="O876" s="202"/>
      <c r="P876" s="205"/>
      <c r="Q876" s="205"/>
    </row>
    <row r="877" spans="15:17" x14ac:dyDescent="0.3">
      <c r="O877" s="202"/>
      <c r="P877" s="205"/>
      <c r="Q877" s="205"/>
    </row>
    <row r="878" spans="15:17" x14ac:dyDescent="0.3">
      <c r="O878" s="202"/>
      <c r="P878" s="205"/>
      <c r="Q878" s="205"/>
    </row>
    <row r="879" spans="15:17" x14ac:dyDescent="0.3">
      <c r="O879" s="202"/>
      <c r="P879" s="205"/>
      <c r="Q879" s="205"/>
    </row>
    <row r="880" spans="15:17" x14ac:dyDescent="0.3">
      <c r="O880" s="202"/>
      <c r="P880" s="205"/>
      <c r="Q880" s="205"/>
    </row>
    <row r="881" spans="15:17" x14ac:dyDescent="0.3">
      <c r="O881" s="202"/>
      <c r="P881" s="205"/>
      <c r="Q881" s="205"/>
    </row>
    <row r="882" spans="15:17" x14ac:dyDescent="0.3">
      <c r="O882" s="202"/>
      <c r="P882" s="205"/>
      <c r="Q882" s="205"/>
    </row>
    <row r="883" spans="15:17" x14ac:dyDescent="0.3">
      <c r="O883" s="202"/>
      <c r="P883" s="205"/>
      <c r="Q883" s="205"/>
    </row>
    <row r="884" spans="15:17" x14ac:dyDescent="0.3">
      <c r="O884" s="202"/>
      <c r="P884" s="205"/>
      <c r="Q884" s="205"/>
    </row>
    <row r="885" spans="15:17" x14ac:dyDescent="0.3">
      <c r="O885" s="202"/>
      <c r="P885" s="205"/>
      <c r="Q885" s="205"/>
    </row>
    <row r="886" spans="15:17" x14ac:dyDescent="0.3">
      <c r="O886" s="202"/>
      <c r="P886" s="205"/>
      <c r="Q886" s="205"/>
    </row>
    <row r="887" spans="15:17" x14ac:dyDescent="0.3">
      <c r="O887" s="202"/>
      <c r="P887" s="205"/>
      <c r="Q887" s="205"/>
    </row>
    <row r="888" spans="15:17" x14ac:dyDescent="0.3">
      <c r="O888" s="202"/>
      <c r="P888" s="205"/>
      <c r="Q888" s="205"/>
    </row>
    <row r="889" spans="15:17" x14ac:dyDescent="0.3">
      <c r="O889" s="202"/>
      <c r="P889" s="205"/>
      <c r="Q889" s="205"/>
    </row>
    <row r="890" spans="15:17" x14ac:dyDescent="0.3">
      <c r="O890" s="202"/>
      <c r="P890" s="205"/>
      <c r="Q890" s="205"/>
    </row>
    <row r="891" spans="15:17" x14ac:dyDescent="0.3">
      <c r="O891" s="202"/>
      <c r="P891" s="205"/>
      <c r="Q891" s="205"/>
    </row>
    <row r="892" spans="15:17" x14ac:dyDescent="0.3">
      <c r="O892" s="202"/>
      <c r="P892" s="205"/>
      <c r="Q892" s="205"/>
    </row>
    <row r="893" spans="15:17" x14ac:dyDescent="0.3">
      <c r="O893" s="202"/>
      <c r="P893" s="205"/>
      <c r="Q893" s="205"/>
    </row>
    <row r="894" spans="15:17" x14ac:dyDescent="0.3">
      <c r="O894" s="202"/>
      <c r="P894" s="205"/>
      <c r="Q894" s="205"/>
    </row>
    <row r="895" spans="15:17" x14ac:dyDescent="0.3">
      <c r="O895" s="202"/>
      <c r="P895" s="205"/>
      <c r="Q895" s="205"/>
    </row>
    <row r="896" spans="15:17" x14ac:dyDescent="0.3">
      <c r="O896" s="202"/>
      <c r="P896" s="205"/>
      <c r="Q896" s="205"/>
    </row>
    <row r="897" spans="15:17" x14ac:dyDescent="0.3">
      <c r="O897" s="202"/>
      <c r="P897" s="205"/>
      <c r="Q897" s="205"/>
    </row>
    <row r="898" spans="15:17" x14ac:dyDescent="0.3">
      <c r="O898" s="202"/>
      <c r="P898" s="205"/>
      <c r="Q898" s="205"/>
    </row>
    <row r="899" spans="15:17" x14ac:dyDescent="0.3">
      <c r="O899" s="202"/>
      <c r="P899" s="205"/>
      <c r="Q899" s="205"/>
    </row>
    <row r="900" spans="15:17" x14ac:dyDescent="0.3">
      <c r="O900" s="202"/>
      <c r="P900" s="205"/>
      <c r="Q900" s="205"/>
    </row>
    <row r="901" spans="15:17" x14ac:dyDescent="0.3">
      <c r="O901" s="202"/>
      <c r="P901" s="205"/>
      <c r="Q901" s="205"/>
    </row>
    <row r="902" spans="15:17" x14ac:dyDescent="0.3">
      <c r="O902" s="202"/>
      <c r="P902" s="205"/>
      <c r="Q902" s="205"/>
    </row>
    <row r="903" spans="15:17" x14ac:dyDescent="0.3">
      <c r="O903" s="202"/>
      <c r="P903" s="205"/>
      <c r="Q903" s="205"/>
    </row>
    <row r="904" spans="15:17" x14ac:dyDescent="0.3">
      <c r="O904" s="202"/>
      <c r="P904" s="205"/>
      <c r="Q904" s="205"/>
    </row>
    <row r="905" spans="15:17" x14ac:dyDescent="0.3">
      <c r="O905" s="202"/>
      <c r="P905" s="205"/>
      <c r="Q905" s="205"/>
    </row>
    <row r="906" spans="15:17" x14ac:dyDescent="0.3">
      <c r="O906" s="202"/>
      <c r="P906" s="205"/>
      <c r="Q906" s="205"/>
    </row>
    <row r="907" spans="15:17" x14ac:dyDescent="0.3">
      <c r="O907" s="202"/>
      <c r="P907" s="205"/>
      <c r="Q907" s="205"/>
    </row>
    <row r="908" spans="15:17" x14ac:dyDescent="0.3">
      <c r="O908" s="202"/>
      <c r="P908" s="205"/>
      <c r="Q908" s="205"/>
    </row>
    <row r="909" spans="15:17" x14ac:dyDescent="0.3">
      <c r="O909" s="202"/>
      <c r="P909" s="205"/>
      <c r="Q909" s="205"/>
    </row>
    <row r="910" spans="15:17" x14ac:dyDescent="0.3">
      <c r="O910" s="202"/>
      <c r="P910" s="205"/>
      <c r="Q910" s="205"/>
    </row>
    <row r="911" spans="15:17" x14ac:dyDescent="0.3">
      <c r="O911" s="202"/>
      <c r="P911" s="205"/>
      <c r="Q911" s="205"/>
    </row>
    <row r="912" spans="15:17" x14ac:dyDescent="0.3">
      <c r="O912" s="202"/>
      <c r="P912" s="205"/>
      <c r="Q912" s="205"/>
    </row>
    <row r="913" spans="15:17" x14ac:dyDescent="0.3">
      <c r="O913" s="202"/>
      <c r="P913" s="205"/>
      <c r="Q913" s="205"/>
    </row>
    <row r="914" spans="15:17" x14ac:dyDescent="0.3">
      <c r="O914" s="202"/>
      <c r="P914" s="205"/>
      <c r="Q914" s="205"/>
    </row>
    <row r="915" spans="15:17" x14ac:dyDescent="0.3">
      <c r="O915" s="202"/>
      <c r="P915" s="205"/>
      <c r="Q915" s="205"/>
    </row>
    <row r="916" spans="15:17" x14ac:dyDescent="0.3">
      <c r="O916" s="202"/>
      <c r="P916" s="205"/>
      <c r="Q916" s="205"/>
    </row>
    <row r="917" spans="15:17" x14ac:dyDescent="0.3">
      <c r="O917" s="202"/>
      <c r="P917" s="205"/>
      <c r="Q917" s="205"/>
    </row>
    <row r="918" spans="15:17" x14ac:dyDescent="0.3">
      <c r="O918" s="202"/>
      <c r="P918" s="205"/>
      <c r="Q918" s="205"/>
    </row>
    <row r="919" spans="15:17" x14ac:dyDescent="0.3">
      <c r="O919" s="202"/>
      <c r="P919" s="205"/>
      <c r="Q919" s="205"/>
    </row>
    <row r="920" spans="15:17" x14ac:dyDescent="0.3">
      <c r="O920" s="202"/>
      <c r="P920" s="205"/>
      <c r="Q920" s="205"/>
    </row>
    <row r="921" spans="15:17" x14ac:dyDescent="0.3">
      <c r="O921" s="202"/>
      <c r="P921" s="205"/>
      <c r="Q921" s="205"/>
    </row>
    <row r="922" spans="15:17" x14ac:dyDescent="0.3">
      <c r="O922" s="202"/>
      <c r="P922" s="205"/>
      <c r="Q922" s="205"/>
    </row>
    <row r="923" spans="15:17" x14ac:dyDescent="0.3">
      <c r="O923" s="202"/>
      <c r="P923" s="205"/>
      <c r="Q923" s="205"/>
    </row>
    <row r="924" spans="15:17" x14ac:dyDescent="0.3">
      <c r="O924" s="202"/>
      <c r="P924" s="205"/>
      <c r="Q924" s="205"/>
    </row>
    <row r="925" spans="15:17" x14ac:dyDescent="0.3">
      <c r="O925" s="202"/>
      <c r="P925" s="205"/>
      <c r="Q925" s="205"/>
    </row>
    <row r="926" spans="15:17" x14ac:dyDescent="0.3">
      <c r="O926" s="202"/>
      <c r="P926" s="205"/>
      <c r="Q926" s="205"/>
    </row>
    <row r="927" spans="15:17" x14ac:dyDescent="0.3">
      <c r="O927" s="202"/>
      <c r="P927" s="205"/>
      <c r="Q927" s="205"/>
    </row>
    <row r="928" spans="15:17" x14ac:dyDescent="0.3">
      <c r="O928" s="202"/>
      <c r="P928" s="205"/>
      <c r="Q928" s="205"/>
    </row>
    <row r="929" spans="15:17" x14ac:dyDescent="0.3">
      <c r="O929" s="202"/>
      <c r="P929" s="205"/>
      <c r="Q929" s="205"/>
    </row>
    <row r="930" spans="15:17" x14ac:dyDescent="0.3">
      <c r="O930" s="202"/>
      <c r="P930" s="205"/>
      <c r="Q930" s="205"/>
    </row>
    <row r="931" spans="15:17" x14ac:dyDescent="0.3">
      <c r="O931" s="202"/>
      <c r="P931" s="205"/>
      <c r="Q931" s="205"/>
    </row>
    <row r="932" spans="15:17" x14ac:dyDescent="0.3">
      <c r="O932" s="202"/>
      <c r="P932" s="205"/>
      <c r="Q932" s="205"/>
    </row>
    <row r="933" spans="15:17" x14ac:dyDescent="0.3">
      <c r="O933" s="202"/>
      <c r="P933" s="205"/>
      <c r="Q933" s="205"/>
    </row>
    <row r="934" spans="15:17" x14ac:dyDescent="0.3">
      <c r="O934" s="202"/>
      <c r="P934" s="205"/>
      <c r="Q934" s="205"/>
    </row>
    <row r="935" spans="15:17" x14ac:dyDescent="0.3">
      <c r="O935" s="202"/>
      <c r="P935" s="205"/>
      <c r="Q935" s="205"/>
    </row>
    <row r="936" spans="15:17" x14ac:dyDescent="0.3">
      <c r="O936" s="202"/>
      <c r="P936" s="205"/>
      <c r="Q936" s="205"/>
    </row>
    <row r="937" spans="15:17" x14ac:dyDescent="0.3">
      <c r="O937" s="202"/>
      <c r="P937" s="205"/>
      <c r="Q937" s="205"/>
    </row>
    <row r="938" spans="15:17" x14ac:dyDescent="0.3">
      <c r="O938" s="202"/>
      <c r="P938" s="205"/>
      <c r="Q938" s="205"/>
    </row>
    <row r="939" spans="15:17" x14ac:dyDescent="0.3">
      <c r="O939" s="202"/>
      <c r="P939" s="205"/>
      <c r="Q939" s="205"/>
    </row>
    <row r="940" spans="15:17" x14ac:dyDescent="0.3">
      <c r="O940" s="202"/>
      <c r="P940" s="205"/>
      <c r="Q940" s="205"/>
    </row>
    <row r="941" spans="15:17" x14ac:dyDescent="0.3">
      <c r="O941" s="202"/>
      <c r="P941" s="205"/>
      <c r="Q941" s="205"/>
    </row>
    <row r="942" spans="15:17" x14ac:dyDescent="0.3">
      <c r="O942" s="202"/>
      <c r="P942" s="205"/>
      <c r="Q942" s="205"/>
    </row>
    <row r="943" spans="15:17" x14ac:dyDescent="0.3">
      <c r="O943" s="202"/>
      <c r="P943" s="205"/>
      <c r="Q943" s="205"/>
    </row>
    <row r="944" spans="15:17" x14ac:dyDescent="0.3">
      <c r="O944" s="202"/>
      <c r="P944" s="205"/>
      <c r="Q944" s="205"/>
    </row>
    <row r="945" spans="15:17" x14ac:dyDescent="0.3">
      <c r="O945" s="202"/>
      <c r="P945" s="205"/>
      <c r="Q945" s="205"/>
    </row>
    <row r="946" spans="15:17" x14ac:dyDescent="0.3">
      <c r="O946" s="202"/>
      <c r="P946" s="205"/>
      <c r="Q946" s="205"/>
    </row>
    <row r="947" spans="15:17" x14ac:dyDescent="0.3">
      <c r="O947" s="202"/>
      <c r="P947" s="205"/>
      <c r="Q947" s="205"/>
    </row>
    <row r="948" spans="15:17" x14ac:dyDescent="0.3">
      <c r="O948" s="202"/>
      <c r="P948" s="205"/>
      <c r="Q948" s="205"/>
    </row>
    <row r="949" spans="15:17" x14ac:dyDescent="0.3">
      <c r="O949" s="202"/>
      <c r="P949" s="205"/>
      <c r="Q949" s="205"/>
    </row>
    <row r="950" spans="15:17" x14ac:dyDescent="0.3">
      <c r="O950" s="202"/>
      <c r="P950" s="205"/>
      <c r="Q950" s="205"/>
    </row>
    <row r="951" spans="15:17" x14ac:dyDescent="0.3">
      <c r="O951" s="202"/>
      <c r="P951" s="205"/>
      <c r="Q951" s="205"/>
    </row>
    <row r="952" spans="15:17" x14ac:dyDescent="0.3">
      <c r="O952" s="202"/>
      <c r="P952" s="205"/>
      <c r="Q952" s="205"/>
    </row>
    <row r="953" spans="15:17" x14ac:dyDescent="0.3">
      <c r="O953" s="202"/>
      <c r="P953" s="205"/>
      <c r="Q953" s="205"/>
    </row>
    <row r="954" spans="15:17" x14ac:dyDescent="0.3">
      <c r="O954" s="202"/>
      <c r="P954" s="205"/>
      <c r="Q954" s="205"/>
    </row>
    <row r="955" spans="15:17" x14ac:dyDescent="0.3">
      <c r="O955" s="202"/>
      <c r="P955" s="205"/>
      <c r="Q955" s="205"/>
    </row>
    <row r="956" spans="15:17" x14ac:dyDescent="0.3">
      <c r="O956" s="202"/>
      <c r="P956" s="205"/>
      <c r="Q956" s="205"/>
    </row>
    <row r="957" spans="15:17" x14ac:dyDescent="0.3">
      <c r="O957" s="202"/>
      <c r="P957" s="205"/>
      <c r="Q957" s="205"/>
    </row>
    <row r="958" spans="15:17" x14ac:dyDescent="0.3">
      <c r="O958" s="202"/>
      <c r="P958" s="205"/>
      <c r="Q958" s="205"/>
    </row>
    <row r="959" spans="15:17" x14ac:dyDescent="0.3">
      <c r="O959" s="202"/>
      <c r="P959" s="205"/>
      <c r="Q959" s="205"/>
    </row>
    <row r="960" spans="15:17" x14ac:dyDescent="0.3">
      <c r="O960" s="202"/>
      <c r="P960" s="205"/>
      <c r="Q960" s="205"/>
    </row>
    <row r="961" spans="15:17" x14ac:dyDescent="0.3">
      <c r="O961" s="202"/>
      <c r="P961" s="205"/>
      <c r="Q961" s="205"/>
    </row>
    <row r="962" spans="15:17" x14ac:dyDescent="0.3">
      <c r="O962" s="202"/>
      <c r="P962" s="205"/>
      <c r="Q962" s="205"/>
    </row>
    <row r="963" spans="15:17" x14ac:dyDescent="0.3">
      <c r="O963" s="202"/>
      <c r="P963" s="205"/>
      <c r="Q963" s="205"/>
    </row>
    <row r="964" spans="15:17" x14ac:dyDescent="0.3">
      <c r="O964" s="202"/>
      <c r="P964" s="205"/>
      <c r="Q964" s="205"/>
    </row>
    <row r="965" spans="15:17" x14ac:dyDescent="0.3">
      <c r="O965" s="202"/>
      <c r="P965" s="205"/>
      <c r="Q965" s="205"/>
    </row>
  </sheetData>
  <hyperlinks>
    <hyperlink ref="N1" location="'Navigation &amp; Instructions'!A1" display="Navigation" xr:uid="{00000000-0004-0000-1D00-000000000000}"/>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
  <sheetViews>
    <sheetView workbookViewId="0">
      <selection activeCell="B2" sqref="B2"/>
    </sheetView>
  </sheetViews>
  <sheetFormatPr defaultRowHeight="14.4" x14ac:dyDescent="0.3"/>
  <sheetData>
    <row r="2" spans="2:2" ht="18" x14ac:dyDescent="0.35">
      <c r="B2" s="56" t="s">
        <v>68</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X69"/>
  <sheetViews>
    <sheetView workbookViewId="0">
      <selection activeCell="M35" sqref="M35"/>
    </sheetView>
  </sheetViews>
  <sheetFormatPr defaultColWidth="8.77734375" defaultRowHeight="14.4" x14ac:dyDescent="0.3"/>
  <cols>
    <col min="1" max="1" width="3.5546875" customWidth="1"/>
    <col min="2" max="2" width="49.77734375" customWidth="1"/>
    <col min="3" max="3" width="9.44140625" bestFit="1" customWidth="1"/>
    <col min="4" max="4" width="6.44140625" customWidth="1"/>
    <col min="14" max="14" width="10.44140625" customWidth="1"/>
  </cols>
  <sheetData>
    <row r="1" spans="2:24" ht="15.6" x14ac:dyDescent="0.3">
      <c r="B1" s="14" t="s">
        <v>381</v>
      </c>
      <c r="N1" s="15" t="s">
        <v>135</v>
      </c>
    </row>
    <row r="2" spans="2:24" x14ac:dyDescent="0.3">
      <c r="B2" s="19"/>
    </row>
    <row r="3" spans="2:24" x14ac:dyDescent="0.3">
      <c r="B3" s="19" t="s">
        <v>331</v>
      </c>
    </row>
    <row r="4" spans="2:24" x14ac:dyDescent="0.3">
      <c r="B4" s="19" t="s">
        <v>332</v>
      </c>
    </row>
    <row r="5" spans="2:24" x14ac:dyDescent="0.3">
      <c r="B5" s="39" t="s">
        <v>333</v>
      </c>
    </row>
    <row r="6" spans="2:24" ht="15" thickBot="1" x14ac:dyDescent="0.35">
      <c r="B6" s="227" t="s">
        <v>334</v>
      </c>
      <c r="C6" s="228"/>
      <c r="D6" s="228"/>
      <c r="E6" s="228"/>
      <c r="F6" s="228"/>
      <c r="G6" s="228"/>
      <c r="H6" s="228"/>
      <c r="I6" s="228"/>
      <c r="J6" s="228"/>
      <c r="K6" s="228"/>
      <c r="L6" s="228"/>
      <c r="M6" s="228"/>
      <c r="N6" s="228"/>
      <c r="O6" s="228"/>
      <c r="P6" s="228"/>
      <c r="Q6" s="228"/>
      <c r="R6" s="228"/>
      <c r="S6" s="228"/>
      <c r="T6" s="228"/>
      <c r="U6" s="228"/>
      <c r="V6" s="228"/>
      <c r="W6" s="228"/>
      <c r="X6" s="228"/>
    </row>
    <row r="7" spans="2:24" ht="15" thickBot="1" x14ac:dyDescent="0.35">
      <c r="B7" s="775" t="s">
        <v>335</v>
      </c>
      <c r="C7" s="776"/>
      <c r="E7" s="229" t="s">
        <v>336</v>
      </c>
    </row>
    <row r="8" spans="2:24" ht="15" thickBot="1" x14ac:dyDescent="0.35">
      <c r="B8" s="230" t="s">
        <v>337</v>
      </c>
      <c r="C8" s="231">
        <v>0.08</v>
      </c>
    </row>
    <row r="9" spans="2:24" ht="15" thickBot="1" x14ac:dyDescent="0.35">
      <c r="B9" s="230" t="s">
        <v>338</v>
      </c>
      <c r="C9" s="232">
        <v>0.14000000000000001</v>
      </c>
    </row>
    <row r="10" spans="2:24" ht="15" thickBot="1" x14ac:dyDescent="0.35">
      <c r="B10" s="233" t="s">
        <v>339</v>
      </c>
      <c r="C10" s="234">
        <v>0.4</v>
      </c>
      <c r="E10" s="235" t="s">
        <v>340</v>
      </c>
    </row>
    <row r="11" spans="2:24" x14ac:dyDescent="0.3">
      <c r="B11" s="236"/>
    </row>
    <row r="12" spans="2:24" x14ac:dyDescent="0.3">
      <c r="B12" s="236" t="s">
        <v>341</v>
      </c>
      <c r="C12" s="35">
        <v>0.15</v>
      </c>
      <c r="E12" s="235" t="s">
        <v>342</v>
      </c>
    </row>
    <row r="13" spans="2:24" x14ac:dyDescent="0.3">
      <c r="B13" s="236" t="s">
        <v>343</v>
      </c>
      <c r="C13">
        <v>2.13</v>
      </c>
      <c r="E13" s="235" t="s">
        <v>344</v>
      </c>
    </row>
    <row r="14" spans="2:24" x14ac:dyDescent="0.3">
      <c r="B14" s="236" t="s">
        <v>345</v>
      </c>
      <c r="C14" s="33">
        <f>C10*C13</f>
        <v>0.85199999999999998</v>
      </c>
      <c r="E14" s="235" t="s">
        <v>346</v>
      </c>
    </row>
    <row r="15" spans="2:24" x14ac:dyDescent="0.3">
      <c r="B15" s="236" t="s">
        <v>347</v>
      </c>
      <c r="C15" s="237">
        <f>(1-d)*re+d*rd*(1-tc)</f>
        <v>7.8656000000000004E-2</v>
      </c>
    </row>
    <row r="16" spans="2:24" x14ac:dyDescent="0.3">
      <c r="B16" s="238" t="s">
        <v>348</v>
      </c>
    </row>
    <row r="17" spans="2:24" x14ac:dyDescent="0.3">
      <c r="B17" s="238" t="s">
        <v>349</v>
      </c>
    </row>
    <row r="18" spans="2:24" x14ac:dyDescent="0.3">
      <c r="B18" s="238" t="s">
        <v>350</v>
      </c>
    </row>
    <row r="19" spans="2:24" x14ac:dyDescent="0.3">
      <c r="B19" s="238" t="s">
        <v>351</v>
      </c>
    </row>
    <row r="21" spans="2:24" x14ac:dyDescent="0.3">
      <c r="B21" s="227" t="s">
        <v>352</v>
      </c>
      <c r="C21" s="228"/>
      <c r="D21" s="228"/>
      <c r="E21" s="228"/>
      <c r="F21" s="228"/>
      <c r="G21" s="228"/>
      <c r="H21" s="228"/>
      <c r="I21" s="228"/>
      <c r="J21" s="228"/>
      <c r="K21" s="228"/>
      <c r="L21" s="228"/>
      <c r="M21" s="228"/>
      <c r="N21" s="228"/>
      <c r="O21" s="228"/>
      <c r="P21" s="228"/>
      <c r="Q21" s="228"/>
      <c r="R21" s="228"/>
      <c r="S21" s="228"/>
      <c r="T21" s="228"/>
      <c r="U21" s="228"/>
      <c r="V21" s="228"/>
      <c r="W21" s="228"/>
      <c r="X21" s="228"/>
    </row>
    <row r="22" spans="2:24" x14ac:dyDescent="0.3">
      <c r="C22" t="s">
        <v>33</v>
      </c>
    </row>
    <row r="23" spans="2:24" x14ac:dyDescent="0.3">
      <c r="B23" s="24" t="s">
        <v>353</v>
      </c>
      <c r="C23" s="24">
        <v>0</v>
      </c>
      <c r="D23" s="24">
        <f t="shared" ref="D23:W23" si="0">C23+1</f>
        <v>1</v>
      </c>
      <c r="E23" s="24">
        <f t="shared" si="0"/>
        <v>2</v>
      </c>
      <c r="F23" s="24">
        <f t="shared" si="0"/>
        <v>3</v>
      </c>
      <c r="G23" s="24">
        <f t="shared" si="0"/>
        <v>4</v>
      </c>
      <c r="H23" s="24">
        <f t="shared" si="0"/>
        <v>5</v>
      </c>
      <c r="I23" s="24">
        <f t="shared" si="0"/>
        <v>6</v>
      </c>
      <c r="J23" s="24">
        <f t="shared" si="0"/>
        <v>7</v>
      </c>
      <c r="K23" s="24">
        <f t="shared" si="0"/>
        <v>8</v>
      </c>
      <c r="L23" s="24">
        <f t="shared" si="0"/>
        <v>9</v>
      </c>
      <c r="M23" s="24">
        <f t="shared" si="0"/>
        <v>10</v>
      </c>
      <c r="N23" s="24">
        <f t="shared" si="0"/>
        <v>11</v>
      </c>
      <c r="O23" s="24">
        <f t="shared" si="0"/>
        <v>12</v>
      </c>
      <c r="P23" s="24">
        <f t="shared" si="0"/>
        <v>13</v>
      </c>
      <c r="Q23" s="24">
        <f t="shared" si="0"/>
        <v>14</v>
      </c>
      <c r="R23" s="24">
        <f t="shared" si="0"/>
        <v>15</v>
      </c>
      <c r="S23" s="24">
        <f t="shared" si="0"/>
        <v>16</v>
      </c>
      <c r="T23" s="24">
        <f t="shared" si="0"/>
        <v>17</v>
      </c>
      <c r="U23" s="24">
        <f t="shared" si="0"/>
        <v>18</v>
      </c>
      <c r="V23" s="24">
        <f t="shared" si="0"/>
        <v>19</v>
      </c>
      <c r="W23" s="24">
        <f t="shared" si="0"/>
        <v>20</v>
      </c>
      <c r="X23" s="239" t="s">
        <v>354</v>
      </c>
    </row>
    <row r="24" spans="2:24" x14ac:dyDescent="0.3">
      <c r="B24" s="238" t="s">
        <v>355</v>
      </c>
      <c r="C24">
        <v>-1750</v>
      </c>
      <c r="D24">
        <v>-475</v>
      </c>
      <c r="E24">
        <v>-200</v>
      </c>
      <c r="F24">
        <v>0</v>
      </c>
      <c r="G24">
        <v>220</v>
      </c>
      <c r="H24">
        <v>230</v>
      </c>
      <c r="I24">
        <v>240</v>
      </c>
      <c r="J24">
        <v>250</v>
      </c>
      <c r="K24">
        <v>260</v>
      </c>
      <c r="L24">
        <v>270</v>
      </c>
      <c r="M24">
        <v>280</v>
      </c>
      <c r="N24">
        <v>290</v>
      </c>
      <c r="O24">
        <v>300</v>
      </c>
      <c r="P24">
        <v>320</v>
      </c>
      <c r="Q24">
        <v>340</v>
      </c>
      <c r="R24">
        <v>360</v>
      </c>
      <c r="S24">
        <v>370</v>
      </c>
      <c r="T24">
        <v>380</v>
      </c>
      <c r="U24">
        <v>390</v>
      </c>
      <c r="V24">
        <v>400</v>
      </c>
      <c r="W24">
        <v>410</v>
      </c>
      <c r="X24">
        <v>2050</v>
      </c>
    </row>
    <row r="25" spans="2:24" x14ac:dyDescent="0.3">
      <c r="B25" s="238" t="s">
        <v>356</v>
      </c>
      <c r="C25">
        <v>-100</v>
      </c>
      <c r="D25">
        <v>-50</v>
      </c>
      <c r="E25">
        <v>-30</v>
      </c>
      <c r="F25">
        <v>30</v>
      </c>
      <c r="G25">
        <v>30</v>
      </c>
      <c r="H25">
        <v>30</v>
      </c>
      <c r="I25">
        <v>30</v>
      </c>
      <c r="J25">
        <v>40</v>
      </c>
      <c r="K25">
        <v>40</v>
      </c>
      <c r="L25">
        <v>40</v>
      </c>
      <c r="M25">
        <v>40</v>
      </c>
      <c r="N25">
        <v>40</v>
      </c>
      <c r="O25">
        <v>40</v>
      </c>
      <c r="P25">
        <v>40</v>
      </c>
      <c r="Q25">
        <v>40</v>
      </c>
      <c r="R25">
        <v>40</v>
      </c>
      <c r="S25">
        <v>40</v>
      </c>
      <c r="T25">
        <v>40</v>
      </c>
      <c r="U25">
        <v>40</v>
      </c>
      <c r="V25">
        <v>40</v>
      </c>
      <c r="W25">
        <v>50</v>
      </c>
      <c r="X25">
        <v>250</v>
      </c>
    </row>
    <row r="26" spans="2:24" x14ac:dyDescent="0.3">
      <c r="B26" s="238" t="s">
        <v>348</v>
      </c>
      <c r="G26" s="33"/>
      <c r="H26" s="33"/>
      <c r="I26" s="33"/>
      <c r="J26" s="33"/>
      <c r="K26" s="33"/>
      <c r="L26" s="33"/>
      <c r="M26" s="33"/>
      <c r="N26" s="33"/>
      <c r="O26" s="33"/>
      <c r="P26" s="33"/>
      <c r="Q26" s="33"/>
      <c r="R26" s="33"/>
      <c r="S26" s="33"/>
      <c r="T26" s="33"/>
      <c r="U26" s="33"/>
      <c r="V26" s="33"/>
      <c r="W26" s="33"/>
    </row>
    <row r="27" spans="2:24" x14ac:dyDescent="0.3">
      <c r="B27" s="238" t="s">
        <v>357</v>
      </c>
    </row>
    <row r="28" spans="2:24" x14ac:dyDescent="0.3">
      <c r="B28" s="238" t="s">
        <v>358</v>
      </c>
    </row>
    <row r="29" spans="2:24" x14ac:dyDescent="0.3">
      <c r="B29" s="238"/>
    </row>
    <row r="30" spans="2:24" x14ac:dyDescent="0.3">
      <c r="B30" s="227" t="s">
        <v>46</v>
      </c>
      <c r="C30" s="228"/>
      <c r="D30" s="228"/>
      <c r="E30" s="228"/>
      <c r="F30" s="228"/>
      <c r="G30" s="228"/>
      <c r="H30" s="228"/>
      <c r="I30" s="228"/>
      <c r="J30" s="228"/>
      <c r="K30" s="228"/>
      <c r="L30" s="228"/>
      <c r="M30" s="228"/>
      <c r="N30" s="228"/>
      <c r="O30" s="228"/>
      <c r="P30" s="228"/>
      <c r="Q30" s="228"/>
      <c r="R30" s="228"/>
      <c r="S30" s="228"/>
      <c r="T30" s="228"/>
      <c r="U30" s="228"/>
      <c r="V30" s="228"/>
      <c r="W30" s="228"/>
      <c r="X30" s="228"/>
    </row>
    <row r="31" spans="2:24" x14ac:dyDescent="0.3">
      <c r="B31" s="240" t="s">
        <v>359</v>
      </c>
      <c r="C31" s="24" t="s">
        <v>46</v>
      </c>
      <c r="D31" s="31"/>
      <c r="E31" s="31"/>
      <c r="F31" s="31"/>
      <c r="G31" s="31"/>
      <c r="H31" s="31"/>
      <c r="I31" s="31"/>
      <c r="J31" s="31"/>
      <c r="K31" s="31"/>
      <c r="L31" s="31"/>
      <c r="M31" s="31"/>
      <c r="N31" s="31"/>
      <c r="O31" s="31"/>
      <c r="P31" s="31"/>
      <c r="Q31" s="31"/>
      <c r="R31" s="31"/>
      <c r="S31" s="31"/>
      <c r="T31" s="31"/>
      <c r="U31" s="31"/>
      <c r="V31" s="31"/>
      <c r="W31" s="31"/>
      <c r="X31" s="31"/>
    </row>
    <row r="32" spans="2:24" x14ac:dyDescent="0.3">
      <c r="B32" s="238" t="s">
        <v>355</v>
      </c>
      <c r="C32" s="241">
        <f>NPV(wacc,D24:X24)+C24</f>
        <v>185.10125371458662</v>
      </c>
    </row>
    <row r="33" spans="2:17" x14ac:dyDescent="0.3">
      <c r="B33" s="238" t="s">
        <v>356</v>
      </c>
      <c r="C33" s="241">
        <f>NPV(wacc,D25:X25)+C25</f>
        <v>177.71155128260625</v>
      </c>
    </row>
    <row r="34" spans="2:17" s="203" customFormat="1" x14ac:dyDescent="0.3">
      <c r="B34" s="202"/>
      <c r="C34" s="202"/>
      <c r="D34" s="202"/>
    </row>
    <row r="35" spans="2:17" s="203" customFormat="1" x14ac:dyDescent="0.3">
      <c r="B35" s="204" t="s">
        <v>360</v>
      </c>
      <c r="C35" s="202"/>
      <c r="D35" s="202"/>
      <c r="O35" s="202"/>
      <c r="P35" s="205"/>
      <c r="Q35" s="205"/>
    </row>
    <row r="36" spans="2:17" s="203" customFormat="1" x14ac:dyDescent="0.3">
      <c r="B36" s="206"/>
      <c r="C36" s="202"/>
      <c r="D36" s="202"/>
      <c r="O36" s="202"/>
      <c r="P36" s="205"/>
      <c r="Q36" s="205"/>
    </row>
    <row r="37" spans="2:17" s="203" customFormat="1" x14ac:dyDescent="0.3">
      <c r="B37" s="207" t="s">
        <v>258</v>
      </c>
      <c r="C37" s="208"/>
      <c r="O37" s="202"/>
      <c r="P37" s="205"/>
      <c r="Q37" s="205"/>
    </row>
    <row r="38" spans="2:17" s="203" customFormat="1" x14ac:dyDescent="0.3">
      <c r="B38" s="213"/>
      <c r="C38" s="214"/>
      <c r="D38" s="215"/>
      <c r="E38" s="216"/>
      <c r="F38" s="216"/>
      <c r="G38" s="216"/>
      <c r="H38" s="216"/>
      <c r="I38" s="216"/>
      <c r="J38" s="216"/>
      <c r="K38" s="216"/>
      <c r="L38" s="216"/>
      <c r="M38" s="217"/>
      <c r="O38" s="202"/>
      <c r="P38" s="205"/>
      <c r="Q38" s="205"/>
    </row>
    <row r="39" spans="2:17" s="203" customFormat="1" x14ac:dyDescent="0.3">
      <c r="B39" s="218"/>
      <c r="C39" s="219"/>
      <c r="D39" s="220"/>
      <c r="E39" s="220"/>
      <c r="F39" s="220"/>
      <c r="G39" s="220"/>
      <c r="H39" s="220"/>
      <c r="I39" s="220"/>
      <c r="J39" s="220"/>
      <c r="K39" s="220"/>
      <c r="L39" s="220"/>
      <c r="M39" s="221"/>
      <c r="O39" s="202"/>
      <c r="P39" s="205"/>
      <c r="Q39" s="205"/>
    </row>
    <row r="40" spans="2:17" s="203" customFormat="1" x14ac:dyDescent="0.3">
      <c r="B40" s="218"/>
      <c r="C40" s="219"/>
      <c r="D40" s="220"/>
      <c r="E40" s="220"/>
      <c r="F40" s="220"/>
      <c r="G40" s="220"/>
      <c r="H40" s="220"/>
      <c r="I40" s="220"/>
      <c r="J40" s="220"/>
      <c r="K40" s="220"/>
      <c r="L40" s="220"/>
      <c r="M40" s="221"/>
      <c r="O40" s="202"/>
      <c r="P40" s="205"/>
      <c r="Q40" s="205"/>
    </row>
    <row r="41" spans="2:17" s="203" customFormat="1" x14ac:dyDescent="0.3">
      <c r="B41" s="218"/>
      <c r="C41" s="219"/>
      <c r="D41" s="220"/>
      <c r="E41" s="220"/>
      <c r="F41" s="220"/>
      <c r="G41" s="220"/>
      <c r="H41" s="220"/>
      <c r="I41" s="220"/>
      <c r="J41" s="220"/>
      <c r="K41" s="220"/>
      <c r="L41" s="220"/>
      <c r="M41" s="221"/>
      <c r="O41" s="202"/>
      <c r="P41" s="205"/>
      <c r="Q41" s="205"/>
    </row>
    <row r="42" spans="2:17" s="203" customFormat="1" x14ac:dyDescent="0.3">
      <c r="B42" s="218"/>
      <c r="C42" s="219"/>
      <c r="D42" s="220"/>
      <c r="E42" s="220"/>
      <c r="F42" s="220"/>
      <c r="G42" s="220"/>
      <c r="H42" s="220"/>
      <c r="I42" s="220"/>
      <c r="J42" s="220"/>
      <c r="K42" s="220"/>
      <c r="L42" s="220"/>
      <c r="M42" s="221"/>
      <c r="O42" s="202"/>
      <c r="P42" s="205"/>
      <c r="Q42" s="205"/>
    </row>
    <row r="43" spans="2:17" s="203" customFormat="1" x14ac:dyDescent="0.3">
      <c r="B43" s="218"/>
      <c r="C43" s="219"/>
      <c r="D43" s="220"/>
      <c r="E43" s="220"/>
      <c r="F43" s="220"/>
      <c r="G43" s="220"/>
      <c r="H43" s="220"/>
      <c r="I43" s="220"/>
      <c r="J43" s="220"/>
      <c r="K43" s="220"/>
      <c r="L43" s="220"/>
      <c r="M43" s="221"/>
      <c r="O43" s="202"/>
      <c r="P43" s="205"/>
      <c r="Q43" s="205"/>
    </row>
    <row r="44" spans="2:17" s="203" customFormat="1" x14ac:dyDescent="0.3">
      <c r="B44" s="218"/>
      <c r="C44" s="219"/>
      <c r="D44" s="220"/>
      <c r="E44" s="220"/>
      <c r="F44" s="220"/>
      <c r="G44" s="220"/>
      <c r="H44" s="220"/>
      <c r="I44" s="220"/>
      <c r="J44" s="220"/>
      <c r="K44" s="220"/>
      <c r="L44" s="220"/>
      <c r="M44" s="221"/>
      <c r="O44" s="202"/>
      <c r="P44" s="205"/>
      <c r="Q44" s="205"/>
    </row>
    <row r="45" spans="2:17" s="203" customFormat="1" x14ac:dyDescent="0.3">
      <c r="B45" s="218"/>
      <c r="C45" s="219"/>
      <c r="D45" s="220"/>
      <c r="E45" s="220"/>
      <c r="F45" s="220"/>
      <c r="G45" s="220"/>
      <c r="H45" s="220"/>
      <c r="I45" s="220"/>
      <c r="J45" s="220"/>
      <c r="K45" s="220"/>
      <c r="L45" s="220"/>
      <c r="M45" s="221"/>
      <c r="O45" s="202"/>
      <c r="P45" s="205"/>
      <c r="Q45" s="205"/>
    </row>
    <row r="46" spans="2:17" s="203" customFormat="1" x14ac:dyDescent="0.3">
      <c r="B46" s="218"/>
      <c r="C46" s="219"/>
      <c r="D46" s="220"/>
      <c r="E46" s="220"/>
      <c r="F46" s="220"/>
      <c r="G46" s="220"/>
      <c r="H46" s="220"/>
      <c r="I46" s="220"/>
      <c r="J46" s="220"/>
      <c r="K46" s="220"/>
      <c r="L46" s="220"/>
      <c r="M46" s="221"/>
      <c r="O46" s="202"/>
      <c r="P46" s="205"/>
      <c r="Q46" s="205"/>
    </row>
    <row r="47" spans="2:17" s="203" customFormat="1" x14ac:dyDescent="0.3">
      <c r="B47" s="218"/>
      <c r="C47" s="219"/>
      <c r="D47" s="220"/>
      <c r="E47" s="220"/>
      <c r="F47" s="220"/>
      <c r="G47" s="220"/>
      <c r="H47" s="220"/>
      <c r="I47" s="220"/>
      <c r="J47" s="220"/>
      <c r="K47" s="220"/>
      <c r="L47" s="220"/>
      <c r="M47" s="221"/>
      <c r="O47" s="202"/>
      <c r="P47" s="205"/>
      <c r="Q47" s="205"/>
    </row>
    <row r="48" spans="2:17" s="203" customFormat="1" x14ac:dyDescent="0.3">
      <c r="B48" s="218"/>
      <c r="C48" s="219"/>
      <c r="D48" s="220"/>
      <c r="E48" s="220"/>
      <c r="F48" s="220"/>
      <c r="G48" s="220"/>
      <c r="H48" s="220"/>
      <c r="I48" s="220"/>
      <c r="J48" s="220"/>
      <c r="K48" s="220"/>
      <c r="L48" s="220"/>
      <c r="M48" s="221"/>
      <c r="O48" s="202"/>
      <c r="P48" s="205"/>
      <c r="Q48" s="205"/>
    </row>
    <row r="49" spans="2:17" s="203" customFormat="1" x14ac:dyDescent="0.3">
      <c r="B49" s="218"/>
      <c r="C49" s="219"/>
      <c r="D49" s="220"/>
      <c r="E49" s="220"/>
      <c r="F49" s="220"/>
      <c r="G49" s="220"/>
      <c r="H49" s="220"/>
      <c r="I49" s="220"/>
      <c r="J49" s="220"/>
      <c r="K49" s="220"/>
      <c r="L49" s="220"/>
      <c r="M49" s="221"/>
      <c r="O49" s="202"/>
      <c r="P49" s="205"/>
      <c r="Q49" s="205"/>
    </row>
    <row r="50" spans="2:17" s="203" customFormat="1" x14ac:dyDescent="0.3">
      <c r="B50" s="218"/>
      <c r="C50" s="219"/>
      <c r="D50" s="220"/>
      <c r="E50" s="220"/>
      <c r="F50" s="220"/>
      <c r="G50" s="220"/>
      <c r="H50" s="220"/>
      <c r="I50" s="220"/>
      <c r="J50" s="220"/>
      <c r="K50" s="220"/>
      <c r="L50" s="220"/>
      <c r="M50" s="221"/>
      <c r="O50" s="202"/>
      <c r="P50" s="205"/>
      <c r="Q50" s="205"/>
    </row>
    <row r="51" spans="2:17" s="203" customFormat="1" x14ac:dyDescent="0.3">
      <c r="B51" s="218"/>
      <c r="C51" s="219"/>
      <c r="D51" s="220"/>
      <c r="E51" s="220"/>
      <c r="F51" s="220"/>
      <c r="G51" s="220"/>
      <c r="H51" s="220"/>
      <c r="I51" s="220"/>
      <c r="J51" s="220"/>
      <c r="K51" s="220"/>
      <c r="L51" s="220"/>
      <c r="M51" s="221"/>
      <c r="O51" s="202"/>
      <c r="P51" s="205"/>
      <c r="Q51" s="205"/>
    </row>
    <row r="52" spans="2:17" s="203" customFormat="1" x14ac:dyDescent="0.3">
      <c r="B52" s="218"/>
      <c r="C52" s="219"/>
      <c r="D52" s="220"/>
      <c r="E52" s="220"/>
      <c r="F52" s="220"/>
      <c r="G52" s="220"/>
      <c r="H52" s="220"/>
      <c r="I52" s="220"/>
      <c r="J52" s="220"/>
      <c r="K52" s="220"/>
      <c r="L52" s="220"/>
      <c r="M52" s="221"/>
      <c r="O52" s="202"/>
      <c r="P52" s="205"/>
      <c r="Q52" s="205"/>
    </row>
    <row r="53" spans="2:17" s="203" customFormat="1" x14ac:dyDescent="0.3">
      <c r="B53" s="218"/>
      <c r="C53" s="219"/>
      <c r="D53" s="220"/>
      <c r="E53" s="220"/>
      <c r="F53" s="220"/>
      <c r="G53" s="220"/>
      <c r="H53" s="220"/>
      <c r="I53" s="220"/>
      <c r="J53" s="220"/>
      <c r="K53" s="220"/>
      <c r="L53" s="220"/>
      <c r="M53" s="221"/>
      <c r="O53" s="202"/>
      <c r="P53" s="205"/>
      <c r="Q53" s="205"/>
    </row>
    <row r="54" spans="2:17" s="203" customFormat="1" x14ac:dyDescent="0.3">
      <c r="B54" s="218"/>
      <c r="C54" s="219"/>
      <c r="D54" s="220"/>
      <c r="E54" s="220"/>
      <c r="F54" s="220"/>
      <c r="G54" s="220"/>
      <c r="H54" s="220"/>
      <c r="I54" s="220"/>
      <c r="J54" s="220"/>
      <c r="K54" s="220"/>
      <c r="L54" s="220"/>
      <c r="M54" s="221"/>
      <c r="O54" s="202"/>
      <c r="P54" s="205"/>
      <c r="Q54" s="205"/>
    </row>
    <row r="55" spans="2:17" s="203" customFormat="1" x14ac:dyDescent="0.3">
      <c r="B55" s="218"/>
      <c r="C55" s="219"/>
      <c r="D55" s="220"/>
      <c r="E55" s="220"/>
      <c r="F55" s="220"/>
      <c r="G55" s="220"/>
      <c r="H55" s="220"/>
      <c r="I55" s="220"/>
      <c r="J55" s="220"/>
      <c r="K55" s="220"/>
      <c r="L55" s="220"/>
      <c r="M55" s="221"/>
      <c r="O55" s="202"/>
      <c r="P55" s="205"/>
      <c r="Q55" s="205"/>
    </row>
    <row r="56" spans="2:17" s="203" customFormat="1" x14ac:dyDescent="0.3">
      <c r="B56" s="218"/>
      <c r="C56" s="219"/>
      <c r="D56" s="220"/>
      <c r="E56" s="220"/>
      <c r="F56" s="220"/>
      <c r="G56" s="220"/>
      <c r="H56" s="220"/>
      <c r="I56" s="220"/>
      <c r="J56" s="220"/>
      <c r="K56" s="220"/>
      <c r="L56" s="220"/>
      <c r="M56" s="221"/>
      <c r="O56" s="202"/>
      <c r="P56" s="205"/>
      <c r="Q56" s="205"/>
    </row>
    <row r="57" spans="2:17" s="203" customFormat="1" x14ac:dyDescent="0.3">
      <c r="B57" s="218"/>
      <c r="C57" s="219"/>
      <c r="D57" s="220"/>
      <c r="E57" s="220"/>
      <c r="F57" s="220"/>
      <c r="G57" s="220"/>
      <c r="H57" s="220"/>
      <c r="I57" s="220"/>
      <c r="J57" s="220"/>
      <c r="K57" s="220"/>
      <c r="L57" s="220"/>
      <c r="M57" s="221"/>
      <c r="O57" s="202"/>
      <c r="P57" s="205"/>
      <c r="Q57" s="205"/>
    </row>
    <row r="58" spans="2:17" s="203" customFormat="1" x14ac:dyDescent="0.3">
      <c r="B58" s="218"/>
      <c r="C58" s="219"/>
      <c r="D58" s="220"/>
      <c r="E58" s="220"/>
      <c r="F58" s="220"/>
      <c r="G58" s="220"/>
      <c r="H58" s="220"/>
      <c r="I58" s="220"/>
      <c r="J58" s="220"/>
      <c r="K58" s="220"/>
      <c r="L58" s="220"/>
      <c r="M58" s="221"/>
      <c r="O58" s="202"/>
      <c r="P58" s="205"/>
      <c r="Q58" s="205"/>
    </row>
    <row r="59" spans="2:17" s="203" customFormat="1" x14ac:dyDescent="0.3">
      <c r="B59" s="218"/>
      <c r="C59" s="219"/>
      <c r="D59" s="220"/>
      <c r="E59" s="220"/>
      <c r="F59" s="220"/>
      <c r="G59" s="220"/>
      <c r="H59" s="220"/>
      <c r="I59" s="220"/>
      <c r="J59" s="220"/>
      <c r="K59" s="220"/>
      <c r="L59" s="220"/>
      <c r="M59" s="221"/>
      <c r="O59" s="202"/>
      <c r="P59" s="205"/>
      <c r="Q59" s="205"/>
    </row>
    <row r="60" spans="2:17" s="203" customFormat="1" x14ac:dyDescent="0.3">
      <c r="B60" s="218"/>
      <c r="C60" s="219"/>
      <c r="D60" s="220"/>
      <c r="E60" s="220"/>
      <c r="F60" s="220"/>
      <c r="G60" s="220"/>
      <c r="H60" s="220"/>
      <c r="I60" s="220"/>
      <c r="J60" s="220"/>
      <c r="K60" s="220"/>
      <c r="L60" s="220"/>
      <c r="M60" s="221"/>
      <c r="O60" s="202"/>
      <c r="P60" s="205"/>
      <c r="Q60" s="205"/>
    </row>
    <row r="61" spans="2:17" s="203" customFormat="1" x14ac:dyDescent="0.3">
      <c r="B61" s="218"/>
      <c r="C61" s="219"/>
      <c r="D61" s="220"/>
      <c r="E61" s="220"/>
      <c r="F61" s="220"/>
      <c r="G61" s="219"/>
      <c r="H61" s="220"/>
      <c r="I61" s="220"/>
      <c r="J61" s="220"/>
      <c r="K61" s="220"/>
      <c r="L61" s="220"/>
      <c r="M61" s="221"/>
      <c r="O61" s="202"/>
      <c r="P61" s="205"/>
      <c r="Q61" s="205"/>
    </row>
    <row r="62" spans="2:17" s="203" customFormat="1" x14ac:dyDescent="0.3">
      <c r="B62" s="218"/>
      <c r="C62" s="219"/>
      <c r="D62" s="220"/>
      <c r="E62" s="220"/>
      <c r="F62" s="220"/>
      <c r="G62" s="220"/>
      <c r="H62" s="220"/>
      <c r="I62" s="220"/>
      <c r="J62" s="220"/>
      <c r="K62" s="220"/>
      <c r="L62" s="220"/>
      <c r="M62" s="221"/>
      <c r="O62" s="202"/>
      <c r="P62" s="205"/>
      <c r="Q62" s="205"/>
    </row>
    <row r="63" spans="2:17" s="203" customFormat="1" x14ac:dyDescent="0.3">
      <c r="B63" s="218"/>
      <c r="C63" s="219"/>
      <c r="D63" s="220"/>
      <c r="E63" s="220"/>
      <c r="F63" s="220"/>
      <c r="G63" s="220"/>
      <c r="H63" s="220"/>
      <c r="I63" s="220"/>
      <c r="J63" s="220"/>
      <c r="K63" s="220"/>
      <c r="L63" s="220"/>
      <c r="M63" s="221"/>
      <c r="O63" s="202"/>
      <c r="P63" s="205"/>
      <c r="Q63" s="205"/>
    </row>
    <row r="64" spans="2:17" s="203" customFormat="1" x14ac:dyDescent="0.3">
      <c r="B64" s="218"/>
      <c r="C64" s="219"/>
      <c r="D64" s="220"/>
      <c r="E64" s="220"/>
      <c r="F64" s="220"/>
      <c r="G64" s="220"/>
      <c r="H64" s="220"/>
      <c r="I64" s="220"/>
      <c r="J64" s="220"/>
      <c r="K64" s="220"/>
      <c r="L64" s="220"/>
      <c r="M64" s="221"/>
      <c r="O64" s="202"/>
      <c r="P64" s="205"/>
      <c r="Q64" s="205"/>
    </row>
    <row r="65" spans="2:17" s="203" customFormat="1" x14ac:dyDescent="0.3">
      <c r="B65" s="218"/>
      <c r="C65" s="219"/>
      <c r="D65" s="220"/>
      <c r="E65" s="220"/>
      <c r="F65" s="220"/>
      <c r="G65" s="220"/>
      <c r="H65" s="220"/>
      <c r="I65" s="220"/>
      <c r="J65" s="220"/>
      <c r="K65" s="220"/>
      <c r="L65" s="220"/>
      <c r="M65" s="221"/>
      <c r="O65" s="202"/>
      <c r="P65" s="205"/>
      <c r="Q65" s="205"/>
    </row>
    <row r="66" spans="2:17" s="203" customFormat="1" x14ac:dyDescent="0.3">
      <c r="B66" s="218"/>
      <c r="C66" s="219"/>
      <c r="D66" s="220"/>
      <c r="E66" s="220"/>
      <c r="F66" s="220"/>
      <c r="G66" s="220"/>
      <c r="H66" s="220"/>
      <c r="I66" s="220"/>
      <c r="J66" s="220"/>
      <c r="K66" s="220"/>
      <c r="L66" s="220"/>
      <c r="M66" s="221"/>
      <c r="O66" s="202"/>
      <c r="P66" s="205"/>
      <c r="Q66" s="205"/>
    </row>
    <row r="67" spans="2:17" s="203" customFormat="1" x14ac:dyDescent="0.3">
      <c r="B67" s="218"/>
      <c r="C67" s="219"/>
      <c r="D67" s="220"/>
      <c r="E67" s="220"/>
      <c r="F67" s="220"/>
      <c r="G67" s="220"/>
      <c r="H67" s="220"/>
      <c r="I67" s="220"/>
      <c r="J67" s="220"/>
      <c r="K67" s="220"/>
      <c r="L67" s="220"/>
      <c r="M67" s="221"/>
      <c r="O67" s="202"/>
      <c r="P67" s="205"/>
      <c r="Q67" s="205"/>
    </row>
    <row r="68" spans="2:17" s="203" customFormat="1" x14ac:dyDescent="0.3">
      <c r="B68" s="222"/>
      <c r="C68" s="223"/>
      <c r="D68" s="224"/>
      <c r="E68" s="224"/>
      <c r="F68" s="224"/>
      <c r="G68" s="224"/>
      <c r="H68" s="224"/>
      <c r="I68" s="224"/>
      <c r="J68" s="224"/>
      <c r="K68" s="224"/>
      <c r="L68" s="224"/>
      <c r="M68" s="225"/>
      <c r="O68" s="202"/>
      <c r="P68" s="205"/>
      <c r="Q68" s="205"/>
    </row>
    <row r="69" spans="2:17" s="203" customFormat="1" x14ac:dyDescent="0.3">
      <c r="C69" s="226"/>
      <c r="O69" s="202"/>
      <c r="P69" s="205"/>
      <c r="Q69" s="205"/>
    </row>
  </sheetData>
  <mergeCells count="1">
    <mergeCell ref="B7:C7"/>
  </mergeCells>
  <hyperlinks>
    <hyperlink ref="N1" location="'Navigation &amp; Instructions'!A1" display="Navigation" xr:uid="{00000000-0004-0000-1F00-000000000000}"/>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2"/>
  <sheetViews>
    <sheetView workbookViewId="0">
      <selection activeCell="B2" sqref="B2"/>
    </sheetView>
  </sheetViews>
  <sheetFormatPr defaultRowHeight="14.4" x14ac:dyDescent="0.3"/>
  <sheetData>
    <row r="2" spans="2:2" ht="18" x14ac:dyDescent="0.35">
      <c r="B2" s="56" t="s">
        <v>68</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Q971"/>
  <sheetViews>
    <sheetView workbookViewId="0">
      <selection activeCell="N16" sqref="N16"/>
    </sheetView>
  </sheetViews>
  <sheetFormatPr defaultColWidth="8.77734375" defaultRowHeight="14.4" x14ac:dyDescent="0.3"/>
  <cols>
    <col min="1" max="1" width="4.21875" style="203" customWidth="1"/>
    <col min="2" max="2" width="21.21875" style="202" customWidth="1"/>
    <col min="3" max="3" width="16.21875" style="202" customWidth="1"/>
    <col min="4" max="4" width="13.77734375" style="202" customWidth="1"/>
    <col min="5" max="12" width="9.77734375" style="203" customWidth="1"/>
    <col min="13" max="13" width="12" style="203" customWidth="1"/>
    <col min="14" max="14" width="37.44140625" style="203" customWidth="1"/>
    <col min="15" max="17" width="15.21875" style="203" customWidth="1"/>
    <col min="18" max="16384" width="8.77734375" style="203"/>
  </cols>
  <sheetData>
    <row r="1" spans="2:17" ht="15.6" x14ac:dyDescent="0.3">
      <c r="B1" s="201" t="s">
        <v>388</v>
      </c>
      <c r="N1" s="15" t="s">
        <v>135</v>
      </c>
    </row>
    <row r="2" spans="2:17" ht="13.5" customHeight="1" x14ac:dyDescent="0.3">
      <c r="N2" s="15" t="str">
        <f>HYPERLINK("#'Big Ben Sect 5.5 IS'!A1","Big Ben Exh 5.5 Income Statement")</f>
        <v>Big Ben Exh 5.5 Income Statement</v>
      </c>
    </row>
    <row r="3" spans="2:17" x14ac:dyDescent="0.3">
      <c r="B3" s="777" t="s">
        <v>382</v>
      </c>
      <c r="C3" s="777"/>
      <c r="D3" s="777"/>
      <c r="E3" s="777"/>
      <c r="F3" s="777"/>
      <c r="G3" s="777"/>
      <c r="H3" s="777"/>
      <c r="I3" s="777"/>
      <c r="J3" s="777"/>
      <c r="N3" s="15" t="str">
        <f>HYPERLINK("#'Big Ben Sect 5.5 BS'!A1","Big Ben Exh 5.5 Balance Sheet")</f>
        <v>Big Ben Exh 5.5 Balance Sheet</v>
      </c>
    </row>
    <row r="4" spans="2:17" ht="16.95" customHeight="1" x14ac:dyDescent="0.3">
      <c r="B4" s="206"/>
      <c r="O4" s="202"/>
      <c r="P4" s="205"/>
      <c r="Q4" s="205"/>
    </row>
    <row r="5" spans="2:17" ht="16.5" customHeight="1" x14ac:dyDescent="0.3">
      <c r="B5" s="204" t="s">
        <v>383</v>
      </c>
      <c r="C5" s="208"/>
      <c r="D5" s="203"/>
      <c r="O5" s="202"/>
      <c r="P5" s="205"/>
      <c r="Q5" s="205"/>
    </row>
    <row r="6" spans="2:17" ht="16.5" customHeight="1" x14ac:dyDescent="0.3">
      <c r="B6" s="204" t="s">
        <v>384</v>
      </c>
      <c r="C6" s="208"/>
      <c r="D6" s="203"/>
      <c r="O6" s="202"/>
      <c r="P6" s="205"/>
      <c r="Q6" s="205"/>
    </row>
    <row r="7" spans="2:17" ht="16.5" customHeight="1" x14ac:dyDescent="0.3">
      <c r="B7" s="204" t="s">
        <v>385</v>
      </c>
      <c r="C7" s="208"/>
      <c r="D7" s="203"/>
      <c r="O7" s="202"/>
      <c r="P7" s="205"/>
      <c r="Q7" s="205"/>
    </row>
    <row r="8" spans="2:17" ht="16.5" customHeight="1" x14ac:dyDescent="0.3">
      <c r="B8" s="242"/>
      <c r="C8" s="208"/>
      <c r="D8" s="203"/>
      <c r="O8" s="202"/>
      <c r="P8" s="205"/>
      <c r="Q8" s="205"/>
    </row>
    <row r="9" spans="2:17" ht="16.5" customHeight="1" x14ac:dyDescent="0.3">
      <c r="B9" s="207" t="s">
        <v>258</v>
      </c>
      <c r="C9" s="208"/>
      <c r="D9" s="203"/>
      <c r="O9" s="202"/>
      <c r="P9" s="205"/>
      <c r="Q9" s="205"/>
    </row>
    <row r="10" spans="2:17" ht="16.5" customHeight="1" x14ac:dyDescent="0.3">
      <c r="B10" s="209"/>
      <c r="C10" s="243">
        <v>2021</v>
      </c>
      <c r="D10" s="243">
        <v>2022</v>
      </c>
      <c r="E10" s="244"/>
      <c r="F10" s="245"/>
      <c r="G10" s="244"/>
      <c r="O10" s="202"/>
      <c r="P10" s="205"/>
      <c r="Q10" s="205"/>
    </row>
    <row r="11" spans="2:17" ht="16.5" customHeight="1" x14ac:dyDescent="0.3">
      <c r="B11" s="209" t="s">
        <v>386</v>
      </c>
      <c r="C11" s="210"/>
      <c r="D11" s="212"/>
      <c r="O11" s="202"/>
      <c r="P11" s="205"/>
      <c r="Q11" s="205"/>
    </row>
    <row r="12" spans="2:17" ht="16.5" customHeight="1" x14ac:dyDescent="0.3">
      <c r="B12" s="209" t="s">
        <v>387</v>
      </c>
      <c r="C12" s="210"/>
      <c r="D12" s="212"/>
      <c r="O12" s="202"/>
      <c r="P12" s="205"/>
      <c r="Q12" s="205"/>
    </row>
    <row r="13" spans="2:17" ht="16.5" customHeight="1" x14ac:dyDescent="0.3">
      <c r="B13" s="209" t="s">
        <v>125</v>
      </c>
      <c r="C13" s="210"/>
      <c r="D13" s="212"/>
      <c r="O13" s="202"/>
      <c r="P13" s="205"/>
      <c r="Q13" s="205"/>
    </row>
    <row r="14" spans="2:17" ht="16.5" customHeight="1" x14ac:dyDescent="0.3">
      <c r="B14" s="242"/>
      <c r="C14" s="208"/>
      <c r="D14" s="203"/>
      <c r="O14" s="202"/>
      <c r="P14" s="205"/>
      <c r="Q14" s="205"/>
    </row>
    <row r="15" spans="2:17" ht="16.5" customHeight="1" x14ac:dyDescent="0.3">
      <c r="B15" s="207" t="s">
        <v>329</v>
      </c>
      <c r="C15" s="208"/>
      <c r="D15" s="203"/>
      <c r="O15" s="202"/>
      <c r="P15" s="205"/>
      <c r="Q15" s="205"/>
    </row>
    <row r="16" spans="2:17" x14ac:dyDescent="0.3">
      <c r="B16" s="246"/>
      <c r="C16" s="214"/>
      <c r="D16" s="215"/>
      <c r="E16" s="216"/>
      <c r="F16" s="216"/>
      <c r="G16" s="216"/>
      <c r="H16" s="216"/>
      <c r="I16" s="216"/>
      <c r="J16" s="216"/>
      <c r="K16" s="216"/>
      <c r="L16" s="216"/>
      <c r="M16" s="217"/>
      <c r="O16" s="202"/>
      <c r="P16" s="205"/>
      <c r="Q16" s="205"/>
    </row>
    <row r="17" spans="2:17" x14ac:dyDescent="0.3">
      <c r="B17" s="218"/>
      <c r="C17" s="219"/>
      <c r="D17" s="220"/>
      <c r="E17" s="220"/>
      <c r="F17" s="220"/>
      <c r="G17" s="220"/>
      <c r="H17" s="220"/>
      <c r="I17" s="220"/>
      <c r="J17" s="220"/>
      <c r="K17" s="220"/>
      <c r="L17" s="220"/>
      <c r="M17" s="221"/>
      <c r="O17" s="202"/>
      <c r="P17" s="205"/>
      <c r="Q17" s="205"/>
    </row>
    <row r="18" spans="2:17" x14ac:dyDescent="0.3">
      <c r="B18" s="218"/>
      <c r="C18" s="219"/>
      <c r="D18" s="220"/>
      <c r="E18" s="220"/>
      <c r="F18" s="220"/>
      <c r="G18" s="220"/>
      <c r="H18" s="220"/>
      <c r="I18" s="220"/>
      <c r="J18" s="220"/>
      <c r="K18" s="220"/>
      <c r="L18" s="220"/>
      <c r="M18" s="221"/>
      <c r="O18" s="202"/>
      <c r="P18" s="205"/>
      <c r="Q18" s="205"/>
    </row>
    <row r="19" spans="2:17" x14ac:dyDescent="0.3">
      <c r="B19" s="218"/>
      <c r="C19" s="219"/>
      <c r="D19" s="220"/>
      <c r="E19" s="220"/>
      <c r="F19" s="220"/>
      <c r="G19" s="220"/>
      <c r="H19" s="220"/>
      <c r="I19" s="220"/>
      <c r="J19" s="220"/>
      <c r="K19" s="220"/>
      <c r="L19" s="220"/>
      <c r="M19" s="221"/>
      <c r="O19" s="202"/>
      <c r="P19" s="205"/>
      <c r="Q19" s="205"/>
    </row>
    <row r="20" spans="2:17" x14ac:dyDescent="0.3">
      <c r="B20" s="218"/>
      <c r="C20" s="219"/>
      <c r="D20" s="220"/>
      <c r="E20" s="220"/>
      <c r="F20" s="220"/>
      <c r="G20" s="220"/>
      <c r="H20" s="220"/>
      <c r="I20" s="220"/>
      <c r="J20" s="220"/>
      <c r="K20" s="220"/>
      <c r="L20" s="220"/>
      <c r="M20" s="221"/>
      <c r="O20" s="202"/>
      <c r="P20" s="205"/>
      <c r="Q20" s="205"/>
    </row>
    <row r="21" spans="2:17" x14ac:dyDescent="0.3">
      <c r="B21" s="218"/>
      <c r="C21" s="219"/>
      <c r="D21" s="220"/>
      <c r="E21" s="220"/>
      <c r="F21" s="220"/>
      <c r="G21" s="220"/>
      <c r="H21" s="220"/>
      <c r="I21" s="220"/>
      <c r="J21" s="220"/>
      <c r="K21" s="220"/>
      <c r="L21" s="220"/>
      <c r="M21" s="221"/>
      <c r="O21" s="202"/>
      <c r="P21" s="205"/>
      <c r="Q21" s="205"/>
    </row>
    <row r="22" spans="2:17" x14ac:dyDescent="0.3">
      <c r="B22" s="218"/>
      <c r="C22" s="219"/>
      <c r="D22" s="220"/>
      <c r="E22" s="220"/>
      <c r="F22" s="220"/>
      <c r="G22" s="220"/>
      <c r="H22" s="220"/>
      <c r="I22" s="220"/>
      <c r="J22" s="220"/>
      <c r="K22" s="220"/>
      <c r="L22" s="220"/>
      <c r="M22" s="221"/>
      <c r="O22" s="202"/>
      <c r="P22" s="205"/>
      <c r="Q22" s="205"/>
    </row>
    <row r="23" spans="2:17" x14ac:dyDescent="0.3">
      <c r="B23" s="218"/>
      <c r="C23" s="219"/>
      <c r="D23" s="220"/>
      <c r="E23" s="220"/>
      <c r="F23" s="220"/>
      <c r="G23" s="220"/>
      <c r="H23" s="220"/>
      <c r="I23" s="220"/>
      <c r="J23" s="220"/>
      <c r="K23" s="220"/>
      <c r="L23" s="220"/>
      <c r="M23" s="221"/>
      <c r="O23" s="202"/>
      <c r="P23" s="205"/>
      <c r="Q23" s="205"/>
    </row>
    <row r="24" spans="2:17" x14ac:dyDescent="0.3">
      <c r="B24" s="218"/>
      <c r="C24" s="219"/>
      <c r="D24" s="220"/>
      <c r="E24" s="220"/>
      <c r="F24" s="220"/>
      <c r="G24" s="220"/>
      <c r="H24" s="220"/>
      <c r="I24" s="220"/>
      <c r="J24" s="220"/>
      <c r="K24" s="220"/>
      <c r="L24" s="220"/>
      <c r="M24" s="221"/>
      <c r="O24" s="202"/>
      <c r="P24" s="205"/>
      <c r="Q24" s="205"/>
    </row>
    <row r="25" spans="2:17" x14ac:dyDescent="0.3">
      <c r="B25" s="218"/>
      <c r="C25" s="219"/>
      <c r="D25" s="220"/>
      <c r="E25" s="220"/>
      <c r="F25" s="220"/>
      <c r="G25" s="220"/>
      <c r="H25" s="220"/>
      <c r="I25" s="220"/>
      <c r="J25" s="220"/>
      <c r="K25" s="220"/>
      <c r="L25" s="220"/>
      <c r="M25" s="221"/>
      <c r="O25" s="202"/>
      <c r="P25" s="205"/>
      <c r="Q25" s="205"/>
    </row>
    <row r="26" spans="2:17" x14ac:dyDescent="0.3">
      <c r="B26" s="218"/>
      <c r="C26" s="219"/>
      <c r="D26" s="220"/>
      <c r="E26" s="220"/>
      <c r="F26" s="220"/>
      <c r="G26" s="220"/>
      <c r="H26" s="220"/>
      <c r="I26" s="220"/>
      <c r="J26" s="220"/>
      <c r="K26" s="220"/>
      <c r="L26" s="220"/>
      <c r="M26" s="221"/>
      <c r="O26" s="202"/>
      <c r="P26" s="205"/>
      <c r="Q26" s="205"/>
    </row>
    <row r="27" spans="2:17" x14ac:dyDescent="0.3">
      <c r="B27" s="218"/>
      <c r="C27" s="219"/>
      <c r="D27" s="220"/>
      <c r="E27" s="220"/>
      <c r="F27" s="220"/>
      <c r="G27" s="220"/>
      <c r="H27" s="220"/>
      <c r="I27" s="220"/>
      <c r="J27" s="220"/>
      <c r="K27" s="220"/>
      <c r="L27" s="220"/>
      <c r="M27" s="221"/>
      <c r="O27" s="202"/>
      <c r="P27" s="205"/>
      <c r="Q27" s="205"/>
    </row>
    <row r="28" spans="2:17" x14ac:dyDescent="0.3">
      <c r="B28" s="218"/>
      <c r="C28" s="219"/>
      <c r="D28" s="220"/>
      <c r="E28" s="220"/>
      <c r="F28" s="220"/>
      <c r="G28" s="220"/>
      <c r="H28" s="220"/>
      <c r="I28" s="220"/>
      <c r="J28" s="220"/>
      <c r="K28" s="220"/>
      <c r="L28" s="220"/>
      <c r="M28" s="221"/>
      <c r="O28" s="202"/>
      <c r="P28" s="205"/>
      <c r="Q28" s="205"/>
    </row>
    <row r="29" spans="2:17" x14ac:dyDescent="0.3">
      <c r="B29" s="218"/>
      <c r="C29" s="219"/>
      <c r="D29" s="220"/>
      <c r="E29" s="220"/>
      <c r="F29" s="220"/>
      <c r="G29" s="220"/>
      <c r="H29" s="220"/>
      <c r="I29" s="220"/>
      <c r="J29" s="220"/>
      <c r="K29" s="220"/>
      <c r="L29" s="220"/>
      <c r="M29" s="221"/>
      <c r="O29" s="202"/>
      <c r="P29" s="205"/>
      <c r="Q29" s="205"/>
    </row>
    <row r="30" spans="2:17" x14ac:dyDescent="0.3">
      <c r="B30" s="218"/>
      <c r="C30" s="219"/>
      <c r="D30" s="220"/>
      <c r="E30" s="220"/>
      <c r="F30" s="220"/>
      <c r="G30" s="220"/>
      <c r="H30" s="220"/>
      <c r="I30" s="220"/>
      <c r="J30" s="220"/>
      <c r="K30" s="220"/>
      <c r="L30" s="220"/>
      <c r="M30" s="221"/>
      <c r="O30" s="202"/>
      <c r="P30" s="205"/>
      <c r="Q30" s="205"/>
    </row>
    <row r="31" spans="2:17" x14ac:dyDescent="0.3">
      <c r="B31" s="218"/>
      <c r="C31" s="219"/>
      <c r="D31" s="220"/>
      <c r="E31" s="220"/>
      <c r="F31" s="220"/>
      <c r="G31" s="220"/>
      <c r="H31" s="220"/>
      <c r="I31" s="220"/>
      <c r="J31" s="220"/>
      <c r="K31" s="220"/>
      <c r="L31" s="220"/>
      <c r="M31" s="221"/>
      <c r="O31" s="202"/>
      <c r="P31" s="205"/>
      <c r="Q31" s="205"/>
    </row>
    <row r="32" spans="2:17" x14ac:dyDescent="0.3">
      <c r="B32" s="218"/>
      <c r="C32" s="219"/>
      <c r="D32" s="220"/>
      <c r="E32" s="220"/>
      <c r="F32" s="220"/>
      <c r="G32" s="220"/>
      <c r="H32" s="220"/>
      <c r="I32" s="220"/>
      <c r="J32" s="220"/>
      <c r="K32" s="220"/>
      <c r="L32" s="220"/>
      <c r="M32" s="221"/>
      <c r="O32" s="202"/>
      <c r="P32" s="205"/>
      <c r="Q32" s="205"/>
    </row>
    <row r="33" spans="2:17" x14ac:dyDescent="0.3">
      <c r="B33" s="218"/>
      <c r="C33" s="219"/>
      <c r="D33" s="220"/>
      <c r="E33" s="220"/>
      <c r="F33" s="220"/>
      <c r="G33" s="220"/>
      <c r="H33" s="220"/>
      <c r="I33" s="220"/>
      <c r="J33" s="220"/>
      <c r="K33" s="220"/>
      <c r="L33" s="220"/>
      <c r="M33" s="221"/>
      <c r="O33" s="202"/>
      <c r="P33" s="205"/>
      <c r="Q33" s="205"/>
    </row>
    <row r="34" spans="2:17" x14ac:dyDescent="0.3">
      <c r="B34" s="218"/>
      <c r="C34" s="219"/>
      <c r="D34" s="220"/>
      <c r="E34" s="220"/>
      <c r="F34" s="220"/>
      <c r="G34" s="219"/>
      <c r="H34" s="220"/>
      <c r="I34" s="220"/>
      <c r="J34" s="220"/>
      <c r="K34" s="220"/>
      <c r="L34" s="220"/>
      <c r="M34" s="221"/>
      <c r="O34" s="202"/>
      <c r="P34" s="205"/>
      <c r="Q34" s="205"/>
    </row>
    <row r="35" spans="2:17" x14ac:dyDescent="0.3">
      <c r="B35" s="218"/>
      <c r="C35" s="219"/>
      <c r="D35" s="220"/>
      <c r="E35" s="220"/>
      <c r="F35" s="220"/>
      <c r="G35" s="220"/>
      <c r="H35" s="220"/>
      <c r="I35" s="220"/>
      <c r="J35" s="220"/>
      <c r="K35" s="220"/>
      <c r="L35" s="220"/>
      <c r="M35" s="221"/>
      <c r="O35" s="202"/>
      <c r="P35" s="205"/>
      <c r="Q35" s="205"/>
    </row>
    <row r="36" spans="2:17" x14ac:dyDescent="0.3">
      <c r="B36" s="218"/>
      <c r="C36" s="219"/>
      <c r="D36" s="220"/>
      <c r="E36" s="220"/>
      <c r="F36" s="220"/>
      <c r="G36" s="220"/>
      <c r="H36" s="220"/>
      <c r="I36" s="220"/>
      <c r="J36" s="220"/>
      <c r="K36" s="220"/>
      <c r="L36" s="220"/>
      <c r="M36" s="221"/>
      <c r="O36" s="202"/>
      <c r="P36" s="205"/>
      <c r="Q36" s="205"/>
    </row>
    <row r="37" spans="2:17" x14ac:dyDescent="0.3">
      <c r="B37" s="218"/>
      <c r="C37" s="219"/>
      <c r="D37" s="220"/>
      <c r="E37" s="220"/>
      <c r="F37" s="220"/>
      <c r="G37" s="220"/>
      <c r="H37" s="220"/>
      <c r="I37" s="220"/>
      <c r="J37" s="220"/>
      <c r="K37" s="220"/>
      <c r="L37" s="220"/>
      <c r="M37" s="221"/>
      <c r="O37" s="202"/>
      <c r="P37" s="205"/>
      <c r="Q37" s="205"/>
    </row>
    <row r="38" spans="2:17" x14ac:dyDescent="0.3">
      <c r="B38" s="218"/>
      <c r="C38" s="219"/>
      <c r="D38" s="220"/>
      <c r="E38" s="220"/>
      <c r="F38" s="220"/>
      <c r="G38" s="220"/>
      <c r="H38" s="220"/>
      <c r="I38" s="220"/>
      <c r="J38" s="220"/>
      <c r="K38" s="220"/>
      <c r="L38" s="220"/>
      <c r="M38" s="221"/>
      <c r="O38" s="202"/>
      <c r="P38" s="205"/>
      <c r="Q38" s="205"/>
    </row>
    <row r="39" spans="2:17" x14ac:dyDescent="0.3">
      <c r="B39" s="218"/>
      <c r="C39" s="219"/>
      <c r="D39" s="220"/>
      <c r="E39" s="220"/>
      <c r="F39" s="220"/>
      <c r="G39" s="220"/>
      <c r="H39" s="220"/>
      <c r="I39" s="220"/>
      <c r="J39" s="220"/>
      <c r="K39" s="220"/>
      <c r="L39" s="220"/>
      <c r="M39" s="221"/>
      <c r="O39" s="202"/>
      <c r="P39" s="205"/>
      <c r="Q39" s="205"/>
    </row>
    <row r="40" spans="2:17" x14ac:dyDescent="0.3">
      <c r="B40" s="218"/>
      <c r="C40" s="219"/>
      <c r="D40" s="220"/>
      <c r="E40" s="220"/>
      <c r="F40" s="220"/>
      <c r="G40" s="220"/>
      <c r="H40" s="220"/>
      <c r="I40" s="220"/>
      <c r="J40" s="220"/>
      <c r="K40" s="220"/>
      <c r="L40" s="220"/>
      <c r="M40" s="221"/>
      <c r="O40" s="202"/>
      <c r="P40" s="205"/>
      <c r="Q40" s="205"/>
    </row>
    <row r="41" spans="2:17" x14ac:dyDescent="0.3">
      <c r="B41" s="222"/>
      <c r="C41" s="223"/>
      <c r="D41" s="224"/>
      <c r="E41" s="224"/>
      <c r="F41" s="224"/>
      <c r="G41" s="224"/>
      <c r="H41" s="224"/>
      <c r="I41" s="224"/>
      <c r="J41" s="224"/>
      <c r="K41" s="224"/>
      <c r="L41" s="224"/>
      <c r="M41" s="225"/>
      <c r="O41" s="202"/>
      <c r="P41" s="205"/>
      <c r="Q41" s="205"/>
    </row>
    <row r="42" spans="2:17" x14ac:dyDescent="0.3">
      <c r="B42" s="203"/>
      <c r="C42" s="226"/>
      <c r="D42" s="203"/>
      <c r="O42" s="202"/>
      <c r="P42" s="205"/>
      <c r="Q42" s="205"/>
    </row>
    <row r="43" spans="2:17" x14ac:dyDescent="0.3">
      <c r="O43" s="202"/>
      <c r="P43" s="205"/>
      <c r="Q43" s="205"/>
    </row>
    <row r="44" spans="2:17" x14ac:dyDescent="0.3">
      <c r="O44" s="202"/>
      <c r="P44" s="205"/>
      <c r="Q44" s="205"/>
    </row>
    <row r="45" spans="2:17" x14ac:dyDescent="0.3">
      <c r="O45" s="202"/>
      <c r="P45" s="205"/>
      <c r="Q45" s="205"/>
    </row>
    <row r="46" spans="2:17" x14ac:dyDescent="0.3">
      <c r="O46" s="202"/>
      <c r="P46" s="205"/>
      <c r="Q46" s="205"/>
    </row>
    <row r="47" spans="2:17" x14ac:dyDescent="0.3">
      <c r="O47" s="202"/>
      <c r="P47" s="205"/>
      <c r="Q47" s="205"/>
    </row>
    <row r="48" spans="2:17" x14ac:dyDescent="0.3">
      <c r="O48" s="202"/>
      <c r="P48" s="205"/>
      <c r="Q48" s="205"/>
    </row>
    <row r="49" spans="15:17" x14ac:dyDescent="0.3">
      <c r="O49" s="202"/>
      <c r="P49" s="205"/>
      <c r="Q49" s="205"/>
    </row>
    <row r="50" spans="15:17" x14ac:dyDescent="0.3">
      <c r="O50" s="202"/>
      <c r="P50" s="205"/>
      <c r="Q50" s="205"/>
    </row>
    <row r="51" spans="15:17" x14ac:dyDescent="0.3">
      <c r="O51" s="202"/>
      <c r="P51" s="205"/>
      <c r="Q51" s="205"/>
    </row>
    <row r="52" spans="15:17" x14ac:dyDescent="0.3">
      <c r="O52" s="202"/>
      <c r="P52" s="205"/>
      <c r="Q52" s="205"/>
    </row>
    <row r="53" spans="15:17" x14ac:dyDescent="0.3">
      <c r="O53" s="202"/>
      <c r="P53" s="205"/>
      <c r="Q53" s="205"/>
    </row>
    <row r="54" spans="15:17" x14ac:dyDescent="0.3">
      <c r="O54" s="202"/>
      <c r="P54" s="205"/>
      <c r="Q54" s="205"/>
    </row>
    <row r="55" spans="15:17" x14ac:dyDescent="0.3">
      <c r="O55" s="202"/>
      <c r="P55" s="205"/>
      <c r="Q55" s="205"/>
    </row>
    <row r="56" spans="15:17" x14ac:dyDescent="0.3">
      <c r="O56" s="202"/>
      <c r="P56" s="205"/>
      <c r="Q56" s="205"/>
    </row>
    <row r="57" spans="15:17" x14ac:dyDescent="0.3">
      <c r="O57" s="202"/>
      <c r="P57" s="205"/>
      <c r="Q57" s="205"/>
    </row>
    <row r="58" spans="15:17" x14ac:dyDescent="0.3">
      <c r="O58" s="202"/>
      <c r="P58" s="205"/>
      <c r="Q58" s="205"/>
    </row>
    <row r="59" spans="15:17" x14ac:dyDescent="0.3">
      <c r="O59" s="202"/>
      <c r="P59" s="205"/>
      <c r="Q59" s="205"/>
    </row>
    <row r="60" spans="15:17" x14ac:dyDescent="0.3">
      <c r="O60" s="202"/>
      <c r="P60" s="205"/>
      <c r="Q60" s="205"/>
    </row>
    <row r="61" spans="15:17" x14ac:dyDescent="0.3">
      <c r="O61" s="202"/>
      <c r="P61" s="205"/>
      <c r="Q61" s="205"/>
    </row>
    <row r="62" spans="15:17" x14ac:dyDescent="0.3">
      <c r="O62" s="202"/>
      <c r="P62" s="205"/>
      <c r="Q62" s="205"/>
    </row>
    <row r="63" spans="15:17" x14ac:dyDescent="0.3">
      <c r="O63" s="202"/>
      <c r="P63" s="205"/>
      <c r="Q63" s="205"/>
    </row>
    <row r="64" spans="15:17" x14ac:dyDescent="0.3">
      <c r="O64" s="202"/>
      <c r="P64" s="205"/>
      <c r="Q64" s="205"/>
    </row>
    <row r="65" spans="15:17" x14ac:dyDescent="0.3">
      <c r="O65" s="202"/>
      <c r="P65" s="205"/>
      <c r="Q65" s="205"/>
    </row>
    <row r="66" spans="15:17" x14ac:dyDescent="0.3">
      <c r="O66" s="202"/>
      <c r="P66" s="205"/>
      <c r="Q66" s="205"/>
    </row>
    <row r="67" spans="15:17" x14ac:dyDescent="0.3">
      <c r="O67" s="202"/>
      <c r="P67" s="205"/>
      <c r="Q67" s="205"/>
    </row>
    <row r="68" spans="15:17" x14ac:dyDescent="0.3">
      <c r="O68" s="202"/>
      <c r="P68" s="205"/>
      <c r="Q68" s="205"/>
    </row>
    <row r="69" spans="15:17" x14ac:dyDescent="0.3">
      <c r="O69" s="202"/>
      <c r="P69" s="205"/>
      <c r="Q69" s="205"/>
    </row>
    <row r="70" spans="15:17" x14ac:dyDescent="0.3">
      <c r="O70" s="202"/>
      <c r="P70" s="205"/>
      <c r="Q70" s="205"/>
    </row>
    <row r="71" spans="15:17" x14ac:dyDescent="0.3">
      <c r="O71" s="202"/>
      <c r="P71" s="205"/>
      <c r="Q71" s="205"/>
    </row>
    <row r="72" spans="15:17" x14ac:dyDescent="0.3">
      <c r="O72" s="202"/>
      <c r="P72" s="205"/>
      <c r="Q72" s="205"/>
    </row>
    <row r="73" spans="15:17" x14ac:dyDescent="0.3">
      <c r="O73" s="202"/>
      <c r="P73" s="205"/>
      <c r="Q73" s="205"/>
    </row>
    <row r="74" spans="15:17" x14ac:dyDescent="0.3">
      <c r="O74" s="202"/>
      <c r="P74" s="205"/>
      <c r="Q74" s="205"/>
    </row>
    <row r="75" spans="15:17" x14ac:dyDescent="0.3">
      <c r="O75" s="202"/>
      <c r="P75" s="205"/>
      <c r="Q75" s="205"/>
    </row>
    <row r="76" spans="15:17" x14ac:dyDescent="0.3">
      <c r="O76" s="202"/>
      <c r="P76" s="205"/>
      <c r="Q76" s="205"/>
    </row>
    <row r="77" spans="15:17" x14ac:dyDescent="0.3">
      <c r="O77" s="202"/>
      <c r="P77" s="205"/>
      <c r="Q77" s="205"/>
    </row>
    <row r="78" spans="15:17" x14ac:dyDescent="0.3">
      <c r="O78" s="202"/>
      <c r="P78" s="205"/>
      <c r="Q78" s="205"/>
    </row>
    <row r="79" spans="15:17" x14ac:dyDescent="0.3">
      <c r="O79" s="202"/>
      <c r="P79" s="205"/>
      <c r="Q79" s="205"/>
    </row>
    <row r="80" spans="15:17" x14ac:dyDescent="0.3">
      <c r="O80" s="202"/>
      <c r="P80" s="205"/>
      <c r="Q80" s="205"/>
    </row>
    <row r="81" spans="15:17" x14ac:dyDescent="0.3">
      <c r="O81" s="202"/>
      <c r="P81" s="205"/>
      <c r="Q81" s="205"/>
    </row>
    <row r="82" spans="15:17" x14ac:dyDescent="0.3">
      <c r="O82" s="202"/>
      <c r="P82" s="205"/>
      <c r="Q82" s="205"/>
    </row>
    <row r="83" spans="15:17" x14ac:dyDescent="0.3">
      <c r="O83" s="202"/>
      <c r="P83" s="205"/>
      <c r="Q83" s="205"/>
    </row>
    <row r="84" spans="15:17" x14ac:dyDescent="0.3">
      <c r="O84" s="202"/>
      <c r="P84" s="205"/>
      <c r="Q84" s="205"/>
    </row>
    <row r="85" spans="15:17" x14ac:dyDescent="0.3">
      <c r="O85" s="202"/>
      <c r="P85" s="205"/>
      <c r="Q85" s="205"/>
    </row>
    <row r="86" spans="15:17" x14ac:dyDescent="0.3">
      <c r="O86" s="202"/>
      <c r="P86" s="205"/>
      <c r="Q86" s="205"/>
    </row>
    <row r="87" spans="15:17" x14ac:dyDescent="0.3">
      <c r="O87" s="202"/>
      <c r="P87" s="205"/>
      <c r="Q87" s="205"/>
    </row>
    <row r="88" spans="15:17" x14ac:dyDescent="0.3">
      <c r="O88" s="202"/>
      <c r="P88" s="205"/>
      <c r="Q88" s="205"/>
    </row>
    <row r="89" spans="15:17" x14ac:dyDescent="0.3">
      <c r="O89" s="202"/>
      <c r="P89" s="205"/>
      <c r="Q89" s="205"/>
    </row>
    <row r="90" spans="15:17" x14ac:dyDescent="0.3">
      <c r="O90" s="202"/>
      <c r="P90" s="205"/>
      <c r="Q90" s="205"/>
    </row>
    <row r="91" spans="15:17" x14ac:dyDescent="0.3">
      <c r="O91" s="202"/>
      <c r="P91" s="205"/>
      <c r="Q91" s="205"/>
    </row>
    <row r="92" spans="15:17" x14ac:dyDescent="0.3">
      <c r="O92" s="202"/>
      <c r="P92" s="205"/>
      <c r="Q92" s="205"/>
    </row>
    <row r="93" spans="15:17" x14ac:dyDescent="0.3">
      <c r="O93" s="202"/>
      <c r="P93" s="205"/>
      <c r="Q93" s="205"/>
    </row>
    <row r="94" spans="15:17" x14ac:dyDescent="0.3">
      <c r="O94" s="202"/>
      <c r="P94" s="205"/>
      <c r="Q94" s="205"/>
    </row>
    <row r="95" spans="15:17" x14ac:dyDescent="0.3">
      <c r="O95" s="202"/>
      <c r="P95" s="205"/>
      <c r="Q95" s="205"/>
    </row>
    <row r="96" spans="15:17" x14ac:dyDescent="0.3">
      <c r="O96" s="202"/>
      <c r="P96" s="205"/>
      <c r="Q96" s="205"/>
    </row>
    <row r="97" spans="15:17" x14ac:dyDescent="0.3">
      <c r="O97" s="202"/>
      <c r="P97" s="205"/>
      <c r="Q97" s="205"/>
    </row>
    <row r="98" spans="15:17" x14ac:dyDescent="0.3">
      <c r="O98" s="202"/>
      <c r="P98" s="205"/>
      <c r="Q98" s="205"/>
    </row>
    <row r="99" spans="15:17" x14ac:dyDescent="0.3">
      <c r="O99" s="202"/>
      <c r="P99" s="205"/>
      <c r="Q99" s="205"/>
    </row>
    <row r="100" spans="15:17" x14ac:dyDescent="0.3">
      <c r="O100" s="202"/>
      <c r="P100" s="205"/>
      <c r="Q100" s="205"/>
    </row>
    <row r="101" spans="15:17" x14ac:dyDescent="0.3">
      <c r="O101" s="202"/>
      <c r="P101" s="205"/>
      <c r="Q101" s="205"/>
    </row>
    <row r="102" spans="15:17" x14ac:dyDescent="0.3">
      <c r="O102" s="202"/>
      <c r="P102" s="205"/>
      <c r="Q102" s="205"/>
    </row>
    <row r="103" spans="15:17" x14ac:dyDescent="0.3">
      <c r="O103" s="202"/>
      <c r="P103" s="205"/>
      <c r="Q103" s="205"/>
    </row>
    <row r="104" spans="15:17" x14ac:dyDescent="0.3">
      <c r="O104" s="202"/>
      <c r="P104" s="205"/>
      <c r="Q104" s="205"/>
    </row>
    <row r="105" spans="15:17" x14ac:dyDescent="0.3">
      <c r="O105" s="202"/>
      <c r="P105" s="205"/>
      <c r="Q105" s="205"/>
    </row>
    <row r="106" spans="15:17" x14ac:dyDescent="0.3">
      <c r="O106" s="202"/>
      <c r="P106" s="205"/>
      <c r="Q106" s="205"/>
    </row>
    <row r="107" spans="15:17" x14ac:dyDescent="0.3">
      <c r="O107" s="202"/>
      <c r="P107" s="205"/>
      <c r="Q107" s="205"/>
    </row>
    <row r="108" spans="15:17" x14ac:dyDescent="0.3">
      <c r="O108" s="202"/>
      <c r="P108" s="205"/>
      <c r="Q108" s="205"/>
    </row>
    <row r="109" spans="15:17" x14ac:dyDescent="0.3">
      <c r="O109" s="202"/>
      <c r="P109" s="205"/>
      <c r="Q109" s="205"/>
    </row>
    <row r="110" spans="15:17" x14ac:dyDescent="0.3">
      <c r="O110" s="202"/>
      <c r="P110" s="205"/>
      <c r="Q110" s="205"/>
    </row>
    <row r="111" spans="15:17" x14ac:dyDescent="0.3">
      <c r="O111" s="202"/>
      <c r="P111" s="205"/>
      <c r="Q111" s="205"/>
    </row>
    <row r="112" spans="15:17" x14ac:dyDescent="0.3">
      <c r="O112" s="202"/>
      <c r="P112" s="205"/>
      <c r="Q112" s="205"/>
    </row>
    <row r="113" spans="15:17" x14ac:dyDescent="0.3">
      <c r="O113" s="202"/>
      <c r="P113" s="205"/>
      <c r="Q113" s="205"/>
    </row>
    <row r="114" spans="15:17" x14ac:dyDescent="0.3">
      <c r="O114" s="202"/>
      <c r="P114" s="205"/>
      <c r="Q114" s="205"/>
    </row>
    <row r="115" spans="15:17" x14ac:dyDescent="0.3">
      <c r="O115" s="202"/>
      <c r="P115" s="205"/>
      <c r="Q115" s="205"/>
    </row>
    <row r="116" spans="15:17" x14ac:dyDescent="0.3">
      <c r="O116" s="202"/>
      <c r="P116" s="205"/>
      <c r="Q116" s="205"/>
    </row>
    <row r="117" spans="15:17" x14ac:dyDescent="0.3">
      <c r="O117" s="202"/>
      <c r="P117" s="205"/>
      <c r="Q117" s="205"/>
    </row>
    <row r="118" spans="15:17" x14ac:dyDescent="0.3">
      <c r="O118" s="202"/>
      <c r="P118" s="205"/>
      <c r="Q118" s="205"/>
    </row>
    <row r="119" spans="15:17" x14ac:dyDescent="0.3">
      <c r="O119" s="202"/>
      <c r="P119" s="205"/>
      <c r="Q119" s="205"/>
    </row>
    <row r="120" spans="15:17" x14ac:dyDescent="0.3">
      <c r="O120" s="202"/>
      <c r="P120" s="205"/>
      <c r="Q120" s="205"/>
    </row>
    <row r="121" spans="15:17" x14ac:dyDescent="0.3">
      <c r="O121" s="202"/>
      <c r="P121" s="205"/>
      <c r="Q121" s="205"/>
    </row>
    <row r="122" spans="15:17" x14ac:dyDescent="0.3">
      <c r="O122" s="202"/>
      <c r="P122" s="205"/>
      <c r="Q122" s="205"/>
    </row>
    <row r="123" spans="15:17" x14ac:dyDescent="0.3">
      <c r="O123" s="202"/>
      <c r="P123" s="205"/>
      <c r="Q123" s="205"/>
    </row>
    <row r="124" spans="15:17" x14ac:dyDescent="0.3">
      <c r="O124" s="202"/>
      <c r="P124" s="205"/>
      <c r="Q124" s="205"/>
    </row>
    <row r="125" spans="15:17" x14ac:dyDescent="0.3">
      <c r="O125" s="202"/>
      <c r="P125" s="205"/>
      <c r="Q125" s="205"/>
    </row>
    <row r="126" spans="15:17" x14ac:dyDescent="0.3">
      <c r="O126" s="202"/>
      <c r="P126" s="205"/>
      <c r="Q126" s="205"/>
    </row>
    <row r="127" spans="15:17" x14ac:dyDescent="0.3">
      <c r="O127" s="202"/>
      <c r="P127" s="205"/>
      <c r="Q127" s="205"/>
    </row>
    <row r="128" spans="15:17" x14ac:dyDescent="0.3">
      <c r="O128" s="202"/>
      <c r="P128" s="205"/>
      <c r="Q128" s="205"/>
    </row>
    <row r="129" spans="15:17" x14ac:dyDescent="0.3">
      <c r="O129" s="202"/>
      <c r="P129" s="205"/>
      <c r="Q129" s="205"/>
    </row>
    <row r="130" spans="15:17" x14ac:dyDescent="0.3">
      <c r="O130" s="202"/>
      <c r="P130" s="205"/>
      <c r="Q130" s="205"/>
    </row>
    <row r="131" spans="15:17" x14ac:dyDescent="0.3">
      <c r="O131" s="202"/>
      <c r="P131" s="205"/>
      <c r="Q131" s="205"/>
    </row>
    <row r="132" spans="15:17" x14ac:dyDescent="0.3">
      <c r="O132" s="202"/>
      <c r="P132" s="205"/>
      <c r="Q132" s="205"/>
    </row>
    <row r="133" spans="15:17" x14ac:dyDescent="0.3">
      <c r="O133" s="202"/>
      <c r="P133" s="205"/>
      <c r="Q133" s="205"/>
    </row>
    <row r="134" spans="15:17" x14ac:dyDescent="0.3">
      <c r="O134" s="202"/>
      <c r="P134" s="205"/>
      <c r="Q134" s="205"/>
    </row>
    <row r="135" spans="15:17" x14ac:dyDescent="0.3">
      <c r="O135" s="202"/>
      <c r="P135" s="205"/>
      <c r="Q135" s="205"/>
    </row>
    <row r="136" spans="15:17" x14ac:dyDescent="0.3">
      <c r="O136" s="202"/>
      <c r="P136" s="205"/>
      <c r="Q136" s="205"/>
    </row>
    <row r="137" spans="15:17" x14ac:dyDescent="0.3">
      <c r="O137" s="202"/>
      <c r="P137" s="205"/>
      <c r="Q137" s="205"/>
    </row>
    <row r="138" spans="15:17" x14ac:dyDescent="0.3">
      <c r="O138" s="202"/>
      <c r="P138" s="205"/>
      <c r="Q138" s="205"/>
    </row>
    <row r="139" spans="15:17" x14ac:dyDescent="0.3">
      <c r="O139" s="202"/>
      <c r="P139" s="205"/>
      <c r="Q139" s="205"/>
    </row>
    <row r="140" spans="15:17" x14ac:dyDescent="0.3">
      <c r="O140" s="202"/>
      <c r="P140" s="205"/>
      <c r="Q140" s="205"/>
    </row>
    <row r="141" spans="15:17" x14ac:dyDescent="0.3">
      <c r="O141" s="202"/>
      <c r="P141" s="205"/>
      <c r="Q141" s="205"/>
    </row>
    <row r="142" spans="15:17" x14ac:dyDescent="0.3">
      <c r="O142" s="202"/>
      <c r="P142" s="205"/>
      <c r="Q142" s="205"/>
    </row>
    <row r="143" spans="15:17" x14ac:dyDescent="0.3">
      <c r="O143" s="202"/>
      <c r="P143" s="205"/>
      <c r="Q143" s="205"/>
    </row>
    <row r="144" spans="15:17" x14ac:dyDescent="0.3">
      <c r="O144" s="202"/>
      <c r="P144" s="205"/>
      <c r="Q144" s="205"/>
    </row>
    <row r="145" spans="15:17" x14ac:dyDescent="0.3">
      <c r="O145" s="202"/>
      <c r="P145" s="205"/>
      <c r="Q145" s="205"/>
    </row>
    <row r="146" spans="15:17" x14ac:dyDescent="0.3">
      <c r="O146" s="202"/>
      <c r="P146" s="205"/>
      <c r="Q146" s="205"/>
    </row>
    <row r="147" spans="15:17" x14ac:dyDescent="0.3">
      <c r="O147" s="202"/>
      <c r="P147" s="205"/>
      <c r="Q147" s="205"/>
    </row>
    <row r="148" spans="15:17" x14ac:dyDescent="0.3">
      <c r="O148" s="202"/>
      <c r="P148" s="205"/>
      <c r="Q148" s="205"/>
    </row>
    <row r="149" spans="15:17" x14ac:dyDescent="0.3">
      <c r="O149" s="202"/>
      <c r="P149" s="205"/>
      <c r="Q149" s="205"/>
    </row>
    <row r="150" spans="15:17" x14ac:dyDescent="0.3">
      <c r="O150" s="202"/>
      <c r="P150" s="205"/>
      <c r="Q150" s="205"/>
    </row>
    <row r="151" spans="15:17" x14ac:dyDescent="0.3">
      <c r="O151" s="202"/>
      <c r="P151" s="205"/>
      <c r="Q151" s="205"/>
    </row>
    <row r="152" spans="15:17" x14ac:dyDescent="0.3">
      <c r="O152" s="202"/>
      <c r="P152" s="205"/>
      <c r="Q152" s="205"/>
    </row>
    <row r="153" spans="15:17" x14ac:dyDescent="0.3">
      <c r="O153" s="202"/>
      <c r="P153" s="205"/>
      <c r="Q153" s="205"/>
    </row>
    <row r="154" spans="15:17" x14ac:dyDescent="0.3">
      <c r="O154" s="202"/>
      <c r="P154" s="205"/>
      <c r="Q154" s="205"/>
    </row>
    <row r="155" spans="15:17" x14ac:dyDescent="0.3">
      <c r="O155" s="202"/>
      <c r="P155" s="205"/>
      <c r="Q155" s="205"/>
    </row>
    <row r="156" spans="15:17" x14ac:dyDescent="0.3">
      <c r="O156" s="202"/>
      <c r="P156" s="205"/>
      <c r="Q156" s="205"/>
    </row>
    <row r="157" spans="15:17" x14ac:dyDescent="0.3">
      <c r="O157" s="202"/>
      <c r="P157" s="205"/>
      <c r="Q157" s="205"/>
    </row>
    <row r="158" spans="15:17" x14ac:dyDescent="0.3">
      <c r="O158" s="202"/>
      <c r="P158" s="205"/>
      <c r="Q158" s="205"/>
    </row>
    <row r="159" spans="15:17" x14ac:dyDescent="0.3">
      <c r="O159" s="202"/>
      <c r="P159" s="205"/>
      <c r="Q159" s="205"/>
    </row>
    <row r="160" spans="15:17" x14ac:dyDescent="0.3">
      <c r="O160" s="202"/>
      <c r="P160" s="205"/>
      <c r="Q160" s="205"/>
    </row>
    <row r="161" spans="15:17" x14ac:dyDescent="0.3">
      <c r="O161" s="202"/>
      <c r="P161" s="205"/>
      <c r="Q161" s="205"/>
    </row>
    <row r="162" spans="15:17" x14ac:dyDescent="0.3">
      <c r="O162" s="202"/>
      <c r="P162" s="205"/>
      <c r="Q162" s="205"/>
    </row>
    <row r="163" spans="15:17" x14ac:dyDescent="0.3">
      <c r="O163" s="202"/>
      <c r="P163" s="205"/>
      <c r="Q163" s="205"/>
    </row>
    <row r="164" spans="15:17" x14ac:dyDescent="0.3">
      <c r="O164" s="202"/>
      <c r="P164" s="205"/>
      <c r="Q164" s="205"/>
    </row>
    <row r="165" spans="15:17" x14ac:dyDescent="0.3">
      <c r="O165" s="202"/>
      <c r="P165" s="205"/>
      <c r="Q165" s="205"/>
    </row>
    <row r="166" spans="15:17" x14ac:dyDescent="0.3">
      <c r="O166" s="202"/>
      <c r="P166" s="205"/>
      <c r="Q166" s="205"/>
    </row>
    <row r="167" spans="15:17" x14ac:dyDescent="0.3">
      <c r="O167" s="202"/>
      <c r="P167" s="205"/>
      <c r="Q167" s="205"/>
    </row>
    <row r="168" spans="15:17" x14ac:dyDescent="0.3">
      <c r="O168" s="202"/>
      <c r="P168" s="205"/>
      <c r="Q168" s="205"/>
    </row>
    <row r="169" spans="15:17" x14ac:dyDescent="0.3">
      <c r="O169" s="202"/>
      <c r="P169" s="205"/>
      <c r="Q169" s="205"/>
    </row>
    <row r="170" spans="15:17" x14ac:dyDescent="0.3">
      <c r="O170" s="202"/>
      <c r="P170" s="205"/>
      <c r="Q170" s="205"/>
    </row>
    <row r="171" spans="15:17" x14ac:dyDescent="0.3">
      <c r="O171" s="202"/>
      <c r="P171" s="205"/>
      <c r="Q171" s="205"/>
    </row>
    <row r="172" spans="15:17" x14ac:dyDescent="0.3">
      <c r="O172" s="202"/>
      <c r="P172" s="205"/>
      <c r="Q172" s="205"/>
    </row>
    <row r="173" spans="15:17" x14ac:dyDescent="0.3">
      <c r="O173" s="202"/>
      <c r="P173" s="205"/>
      <c r="Q173" s="205"/>
    </row>
    <row r="174" spans="15:17" x14ac:dyDescent="0.3">
      <c r="O174" s="202"/>
      <c r="P174" s="205"/>
      <c r="Q174" s="205"/>
    </row>
    <row r="175" spans="15:17" x14ac:dyDescent="0.3">
      <c r="O175" s="202"/>
      <c r="P175" s="205"/>
      <c r="Q175" s="205"/>
    </row>
    <row r="176" spans="15:17" x14ac:dyDescent="0.3">
      <c r="O176" s="202"/>
      <c r="P176" s="205"/>
      <c r="Q176" s="205"/>
    </row>
    <row r="177" spans="15:17" x14ac:dyDescent="0.3">
      <c r="O177" s="202"/>
      <c r="P177" s="205"/>
      <c r="Q177" s="205"/>
    </row>
    <row r="178" spans="15:17" x14ac:dyDescent="0.3">
      <c r="O178" s="202"/>
      <c r="P178" s="205"/>
      <c r="Q178" s="205"/>
    </row>
    <row r="179" spans="15:17" x14ac:dyDescent="0.3">
      <c r="O179" s="202"/>
      <c r="P179" s="205"/>
      <c r="Q179" s="205"/>
    </row>
    <row r="180" spans="15:17" x14ac:dyDescent="0.3">
      <c r="O180" s="202"/>
      <c r="P180" s="205"/>
      <c r="Q180" s="205"/>
    </row>
    <row r="181" spans="15:17" x14ac:dyDescent="0.3">
      <c r="O181" s="202"/>
      <c r="P181" s="205"/>
      <c r="Q181" s="205"/>
    </row>
    <row r="182" spans="15:17" x14ac:dyDescent="0.3">
      <c r="O182" s="202"/>
      <c r="P182" s="205"/>
      <c r="Q182" s="205"/>
    </row>
    <row r="183" spans="15:17" x14ac:dyDescent="0.3">
      <c r="O183" s="202"/>
      <c r="P183" s="205"/>
      <c r="Q183" s="205"/>
    </row>
    <row r="184" spans="15:17" x14ac:dyDescent="0.3">
      <c r="O184" s="202"/>
      <c r="P184" s="205"/>
      <c r="Q184" s="205"/>
    </row>
    <row r="185" spans="15:17" x14ac:dyDescent="0.3">
      <c r="O185" s="202"/>
      <c r="P185" s="205"/>
      <c r="Q185" s="205"/>
    </row>
    <row r="186" spans="15:17" x14ac:dyDescent="0.3">
      <c r="O186" s="202"/>
      <c r="P186" s="205"/>
      <c r="Q186" s="205"/>
    </row>
    <row r="187" spans="15:17" x14ac:dyDescent="0.3">
      <c r="O187" s="202"/>
      <c r="P187" s="205"/>
      <c r="Q187" s="205"/>
    </row>
    <row r="188" spans="15:17" x14ac:dyDescent="0.3">
      <c r="O188" s="202"/>
      <c r="P188" s="205"/>
      <c r="Q188" s="205"/>
    </row>
    <row r="189" spans="15:17" x14ac:dyDescent="0.3">
      <c r="O189" s="202"/>
      <c r="P189" s="205"/>
      <c r="Q189" s="205"/>
    </row>
    <row r="190" spans="15:17" x14ac:dyDescent="0.3">
      <c r="O190" s="202"/>
      <c r="P190" s="205"/>
      <c r="Q190" s="205"/>
    </row>
    <row r="191" spans="15:17" x14ac:dyDescent="0.3">
      <c r="O191" s="202"/>
      <c r="P191" s="205"/>
      <c r="Q191" s="205"/>
    </row>
    <row r="192" spans="15:17" x14ac:dyDescent="0.3">
      <c r="O192" s="202"/>
      <c r="P192" s="205"/>
      <c r="Q192" s="205"/>
    </row>
    <row r="193" spans="15:17" x14ac:dyDescent="0.3">
      <c r="O193" s="202"/>
      <c r="P193" s="205"/>
      <c r="Q193" s="205"/>
    </row>
    <row r="194" spans="15:17" x14ac:dyDescent="0.3">
      <c r="O194" s="202"/>
      <c r="P194" s="205"/>
      <c r="Q194" s="205"/>
    </row>
    <row r="195" spans="15:17" x14ac:dyDescent="0.3">
      <c r="O195" s="202"/>
      <c r="P195" s="205"/>
      <c r="Q195" s="205"/>
    </row>
    <row r="196" spans="15:17" x14ac:dyDescent="0.3">
      <c r="O196" s="202"/>
      <c r="P196" s="205"/>
      <c r="Q196" s="205"/>
    </row>
    <row r="197" spans="15:17" x14ac:dyDescent="0.3">
      <c r="O197" s="202"/>
      <c r="P197" s="205"/>
      <c r="Q197" s="205"/>
    </row>
    <row r="198" spans="15:17" x14ac:dyDescent="0.3">
      <c r="O198" s="202"/>
      <c r="P198" s="205"/>
      <c r="Q198" s="205"/>
    </row>
    <row r="199" spans="15:17" x14ac:dyDescent="0.3">
      <c r="O199" s="202"/>
      <c r="P199" s="205"/>
      <c r="Q199" s="205"/>
    </row>
    <row r="200" spans="15:17" x14ac:dyDescent="0.3">
      <c r="O200" s="202"/>
      <c r="P200" s="205"/>
      <c r="Q200" s="205"/>
    </row>
    <row r="201" spans="15:17" x14ac:dyDescent="0.3">
      <c r="O201" s="202"/>
      <c r="P201" s="205"/>
      <c r="Q201" s="205"/>
    </row>
    <row r="202" spans="15:17" x14ac:dyDescent="0.3">
      <c r="O202" s="202"/>
      <c r="P202" s="205"/>
      <c r="Q202" s="205"/>
    </row>
    <row r="203" spans="15:17" x14ac:dyDescent="0.3">
      <c r="O203" s="202"/>
      <c r="P203" s="205"/>
      <c r="Q203" s="205"/>
    </row>
    <row r="204" spans="15:17" x14ac:dyDescent="0.3">
      <c r="O204" s="202"/>
      <c r="P204" s="205"/>
      <c r="Q204" s="205"/>
    </row>
    <row r="205" spans="15:17" x14ac:dyDescent="0.3">
      <c r="O205" s="202"/>
      <c r="P205" s="205"/>
      <c r="Q205" s="205"/>
    </row>
    <row r="206" spans="15:17" x14ac:dyDescent="0.3">
      <c r="O206" s="202"/>
      <c r="P206" s="205"/>
      <c r="Q206" s="205"/>
    </row>
    <row r="207" spans="15:17" x14ac:dyDescent="0.3">
      <c r="O207" s="202"/>
      <c r="P207" s="205"/>
      <c r="Q207" s="205"/>
    </row>
    <row r="208" spans="15:17" x14ac:dyDescent="0.3">
      <c r="O208" s="202"/>
      <c r="P208" s="205"/>
      <c r="Q208" s="205"/>
    </row>
    <row r="209" spans="15:17" x14ac:dyDescent="0.3">
      <c r="O209" s="202"/>
      <c r="P209" s="205"/>
      <c r="Q209" s="205"/>
    </row>
    <row r="210" spans="15:17" x14ac:dyDescent="0.3">
      <c r="O210" s="202"/>
      <c r="P210" s="205"/>
      <c r="Q210" s="205"/>
    </row>
    <row r="211" spans="15:17" x14ac:dyDescent="0.3">
      <c r="O211" s="202"/>
      <c r="P211" s="205"/>
      <c r="Q211" s="205"/>
    </row>
    <row r="212" spans="15:17" x14ac:dyDescent="0.3">
      <c r="O212" s="202"/>
      <c r="P212" s="205"/>
      <c r="Q212" s="205"/>
    </row>
    <row r="213" spans="15:17" x14ac:dyDescent="0.3">
      <c r="O213" s="202"/>
      <c r="P213" s="205"/>
      <c r="Q213" s="205"/>
    </row>
    <row r="214" spans="15:17" x14ac:dyDescent="0.3">
      <c r="O214" s="202"/>
      <c r="P214" s="205"/>
      <c r="Q214" s="205"/>
    </row>
    <row r="215" spans="15:17" x14ac:dyDescent="0.3">
      <c r="O215" s="202"/>
      <c r="P215" s="205"/>
      <c r="Q215" s="205"/>
    </row>
    <row r="216" spans="15:17" x14ac:dyDescent="0.3">
      <c r="O216" s="202"/>
      <c r="P216" s="205"/>
      <c r="Q216" s="205"/>
    </row>
    <row r="217" spans="15:17" x14ac:dyDescent="0.3">
      <c r="O217" s="202"/>
      <c r="P217" s="205"/>
      <c r="Q217" s="205"/>
    </row>
    <row r="218" spans="15:17" x14ac:dyDescent="0.3">
      <c r="O218" s="202"/>
      <c r="P218" s="205"/>
      <c r="Q218" s="205"/>
    </row>
    <row r="219" spans="15:17" x14ac:dyDescent="0.3">
      <c r="O219" s="202"/>
      <c r="P219" s="205"/>
      <c r="Q219" s="205"/>
    </row>
    <row r="220" spans="15:17" x14ac:dyDescent="0.3">
      <c r="O220" s="202"/>
      <c r="P220" s="205"/>
      <c r="Q220" s="205"/>
    </row>
    <row r="221" spans="15:17" x14ac:dyDescent="0.3">
      <c r="O221" s="202"/>
      <c r="P221" s="205"/>
      <c r="Q221" s="205"/>
    </row>
    <row r="222" spans="15:17" x14ac:dyDescent="0.3">
      <c r="O222" s="202"/>
      <c r="P222" s="205"/>
      <c r="Q222" s="205"/>
    </row>
    <row r="223" spans="15:17" x14ac:dyDescent="0.3">
      <c r="O223" s="202"/>
      <c r="P223" s="205"/>
      <c r="Q223" s="205"/>
    </row>
    <row r="224" spans="15:17" x14ac:dyDescent="0.3">
      <c r="O224" s="202"/>
      <c r="P224" s="205"/>
      <c r="Q224" s="205"/>
    </row>
    <row r="225" spans="15:17" x14ac:dyDescent="0.3">
      <c r="O225" s="202"/>
      <c r="P225" s="205"/>
      <c r="Q225" s="205"/>
    </row>
    <row r="226" spans="15:17" x14ac:dyDescent="0.3">
      <c r="O226" s="202"/>
      <c r="P226" s="205"/>
      <c r="Q226" s="205"/>
    </row>
    <row r="227" spans="15:17" x14ac:dyDescent="0.3">
      <c r="O227" s="202"/>
      <c r="P227" s="205"/>
      <c r="Q227" s="205"/>
    </row>
    <row r="228" spans="15:17" x14ac:dyDescent="0.3">
      <c r="O228" s="202"/>
      <c r="P228" s="205"/>
      <c r="Q228" s="205"/>
    </row>
    <row r="229" spans="15:17" x14ac:dyDescent="0.3">
      <c r="O229" s="202"/>
      <c r="P229" s="205"/>
      <c r="Q229" s="205"/>
    </row>
    <row r="230" spans="15:17" x14ac:dyDescent="0.3">
      <c r="O230" s="202"/>
      <c r="P230" s="205"/>
      <c r="Q230" s="205"/>
    </row>
    <row r="231" spans="15:17" x14ac:dyDescent="0.3">
      <c r="O231" s="202"/>
      <c r="P231" s="205"/>
      <c r="Q231" s="205"/>
    </row>
    <row r="232" spans="15:17" x14ac:dyDescent="0.3">
      <c r="O232" s="202"/>
      <c r="P232" s="205"/>
      <c r="Q232" s="205"/>
    </row>
    <row r="233" spans="15:17" x14ac:dyDescent="0.3">
      <c r="O233" s="202"/>
      <c r="P233" s="205"/>
      <c r="Q233" s="205"/>
    </row>
    <row r="234" spans="15:17" x14ac:dyDescent="0.3">
      <c r="O234" s="202"/>
      <c r="P234" s="205"/>
      <c r="Q234" s="205"/>
    </row>
    <row r="235" spans="15:17" x14ac:dyDescent="0.3">
      <c r="O235" s="202"/>
      <c r="P235" s="205"/>
      <c r="Q235" s="205"/>
    </row>
    <row r="236" spans="15:17" x14ac:dyDescent="0.3">
      <c r="O236" s="202"/>
      <c r="P236" s="205"/>
      <c r="Q236" s="205"/>
    </row>
    <row r="237" spans="15:17" x14ac:dyDescent="0.3">
      <c r="O237" s="202"/>
      <c r="P237" s="205"/>
      <c r="Q237" s="205"/>
    </row>
    <row r="238" spans="15:17" x14ac:dyDescent="0.3">
      <c r="O238" s="202"/>
      <c r="P238" s="205"/>
      <c r="Q238" s="205"/>
    </row>
    <row r="239" spans="15:17" x14ac:dyDescent="0.3">
      <c r="O239" s="202"/>
      <c r="P239" s="205"/>
      <c r="Q239" s="205"/>
    </row>
    <row r="240" spans="15:17" x14ac:dyDescent="0.3">
      <c r="O240" s="202"/>
      <c r="P240" s="205"/>
      <c r="Q240" s="205"/>
    </row>
    <row r="241" spans="15:17" x14ac:dyDescent="0.3">
      <c r="O241" s="202"/>
      <c r="P241" s="205"/>
      <c r="Q241" s="205"/>
    </row>
    <row r="242" spans="15:17" x14ac:dyDescent="0.3">
      <c r="O242" s="202"/>
      <c r="P242" s="205"/>
      <c r="Q242" s="205"/>
    </row>
    <row r="243" spans="15:17" x14ac:dyDescent="0.3">
      <c r="O243" s="202"/>
      <c r="P243" s="205"/>
      <c r="Q243" s="205"/>
    </row>
    <row r="244" spans="15:17" x14ac:dyDescent="0.3">
      <c r="O244" s="202"/>
      <c r="P244" s="205"/>
      <c r="Q244" s="205"/>
    </row>
    <row r="245" spans="15:17" x14ac:dyDescent="0.3">
      <c r="O245" s="202"/>
      <c r="P245" s="205"/>
      <c r="Q245" s="205"/>
    </row>
    <row r="246" spans="15:17" x14ac:dyDescent="0.3">
      <c r="O246" s="202"/>
      <c r="P246" s="205"/>
      <c r="Q246" s="205"/>
    </row>
    <row r="247" spans="15:17" x14ac:dyDescent="0.3">
      <c r="O247" s="202"/>
      <c r="P247" s="205"/>
      <c r="Q247" s="205"/>
    </row>
    <row r="248" spans="15:17" x14ac:dyDescent="0.3">
      <c r="O248" s="202"/>
      <c r="P248" s="205"/>
      <c r="Q248" s="205"/>
    </row>
    <row r="249" spans="15:17" x14ac:dyDescent="0.3">
      <c r="O249" s="202"/>
      <c r="P249" s="205"/>
      <c r="Q249" s="205"/>
    </row>
    <row r="250" spans="15:17" x14ac:dyDescent="0.3">
      <c r="O250" s="202"/>
      <c r="P250" s="205"/>
      <c r="Q250" s="205"/>
    </row>
    <row r="251" spans="15:17" x14ac:dyDescent="0.3">
      <c r="O251" s="202"/>
      <c r="P251" s="205"/>
      <c r="Q251" s="205"/>
    </row>
    <row r="252" spans="15:17" x14ac:dyDescent="0.3">
      <c r="O252" s="202"/>
      <c r="P252" s="205"/>
      <c r="Q252" s="205"/>
    </row>
    <row r="253" spans="15:17" x14ac:dyDescent="0.3">
      <c r="O253" s="202"/>
      <c r="P253" s="205"/>
      <c r="Q253" s="205"/>
    </row>
    <row r="254" spans="15:17" x14ac:dyDescent="0.3">
      <c r="O254" s="202"/>
      <c r="P254" s="205"/>
      <c r="Q254" s="205"/>
    </row>
    <row r="255" spans="15:17" x14ac:dyDescent="0.3">
      <c r="O255" s="202"/>
      <c r="P255" s="205"/>
      <c r="Q255" s="205"/>
    </row>
    <row r="256" spans="15:17" x14ac:dyDescent="0.3">
      <c r="O256" s="202"/>
      <c r="P256" s="205"/>
      <c r="Q256" s="205"/>
    </row>
    <row r="257" spans="15:17" x14ac:dyDescent="0.3">
      <c r="O257" s="202"/>
      <c r="P257" s="205"/>
      <c r="Q257" s="205"/>
    </row>
    <row r="258" spans="15:17" x14ac:dyDescent="0.3">
      <c r="O258" s="202"/>
      <c r="P258" s="205"/>
      <c r="Q258" s="205"/>
    </row>
    <row r="259" spans="15:17" x14ac:dyDescent="0.3">
      <c r="O259" s="202"/>
      <c r="P259" s="205"/>
      <c r="Q259" s="205"/>
    </row>
    <row r="260" spans="15:17" x14ac:dyDescent="0.3">
      <c r="O260" s="202"/>
      <c r="P260" s="205"/>
      <c r="Q260" s="205"/>
    </row>
    <row r="261" spans="15:17" x14ac:dyDescent="0.3">
      <c r="O261" s="202"/>
      <c r="P261" s="205"/>
      <c r="Q261" s="205"/>
    </row>
    <row r="262" spans="15:17" x14ac:dyDescent="0.3">
      <c r="O262" s="202"/>
      <c r="P262" s="205"/>
      <c r="Q262" s="205"/>
    </row>
    <row r="263" spans="15:17" x14ac:dyDescent="0.3">
      <c r="O263" s="202"/>
      <c r="P263" s="205"/>
      <c r="Q263" s="205"/>
    </row>
    <row r="264" spans="15:17" x14ac:dyDescent="0.3">
      <c r="O264" s="202"/>
      <c r="P264" s="205"/>
      <c r="Q264" s="205"/>
    </row>
    <row r="265" spans="15:17" x14ac:dyDescent="0.3">
      <c r="O265" s="202"/>
      <c r="P265" s="205"/>
      <c r="Q265" s="205"/>
    </row>
    <row r="266" spans="15:17" x14ac:dyDescent="0.3">
      <c r="O266" s="202"/>
      <c r="P266" s="205"/>
      <c r="Q266" s="205"/>
    </row>
    <row r="267" spans="15:17" x14ac:dyDescent="0.3">
      <c r="O267" s="202"/>
      <c r="P267" s="205"/>
      <c r="Q267" s="205"/>
    </row>
    <row r="268" spans="15:17" x14ac:dyDescent="0.3">
      <c r="O268" s="202"/>
      <c r="P268" s="205"/>
      <c r="Q268" s="205"/>
    </row>
    <row r="269" spans="15:17" x14ac:dyDescent="0.3">
      <c r="O269" s="202"/>
      <c r="P269" s="205"/>
      <c r="Q269" s="205"/>
    </row>
    <row r="270" spans="15:17" x14ac:dyDescent="0.3">
      <c r="O270" s="202"/>
      <c r="P270" s="205"/>
      <c r="Q270" s="205"/>
    </row>
    <row r="271" spans="15:17" x14ac:dyDescent="0.3">
      <c r="O271" s="202"/>
      <c r="P271" s="205"/>
      <c r="Q271" s="205"/>
    </row>
    <row r="272" spans="15:17" x14ac:dyDescent="0.3">
      <c r="O272" s="202"/>
      <c r="P272" s="205"/>
      <c r="Q272" s="205"/>
    </row>
    <row r="273" spans="15:17" x14ac:dyDescent="0.3">
      <c r="O273" s="202"/>
      <c r="P273" s="205"/>
      <c r="Q273" s="205"/>
    </row>
    <row r="274" spans="15:17" x14ac:dyDescent="0.3">
      <c r="O274" s="202"/>
      <c r="P274" s="205"/>
      <c r="Q274" s="205"/>
    </row>
    <row r="275" spans="15:17" x14ac:dyDescent="0.3">
      <c r="O275" s="202"/>
      <c r="P275" s="205"/>
      <c r="Q275" s="205"/>
    </row>
    <row r="276" spans="15:17" x14ac:dyDescent="0.3">
      <c r="O276" s="202"/>
      <c r="P276" s="205"/>
      <c r="Q276" s="205"/>
    </row>
    <row r="277" spans="15:17" x14ac:dyDescent="0.3">
      <c r="O277" s="202"/>
      <c r="P277" s="205"/>
      <c r="Q277" s="205"/>
    </row>
    <row r="278" spans="15:17" x14ac:dyDescent="0.3">
      <c r="O278" s="202"/>
      <c r="P278" s="205"/>
      <c r="Q278" s="205"/>
    </row>
    <row r="279" spans="15:17" x14ac:dyDescent="0.3">
      <c r="O279" s="202"/>
      <c r="P279" s="205"/>
      <c r="Q279" s="205"/>
    </row>
    <row r="280" spans="15:17" x14ac:dyDescent="0.3">
      <c r="O280" s="202"/>
      <c r="P280" s="205"/>
      <c r="Q280" s="205"/>
    </row>
    <row r="281" spans="15:17" x14ac:dyDescent="0.3">
      <c r="O281" s="202"/>
      <c r="P281" s="205"/>
      <c r="Q281" s="205"/>
    </row>
    <row r="282" spans="15:17" x14ac:dyDescent="0.3">
      <c r="O282" s="202"/>
      <c r="P282" s="205"/>
      <c r="Q282" s="205"/>
    </row>
    <row r="283" spans="15:17" x14ac:dyDescent="0.3">
      <c r="O283" s="202"/>
      <c r="P283" s="205"/>
      <c r="Q283" s="205"/>
    </row>
    <row r="284" spans="15:17" x14ac:dyDescent="0.3">
      <c r="O284" s="202"/>
      <c r="P284" s="205"/>
      <c r="Q284" s="205"/>
    </row>
    <row r="285" spans="15:17" x14ac:dyDescent="0.3">
      <c r="O285" s="202"/>
      <c r="P285" s="205"/>
      <c r="Q285" s="205"/>
    </row>
    <row r="286" spans="15:17" x14ac:dyDescent="0.3">
      <c r="O286" s="202"/>
      <c r="P286" s="205"/>
      <c r="Q286" s="205"/>
    </row>
    <row r="287" spans="15:17" x14ac:dyDescent="0.3">
      <c r="O287" s="202"/>
      <c r="P287" s="205"/>
      <c r="Q287" s="205"/>
    </row>
    <row r="288" spans="15:17" x14ac:dyDescent="0.3">
      <c r="O288" s="202"/>
      <c r="P288" s="205"/>
      <c r="Q288" s="205"/>
    </row>
    <row r="289" spans="15:17" x14ac:dyDescent="0.3">
      <c r="O289" s="202"/>
      <c r="P289" s="205"/>
      <c r="Q289" s="205"/>
    </row>
    <row r="290" spans="15:17" x14ac:dyDescent="0.3">
      <c r="O290" s="202"/>
      <c r="P290" s="205"/>
      <c r="Q290" s="205"/>
    </row>
    <row r="291" spans="15:17" x14ac:dyDescent="0.3">
      <c r="O291" s="202"/>
      <c r="P291" s="205"/>
      <c r="Q291" s="205"/>
    </row>
    <row r="292" spans="15:17" x14ac:dyDescent="0.3">
      <c r="O292" s="202"/>
      <c r="P292" s="205"/>
      <c r="Q292" s="205"/>
    </row>
    <row r="293" spans="15:17" x14ac:dyDescent="0.3">
      <c r="O293" s="202"/>
      <c r="P293" s="205"/>
      <c r="Q293" s="205"/>
    </row>
    <row r="294" spans="15:17" x14ac:dyDescent="0.3">
      <c r="O294" s="202"/>
      <c r="P294" s="205"/>
      <c r="Q294" s="205"/>
    </row>
    <row r="295" spans="15:17" x14ac:dyDescent="0.3">
      <c r="O295" s="202"/>
      <c r="P295" s="205"/>
      <c r="Q295" s="205"/>
    </row>
    <row r="296" spans="15:17" x14ac:dyDescent="0.3">
      <c r="O296" s="202"/>
      <c r="P296" s="205"/>
      <c r="Q296" s="205"/>
    </row>
    <row r="297" spans="15:17" x14ac:dyDescent="0.3">
      <c r="O297" s="202"/>
      <c r="P297" s="205"/>
      <c r="Q297" s="205"/>
    </row>
    <row r="298" spans="15:17" x14ac:dyDescent="0.3">
      <c r="O298" s="202"/>
      <c r="P298" s="205"/>
      <c r="Q298" s="205"/>
    </row>
    <row r="299" spans="15:17" x14ac:dyDescent="0.3">
      <c r="O299" s="202"/>
      <c r="P299" s="205"/>
      <c r="Q299" s="205"/>
    </row>
    <row r="300" spans="15:17" x14ac:dyDescent="0.3">
      <c r="O300" s="202"/>
      <c r="P300" s="205"/>
      <c r="Q300" s="205"/>
    </row>
    <row r="301" spans="15:17" x14ac:dyDescent="0.3">
      <c r="O301" s="202"/>
      <c r="P301" s="205"/>
      <c r="Q301" s="205"/>
    </row>
    <row r="302" spans="15:17" x14ac:dyDescent="0.3">
      <c r="O302" s="202"/>
      <c r="P302" s="205"/>
      <c r="Q302" s="205"/>
    </row>
    <row r="303" spans="15:17" x14ac:dyDescent="0.3">
      <c r="O303" s="202"/>
      <c r="P303" s="205"/>
      <c r="Q303" s="205"/>
    </row>
    <row r="304" spans="15:17" x14ac:dyDescent="0.3">
      <c r="O304" s="202"/>
      <c r="P304" s="205"/>
      <c r="Q304" s="205"/>
    </row>
    <row r="305" spans="15:17" x14ac:dyDescent="0.3">
      <c r="O305" s="202"/>
      <c r="P305" s="205"/>
      <c r="Q305" s="205"/>
    </row>
    <row r="306" spans="15:17" x14ac:dyDescent="0.3">
      <c r="O306" s="202"/>
      <c r="P306" s="205"/>
      <c r="Q306" s="205"/>
    </row>
    <row r="307" spans="15:17" x14ac:dyDescent="0.3">
      <c r="O307" s="202"/>
      <c r="P307" s="205"/>
      <c r="Q307" s="205"/>
    </row>
    <row r="308" spans="15:17" x14ac:dyDescent="0.3">
      <c r="O308" s="202"/>
      <c r="P308" s="205"/>
      <c r="Q308" s="205"/>
    </row>
    <row r="309" spans="15:17" x14ac:dyDescent="0.3">
      <c r="O309" s="202"/>
      <c r="P309" s="205"/>
      <c r="Q309" s="205"/>
    </row>
    <row r="310" spans="15:17" x14ac:dyDescent="0.3">
      <c r="O310" s="202"/>
      <c r="P310" s="205"/>
      <c r="Q310" s="205"/>
    </row>
    <row r="311" spans="15:17" x14ac:dyDescent="0.3">
      <c r="O311" s="202"/>
      <c r="P311" s="205"/>
      <c r="Q311" s="205"/>
    </row>
    <row r="312" spans="15:17" x14ac:dyDescent="0.3">
      <c r="O312" s="202"/>
      <c r="P312" s="205"/>
      <c r="Q312" s="205"/>
    </row>
    <row r="313" spans="15:17" x14ac:dyDescent="0.3">
      <c r="O313" s="202"/>
      <c r="P313" s="205"/>
      <c r="Q313" s="205"/>
    </row>
    <row r="314" spans="15:17" x14ac:dyDescent="0.3">
      <c r="O314" s="202"/>
      <c r="P314" s="205"/>
      <c r="Q314" s="205"/>
    </row>
    <row r="315" spans="15:17" x14ac:dyDescent="0.3">
      <c r="O315" s="202"/>
      <c r="P315" s="205"/>
      <c r="Q315" s="205"/>
    </row>
    <row r="316" spans="15:17" x14ac:dyDescent="0.3">
      <c r="O316" s="202"/>
      <c r="P316" s="205"/>
      <c r="Q316" s="205"/>
    </row>
    <row r="317" spans="15:17" x14ac:dyDescent="0.3">
      <c r="O317" s="202"/>
      <c r="P317" s="205"/>
      <c r="Q317" s="205"/>
    </row>
    <row r="318" spans="15:17" x14ac:dyDescent="0.3">
      <c r="O318" s="202"/>
      <c r="P318" s="205"/>
      <c r="Q318" s="205"/>
    </row>
    <row r="319" spans="15:17" x14ac:dyDescent="0.3">
      <c r="O319" s="202"/>
      <c r="P319" s="205"/>
      <c r="Q319" s="205"/>
    </row>
    <row r="320" spans="15:17" x14ac:dyDescent="0.3">
      <c r="O320" s="202"/>
      <c r="P320" s="205"/>
      <c r="Q320" s="205"/>
    </row>
    <row r="321" spans="15:17" x14ac:dyDescent="0.3">
      <c r="O321" s="202"/>
      <c r="P321" s="205"/>
      <c r="Q321" s="205"/>
    </row>
    <row r="322" spans="15:17" x14ac:dyDescent="0.3">
      <c r="O322" s="202"/>
      <c r="P322" s="205"/>
      <c r="Q322" s="205"/>
    </row>
    <row r="323" spans="15:17" x14ac:dyDescent="0.3">
      <c r="O323" s="202"/>
      <c r="P323" s="205"/>
      <c r="Q323" s="205"/>
    </row>
    <row r="324" spans="15:17" x14ac:dyDescent="0.3">
      <c r="O324" s="202"/>
      <c r="P324" s="205"/>
      <c r="Q324" s="205"/>
    </row>
    <row r="325" spans="15:17" x14ac:dyDescent="0.3">
      <c r="O325" s="202"/>
      <c r="P325" s="205"/>
      <c r="Q325" s="205"/>
    </row>
    <row r="326" spans="15:17" x14ac:dyDescent="0.3">
      <c r="O326" s="202"/>
      <c r="P326" s="205"/>
      <c r="Q326" s="205"/>
    </row>
    <row r="327" spans="15:17" x14ac:dyDescent="0.3">
      <c r="O327" s="202"/>
      <c r="P327" s="205"/>
      <c r="Q327" s="205"/>
    </row>
    <row r="328" spans="15:17" x14ac:dyDescent="0.3">
      <c r="O328" s="202"/>
      <c r="P328" s="205"/>
      <c r="Q328" s="205"/>
    </row>
    <row r="329" spans="15:17" x14ac:dyDescent="0.3">
      <c r="O329" s="202"/>
      <c r="P329" s="205"/>
      <c r="Q329" s="205"/>
    </row>
    <row r="330" spans="15:17" x14ac:dyDescent="0.3">
      <c r="O330" s="202"/>
      <c r="P330" s="205"/>
      <c r="Q330" s="205"/>
    </row>
    <row r="331" spans="15:17" x14ac:dyDescent="0.3">
      <c r="O331" s="202"/>
      <c r="P331" s="205"/>
      <c r="Q331" s="205"/>
    </row>
    <row r="332" spans="15:17" x14ac:dyDescent="0.3">
      <c r="O332" s="202"/>
      <c r="P332" s="205"/>
      <c r="Q332" s="205"/>
    </row>
    <row r="333" spans="15:17" x14ac:dyDescent="0.3">
      <c r="O333" s="202"/>
      <c r="P333" s="205"/>
      <c r="Q333" s="205"/>
    </row>
    <row r="334" spans="15:17" x14ac:dyDescent="0.3">
      <c r="O334" s="202"/>
      <c r="P334" s="205"/>
      <c r="Q334" s="205"/>
    </row>
    <row r="335" spans="15:17" x14ac:dyDescent="0.3">
      <c r="O335" s="202"/>
      <c r="P335" s="205"/>
      <c r="Q335" s="205"/>
    </row>
    <row r="336" spans="15:17" x14ac:dyDescent="0.3">
      <c r="O336" s="202"/>
      <c r="P336" s="205"/>
      <c r="Q336" s="205"/>
    </row>
    <row r="337" spans="15:17" x14ac:dyDescent="0.3">
      <c r="O337" s="202"/>
      <c r="P337" s="205"/>
      <c r="Q337" s="205"/>
    </row>
    <row r="338" spans="15:17" x14ac:dyDescent="0.3">
      <c r="O338" s="202"/>
      <c r="P338" s="205"/>
      <c r="Q338" s="205"/>
    </row>
    <row r="339" spans="15:17" x14ac:dyDescent="0.3">
      <c r="O339" s="202"/>
      <c r="P339" s="205"/>
      <c r="Q339" s="205"/>
    </row>
    <row r="340" spans="15:17" x14ac:dyDescent="0.3">
      <c r="O340" s="202"/>
      <c r="P340" s="205"/>
      <c r="Q340" s="205"/>
    </row>
    <row r="341" spans="15:17" x14ac:dyDescent="0.3">
      <c r="O341" s="202"/>
      <c r="P341" s="205"/>
      <c r="Q341" s="205"/>
    </row>
    <row r="342" spans="15:17" x14ac:dyDescent="0.3">
      <c r="O342" s="202"/>
      <c r="P342" s="205"/>
      <c r="Q342" s="205"/>
    </row>
    <row r="343" spans="15:17" x14ac:dyDescent="0.3">
      <c r="O343" s="202"/>
      <c r="P343" s="205"/>
      <c r="Q343" s="205"/>
    </row>
    <row r="344" spans="15:17" x14ac:dyDescent="0.3">
      <c r="O344" s="202"/>
      <c r="P344" s="205"/>
      <c r="Q344" s="205"/>
    </row>
    <row r="345" spans="15:17" x14ac:dyDescent="0.3">
      <c r="O345" s="202"/>
      <c r="P345" s="205"/>
      <c r="Q345" s="205"/>
    </row>
    <row r="346" spans="15:17" x14ac:dyDescent="0.3">
      <c r="O346" s="202"/>
      <c r="P346" s="205"/>
      <c r="Q346" s="205"/>
    </row>
    <row r="347" spans="15:17" x14ac:dyDescent="0.3">
      <c r="O347" s="202"/>
      <c r="P347" s="205"/>
      <c r="Q347" s="205"/>
    </row>
    <row r="348" spans="15:17" x14ac:dyDescent="0.3">
      <c r="O348" s="202"/>
      <c r="P348" s="205"/>
      <c r="Q348" s="205"/>
    </row>
    <row r="349" spans="15:17" x14ac:dyDescent="0.3">
      <c r="O349" s="202"/>
      <c r="P349" s="205"/>
      <c r="Q349" s="205"/>
    </row>
    <row r="350" spans="15:17" x14ac:dyDescent="0.3">
      <c r="O350" s="202"/>
      <c r="P350" s="205"/>
      <c r="Q350" s="205"/>
    </row>
    <row r="351" spans="15:17" x14ac:dyDescent="0.3">
      <c r="O351" s="202"/>
      <c r="P351" s="205"/>
      <c r="Q351" s="205"/>
    </row>
    <row r="352" spans="15:17" x14ac:dyDescent="0.3">
      <c r="O352" s="202"/>
      <c r="P352" s="205"/>
      <c r="Q352" s="205"/>
    </row>
    <row r="353" spans="15:17" x14ac:dyDescent="0.3">
      <c r="O353" s="202"/>
      <c r="P353" s="205"/>
      <c r="Q353" s="205"/>
    </row>
    <row r="354" spans="15:17" x14ac:dyDescent="0.3">
      <c r="O354" s="202"/>
      <c r="P354" s="205"/>
      <c r="Q354" s="205"/>
    </row>
    <row r="355" spans="15:17" x14ac:dyDescent="0.3">
      <c r="O355" s="202"/>
      <c r="P355" s="205"/>
      <c r="Q355" s="205"/>
    </row>
    <row r="356" spans="15:17" x14ac:dyDescent="0.3">
      <c r="O356" s="202"/>
      <c r="P356" s="205"/>
      <c r="Q356" s="205"/>
    </row>
    <row r="357" spans="15:17" x14ac:dyDescent="0.3">
      <c r="O357" s="202"/>
      <c r="P357" s="205"/>
      <c r="Q357" s="205"/>
    </row>
    <row r="358" spans="15:17" x14ac:dyDescent="0.3">
      <c r="O358" s="202"/>
      <c r="P358" s="205"/>
      <c r="Q358" s="205"/>
    </row>
    <row r="359" spans="15:17" x14ac:dyDescent="0.3">
      <c r="O359" s="202"/>
      <c r="P359" s="205"/>
      <c r="Q359" s="205"/>
    </row>
    <row r="360" spans="15:17" x14ac:dyDescent="0.3">
      <c r="O360" s="202"/>
      <c r="P360" s="205"/>
      <c r="Q360" s="205"/>
    </row>
    <row r="361" spans="15:17" x14ac:dyDescent="0.3">
      <c r="O361" s="202"/>
      <c r="P361" s="205"/>
      <c r="Q361" s="205"/>
    </row>
    <row r="362" spans="15:17" x14ac:dyDescent="0.3">
      <c r="O362" s="202"/>
      <c r="P362" s="205"/>
      <c r="Q362" s="205"/>
    </row>
    <row r="363" spans="15:17" x14ac:dyDescent="0.3">
      <c r="O363" s="202"/>
      <c r="P363" s="205"/>
      <c r="Q363" s="205"/>
    </row>
    <row r="364" spans="15:17" x14ac:dyDescent="0.3">
      <c r="O364" s="202"/>
      <c r="P364" s="205"/>
      <c r="Q364" s="205"/>
    </row>
    <row r="365" spans="15:17" x14ac:dyDescent="0.3">
      <c r="O365" s="202"/>
      <c r="P365" s="205"/>
      <c r="Q365" s="205"/>
    </row>
    <row r="366" spans="15:17" x14ac:dyDescent="0.3">
      <c r="O366" s="202"/>
      <c r="P366" s="205"/>
      <c r="Q366" s="205"/>
    </row>
    <row r="367" spans="15:17" x14ac:dyDescent="0.3">
      <c r="O367" s="202"/>
      <c r="P367" s="205"/>
      <c r="Q367" s="205"/>
    </row>
    <row r="368" spans="15:17" x14ac:dyDescent="0.3">
      <c r="O368" s="202"/>
      <c r="P368" s="205"/>
      <c r="Q368" s="205"/>
    </row>
    <row r="369" spans="15:17" x14ac:dyDescent="0.3">
      <c r="O369" s="202"/>
      <c r="P369" s="205"/>
      <c r="Q369" s="205"/>
    </row>
    <row r="370" spans="15:17" x14ac:dyDescent="0.3">
      <c r="O370" s="202"/>
      <c r="P370" s="205"/>
      <c r="Q370" s="205"/>
    </row>
    <row r="371" spans="15:17" x14ac:dyDescent="0.3">
      <c r="O371" s="202"/>
      <c r="P371" s="205"/>
      <c r="Q371" s="205"/>
    </row>
    <row r="372" spans="15:17" x14ac:dyDescent="0.3">
      <c r="O372" s="202"/>
      <c r="P372" s="205"/>
      <c r="Q372" s="205"/>
    </row>
    <row r="373" spans="15:17" x14ac:dyDescent="0.3">
      <c r="O373" s="202"/>
      <c r="P373" s="205"/>
      <c r="Q373" s="205"/>
    </row>
    <row r="374" spans="15:17" x14ac:dyDescent="0.3">
      <c r="O374" s="202"/>
      <c r="P374" s="205"/>
      <c r="Q374" s="205"/>
    </row>
    <row r="375" spans="15:17" x14ac:dyDescent="0.3">
      <c r="O375" s="202"/>
      <c r="P375" s="205"/>
      <c r="Q375" s="205"/>
    </row>
    <row r="376" spans="15:17" x14ac:dyDescent="0.3">
      <c r="O376" s="202"/>
      <c r="P376" s="205"/>
      <c r="Q376" s="205"/>
    </row>
    <row r="377" spans="15:17" x14ac:dyDescent="0.3">
      <c r="O377" s="202"/>
      <c r="P377" s="205"/>
      <c r="Q377" s="205"/>
    </row>
    <row r="378" spans="15:17" x14ac:dyDescent="0.3">
      <c r="O378" s="202"/>
      <c r="P378" s="205"/>
      <c r="Q378" s="205"/>
    </row>
    <row r="379" spans="15:17" x14ac:dyDescent="0.3">
      <c r="O379" s="202"/>
      <c r="P379" s="205"/>
      <c r="Q379" s="205"/>
    </row>
    <row r="380" spans="15:17" x14ac:dyDescent="0.3">
      <c r="O380" s="202"/>
      <c r="P380" s="205"/>
      <c r="Q380" s="205"/>
    </row>
    <row r="381" spans="15:17" x14ac:dyDescent="0.3">
      <c r="O381" s="202"/>
      <c r="P381" s="205"/>
      <c r="Q381" s="205"/>
    </row>
    <row r="382" spans="15:17" x14ac:dyDescent="0.3">
      <c r="O382" s="202"/>
      <c r="P382" s="205"/>
      <c r="Q382" s="205"/>
    </row>
    <row r="383" spans="15:17" x14ac:dyDescent="0.3">
      <c r="O383" s="202"/>
      <c r="P383" s="205"/>
      <c r="Q383" s="205"/>
    </row>
    <row r="384" spans="15:17" x14ac:dyDescent="0.3">
      <c r="O384" s="202"/>
      <c r="P384" s="205"/>
      <c r="Q384" s="205"/>
    </row>
    <row r="385" spans="15:17" x14ac:dyDescent="0.3">
      <c r="O385" s="202"/>
      <c r="P385" s="205"/>
      <c r="Q385" s="205"/>
    </row>
    <row r="386" spans="15:17" x14ac:dyDescent="0.3">
      <c r="O386" s="202"/>
      <c r="P386" s="205"/>
      <c r="Q386" s="205"/>
    </row>
    <row r="387" spans="15:17" x14ac:dyDescent="0.3">
      <c r="O387" s="202"/>
      <c r="P387" s="205"/>
      <c r="Q387" s="205"/>
    </row>
    <row r="388" spans="15:17" x14ac:dyDescent="0.3">
      <c r="O388" s="202"/>
      <c r="P388" s="205"/>
      <c r="Q388" s="205"/>
    </row>
    <row r="389" spans="15:17" x14ac:dyDescent="0.3">
      <c r="O389" s="202"/>
      <c r="P389" s="205"/>
      <c r="Q389" s="205"/>
    </row>
    <row r="390" spans="15:17" x14ac:dyDescent="0.3">
      <c r="O390" s="202"/>
      <c r="P390" s="205"/>
      <c r="Q390" s="205"/>
    </row>
    <row r="391" spans="15:17" x14ac:dyDescent="0.3">
      <c r="O391" s="202"/>
      <c r="P391" s="205"/>
      <c r="Q391" s="205"/>
    </row>
    <row r="392" spans="15:17" x14ac:dyDescent="0.3">
      <c r="O392" s="202"/>
      <c r="P392" s="205"/>
      <c r="Q392" s="205"/>
    </row>
    <row r="393" spans="15:17" x14ac:dyDescent="0.3">
      <c r="O393" s="202"/>
      <c r="P393" s="205"/>
      <c r="Q393" s="205"/>
    </row>
    <row r="394" spans="15:17" x14ac:dyDescent="0.3">
      <c r="O394" s="202"/>
      <c r="P394" s="205"/>
      <c r="Q394" s="205"/>
    </row>
    <row r="395" spans="15:17" x14ac:dyDescent="0.3">
      <c r="O395" s="202"/>
      <c r="P395" s="205"/>
      <c r="Q395" s="205"/>
    </row>
    <row r="396" spans="15:17" x14ac:dyDescent="0.3">
      <c r="O396" s="202"/>
      <c r="P396" s="205"/>
      <c r="Q396" s="205"/>
    </row>
    <row r="397" spans="15:17" x14ac:dyDescent="0.3">
      <c r="O397" s="202"/>
      <c r="P397" s="205"/>
      <c r="Q397" s="205"/>
    </row>
    <row r="398" spans="15:17" x14ac:dyDescent="0.3">
      <c r="O398" s="202"/>
      <c r="P398" s="205"/>
      <c r="Q398" s="205"/>
    </row>
    <row r="399" spans="15:17" x14ac:dyDescent="0.3">
      <c r="O399" s="202"/>
      <c r="P399" s="205"/>
      <c r="Q399" s="205"/>
    </row>
    <row r="400" spans="15:17" x14ac:dyDescent="0.3">
      <c r="O400" s="202"/>
      <c r="P400" s="205"/>
      <c r="Q400" s="205"/>
    </row>
    <row r="401" spans="15:17" x14ac:dyDescent="0.3">
      <c r="O401" s="202"/>
      <c r="P401" s="205"/>
      <c r="Q401" s="205"/>
    </row>
    <row r="402" spans="15:17" x14ac:dyDescent="0.3">
      <c r="O402" s="202"/>
      <c r="P402" s="205"/>
      <c r="Q402" s="205"/>
    </row>
    <row r="403" spans="15:17" x14ac:dyDescent="0.3">
      <c r="O403" s="202"/>
      <c r="P403" s="205"/>
      <c r="Q403" s="205"/>
    </row>
    <row r="404" spans="15:17" x14ac:dyDescent="0.3">
      <c r="O404" s="202"/>
      <c r="P404" s="205"/>
      <c r="Q404" s="205"/>
    </row>
    <row r="405" spans="15:17" x14ac:dyDescent="0.3">
      <c r="O405" s="202"/>
      <c r="P405" s="205"/>
      <c r="Q405" s="205"/>
    </row>
    <row r="406" spans="15:17" x14ac:dyDescent="0.3">
      <c r="O406" s="202"/>
      <c r="P406" s="205"/>
      <c r="Q406" s="205"/>
    </row>
    <row r="407" spans="15:17" x14ac:dyDescent="0.3">
      <c r="O407" s="202"/>
      <c r="P407" s="205"/>
      <c r="Q407" s="205"/>
    </row>
    <row r="408" spans="15:17" x14ac:dyDescent="0.3">
      <c r="O408" s="202"/>
      <c r="P408" s="205"/>
      <c r="Q408" s="205"/>
    </row>
    <row r="409" spans="15:17" x14ac:dyDescent="0.3">
      <c r="O409" s="202"/>
      <c r="P409" s="205"/>
      <c r="Q409" s="205"/>
    </row>
    <row r="410" spans="15:17" x14ac:dyDescent="0.3">
      <c r="O410" s="202"/>
      <c r="P410" s="205"/>
      <c r="Q410" s="205"/>
    </row>
    <row r="411" spans="15:17" x14ac:dyDescent="0.3">
      <c r="O411" s="202"/>
      <c r="P411" s="205"/>
      <c r="Q411" s="205"/>
    </row>
    <row r="412" spans="15:17" x14ac:dyDescent="0.3">
      <c r="O412" s="202"/>
      <c r="P412" s="205"/>
      <c r="Q412" s="205"/>
    </row>
    <row r="413" spans="15:17" x14ac:dyDescent="0.3">
      <c r="O413" s="202"/>
      <c r="P413" s="205"/>
      <c r="Q413" s="205"/>
    </row>
    <row r="414" spans="15:17" x14ac:dyDescent="0.3">
      <c r="O414" s="202"/>
      <c r="P414" s="205"/>
      <c r="Q414" s="205"/>
    </row>
    <row r="415" spans="15:17" x14ac:dyDescent="0.3">
      <c r="O415" s="202"/>
      <c r="P415" s="205"/>
      <c r="Q415" s="205"/>
    </row>
    <row r="416" spans="15:17" x14ac:dyDescent="0.3">
      <c r="O416" s="202"/>
      <c r="P416" s="205"/>
      <c r="Q416" s="205"/>
    </row>
    <row r="417" spans="15:17" x14ac:dyDescent="0.3">
      <c r="O417" s="202"/>
      <c r="P417" s="205"/>
      <c r="Q417" s="205"/>
    </row>
    <row r="418" spans="15:17" x14ac:dyDescent="0.3">
      <c r="O418" s="202"/>
      <c r="P418" s="205"/>
      <c r="Q418" s="205"/>
    </row>
    <row r="419" spans="15:17" x14ac:dyDescent="0.3">
      <c r="O419" s="202"/>
      <c r="P419" s="205"/>
      <c r="Q419" s="205"/>
    </row>
    <row r="420" spans="15:17" x14ac:dyDescent="0.3">
      <c r="O420" s="202"/>
      <c r="P420" s="205"/>
      <c r="Q420" s="205"/>
    </row>
    <row r="421" spans="15:17" x14ac:dyDescent="0.3">
      <c r="O421" s="202"/>
      <c r="P421" s="205"/>
      <c r="Q421" s="205"/>
    </row>
    <row r="422" spans="15:17" x14ac:dyDescent="0.3">
      <c r="O422" s="202"/>
      <c r="P422" s="205"/>
      <c r="Q422" s="205"/>
    </row>
    <row r="423" spans="15:17" x14ac:dyDescent="0.3">
      <c r="O423" s="202"/>
      <c r="P423" s="205"/>
      <c r="Q423" s="205"/>
    </row>
    <row r="424" spans="15:17" x14ac:dyDescent="0.3">
      <c r="O424" s="202"/>
      <c r="P424" s="205"/>
      <c r="Q424" s="205"/>
    </row>
    <row r="425" spans="15:17" x14ac:dyDescent="0.3">
      <c r="O425" s="202"/>
      <c r="P425" s="205"/>
      <c r="Q425" s="205"/>
    </row>
    <row r="426" spans="15:17" x14ac:dyDescent="0.3">
      <c r="O426" s="202"/>
      <c r="P426" s="205"/>
      <c r="Q426" s="205"/>
    </row>
    <row r="427" spans="15:17" x14ac:dyDescent="0.3">
      <c r="O427" s="202"/>
      <c r="P427" s="205"/>
      <c r="Q427" s="205"/>
    </row>
    <row r="428" spans="15:17" x14ac:dyDescent="0.3">
      <c r="O428" s="202"/>
      <c r="P428" s="205"/>
      <c r="Q428" s="205"/>
    </row>
    <row r="429" spans="15:17" x14ac:dyDescent="0.3">
      <c r="O429" s="202"/>
      <c r="P429" s="205"/>
      <c r="Q429" s="205"/>
    </row>
    <row r="430" spans="15:17" x14ac:dyDescent="0.3">
      <c r="O430" s="202"/>
      <c r="P430" s="205"/>
      <c r="Q430" s="205"/>
    </row>
    <row r="431" spans="15:17" x14ac:dyDescent="0.3">
      <c r="O431" s="202"/>
      <c r="P431" s="205"/>
      <c r="Q431" s="205"/>
    </row>
    <row r="432" spans="15:17" x14ac:dyDescent="0.3">
      <c r="O432" s="202"/>
      <c r="P432" s="205"/>
      <c r="Q432" s="205"/>
    </row>
    <row r="433" spans="15:17" x14ac:dyDescent="0.3">
      <c r="O433" s="202"/>
      <c r="P433" s="205"/>
      <c r="Q433" s="205"/>
    </row>
    <row r="434" spans="15:17" x14ac:dyDescent="0.3">
      <c r="O434" s="202"/>
      <c r="P434" s="205"/>
      <c r="Q434" s="205"/>
    </row>
    <row r="435" spans="15:17" x14ac:dyDescent="0.3">
      <c r="O435" s="202"/>
      <c r="P435" s="205"/>
      <c r="Q435" s="205"/>
    </row>
    <row r="436" spans="15:17" x14ac:dyDescent="0.3">
      <c r="O436" s="202"/>
      <c r="P436" s="205"/>
      <c r="Q436" s="205"/>
    </row>
    <row r="437" spans="15:17" x14ac:dyDescent="0.3">
      <c r="O437" s="202"/>
      <c r="P437" s="205"/>
      <c r="Q437" s="205"/>
    </row>
    <row r="438" spans="15:17" x14ac:dyDescent="0.3">
      <c r="O438" s="202"/>
      <c r="P438" s="205"/>
      <c r="Q438" s="205"/>
    </row>
    <row r="439" spans="15:17" x14ac:dyDescent="0.3">
      <c r="O439" s="202"/>
      <c r="P439" s="205"/>
      <c r="Q439" s="205"/>
    </row>
    <row r="440" spans="15:17" x14ac:dyDescent="0.3">
      <c r="O440" s="202"/>
      <c r="P440" s="205"/>
      <c r="Q440" s="205"/>
    </row>
    <row r="441" spans="15:17" x14ac:dyDescent="0.3">
      <c r="O441" s="202"/>
      <c r="P441" s="205"/>
      <c r="Q441" s="205"/>
    </row>
    <row r="442" spans="15:17" x14ac:dyDescent="0.3">
      <c r="O442" s="202"/>
      <c r="P442" s="205"/>
      <c r="Q442" s="205"/>
    </row>
    <row r="443" spans="15:17" x14ac:dyDescent="0.3">
      <c r="O443" s="202"/>
      <c r="P443" s="205"/>
      <c r="Q443" s="205"/>
    </row>
    <row r="444" spans="15:17" x14ac:dyDescent="0.3">
      <c r="O444" s="202"/>
      <c r="P444" s="205"/>
      <c r="Q444" s="205"/>
    </row>
    <row r="445" spans="15:17" x14ac:dyDescent="0.3">
      <c r="O445" s="202"/>
      <c r="P445" s="205"/>
      <c r="Q445" s="205"/>
    </row>
    <row r="446" spans="15:17" x14ac:dyDescent="0.3">
      <c r="O446" s="202"/>
      <c r="P446" s="205"/>
      <c r="Q446" s="205"/>
    </row>
    <row r="447" spans="15:17" x14ac:dyDescent="0.3">
      <c r="O447" s="202"/>
      <c r="P447" s="205"/>
      <c r="Q447" s="205"/>
    </row>
    <row r="448" spans="15:17" x14ac:dyDescent="0.3">
      <c r="O448" s="202"/>
      <c r="P448" s="205"/>
      <c r="Q448" s="205"/>
    </row>
    <row r="449" spans="15:17" x14ac:dyDescent="0.3">
      <c r="O449" s="202"/>
      <c r="P449" s="205"/>
      <c r="Q449" s="205"/>
    </row>
    <row r="450" spans="15:17" x14ac:dyDescent="0.3">
      <c r="O450" s="202"/>
      <c r="P450" s="205"/>
      <c r="Q450" s="205"/>
    </row>
    <row r="451" spans="15:17" x14ac:dyDescent="0.3">
      <c r="O451" s="202"/>
      <c r="P451" s="205"/>
      <c r="Q451" s="205"/>
    </row>
    <row r="452" spans="15:17" x14ac:dyDescent="0.3">
      <c r="O452" s="202"/>
      <c r="P452" s="205"/>
      <c r="Q452" s="205"/>
    </row>
    <row r="453" spans="15:17" x14ac:dyDescent="0.3">
      <c r="O453" s="202"/>
      <c r="P453" s="205"/>
      <c r="Q453" s="205"/>
    </row>
    <row r="454" spans="15:17" x14ac:dyDescent="0.3">
      <c r="O454" s="202"/>
      <c r="P454" s="205"/>
      <c r="Q454" s="205"/>
    </row>
    <row r="455" spans="15:17" x14ac:dyDescent="0.3">
      <c r="O455" s="202"/>
      <c r="P455" s="205"/>
      <c r="Q455" s="205"/>
    </row>
    <row r="456" spans="15:17" x14ac:dyDescent="0.3">
      <c r="O456" s="202"/>
      <c r="P456" s="205"/>
      <c r="Q456" s="205"/>
    </row>
    <row r="457" spans="15:17" x14ac:dyDescent="0.3">
      <c r="O457" s="202"/>
      <c r="P457" s="205"/>
      <c r="Q457" s="205"/>
    </row>
    <row r="458" spans="15:17" x14ac:dyDescent="0.3">
      <c r="O458" s="202"/>
      <c r="P458" s="205"/>
      <c r="Q458" s="205"/>
    </row>
    <row r="459" spans="15:17" x14ac:dyDescent="0.3">
      <c r="O459" s="202"/>
      <c r="P459" s="205"/>
      <c r="Q459" s="205"/>
    </row>
    <row r="460" spans="15:17" x14ac:dyDescent="0.3">
      <c r="O460" s="202"/>
      <c r="P460" s="205"/>
      <c r="Q460" s="205"/>
    </row>
    <row r="461" spans="15:17" x14ac:dyDescent="0.3">
      <c r="O461" s="202"/>
      <c r="P461" s="205"/>
      <c r="Q461" s="205"/>
    </row>
    <row r="462" spans="15:17" x14ac:dyDescent="0.3">
      <c r="O462" s="202"/>
      <c r="P462" s="205"/>
      <c r="Q462" s="205"/>
    </row>
    <row r="463" spans="15:17" x14ac:dyDescent="0.3">
      <c r="O463" s="202"/>
      <c r="P463" s="205"/>
      <c r="Q463" s="205"/>
    </row>
    <row r="464" spans="15:17" x14ac:dyDescent="0.3">
      <c r="O464" s="202"/>
      <c r="P464" s="205"/>
      <c r="Q464" s="205"/>
    </row>
    <row r="465" spans="15:17" x14ac:dyDescent="0.3">
      <c r="O465" s="202"/>
      <c r="P465" s="205"/>
      <c r="Q465" s="205"/>
    </row>
    <row r="466" spans="15:17" x14ac:dyDescent="0.3">
      <c r="O466" s="202"/>
      <c r="P466" s="205"/>
      <c r="Q466" s="205"/>
    </row>
    <row r="467" spans="15:17" x14ac:dyDescent="0.3">
      <c r="O467" s="202"/>
      <c r="P467" s="205"/>
      <c r="Q467" s="205"/>
    </row>
    <row r="468" spans="15:17" x14ac:dyDescent="0.3">
      <c r="O468" s="202"/>
      <c r="P468" s="205"/>
      <c r="Q468" s="205"/>
    </row>
    <row r="469" spans="15:17" x14ac:dyDescent="0.3">
      <c r="O469" s="202"/>
      <c r="P469" s="205"/>
      <c r="Q469" s="205"/>
    </row>
    <row r="470" spans="15:17" x14ac:dyDescent="0.3">
      <c r="O470" s="202"/>
      <c r="P470" s="205"/>
      <c r="Q470" s="205"/>
    </row>
    <row r="471" spans="15:17" x14ac:dyDescent="0.3">
      <c r="O471" s="202"/>
      <c r="P471" s="205"/>
      <c r="Q471" s="205"/>
    </row>
    <row r="472" spans="15:17" x14ac:dyDescent="0.3">
      <c r="O472" s="202"/>
      <c r="P472" s="205"/>
      <c r="Q472" s="205"/>
    </row>
    <row r="473" spans="15:17" x14ac:dyDescent="0.3">
      <c r="O473" s="202"/>
      <c r="P473" s="205"/>
      <c r="Q473" s="205"/>
    </row>
    <row r="474" spans="15:17" x14ac:dyDescent="0.3">
      <c r="O474" s="202"/>
      <c r="P474" s="205"/>
      <c r="Q474" s="205"/>
    </row>
    <row r="475" spans="15:17" x14ac:dyDescent="0.3">
      <c r="O475" s="202"/>
      <c r="P475" s="205"/>
      <c r="Q475" s="205"/>
    </row>
    <row r="476" spans="15:17" x14ac:dyDescent="0.3">
      <c r="O476" s="202"/>
      <c r="P476" s="205"/>
      <c r="Q476" s="205"/>
    </row>
    <row r="477" spans="15:17" x14ac:dyDescent="0.3">
      <c r="O477" s="202"/>
      <c r="P477" s="205"/>
      <c r="Q477" s="205"/>
    </row>
    <row r="478" spans="15:17" x14ac:dyDescent="0.3">
      <c r="O478" s="202"/>
      <c r="P478" s="205"/>
      <c r="Q478" s="205"/>
    </row>
    <row r="479" spans="15:17" x14ac:dyDescent="0.3">
      <c r="O479" s="202"/>
      <c r="P479" s="205"/>
      <c r="Q479" s="205"/>
    </row>
    <row r="480" spans="15:17" x14ac:dyDescent="0.3">
      <c r="O480" s="202"/>
      <c r="P480" s="205"/>
      <c r="Q480" s="205"/>
    </row>
    <row r="481" spans="15:17" x14ac:dyDescent="0.3">
      <c r="O481" s="202"/>
      <c r="P481" s="205"/>
      <c r="Q481" s="205"/>
    </row>
    <row r="482" spans="15:17" x14ac:dyDescent="0.3">
      <c r="O482" s="202"/>
      <c r="P482" s="205"/>
      <c r="Q482" s="205"/>
    </row>
    <row r="483" spans="15:17" x14ac:dyDescent="0.3">
      <c r="O483" s="202"/>
      <c r="P483" s="205"/>
      <c r="Q483" s="205"/>
    </row>
    <row r="484" spans="15:17" x14ac:dyDescent="0.3">
      <c r="O484" s="202"/>
      <c r="P484" s="205"/>
      <c r="Q484" s="205"/>
    </row>
    <row r="485" spans="15:17" x14ac:dyDescent="0.3">
      <c r="O485" s="202"/>
      <c r="P485" s="205"/>
      <c r="Q485" s="205"/>
    </row>
    <row r="486" spans="15:17" x14ac:dyDescent="0.3">
      <c r="O486" s="202"/>
      <c r="P486" s="205"/>
      <c r="Q486" s="205"/>
    </row>
    <row r="487" spans="15:17" x14ac:dyDescent="0.3">
      <c r="O487" s="202"/>
      <c r="P487" s="205"/>
      <c r="Q487" s="205"/>
    </row>
    <row r="488" spans="15:17" x14ac:dyDescent="0.3">
      <c r="O488" s="202"/>
      <c r="P488" s="205"/>
      <c r="Q488" s="205"/>
    </row>
    <row r="489" spans="15:17" x14ac:dyDescent="0.3">
      <c r="O489" s="202"/>
      <c r="P489" s="205"/>
      <c r="Q489" s="205"/>
    </row>
    <row r="490" spans="15:17" x14ac:dyDescent="0.3">
      <c r="O490" s="202"/>
      <c r="P490" s="205"/>
      <c r="Q490" s="205"/>
    </row>
    <row r="491" spans="15:17" x14ac:dyDescent="0.3">
      <c r="O491" s="202"/>
      <c r="P491" s="205"/>
      <c r="Q491" s="205"/>
    </row>
    <row r="492" spans="15:17" x14ac:dyDescent="0.3">
      <c r="O492" s="202"/>
      <c r="P492" s="205"/>
      <c r="Q492" s="205"/>
    </row>
    <row r="493" spans="15:17" x14ac:dyDescent="0.3">
      <c r="O493" s="202"/>
      <c r="P493" s="205"/>
      <c r="Q493" s="205"/>
    </row>
    <row r="494" spans="15:17" x14ac:dyDescent="0.3">
      <c r="O494" s="202"/>
      <c r="P494" s="205"/>
      <c r="Q494" s="205"/>
    </row>
    <row r="495" spans="15:17" x14ac:dyDescent="0.3">
      <c r="O495" s="202"/>
      <c r="P495" s="205"/>
      <c r="Q495" s="205"/>
    </row>
    <row r="496" spans="15:17" x14ac:dyDescent="0.3">
      <c r="O496" s="202"/>
      <c r="P496" s="205"/>
      <c r="Q496" s="205"/>
    </row>
    <row r="497" spans="15:17" x14ac:dyDescent="0.3">
      <c r="O497" s="202"/>
      <c r="P497" s="205"/>
      <c r="Q497" s="205"/>
    </row>
    <row r="498" spans="15:17" x14ac:dyDescent="0.3">
      <c r="O498" s="202"/>
      <c r="P498" s="205"/>
      <c r="Q498" s="205"/>
    </row>
    <row r="499" spans="15:17" x14ac:dyDescent="0.3">
      <c r="O499" s="202"/>
      <c r="P499" s="205"/>
      <c r="Q499" s="205"/>
    </row>
    <row r="500" spans="15:17" x14ac:dyDescent="0.3">
      <c r="O500" s="202"/>
      <c r="P500" s="205"/>
      <c r="Q500" s="205"/>
    </row>
    <row r="501" spans="15:17" x14ac:dyDescent="0.3">
      <c r="O501" s="202"/>
      <c r="P501" s="205"/>
      <c r="Q501" s="205"/>
    </row>
    <row r="502" spans="15:17" x14ac:dyDescent="0.3">
      <c r="O502" s="202"/>
      <c r="P502" s="205"/>
      <c r="Q502" s="205"/>
    </row>
    <row r="503" spans="15:17" x14ac:dyDescent="0.3">
      <c r="O503" s="202"/>
      <c r="P503" s="205"/>
      <c r="Q503" s="205"/>
    </row>
    <row r="504" spans="15:17" x14ac:dyDescent="0.3">
      <c r="O504" s="202"/>
      <c r="P504" s="205"/>
      <c r="Q504" s="205"/>
    </row>
    <row r="505" spans="15:17" x14ac:dyDescent="0.3">
      <c r="O505" s="202"/>
      <c r="P505" s="205"/>
      <c r="Q505" s="205"/>
    </row>
    <row r="506" spans="15:17" x14ac:dyDescent="0.3">
      <c r="O506" s="202"/>
      <c r="P506" s="205"/>
      <c r="Q506" s="205"/>
    </row>
    <row r="507" spans="15:17" x14ac:dyDescent="0.3">
      <c r="O507" s="202"/>
      <c r="P507" s="205"/>
      <c r="Q507" s="205"/>
    </row>
    <row r="508" spans="15:17" x14ac:dyDescent="0.3">
      <c r="O508" s="202"/>
      <c r="P508" s="205"/>
      <c r="Q508" s="205"/>
    </row>
    <row r="509" spans="15:17" x14ac:dyDescent="0.3">
      <c r="O509" s="202"/>
      <c r="P509" s="205"/>
      <c r="Q509" s="205"/>
    </row>
    <row r="510" spans="15:17" x14ac:dyDescent="0.3">
      <c r="O510" s="202"/>
      <c r="P510" s="205"/>
      <c r="Q510" s="205"/>
    </row>
    <row r="511" spans="15:17" x14ac:dyDescent="0.3">
      <c r="O511" s="202"/>
      <c r="P511" s="205"/>
      <c r="Q511" s="205"/>
    </row>
    <row r="512" spans="15:17" x14ac:dyDescent="0.3">
      <c r="O512" s="202"/>
      <c r="P512" s="205"/>
      <c r="Q512" s="205"/>
    </row>
    <row r="513" spans="15:17" x14ac:dyDescent="0.3">
      <c r="O513" s="202"/>
      <c r="P513" s="205"/>
      <c r="Q513" s="205"/>
    </row>
    <row r="514" spans="15:17" x14ac:dyDescent="0.3">
      <c r="O514" s="202"/>
      <c r="P514" s="205"/>
      <c r="Q514" s="205"/>
    </row>
    <row r="515" spans="15:17" x14ac:dyDescent="0.3">
      <c r="O515" s="202"/>
      <c r="P515" s="205"/>
      <c r="Q515" s="205"/>
    </row>
    <row r="516" spans="15:17" x14ac:dyDescent="0.3">
      <c r="O516" s="202"/>
      <c r="P516" s="205"/>
      <c r="Q516" s="205"/>
    </row>
    <row r="517" spans="15:17" x14ac:dyDescent="0.3">
      <c r="O517" s="202"/>
      <c r="P517" s="205"/>
      <c r="Q517" s="205"/>
    </row>
    <row r="518" spans="15:17" x14ac:dyDescent="0.3">
      <c r="O518" s="202"/>
      <c r="P518" s="205"/>
      <c r="Q518" s="205"/>
    </row>
    <row r="519" spans="15:17" x14ac:dyDescent="0.3">
      <c r="O519" s="202"/>
      <c r="P519" s="205"/>
      <c r="Q519" s="205"/>
    </row>
    <row r="520" spans="15:17" x14ac:dyDescent="0.3">
      <c r="O520" s="202"/>
      <c r="P520" s="205"/>
      <c r="Q520" s="205"/>
    </row>
    <row r="521" spans="15:17" x14ac:dyDescent="0.3">
      <c r="O521" s="202"/>
      <c r="P521" s="205"/>
      <c r="Q521" s="205"/>
    </row>
    <row r="522" spans="15:17" x14ac:dyDescent="0.3">
      <c r="O522" s="202"/>
      <c r="P522" s="205"/>
      <c r="Q522" s="205"/>
    </row>
    <row r="523" spans="15:17" x14ac:dyDescent="0.3">
      <c r="O523" s="202"/>
      <c r="P523" s="205"/>
      <c r="Q523" s="205"/>
    </row>
    <row r="524" spans="15:17" x14ac:dyDescent="0.3">
      <c r="O524" s="202"/>
      <c r="P524" s="205"/>
      <c r="Q524" s="205"/>
    </row>
    <row r="525" spans="15:17" x14ac:dyDescent="0.3">
      <c r="O525" s="202"/>
      <c r="P525" s="205"/>
      <c r="Q525" s="205"/>
    </row>
    <row r="526" spans="15:17" x14ac:dyDescent="0.3">
      <c r="O526" s="202"/>
      <c r="P526" s="205"/>
      <c r="Q526" s="205"/>
    </row>
    <row r="527" spans="15:17" x14ac:dyDescent="0.3">
      <c r="O527" s="202"/>
      <c r="P527" s="205"/>
      <c r="Q527" s="205"/>
    </row>
    <row r="528" spans="15:17" x14ac:dyDescent="0.3">
      <c r="O528" s="202"/>
      <c r="P528" s="205"/>
      <c r="Q528" s="205"/>
    </row>
    <row r="529" spans="15:17" x14ac:dyDescent="0.3">
      <c r="O529" s="202"/>
      <c r="P529" s="205"/>
      <c r="Q529" s="205"/>
    </row>
    <row r="530" spans="15:17" x14ac:dyDescent="0.3">
      <c r="O530" s="202"/>
      <c r="P530" s="205"/>
      <c r="Q530" s="205"/>
    </row>
    <row r="531" spans="15:17" x14ac:dyDescent="0.3">
      <c r="O531" s="202"/>
      <c r="P531" s="205"/>
      <c r="Q531" s="205"/>
    </row>
    <row r="532" spans="15:17" x14ac:dyDescent="0.3">
      <c r="O532" s="202"/>
      <c r="P532" s="205"/>
      <c r="Q532" s="205"/>
    </row>
    <row r="533" spans="15:17" x14ac:dyDescent="0.3">
      <c r="O533" s="202"/>
      <c r="P533" s="205"/>
      <c r="Q533" s="205"/>
    </row>
    <row r="534" spans="15:17" x14ac:dyDescent="0.3">
      <c r="O534" s="202"/>
      <c r="P534" s="205"/>
      <c r="Q534" s="205"/>
    </row>
    <row r="535" spans="15:17" x14ac:dyDescent="0.3">
      <c r="O535" s="202"/>
      <c r="P535" s="205"/>
      <c r="Q535" s="205"/>
    </row>
    <row r="536" spans="15:17" x14ac:dyDescent="0.3">
      <c r="O536" s="202"/>
      <c r="P536" s="205"/>
      <c r="Q536" s="205"/>
    </row>
    <row r="537" spans="15:17" x14ac:dyDescent="0.3">
      <c r="O537" s="202"/>
      <c r="P537" s="205"/>
      <c r="Q537" s="205"/>
    </row>
    <row r="538" spans="15:17" x14ac:dyDescent="0.3">
      <c r="O538" s="202"/>
      <c r="P538" s="205"/>
      <c r="Q538" s="205"/>
    </row>
    <row r="539" spans="15:17" x14ac:dyDescent="0.3">
      <c r="O539" s="202"/>
      <c r="P539" s="205"/>
      <c r="Q539" s="205"/>
    </row>
    <row r="540" spans="15:17" x14ac:dyDescent="0.3">
      <c r="O540" s="202"/>
      <c r="P540" s="205"/>
      <c r="Q540" s="205"/>
    </row>
    <row r="541" spans="15:17" x14ac:dyDescent="0.3">
      <c r="O541" s="202"/>
      <c r="P541" s="205"/>
      <c r="Q541" s="205"/>
    </row>
    <row r="542" spans="15:17" x14ac:dyDescent="0.3">
      <c r="O542" s="202"/>
      <c r="P542" s="205"/>
      <c r="Q542" s="205"/>
    </row>
    <row r="543" spans="15:17" x14ac:dyDescent="0.3">
      <c r="O543" s="202"/>
      <c r="P543" s="205"/>
      <c r="Q543" s="205"/>
    </row>
    <row r="544" spans="15:17" x14ac:dyDescent="0.3">
      <c r="O544" s="202"/>
      <c r="P544" s="205"/>
      <c r="Q544" s="205"/>
    </row>
    <row r="545" spans="15:17" x14ac:dyDescent="0.3">
      <c r="O545" s="202"/>
      <c r="P545" s="205"/>
      <c r="Q545" s="205"/>
    </row>
    <row r="546" spans="15:17" x14ac:dyDescent="0.3">
      <c r="O546" s="202"/>
      <c r="P546" s="205"/>
      <c r="Q546" s="205"/>
    </row>
    <row r="547" spans="15:17" x14ac:dyDescent="0.3">
      <c r="O547" s="202"/>
      <c r="P547" s="205"/>
      <c r="Q547" s="205"/>
    </row>
    <row r="548" spans="15:17" x14ac:dyDescent="0.3">
      <c r="O548" s="202"/>
      <c r="P548" s="205"/>
      <c r="Q548" s="205"/>
    </row>
    <row r="549" spans="15:17" x14ac:dyDescent="0.3">
      <c r="O549" s="202"/>
      <c r="P549" s="205"/>
      <c r="Q549" s="205"/>
    </row>
    <row r="550" spans="15:17" x14ac:dyDescent="0.3">
      <c r="O550" s="202"/>
      <c r="P550" s="205"/>
      <c r="Q550" s="205"/>
    </row>
    <row r="551" spans="15:17" x14ac:dyDescent="0.3">
      <c r="O551" s="202"/>
      <c r="P551" s="205"/>
      <c r="Q551" s="205"/>
    </row>
    <row r="552" spans="15:17" x14ac:dyDescent="0.3">
      <c r="O552" s="202"/>
      <c r="P552" s="205"/>
      <c r="Q552" s="205"/>
    </row>
    <row r="553" spans="15:17" x14ac:dyDescent="0.3">
      <c r="O553" s="202"/>
      <c r="P553" s="205"/>
      <c r="Q553" s="205"/>
    </row>
    <row r="554" spans="15:17" x14ac:dyDescent="0.3">
      <c r="O554" s="202"/>
      <c r="P554" s="205"/>
      <c r="Q554" s="205"/>
    </row>
    <row r="555" spans="15:17" x14ac:dyDescent="0.3">
      <c r="O555" s="202"/>
      <c r="P555" s="205"/>
      <c r="Q555" s="205"/>
    </row>
    <row r="556" spans="15:17" x14ac:dyDescent="0.3">
      <c r="O556" s="202"/>
      <c r="P556" s="205"/>
      <c r="Q556" s="205"/>
    </row>
    <row r="557" spans="15:17" x14ac:dyDescent="0.3">
      <c r="O557" s="202"/>
      <c r="P557" s="205"/>
      <c r="Q557" s="205"/>
    </row>
    <row r="558" spans="15:17" x14ac:dyDescent="0.3">
      <c r="O558" s="202"/>
      <c r="P558" s="205"/>
      <c r="Q558" s="205"/>
    </row>
    <row r="559" spans="15:17" x14ac:dyDescent="0.3">
      <c r="O559" s="202"/>
      <c r="P559" s="205"/>
      <c r="Q559" s="205"/>
    </row>
    <row r="560" spans="15:17" x14ac:dyDescent="0.3">
      <c r="O560" s="202"/>
      <c r="P560" s="205"/>
      <c r="Q560" s="205"/>
    </row>
    <row r="561" spans="15:17" x14ac:dyDescent="0.3">
      <c r="O561" s="202"/>
      <c r="P561" s="205"/>
      <c r="Q561" s="205"/>
    </row>
    <row r="562" spans="15:17" x14ac:dyDescent="0.3">
      <c r="O562" s="202"/>
      <c r="P562" s="205"/>
      <c r="Q562" s="205"/>
    </row>
    <row r="563" spans="15:17" x14ac:dyDescent="0.3">
      <c r="O563" s="202"/>
      <c r="P563" s="205"/>
      <c r="Q563" s="205"/>
    </row>
    <row r="564" spans="15:17" x14ac:dyDescent="0.3">
      <c r="O564" s="202"/>
      <c r="P564" s="205"/>
      <c r="Q564" s="205"/>
    </row>
    <row r="565" spans="15:17" x14ac:dyDescent="0.3">
      <c r="O565" s="202"/>
      <c r="P565" s="205"/>
      <c r="Q565" s="205"/>
    </row>
    <row r="566" spans="15:17" x14ac:dyDescent="0.3">
      <c r="O566" s="202"/>
      <c r="P566" s="205"/>
      <c r="Q566" s="205"/>
    </row>
    <row r="567" spans="15:17" x14ac:dyDescent="0.3">
      <c r="O567" s="202"/>
      <c r="P567" s="205"/>
      <c r="Q567" s="205"/>
    </row>
    <row r="568" spans="15:17" x14ac:dyDescent="0.3">
      <c r="O568" s="202"/>
      <c r="P568" s="205"/>
      <c r="Q568" s="205"/>
    </row>
    <row r="569" spans="15:17" x14ac:dyDescent="0.3">
      <c r="O569" s="202"/>
      <c r="P569" s="205"/>
      <c r="Q569" s="205"/>
    </row>
    <row r="570" spans="15:17" x14ac:dyDescent="0.3">
      <c r="O570" s="202"/>
      <c r="P570" s="205"/>
      <c r="Q570" s="205"/>
    </row>
    <row r="571" spans="15:17" x14ac:dyDescent="0.3">
      <c r="O571" s="202"/>
      <c r="P571" s="205"/>
      <c r="Q571" s="205"/>
    </row>
    <row r="572" spans="15:17" x14ac:dyDescent="0.3">
      <c r="O572" s="202"/>
      <c r="P572" s="205"/>
      <c r="Q572" s="205"/>
    </row>
    <row r="573" spans="15:17" x14ac:dyDescent="0.3">
      <c r="O573" s="202"/>
      <c r="P573" s="205"/>
      <c r="Q573" s="205"/>
    </row>
    <row r="574" spans="15:17" x14ac:dyDescent="0.3">
      <c r="O574" s="202"/>
      <c r="P574" s="205"/>
      <c r="Q574" s="205"/>
    </row>
    <row r="575" spans="15:17" x14ac:dyDescent="0.3">
      <c r="O575" s="202"/>
      <c r="P575" s="205"/>
      <c r="Q575" s="205"/>
    </row>
    <row r="576" spans="15:17" x14ac:dyDescent="0.3">
      <c r="O576" s="202"/>
      <c r="P576" s="205"/>
      <c r="Q576" s="205"/>
    </row>
    <row r="577" spans="15:17" x14ac:dyDescent="0.3">
      <c r="O577" s="202"/>
      <c r="P577" s="205"/>
      <c r="Q577" s="205"/>
    </row>
    <row r="578" spans="15:17" x14ac:dyDescent="0.3">
      <c r="O578" s="202"/>
      <c r="P578" s="205"/>
      <c r="Q578" s="205"/>
    </row>
    <row r="579" spans="15:17" x14ac:dyDescent="0.3">
      <c r="O579" s="202"/>
      <c r="P579" s="205"/>
      <c r="Q579" s="205"/>
    </row>
    <row r="580" spans="15:17" x14ac:dyDescent="0.3">
      <c r="O580" s="202"/>
      <c r="P580" s="205"/>
      <c r="Q580" s="205"/>
    </row>
    <row r="581" spans="15:17" x14ac:dyDescent="0.3">
      <c r="O581" s="202"/>
      <c r="P581" s="205"/>
      <c r="Q581" s="205"/>
    </row>
    <row r="582" spans="15:17" x14ac:dyDescent="0.3">
      <c r="O582" s="202"/>
      <c r="P582" s="205"/>
      <c r="Q582" s="205"/>
    </row>
    <row r="583" spans="15:17" x14ac:dyDescent="0.3">
      <c r="O583" s="202"/>
      <c r="P583" s="205"/>
      <c r="Q583" s="205"/>
    </row>
    <row r="584" spans="15:17" x14ac:dyDescent="0.3">
      <c r="O584" s="202"/>
      <c r="P584" s="205"/>
      <c r="Q584" s="205"/>
    </row>
    <row r="585" spans="15:17" x14ac:dyDescent="0.3">
      <c r="O585" s="202"/>
      <c r="P585" s="205"/>
      <c r="Q585" s="205"/>
    </row>
    <row r="586" spans="15:17" x14ac:dyDescent="0.3">
      <c r="O586" s="202"/>
      <c r="P586" s="205"/>
      <c r="Q586" s="205"/>
    </row>
    <row r="587" spans="15:17" x14ac:dyDescent="0.3">
      <c r="O587" s="202"/>
      <c r="P587" s="205"/>
      <c r="Q587" s="205"/>
    </row>
    <row r="588" spans="15:17" x14ac:dyDescent="0.3">
      <c r="O588" s="202"/>
      <c r="P588" s="205"/>
      <c r="Q588" s="205"/>
    </row>
    <row r="589" spans="15:17" x14ac:dyDescent="0.3">
      <c r="O589" s="202"/>
      <c r="P589" s="205"/>
      <c r="Q589" s="205"/>
    </row>
    <row r="590" spans="15:17" x14ac:dyDescent="0.3">
      <c r="O590" s="202"/>
      <c r="P590" s="205"/>
      <c r="Q590" s="205"/>
    </row>
    <row r="591" spans="15:17" x14ac:dyDescent="0.3">
      <c r="O591" s="202"/>
      <c r="P591" s="205"/>
      <c r="Q591" s="205"/>
    </row>
    <row r="592" spans="15:17" x14ac:dyDescent="0.3">
      <c r="O592" s="202"/>
      <c r="P592" s="205"/>
      <c r="Q592" s="205"/>
    </row>
    <row r="593" spans="15:17" x14ac:dyDescent="0.3">
      <c r="O593" s="202"/>
      <c r="P593" s="205"/>
      <c r="Q593" s="205"/>
    </row>
    <row r="594" spans="15:17" x14ac:dyDescent="0.3">
      <c r="O594" s="202"/>
      <c r="P594" s="205"/>
      <c r="Q594" s="205"/>
    </row>
    <row r="595" spans="15:17" x14ac:dyDescent="0.3">
      <c r="O595" s="202"/>
      <c r="P595" s="205"/>
      <c r="Q595" s="205"/>
    </row>
    <row r="596" spans="15:17" x14ac:dyDescent="0.3">
      <c r="O596" s="202"/>
      <c r="P596" s="205"/>
      <c r="Q596" s="205"/>
    </row>
    <row r="597" spans="15:17" x14ac:dyDescent="0.3">
      <c r="O597" s="202"/>
      <c r="P597" s="205"/>
      <c r="Q597" s="205"/>
    </row>
    <row r="598" spans="15:17" x14ac:dyDescent="0.3">
      <c r="O598" s="202"/>
      <c r="P598" s="205"/>
      <c r="Q598" s="205"/>
    </row>
    <row r="599" spans="15:17" x14ac:dyDescent="0.3">
      <c r="O599" s="202"/>
      <c r="P599" s="205"/>
      <c r="Q599" s="205"/>
    </row>
    <row r="600" spans="15:17" x14ac:dyDescent="0.3">
      <c r="O600" s="202"/>
      <c r="P600" s="205"/>
      <c r="Q600" s="205"/>
    </row>
    <row r="601" spans="15:17" x14ac:dyDescent="0.3">
      <c r="O601" s="202"/>
      <c r="P601" s="205"/>
      <c r="Q601" s="205"/>
    </row>
    <row r="602" spans="15:17" x14ac:dyDescent="0.3">
      <c r="O602" s="202"/>
      <c r="P602" s="205"/>
      <c r="Q602" s="205"/>
    </row>
    <row r="603" spans="15:17" x14ac:dyDescent="0.3">
      <c r="O603" s="202"/>
      <c r="P603" s="205"/>
      <c r="Q603" s="205"/>
    </row>
    <row r="604" spans="15:17" x14ac:dyDescent="0.3">
      <c r="O604" s="202"/>
      <c r="P604" s="205"/>
      <c r="Q604" s="205"/>
    </row>
    <row r="605" spans="15:17" x14ac:dyDescent="0.3">
      <c r="O605" s="202"/>
      <c r="P605" s="205"/>
      <c r="Q605" s="205"/>
    </row>
    <row r="606" spans="15:17" x14ac:dyDescent="0.3">
      <c r="O606" s="202"/>
      <c r="P606" s="205"/>
      <c r="Q606" s="205"/>
    </row>
    <row r="607" spans="15:17" x14ac:dyDescent="0.3">
      <c r="O607" s="202"/>
      <c r="P607" s="205"/>
      <c r="Q607" s="205"/>
    </row>
    <row r="608" spans="15:17" x14ac:dyDescent="0.3">
      <c r="O608" s="202"/>
      <c r="P608" s="205"/>
      <c r="Q608" s="205"/>
    </row>
    <row r="609" spans="15:17" x14ac:dyDescent="0.3">
      <c r="O609" s="202"/>
      <c r="P609" s="205"/>
      <c r="Q609" s="205"/>
    </row>
    <row r="610" spans="15:17" x14ac:dyDescent="0.3">
      <c r="O610" s="202"/>
      <c r="P610" s="205"/>
      <c r="Q610" s="205"/>
    </row>
    <row r="611" spans="15:17" x14ac:dyDescent="0.3">
      <c r="O611" s="202"/>
      <c r="P611" s="205"/>
      <c r="Q611" s="205"/>
    </row>
    <row r="612" spans="15:17" x14ac:dyDescent="0.3">
      <c r="O612" s="202"/>
      <c r="P612" s="205"/>
      <c r="Q612" s="205"/>
    </row>
    <row r="613" spans="15:17" x14ac:dyDescent="0.3">
      <c r="O613" s="202"/>
      <c r="P613" s="205"/>
      <c r="Q613" s="205"/>
    </row>
    <row r="614" spans="15:17" x14ac:dyDescent="0.3">
      <c r="O614" s="202"/>
      <c r="P614" s="205"/>
      <c r="Q614" s="205"/>
    </row>
    <row r="615" spans="15:17" x14ac:dyDescent="0.3">
      <c r="O615" s="202"/>
      <c r="P615" s="205"/>
      <c r="Q615" s="205"/>
    </row>
    <row r="616" spans="15:17" x14ac:dyDescent="0.3">
      <c r="O616" s="202"/>
      <c r="P616" s="205"/>
      <c r="Q616" s="205"/>
    </row>
    <row r="617" spans="15:17" x14ac:dyDescent="0.3">
      <c r="O617" s="202"/>
      <c r="P617" s="205"/>
      <c r="Q617" s="205"/>
    </row>
    <row r="618" spans="15:17" x14ac:dyDescent="0.3">
      <c r="O618" s="202"/>
      <c r="P618" s="205"/>
      <c r="Q618" s="205"/>
    </row>
    <row r="619" spans="15:17" x14ac:dyDescent="0.3">
      <c r="O619" s="202"/>
      <c r="P619" s="205"/>
      <c r="Q619" s="205"/>
    </row>
    <row r="620" spans="15:17" x14ac:dyDescent="0.3">
      <c r="O620" s="202"/>
      <c r="P620" s="205"/>
      <c r="Q620" s="205"/>
    </row>
    <row r="621" spans="15:17" x14ac:dyDescent="0.3">
      <c r="O621" s="202"/>
      <c r="P621" s="205"/>
      <c r="Q621" s="205"/>
    </row>
    <row r="622" spans="15:17" x14ac:dyDescent="0.3">
      <c r="O622" s="202"/>
      <c r="P622" s="205"/>
      <c r="Q622" s="205"/>
    </row>
    <row r="623" spans="15:17" x14ac:dyDescent="0.3">
      <c r="O623" s="202"/>
      <c r="P623" s="205"/>
      <c r="Q623" s="205"/>
    </row>
    <row r="624" spans="15:17" x14ac:dyDescent="0.3">
      <c r="O624" s="202"/>
      <c r="P624" s="205"/>
      <c r="Q624" s="205"/>
    </row>
    <row r="625" spans="15:17" x14ac:dyDescent="0.3">
      <c r="O625" s="202"/>
      <c r="P625" s="205"/>
      <c r="Q625" s="205"/>
    </row>
    <row r="626" spans="15:17" x14ac:dyDescent="0.3">
      <c r="O626" s="202"/>
      <c r="P626" s="205"/>
      <c r="Q626" s="205"/>
    </row>
    <row r="627" spans="15:17" x14ac:dyDescent="0.3">
      <c r="O627" s="202"/>
      <c r="P627" s="205"/>
      <c r="Q627" s="205"/>
    </row>
    <row r="628" spans="15:17" x14ac:dyDescent="0.3">
      <c r="O628" s="202"/>
      <c r="P628" s="205"/>
      <c r="Q628" s="205"/>
    </row>
    <row r="629" spans="15:17" x14ac:dyDescent="0.3">
      <c r="O629" s="202"/>
      <c r="P629" s="205"/>
      <c r="Q629" s="205"/>
    </row>
    <row r="630" spans="15:17" x14ac:dyDescent="0.3">
      <c r="O630" s="202"/>
      <c r="P630" s="205"/>
      <c r="Q630" s="205"/>
    </row>
    <row r="631" spans="15:17" x14ac:dyDescent="0.3">
      <c r="O631" s="202"/>
      <c r="P631" s="205"/>
      <c r="Q631" s="205"/>
    </row>
    <row r="632" spans="15:17" x14ac:dyDescent="0.3">
      <c r="O632" s="202"/>
      <c r="P632" s="205"/>
      <c r="Q632" s="205"/>
    </row>
    <row r="633" spans="15:17" x14ac:dyDescent="0.3">
      <c r="O633" s="202"/>
      <c r="P633" s="205"/>
      <c r="Q633" s="205"/>
    </row>
    <row r="634" spans="15:17" x14ac:dyDescent="0.3">
      <c r="O634" s="202"/>
      <c r="P634" s="205"/>
      <c r="Q634" s="205"/>
    </row>
    <row r="635" spans="15:17" x14ac:dyDescent="0.3">
      <c r="O635" s="202"/>
      <c r="P635" s="205"/>
      <c r="Q635" s="205"/>
    </row>
    <row r="636" spans="15:17" x14ac:dyDescent="0.3">
      <c r="O636" s="202"/>
      <c r="P636" s="205"/>
      <c r="Q636" s="205"/>
    </row>
    <row r="637" spans="15:17" x14ac:dyDescent="0.3">
      <c r="O637" s="202"/>
      <c r="P637" s="205"/>
      <c r="Q637" s="205"/>
    </row>
    <row r="638" spans="15:17" x14ac:dyDescent="0.3">
      <c r="O638" s="202"/>
      <c r="P638" s="205"/>
      <c r="Q638" s="205"/>
    </row>
    <row r="639" spans="15:17" x14ac:dyDescent="0.3">
      <c r="O639" s="202"/>
      <c r="P639" s="205"/>
      <c r="Q639" s="205"/>
    </row>
    <row r="640" spans="15:17" x14ac:dyDescent="0.3">
      <c r="O640" s="202"/>
      <c r="P640" s="205"/>
      <c r="Q640" s="205"/>
    </row>
    <row r="641" spans="15:17" x14ac:dyDescent="0.3">
      <c r="O641" s="202"/>
      <c r="P641" s="205"/>
      <c r="Q641" s="205"/>
    </row>
    <row r="642" spans="15:17" x14ac:dyDescent="0.3">
      <c r="O642" s="202"/>
      <c r="P642" s="205"/>
      <c r="Q642" s="205"/>
    </row>
    <row r="643" spans="15:17" x14ac:dyDescent="0.3">
      <c r="O643" s="202"/>
      <c r="P643" s="205"/>
      <c r="Q643" s="205"/>
    </row>
    <row r="644" spans="15:17" x14ac:dyDescent="0.3">
      <c r="O644" s="202"/>
      <c r="P644" s="205"/>
      <c r="Q644" s="205"/>
    </row>
    <row r="645" spans="15:17" x14ac:dyDescent="0.3">
      <c r="O645" s="202"/>
      <c r="P645" s="205"/>
      <c r="Q645" s="205"/>
    </row>
    <row r="646" spans="15:17" x14ac:dyDescent="0.3">
      <c r="O646" s="202"/>
      <c r="P646" s="205"/>
      <c r="Q646" s="205"/>
    </row>
    <row r="647" spans="15:17" x14ac:dyDescent="0.3">
      <c r="O647" s="202"/>
      <c r="P647" s="205"/>
      <c r="Q647" s="205"/>
    </row>
    <row r="648" spans="15:17" x14ac:dyDescent="0.3">
      <c r="O648" s="202"/>
      <c r="P648" s="205"/>
      <c r="Q648" s="205"/>
    </row>
    <row r="649" spans="15:17" x14ac:dyDescent="0.3">
      <c r="O649" s="202"/>
      <c r="P649" s="205"/>
      <c r="Q649" s="205"/>
    </row>
    <row r="650" spans="15:17" x14ac:dyDescent="0.3">
      <c r="O650" s="202"/>
      <c r="P650" s="205"/>
      <c r="Q650" s="205"/>
    </row>
    <row r="651" spans="15:17" x14ac:dyDescent="0.3">
      <c r="O651" s="202"/>
      <c r="P651" s="205"/>
      <c r="Q651" s="205"/>
    </row>
    <row r="652" spans="15:17" x14ac:dyDescent="0.3">
      <c r="O652" s="202"/>
      <c r="P652" s="205"/>
      <c r="Q652" s="205"/>
    </row>
    <row r="653" spans="15:17" x14ac:dyDescent="0.3">
      <c r="O653" s="202"/>
      <c r="P653" s="205"/>
      <c r="Q653" s="205"/>
    </row>
    <row r="654" spans="15:17" x14ac:dyDescent="0.3">
      <c r="O654" s="202"/>
      <c r="P654" s="205"/>
      <c r="Q654" s="205"/>
    </row>
    <row r="655" spans="15:17" x14ac:dyDescent="0.3">
      <c r="O655" s="202"/>
      <c r="P655" s="205"/>
      <c r="Q655" s="205"/>
    </row>
    <row r="656" spans="15:17" x14ac:dyDescent="0.3">
      <c r="O656" s="202"/>
      <c r="P656" s="205"/>
      <c r="Q656" s="205"/>
    </row>
    <row r="657" spans="15:17" x14ac:dyDescent="0.3">
      <c r="O657" s="202"/>
      <c r="P657" s="205"/>
      <c r="Q657" s="205"/>
    </row>
    <row r="658" spans="15:17" x14ac:dyDescent="0.3">
      <c r="O658" s="202"/>
      <c r="P658" s="205"/>
      <c r="Q658" s="205"/>
    </row>
    <row r="659" spans="15:17" x14ac:dyDescent="0.3">
      <c r="O659" s="202"/>
      <c r="P659" s="205"/>
      <c r="Q659" s="205"/>
    </row>
    <row r="660" spans="15:17" x14ac:dyDescent="0.3">
      <c r="O660" s="202"/>
      <c r="P660" s="205"/>
      <c r="Q660" s="205"/>
    </row>
    <row r="661" spans="15:17" x14ac:dyDescent="0.3">
      <c r="O661" s="202"/>
      <c r="P661" s="205"/>
      <c r="Q661" s="205"/>
    </row>
    <row r="662" spans="15:17" x14ac:dyDescent="0.3">
      <c r="O662" s="202"/>
      <c r="P662" s="205"/>
      <c r="Q662" s="205"/>
    </row>
    <row r="663" spans="15:17" x14ac:dyDescent="0.3">
      <c r="O663" s="202"/>
      <c r="P663" s="205"/>
      <c r="Q663" s="205"/>
    </row>
    <row r="664" spans="15:17" x14ac:dyDescent="0.3">
      <c r="O664" s="202"/>
      <c r="P664" s="205"/>
      <c r="Q664" s="205"/>
    </row>
    <row r="665" spans="15:17" x14ac:dyDescent="0.3">
      <c r="O665" s="202"/>
      <c r="P665" s="205"/>
      <c r="Q665" s="205"/>
    </row>
    <row r="666" spans="15:17" x14ac:dyDescent="0.3">
      <c r="O666" s="202"/>
      <c r="P666" s="205"/>
      <c r="Q666" s="205"/>
    </row>
    <row r="667" spans="15:17" x14ac:dyDescent="0.3">
      <c r="O667" s="202"/>
      <c r="P667" s="205"/>
      <c r="Q667" s="205"/>
    </row>
    <row r="668" spans="15:17" x14ac:dyDescent="0.3">
      <c r="O668" s="202"/>
      <c r="P668" s="205"/>
      <c r="Q668" s="205"/>
    </row>
    <row r="669" spans="15:17" x14ac:dyDescent="0.3">
      <c r="O669" s="202"/>
      <c r="P669" s="205"/>
      <c r="Q669" s="205"/>
    </row>
    <row r="670" spans="15:17" x14ac:dyDescent="0.3">
      <c r="O670" s="202"/>
      <c r="P670" s="205"/>
      <c r="Q670" s="205"/>
    </row>
    <row r="671" spans="15:17" x14ac:dyDescent="0.3">
      <c r="O671" s="202"/>
      <c r="P671" s="205"/>
      <c r="Q671" s="205"/>
    </row>
    <row r="672" spans="15:17" x14ac:dyDescent="0.3">
      <c r="O672" s="202"/>
      <c r="P672" s="205"/>
      <c r="Q672" s="205"/>
    </row>
    <row r="673" spans="15:17" x14ac:dyDescent="0.3">
      <c r="O673" s="202"/>
      <c r="P673" s="205"/>
      <c r="Q673" s="205"/>
    </row>
    <row r="674" spans="15:17" x14ac:dyDescent="0.3">
      <c r="O674" s="202"/>
      <c r="P674" s="205"/>
      <c r="Q674" s="205"/>
    </row>
    <row r="675" spans="15:17" x14ac:dyDescent="0.3">
      <c r="O675" s="202"/>
      <c r="P675" s="205"/>
      <c r="Q675" s="205"/>
    </row>
    <row r="676" spans="15:17" x14ac:dyDescent="0.3">
      <c r="O676" s="202"/>
      <c r="P676" s="205"/>
      <c r="Q676" s="205"/>
    </row>
    <row r="677" spans="15:17" x14ac:dyDescent="0.3">
      <c r="O677" s="202"/>
      <c r="P677" s="205"/>
      <c r="Q677" s="205"/>
    </row>
    <row r="678" spans="15:17" x14ac:dyDescent="0.3">
      <c r="O678" s="202"/>
      <c r="P678" s="205"/>
      <c r="Q678" s="205"/>
    </row>
    <row r="679" spans="15:17" x14ac:dyDescent="0.3">
      <c r="O679" s="202"/>
      <c r="P679" s="205"/>
      <c r="Q679" s="205"/>
    </row>
    <row r="680" spans="15:17" x14ac:dyDescent="0.3">
      <c r="O680" s="202"/>
      <c r="P680" s="205"/>
      <c r="Q680" s="205"/>
    </row>
    <row r="681" spans="15:17" x14ac:dyDescent="0.3">
      <c r="O681" s="202"/>
      <c r="P681" s="205"/>
      <c r="Q681" s="205"/>
    </row>
    <row r="682" spans="15:17" x14ac:dyDescent="0.3">
      <c r="O682" s="202"/>
      <c r="P682" s="205"/>
      <c r="Q682" s="205"/>
    </row>
    <row r="683" spans="15:17" x14ac:dyDescent="0.3">
      <c r="O683" s="202"/>
      <c r="P683" s="205"/>
      <c r="Q683" s="205"/>
    </row>
    <row r="684" spans="15:17" x14ac:dyDescent="0.3">
      <c r="O684" s="202"/>
      <c r="P684" s="205"/>
      <c r="Q684" s="205"/>
    </row>
    <row r="685" spans="15:17" x14ac:dyDescent="0.3">
      <c r="O685" s="202"/>
      <c r="P685" s="205"/>
      <c r="Q685" s="205"/>
    </row>
    <row r="686" spans="15:17" x14ac:dyDescent="0.3">
      <c r="O686" s="202"/>
      <c r="P686" s="205"/>
      <c r="Q686" s="205"/>
    </row>
    <row r="687" spans="15:17" x14ac:dyDescent="0.3">
      <c r="O687" s="202"/>
      <c r="P687" s="205"/>
      <c r="Q687" s="205"/>
    </row>
    <row r="688" spans="15:17" x14ac:dyDescent="0.3">
      <c r="O688" s="202"/>
      <c r="P688" s="205"/>
      <c r="Q688" s="205"/>
    </row>
    <row r="689" spans="15:17" x14ac:dyDescent="0.3">
      <c r="O689" s="202"/>
      <c r="P689" s="205"/>
      <c r="Q689" s="205"/>
    </row>
    <row r="690" spans="15:17" x14ac:dyDescent="0.3">
      <c r="O690" s="202"/>
      <c r="P690" s="205"/>
      <c r="Q690" s="205"/>
    </row>
    <row r="691" spans="15:17" x14ac:dyDescent="0.3">
      <c r="O691" s="202"/>
      <c r="P691" s="205"/>
      <c r="Q691" s="205"/>
    </row>
    <row r="692" spans="15:17" x14ac:dyDescent="0.3">
      <c r="O692" s="202"/>
      <c r="P692" s="205"/>
      <c r="Q692" s="205"/>
    </row>
    <row r="693" spans="15:17" x14ac:dyDescent="0.3">
      <c r="O693" s="202"/>
      <c r="P693" s="205"/>
      <c r="Q693" s="205"/>
    </row>
    <row r="694" spans="15:17" x14ac:dyDescent="0.3">
      <c r="O694" s="202"/>
      <c r="P694" s="205"/>
      <c r="Q694" s="205"/>
    </row>
    <row r="695" spans="15:17" x14ac:dyDescent="0.3">
      <c r="O695" s="202"/>
      <c r="P695" s="205"/>
      <c r="Q695" s="205"/>
    </row>
    <row r="696" spans="15:17" x14ac:dyDescent="0.3">
      <c r="O696" s="202"/>
      <c r="P696" s="205"/>
      <c r="Q696" s="205"/>
    </row>
    <row r="697" spans="15:17" x14ac:dyDescent="0.3">
      <c r="O697" s="202"/>
      <c r="P697" s="205"/>
      <c r="Q697" s="205"/>
    </row>
    <row r="698" spans="15:17" x14ac:dyDescent="0.3">
      <c r="O698" s="202"/>
      <c r="P698" s="205"/>
      <c r="Q698" s="205"/>
    </row>
    <row r="699" spans="15:17" x14ac:dyDescent="0.3">
      <c r="O699" s="202"/>
      <c r="P699" s="205"/>
      <c r="Q699" s="205"/>
    </row>
    <row r="700" spans="15:17" x14ac:dyDescent="0.3">
      <c r="O700" s="202"/>
      <c r="P700" s="205"/>
      <c r="Q700" s="205"/>
    </row>
    <row r="701" spans="15:17" x14ac:dyDescent="0.3">
      <c r="O701" s="202"/>
      <c r="P701" s="205"/>
      <c r="Q701" s="205"/>
    </row>
    <row r="702" spans="15:17" x14ac:dyDescent="0.3">
      <c r="O702" s="202"/>
      <c r="P702" s="205"/>
      <c r="Q702" s="205"/>
    </row>
    <row r="703" spans="15:17" x14ac:dyDescent="0.3">
      <c r="O703" s="202"/>
      <c r="P703" s="205"/>
      <c r="Q703" s="205"/>
    </row>
    <row r="704" spans="15:17" x14ac:dyDescent="0.3">
      <c r="O704" s="202"/>
      <c r="P704" s="205"/>
      <c r="Q704" s="205"/>
    </row>
    <row r="705" spans="15:17" x14ac:dyDescent="0.3">
      <c r="O705" s="202"/>
      <c r="P705" s="205"/>
      <c r="Q705" s="205"/>
    </row>
    <row r="706" spans="15:17" x14ac:dyDescent="0.3">
      <c r="O706" s="202"/>
      <c r="P706" s="205"/>
      <c r="Q706" s="205"/>
    </row>
    <row r="707" spans="15:17" x14ac:dyDescent="0.3">
      <c r="O707" s="202"/>
      <c r="P707" s="205"/>
      <c r="Q707" s="205"/>
    </row>
    <row r="708" spans="15:17" x14ac:dyDescent="0.3">
      <c r="O708" s="202"/>
      <c r="P708" s="205"/>
      <c r="Q708" s="205"/>
    </row>
    <row r="709" spans="15:17" x14ac:dyDescent="0.3">
      <c r="O709" s="202"/>
      <c r="P709" s="205"/>
      <c r="Q709" s="205"/>
    </row>
    <row r="710" spans="15:17" x14ac:dyDescent="0.3">
      <c r="O710" s="202"/>
      <c r="P710" s="205"/>
      <c r="Q710" s="205"/>
    </row>
    <row r="711" spans="15:17" x14ac:dyDescent="0.3">
      <c r="O711" s="202"/>
      <c r="P711" s="205"/>
      <c r="Q711" s="205"/>
    </row>
    <row r="712" spans="15:17" x14ac:dyDescent="0.3">
      <c r="O712" s="202"/>
      <c r="P712" s="205"/>
      <c r="Q712" s="205"/>
    </row>
    <row r="713" spans="15:17" x14ac:dyDescent="0.3">
      <c r="O713" s="202"/>
      <c r="P713" s="205"/>
      <c r="Q713" s="205"/>
    </row>
    <row r="714" spans="15:17" x14ac:dyDescent="0.3">
      <c r="O714" s="202"/>
      <c r="P714" s="205"/>
      <c r="Q714" s="205"/>
    </row>
    <row r="715" spans="15:17" x14ac:dyDescent="0.3">
      <c r="O715" s="202"/>
      <c r="P715" s="205"/>
      <c r="Q715" s="205"/>
    </row>
    <row r="716" spans="15:17" x14ac:dyDescent="0.3">
      <c r="O716" s="202"/>
      <c r="P716" s="205"/>
      <c r="Q716" s="205"/>
    </row>
    <row r="717" spans="15:17" x14ac:dyDescent="0.3">
      <c r="O717" s="202"/>
      <c r="P717" s="205"/>
      <c r="Q717" s="205"/>
    </row>
    <row r="718" spans="15:17" x14ac:dyDescent="0.3">
      <c r="O718" s="202"/>
      <c r="P718" s="205"/>
      <c r="Q718" s="205"/>
    </row>
    <row r="719" spans="15:17" x14ac:dyDescent="0.3">
      <c r="O719" s="202"/>
      <c r="P719" s="205"/>
      <c r="Q719" s="205"/>
    </row>
    <row r="720" spans="15:17" x14ac:dyDescent="0.3">
      <c r="O720" s="202"/>
      <c r="P720" s="205"/>
      <c r="Q720" s="205"/>
    </row>
    <row r="721" spans="15:17" x14ac:dyDescent="0.3">
      <c r="O721" s="202"/>
      <c r="P721" s="205"/>
      <c r="Q721" s="205"/>
    </row>
    <row r="722" spans="15:17" x14ac:dyDescent="0.3">
      <c r="O722" s="202"/>
      <c r="P722" s="205"/>
      <c r="Q722" s="205"/>
    </row>
    <row r="723" spans="15:17" x14ac:dyDescent="0.3">
      <c r="O723" s="202"/>
      <c r="P723" s="205"/>
      <c r="Q723" s="205"/>
    </row>
    <row r="724" spans="15:17" x14ac:dyDescent="0.3">
      <c r="O724" s="202"/>
      <c r="P724" s="205"/>
      <c r="Q724" s="205"/>
    </row>
    <row r="725" spans="15:17" x14ac:dyDescent="0.3">
      <c r="O725" s="202"/>
      <c r="P725" s="205"/>
      <c r="Q725" s="205"/>
    </row>
    <row r="726" spans="15:17" x14ac:dyDescent="0.3">
      <c r="O726" s="202"/>
      <c r="P726" s="205"/>
      <c r="Q726" s="205"/>
    </row>
    <row r="727" spans="15:17" x14ac:dyDescent="0.3">
      <c r="O727" s="202"/>
      <c r="P727" s="205"/>
      <c r="Q727" s="205"/>
    </row>
    <row r="728" spans="15:17" x14ac:dyDescent="0.3">
      <c r="O728" s="202"/>
      <c r="P728" s="205"/>
      <c r="Q728" s="205"/>
    </row>
    <row r="729" spans="15:17" x14ac:dyDescent="0.3">
      <c r="O729" s="202"/>
      <c r="P729" s="205"/>
      <c r="Q729" s="205"/>
    </row>
    <row r="730" spans="15:17" x14ac:dyDescent="0.3">
      <c r="O730" s="202"/>
      <c r="P730" s="205"/>
      <c r="Q730" s="205"/>
    </row>
    <row r="731" spans="15:17" x14ac:dyDescent="0.3">
      <c r="O731" s="202"/>
      <c r="P731" s="205"/>
      <c r="Q731" s="205"/>
    </row>
    <row r="732" spans="15:17" x14ac:dyDescent="0.3">
      <c r="O732" s="202"/>
      <c r="P732" s="205"/>
      <c r="Q732" s="205"/>
    </row>
    <row r="733" spans="15:17" x14ac:dyDescent="0.3">
      <c r="O733" s="202"/>
      <c r="P733" s="205"/>
      <c r="Q733" s="205"/>
    </row>
    <row r="734" spans="15:17" x14ac:dyDescent="0.3">
      <c r="O734" s="202"/>
      <c r="P734" s="205"/>
      <c r="Q734" s="205"/>
    </row>
    <row r="735" spans="15:17" x14ac:dyDescent="0.3">
      <c r="O735" s="202"/>
      <c r="P735" s="205"/>
      <c r="Q735" s="205"/>
    </row>
    <row r="736" spans="15:17" x14ac:dyDescent="0.3">
      <c r="O736" s="202"/>
      <c r="P736" s="205"/>
      <c r="Q736" s="205"/>
    </row>
    <row r="737" spans="15:17" x14ac:dyDescent="0.3">
      <c r="O737" s="202"/>
      <c r="P737" s="205"/>
      <c r="Q737" s="205"/>
    </row>
    <row r="738" spans="15:17" x14ac:dyDescent="0.3">
      <c r="O738" s="202"/>
      <c r="P738" s="205"/>
      <c r="Q738" s="205"/>
    </row>
    <row r="739" spans="15:17" x14ac:dyDescent="0.3">
      <c r="O739" s="202"/>
      <c r="P739" s="205"/>
      <c r="Q739" s="205"/>
    </row>
    <row r="740" spans="15:17" x14ac:dyDescent="0.3">
      <c r="O740" s="202"/>
      <c r="P740" s="205"/>
      <c r="Q740" s="205"/>
    </row>
    <row r="741" spans="15:17" x14ac:dyDescent="0.3">
      <c r="O741" s="202"/>
      <c r="P741" s="205"/>
      <c r="Q741" s="205"/>
    </row>
    <row r="742" spans="15:17" x14ac:dyDescent="0.3">
      <c r="O742" s="202"/>
      <c r="P742" s="205"/>
      <c r="Q742" s="205"/>
    </row>
    <row r="743" spans="15:17" x14ac:dyDescent="0.3">
      <c r="O743" s="202"/>
      <c r="P743" s="205"/>
      <c r="Q743" s="205"/>
    </row>
    <row r="744" spans="15:17" x14ac:dyDescent="0.3">
      <c r="O744" s="202"/>
      <c r="P744" s="205"/>
      <c r="Q744" s="205"/>
    </row>
    <row r="745" spans="15:17" x14ac:dyDescent="0.3">
      <c r="O745" s="202"/>
      <c r="P745" s="205"/>
      <c r="Q745" s="205"/>
    </row>
    <row r="746" spans="15:17" x14ac:dyDescent="0.3">
      <c r="O746" s="202"/>
      <c r="P746" s="205"/>
      <c r="Q746" s="205"/>
    </row>
    <row r="747" spans="15:17" x14ac:dyDescent="0.3">
      <c r="O747" s="202"/>
      <c r="P747" s="205"/>
      <c r="Q747" s="205"/>
    </row>
    <row r="748" spans="15:17" x14ac:dyDescent="0.3">
      <c r="O748" s="202"/>
      <c r="P748" s="205"/>
      <c r="Q748" s="205"/>
    </row>
    <row r="749" spans="15:17" x14ac:dyDescent="0.3">
      <c r="O749" s="202"/>
      <c r="P749" s="205"/>
      <c r="Q749" s="205"/>
    </row>
    <row r="750" spans="15:17" x14ac:dyDescent="0.3">
      <c r="O750" s="202"/>
      <c r="P750" s="205"/>
      <c r="Q750" s="205"/>
    </row>
    <row r="751" spans="15:17" x14ac:dyDescent="0.3">
      <c r="O751" s="202"/>
      <c r="P751" s="205"/>
      <c r="Q751" s="205"/>
    </row>
    <row r="752" spans="15:17" x14ac:dyDescent="0.3">
      <c r="O752" s="202"/>
      <c r="P752" s="205"/>
      <c r="Q752" s="205"/>
    </row>
    <row r="753" spans="15:17" x14ac:dyDescent="0.3">
      <c r="O753" s="202"/>
      <c r="P753" s="205"/>
      <c r="Q753" s="205"/>
    </row>
    <row r="754" spans="15:17" x14ac:dyDescent="0.3">
      <c r="O754" s="202"/>
      <c r="P754" s="205"/>
      <c r="Q754" s="205"/>
    </row>
    <row r="755" spans="15:17" x14ac:dyDescent="0.3">
      <c r="O755" s="202"/>
      <c r="P755" s="205"/>
      <c r="Q755" s="205"/>
    </row>
    <row r="756" spans="15:17" x14ac:dyDescent="0.3">
      <c r="O756" s="202"/>
      <c r="P756" s="205"/>
      <c r="Q756" s="205"/>
    </row>
    <row r="757" spans="15:17" x14ac:dyDescent="0.3">
      <c r="O757" s="202"/>
      <c r="P757" s="205"/>
      <c r="Q757" s="205"/>
    </row>
    <row r="758" spans="15:17" x14ac:dyDescent="0.3">
      <c r="O758" s="202"/>
      <c r="P758" s="205"/>
      <c r="Q758" s="205"/>
    </row>
    <row r="759" spans="15:17" x14ac:dyDescent="0.3">
      <c r="O759" s="202"/>
      <c r="P759" s="205"/>
      <c r="Q759" s="205"/>
    </row>
    <row r="760" spans="15:17" x14ac:dyDescent="0.3">
      <c r="O760" s="202"/>
      <c r="P760" s="205"/>
      <c r="Q760" s="205"/>
    </row>
    <row r="761" spans="15:17" x14ac:dyDescent="0.3">
      <c r="O761" s="202"/>
      <c r="P761" s="205"/>
      <c r="Q761" s="205"/>
    </row>
    <row r="762" spans="15:17" x14ac:dyDescent="0.3">
      <c r="O762" s="202"/>
      <c r="P762" s="205"/>
      <c r="Q762" s="205"/>
    </row>
    <row r="763" spans="15:17" x14ac:dyDescent="0.3">
      <c r="O763" s="202"/>
      <c r="P763" s="205"/>
      <c r="Q763" s="205"/>
    </row>
    <row r="764" spans="15:17" x14ac:dyDescent="0.3">
      <c r="O764" s="202"/>
      <c r="P764" s="205"/>
      <c r="Q764" s="205"/>
    </row>
    <row r="765" spans="15:17" x14ac:dyDescent="0.3">
      <c r="O765" s="202"/>
      <c r="P765" s="205"/>
      <c r="Q765" s="205"/>
    </row>
    <row r="766" spans="15:17" x14ac:dyDescent="0.3">
      <c r="O766" s="202"/>
      <c r="P766" s="205"/>
      <c r="Q766" s="205"/>
    </row>
    <row r="767" spans="15:17" x14ac:dyDescent="0.3">
      <c r="O767" s="202"/>
      <c r="P767" s="205"/>
      <c r="Q767" s="205"/>
    </row>
    <row r="768" spans="15:17" x14ac:dyDescent="0.3">
      <c r="O768" s="202"/>
      <c r="P768" s="205"/>
      <c r="Q768" s="205"/>
    </row>
    <row r="769" spans="15:17" x14ac:dyDescent="0.3">
      <c r="O769" s="202"/>
      <c r="P769" s="205"/>
      <c r="Q769" s="205"/>
    </row>
    <row r="770" spans="15:17" x14ac:dyDescent="0.3">
      <c r="O770" s="202"/>
      <c r="P770" s="205"/>
      <c r="Q770" s="205"/>
    </row>
    <row r="771" spans="15:17" x14ac:dyDescent="0.3">
      <c r="O771" s="202"/>
      <c r="P771" s="205"/>
      <c r="Q771" s="205"/>
    </row>
    <row r="772" spans="15:17" x14ac:dyDescent="0.3">
      <c r="O772" s="202"/>
      <c r="P772" s="205"/>
      <c r="Q772" s="205"/>
    </row>
    <row r="773" spans="15:17" x14ac:dyDescent="0.3">
      <c r="O773" s="202"/>
      <c r="P773" s="205"/>
      <c r="Q773" s="205"/>
    </row>
    <row r="774" spans="15:17" x14ac:dyDescent="0.3">
      <c r="O774" s="202"/>
      <c r="P774" s="205"/>
      <c r="Q774" s="205"/>
    </row>
    <row r="775" spans="15:17" x14ac:dyDescent="0.3">
      <c r="O775" s="202"/>
      <c r="P775" s="205"/>
      <c r="Q775" s="205"/>
    </row>
    <row r="776" spans="15:17" x14ac:dyDescent="0.3">
      <c r="O776" s="202"/>
      <c r="P776" s="205"/>
      <c r="Q776" s="205"/>
    </row>
    <row r="777" spans="15:17" x14ac:dyDescent="0.3">
      <c r="O777" s="202"/>
      <c r="P777" s="205"/>
      <c r="Q777" s="205"/>
    </row>
    <row r="778" spans="15:17" x14ac:dyDescent="0.3">
      <c r="O778" s="202"/>
      <c r="P778" s="205"/>
      <c r="Q778" s="205"/>
    </row>
    <row r="779" spans="15:17" x14ac:dyDescent="0.3">
      <c r="O779" s="202"/>
      <c r="P779" s="205"/>
      <c r="Q779" s="205"/>
    </row>
    <row r="780" spans="15:17" x14ac:dyDescent="0.3">
      <c r="O780" s="202"/>
      <c r="P780" s="205"/>
      <c r="Q780" s="205"/>
    </row>
    <row r="781" spans="15:17" x14ac:dyDescent="0.3">
      <c r="O781" s="202"/>
      <c r="P781" s="205"/>
      <c r="Q781" s="205"/>
    </row>
    <row r="782" spans="15:17" x14ac:dyDescent="0.3">
      <c r="O782" s="202"/>
      <c r="P782" s="205"/>
      <c r="Q782" s="205"/>
    </row>
    <row r="783" spans="15:17" x14ac:dyDescent="0.3">
      <c r="O783" s="202"/>
      <c r="P783" s="205"/>
      <c r="Q783" s="205"/>
    </row>
    <row r="784" spans="15:17" x14ac:dyDescent="0.3">
      <c r="O784" s="202"/>
      <c r="P784" s="205"/>
      <c r="Q784" s="205"/>
    </row>
    <row r="785" spans="15:17" x14ac:dyDescent="0.3">
      <c r="O785" s="202"/>
      <c r="P785" s="205"/>
      <c r="Q785" s="205"/>
    </row>
    <row r="786" spans="15:17" x14ac:dyDescent="0.3">
      <c r="O786" s="202"/>
      <c r="P786" s="205"/>
      <c r="Q786" s="205"/>
    </row>
    <row r="787" spans="15:17" x14ac:dyDescent="0.3">
      <c r="O787" s="202"/>
      <c r="P787" s="205"/>
      <c r="Q787" s="205"/>
    </row>
    <row r="788" spans="15:17" x14ac:dyDescent="0.3">
      <c r="O788" s="202"/>
      <c r="P788" s="205"/>
      <c r="Q788" s="205"/>
    </row>
    <row r="789" spans="15:17" x14ac:dyDescent="0.3">
      <c r="O789" s="202"/>
      <c r="P789" s="205"/>
      <c r="Q789" s="205"/>
    </row>
    <row r="790" spans="15:17" x14ac:dyDescent="0.3">
      <c r="O790" s="202"/>
      <c r="P790" s="205"/>
      <c r="Q790" s="205"/>
    </row>
    <row r="791" spans="15:17" x14ac:dyDescent="0.3">
      <c r="O791" s="202"/>
      <c r="P791" s="205"/>
      <c r="Q791" s="205"/>
    </row>
    <row r="792" spans="15:17" x14ac:dyDescent="0.3">
      <c r="O792" s="202"/>
      <c r="P792" s="205"/>
      <c r="Q792" s="205"/>
    </row>
    <row r="793" spans="15:17" x14ac:dyDescent="0.3">
      <c r="O793" s="202"/>
      <c r="P793" s="205"/>
      <c r="Q793" s="205"/>
    </row>
    <row r="794" spans="15:17" x14ac:dyDescent="0.3">
      <c r="O794" s="202"/>
      <c r="P794" s="205"/>
      <c r="Q794" s="205"/>
    </row>
    <row r="795" spans="15:17" x14ac:dyDescent="0.3">
      <c r="O795" s="202"/>
      <c r="P795" s="205"/>
      <c r="Q795" s="205"/>
    </row>
    <row r="796" spans="15:17" x14ac:dyDescent="0.3">
      <c r="O796" s="202"/>
      <c r="P796" s="205"/>
      <c r="Q796" s="205"/>
    </row>
    <row r="797" spans="15:17" x14ac:dyDescent="0.3">
      <c r="O797" s="202"/>
      <c r="P797" s="205"/>
      <c r="Q797" s="205"/>
    </row>
    <row r="798" spans="15:17" x14ac:dyDescent="0.3">
      <c r="O798" s="202"/>
      <c r="P798" s="205"/>
      <c r="Q798" s="205"/>
    </row>
    <row r="799" spans="15:17" x14ac:dyDescent="0.3">
      <c r="O799" s="202"/>
      <c r="P799" s="205"/>
      <c r="Q799" s="205"/>
    </row>
    <row r="800" spans="15:17" x14ac:dyDescent="0.3">
      <c r="O800" s="202"/>
      <c r="P800" s="205"/>
      <c r="Q800" s="205"/>
    </row>
    <row r="801" spans="15:17" x14ac:dyDescent="0.3">
      <c r="O801" s="202"/>
      <c r="P801" s="205"/>
      <c r="Q801" s="205"/>
    </row>
    <row r="802" spans="15:17" x14ac:dyDescent="0.3">
      <c r="O802" s="202"/>
      <c r="P802" s="205"/>
      <c r="Q802" s="205"/>
    </row>
    <row r="803" spans="15:17" x14ac:dyDescent="0.3">
      <c r="O803" s="202"/>
      <c r="P803" s="205"/>
      <c r="Q803" s="205"/>
    </row>
    <row r="804" spans="15:17" x14ac:dyDescent="0.3">
      <c r="O804" s="202"/>
      <c r="P804" s="205"/>
      <c r="Q804" s="205"/>
    </row>
    <row r="805" spans="15:17" x14ac:dyDescent="0.3">
      <c r="O805" s="202"/>
      <c r="P805" s="205"/>
      <c r="Q805" s="205"/>
    </row>
    <row r="806" spans="15:17" x14ac:dyDescent="0.3">
      <c r="O806" s="202"/>
      <c r="P806" s="205"/>
      <c r="Q806" s="205"/>
    </row>
    <row r="807" spans="15:17" x14ac:dyDescent="0.3">
      <c r="O807" s="202"/>
      <c r="P807" s="205"/>
      <c r="Q807" s="205"/>
    </row>
    <row r="808" spans="15:17" x14ac:dyDescent="0.3">
      <c r="O808" s="202"/>
      <c r="P808" s="205"/>
      <c r="Q808" s="205"/>
    </row>
    <row r="809" spans="15:17" x14ac:dyDescent="0.3">
      <c r="O809" s="202"/>
      <c r="P809" s="205"/>
      <c r="Q809" s="205"/>
    </row>
    <row r="810" spans="15:17" x14ac:dyDescent="0.3">
      <c r="O810" s="202"/>
      <c r="P810" s="205"/>
      <c r="Q810" s="205"/>
    </row>
    <row r="811" spans="15:17" x14ac:dyDescent="0.3">
      <c r="O811" s="202"/>
      <c r="P811" s="205"/>
      <c r="Q811" s="205"/>
    </row>
    <row r="812" spans="15:17" x14ac:dyDescent="0.3">
      <c r="O812" s="202"/>
      <c r="P812" s="205"/>
      <c r="Q812" s="205"/>
    </row>
    <row r="813" spans="15:17" x14ac:dyDescent="0.3">
      <c r="O813" s="202"/>
      <c r="P813" s="205"/>
      <c r="Q813" s="205"/>
    </row>
    <row r="814" spans="15:17" x14ac:dyDescent="0.3">
      <c r="O814" s="202"/>
      <c r="P814" s="205"/>
      <c r="Q814" s="205"/>
    </row>
    <row r="815" spans="15:17" x14ac:dyDescent="0.3">
      <c r="O815" s="202"/>
      <c r="P815" s="205"/>
      <c r="Q815" s="205"/>
    </row>
    <row r="816" spans="15:17" x14ac:dyDescent="0.3">
      <c r="O816" s="202"/>
      <c r="P816" s="205"/>
      <c r="Q816" s="205"/>
    </row>
    <row r="817" spans="15:17" x14ac:dyDescent="0.3">
      <c r="O817" s="202"/>
      <c r="P817" s="205"/>
      <c r="Q817" s="205"/>
    </row>
    <row r="818" spans="15:17" x14ac:dyDescent="0.3">
      <c r="O818" s="202"/>
      <c r="P818" s="205"/>
      <c r="Q818" s="205"/>
    </row>
    <row r="819" spans="15:17" x14ac:dyDescent="0.3">
      <c r="O819" s="202"/>
      <c r="P819" s="205"/>
      <c r="Q819" s="205"/>
    </row>
    <row r="820" spans="15:17" x14ac:dyDescent="0.3">
      <c r="O820" s="202"/>
      <c r="P820" s="205"/>
      <c r="Q820" s="205"/>
    </row>
    <row r="821" spans="15:17" x14ac:dyDescent="0.3">
      <c r="O821" s="202"/>
      <c r="P821" s="205"/>
      <c r="Q821" s="205"/>
    </row>
    <row r="822" spans="15:17" x14ac:dyDescent="0.3">
      <c r="O822" s="202"/>
      <c r="P822" s="205"/>
      <c r="Q822" s="205"/>
    </row>
    <row r="823" spans="15:17" x14ac:dyDescent="0.3">
      <c r="O823" s="202"/>
      <c r="P823" s="205"/>
      <c r="Q823" s="205"/>
    </row>
    <row r="824" spans="15:17" x14ac:dyDescent="0.3">
      <c r="O824" s="202"/>
      <c r="P824" s="205"/>
      <c r="Q824" s="205"/>
    </row>
    <row r="825" spans="15:17" x14ac:dyDescent="0.3">
      <c r="O825" s="202"/>
      <c r="P825" s="205"/>
      <c r="Q825" s="205"/>
    </row>
    <row r="826" spans="15:17" x14ac:dyDescent="0.3">
      <c r="O826" s="202"/>
      <c r="P826" s="205"/>
      <c r="Q826" s="205"/>
    </row>
    <row r="827" spans="15:17" x14ac:dyDescent="0.3">
      <c r="O827" s="202"/>
      <c r="P827" s="205"/>
      <c r="Q827" s="205"/>
    </row>
    <row r="828" spans="15:17" x14ac:dyDescent="0.3">
      <c r="O828" s="202"/>
      <c r="P828" s="205"/>
      <c r="Q828" s="205"/>
    </row>
    <row r="829" spans="15:17" x14ac:dyDescent="0.3">
      <c r="O829" s="202"/>
      <c r="P829" s="205"/>
      <c r="Q829" s="205"/>
    </row>
    <row r="830" spans="15:17" x14ac:dyDescent="0.3">
      <c r="O830" s="202"/>
      <c r="P830" s="205"/>
      <c r="Q830" s="205"/>
    </row>
    <row r="831" spans="15:17" x14ac:dyDescent="0.3">
      <c r="O831" s="202"/>
      <c r="P831" s="205"/>
      <c r="Q831" s="205"/>
    </row>
    <row r="832" spans="15:17" x14ac:dyDescent="0.3">
      <c r="O832" s="202"/>
      <c r="P832" s="205"/>
      <c r="Q832" s="205"/>
    </row>
    <row r="833" spans="15:17" x14ac:dyDescent="0.3">
      <c r="O833" s="202"/>
      <c r="P833" s="205"/>
      <c r="Q833" s="205"/>
    </row>
    <row r="834" spans="15:17" x14ac:dyDescent="0.3">
      <c r="O834" s="202"/>
      <c r="P834" s="205"/>
      <c r="Q834" s="205"/>
    </row>
    <row r="835" spans="15:17" x14ac:dyDescent="0.3">
      <c r="O835" s="202"/>
      <c r="P835" s="205"/>
      <c r="Q835" s="205"/>
    </row>
    <row r="836" spans="15:17" x14ac:dyDescent="0.3">
      <c r="O836" s="202"/>
      <c r="P836" s="205"/>
      <c r="Q836" s="205"/>
    </row>
    <row r="837" spans="15:17" x14ac:dyDescent="0.3">
      <c r="O837" s="202"/>
      <c r="P837" s="205"/>
      <c r="Q837" s="205"/>
    </row>
    <row r="838" spans="15:17" x14ac:dyDescent="0.3">
      <c r="O838" s="202"/>
      <c r="P838" s="205"/>
      <c r="Q838" s="205"/>
    </row>
    <row r="839" spans="15:17" x14ac:dyDescent="0.3">
      <c r="O839" s="202"/>
      <c r="P839" s="205"/>
      <c r="Q839" s="205"/>
    </row>
    <row r="840" spans="15:17" x14ac:dyDescent="0.3">
      <c r="O840" s="202"/>
      <c r="P840" s="205"/>
      <c r="Q840" s="205"/>
    </row>
    <row r="841" spans="15:17" x14ac:dyDescent="0.3">
      <c r="O841" s="202"/>
      <c r="P841" s="205"/>
      <c r="Q841" s="205"/>
    </row>
    <row r="842" spans="15:17" x14ac:dyDescent="0.3">
      <c r="O842" s="202"/>
      <c r="P842" s="205"/>
      <c r="Q842" s="205"/>
    </row>
    <row r="843" spans="15:17" x14ac:dyDescent="0.3">
      <c r="O843" s="202"/>
      <c r="P843" s="205"/>
      <c r="Q843" s="205"/>
    </row>
    <row r="844" spans="15:17" x14ac:dyDescent="0.3">
      <c r="O844" s="202"/>
      <c r="P844" s="205"/>
      <c r="Q844" s="205"/>
    </row>
    <row r="845" spans="15:17" x14ac:dyDescent="0.3">
      <c r="O845" s="202"/>
      <c r="P845" s="205"/>
      <c r="Q845" s="205"/>
    </row>
    <row r="846" spans="15:17" x14ac:dyDescent="0.3">
      <c r="O846" s="202"/>
      <c r="P846" s="205"/>
      <c r="Q846" s="205"/>
    </row>
    <row r="847" spans="15:17" x14ac:dyDescent="0.3">
      <c r="O847" s="202"/>
      <c r="P847" s="205"/>
      <c r="Q847" s="205"/>
    </row>
    <row r="848" spans="15:17" x14ac:dyDescent="0.3">
      <c r="O848" s="202"/>
      <c r="P848" s="205"/>
      <c r="Q848" s="205"/>
    </row>
    <row r="849" spans="15:17" x14ac:dyDescent="0.3">
      <c r="O849" s="202"/>
      <c r="P849" s="205"/>
      <c r="Q849" s="205"/>
    </row>
    <row r="850" spans="15:17" x14ac:dyDescent="0.3">
      <c r="O850" s="202"/>
      <c r="P850" s="205"/>
      <c r="Q850" s="205"/>
    </row>
    <row r="851" spans="15:17" x14ac:dyDescent="0.3">
      <c r="O851" s="202"/>
      <c r="P851" s="205"/>
      <c r="Q851" s="205"/>
    </row>
    <row r="852" spans="15:17" x14ac:dyDescent="0.3">
      <c r="O852" s="202"/>
      <c r="P852" s="205"/>
      <c r="Q852" s="205"/>
    </row>
    <row r="853" spans="15:17" x14ac:dyDescent="0.3">
      <c r="O853" s="202"/>
      <c r="P853" s="205"/>
      <c r="Q853" s="205"/>
    </row>
    <row r="854" spans="15:17" x14ac:dyDescent="0.3">
      <c r="O854" s="202"/>
      <c r="P854" s="205"/>
      <c r="Q854" s="205"/>
    </row>
    <row r="855" spans="15:17" x14ac:dyDescent="0.3">
      <c r="O855" s="202"/>
      <c r="P855" s="205"/>
      <c r="Q855" s="205"/>
    </row>
    <row r="856" spans="15:17" x14ac:dyDescent="0.3">
      <c r="O856" s="202"/>
      <c r="P856" s="205"/>
      <c r="Q856" s="205"/>
    </row>
    <row r="857" spans="15:17" x14ac:dyDescent="0.3">
      <c r="O857" s="202"/>
      <c r="P857" s="205"/>
      <c r="Q857" s="205"/>
    </row>
    <row r="858" spans="15:17" x14ac:dyDescent="0.3">
      <c r="O858" s="202"/>
      <c r="P858" s="205"/>
      <c r="Q858" s="205"/>
    </row>
    <row r="859" spans="15:17" x14ac:dyDescent="0.3">
      <c r="O859" s="202"/>
      <c r="P859" s="205"/>
      <c r="Q859" s="205"/>
    </row>
    <row r="860" spans="15:17" x14ac:dyDescent="0.3">
      <c r="O860" s="202"/>
      <c r="P860" s="205"/>
      <c r="Q860" s="205"/>
    </row>
    <row r="861" spans="15:17" x14ac:dyDescent="0.3">
      <c r="O861" s="202"/>
      <c r="P861" s="205"/>
      <c r="Q861" s="205"/>
    </row>
    <row r="862" spans="15:17" x14ac:dyDescent="0.3">
      <c r="O862" s="202"/>
      <c r="P862" s="205"/>
      <c r="Q862" s="205"/>
    </row>
    <row r="863" spans="15:17" x14ac:dyDescent="0.3">
      <c r="O863" s="202"/>
      <c r="P863" s="205"/>
      <c r="Q863" s="205"/>
    </row>
    <row r="864" spans="15:17" x14ac:dyDescent="0.3">
      <c r="O864" s="202"/>
      <c r="P864" s="205"/>
      <c r="Q864" s="205"/>
    </row>
    <row r="865" spans="15:17" x14ac:dyDescent="0.3">
      <c r="O865" s="202"/>
      <c r="P865" s="205"/>
      <c r="Q865" s="205"/>
    </row>
    <row r="866" spans="15:17" x14ac:dyDescent="0.3">
      <c r="O866" s="202"/>
      <c r="P866" s="205"/>
      <c r="Q866" s="205"/>
    </row>
    <row r="867" spans="15:17" x14ac:dyDescent="0.3">
      <c r="O867" s="202"/>
      <c r="P867" s="205"/>
      <c r="Q867" s="205"/>
    </row>
    <row r="868" spans="15:17" x14ac:dyDescent="0.3">
      <c r="O868" s="202"/>
      <c r="P868" s="205"/>
      <c r="Q868" s="205"/>
    </row>
    <row r="869" spans="15:17" x14ac:dyDescent="0.3">
      <c r="O869" s="202"/>
      <c r="P869" s="205"/>
      <c r="Q869" s="205"/>
    </row>
    <row r="870" spans="15:17" x14ac:dyDescent="0.3">
      <c r="O870" s="202"/>
      <c r="P870" s="205"/>
      <c r="Q870" s="205"/>
    </row>
    <row r="871" spans="15:17" x14ac:dyDescent="0.3">
      <c r="O871" s="202"/>
      <c r="P871" s="205"/>
      <c r="Q871" s="205"/>
    </row>
    <row r="872" spans="15:17" x14ac:dyDescent="0.3">
      <c r="O872" s="202"/>
      <c r="P872" s="205"/>
      <c r="Q872" s="205"/>
    </row>
    <row r="873" spans="15:17" x14ac:dyDescent="0.3">
      <c r="O873" s="202"/>
      <c r="P873" s="205"/>
      <c r="Q873" s="205"/>
    </row>
    <row r="874" spans="15:17" x14ac:dyDescent="0.3">
      <c r="O874" s="202"/>
      <c r="P874" s="205"/>
      <c r="Q874" s="205"/>
    </row>
    <row r="875" spans="15:17" x14ac:dyDescent="0.3">
      <c r="O875" s="202"/>
      <c r="P875" s="205"/>
      <c r="Q875" s="205"/>
    </row>
    <row r="876" spans="15:17" x14ac:dyDescent="0.3">
      <c r="O876" s="202"/>
      <c r="P876" s="205"/>
      <c r="Q876" s="205"/>
    </row>
    <row r="877" spans="15:17" x14ac:dyDescent="0.3">
      <c r="O877" s="202"/>
      <c r="P877" s="205"/>
      <c r="Q877" s="205"/>
    </row>
    <row r="878" spans="15:17" x14ac:dyDescent="0.3">
      <c r="O878" s="202"/>
      <c r="P878" s="205"/>
      <c r="Q878" s="205"/>
    </row>
    <row r="879" spans="15:17" x14ac:dyDescent="0.3">
      <c r="O879" s="202"/>
      <c r="P879" s="205"/>
      <c r="Q879" s="205"/>
    </row>
    <row r="880" spans="15:17" x14ac:dyDescent="0.3">
      <c r="O880" s="202"/>
      <c r="P880" s="205"/>
      <c r="Q880" s="205"/>
    </row>
    <row r="881" spans="15:17" x14ac:dyDescent="0.3">
      <c r="O881" s="202"/>
      <c r="P881" s="205"/>
      <c r="Q881" s="205"/>
    </row>
    <row r="882" spans="15:17" x14ac:dyDescent="0.3">
      <c r="O882" s="202"/>
      <c r="P882" s="205"/>
      <c r="Q882" s="205"/>
    </row>
    <row r="883" spans="15:17" x14ac:dyDescent="0.3">
      <c r="O883" s="202"/>
      <c r="P883" s="205"/>
      <c r="Q883" s="205"/>
    </row>
    <row r="884" spans="15:17" x14ac:dyDescent="0.3">
      <c r="O884" s="202"/>
      <c r="P884" s="205"/>
      <c r="Q884" s="205"/>
    </row>
    <row r="885" spans="15:17" x14ac:dyDescent="0.3">
      <c r="O885" s="202"/>
      <c r="P885" s="205"/>
      <c r="Q885" s="205"/>
    </row>
    <row r="886" spans="15:17" x14ac:dyDescent="0.3">
      <c r="O886" s="202"/>
      <c r="P886" s="205"/>
      <c r="Q886" s="205"/>
    </row>
    <row r="887" spans="15:17" x14ac:dyDescent="0.3">
      <c r="O887" s="202"/>
      <c r="P887" s="205"/>
      <c r="Q887" s="205"/>
    </row>
    <row r="888" spans="15:17" x14ac:dyDescent="0.3">
      <c r="O888" s="202"/>
      <c r="P888" s="205"/>
      <c r="Q888" s="205"/>
    </row>
    <row r="889" spans="15:17" x14ac:dyDescent="0.3">
      <c r="O889" s="202"/>
      <c r="P889" s="205"/>
      <c r="Q889" s="205"/>
    </row>
    <row r="890" spans="15:17" x14ac:dyDescent="0.3">
      <c r="O890" s="202"/>
      <c r="P890" s="205"/>
      <c r="Q890" s="205"/>
    </row>
    <row r="891" spans="15:17" x14ac:dyDescent="0.3">
      <c r="O891" s="202"/>
      <c r="P891" s="205"/>
      <c r="Q891" s="205"/>
    </row>
    <row r="892" spans="15:17" x14ac:dyDescent="0.3">
      <c r="O892" s="202"/>
      <c r="P892" s="205"/>
      <c r="Q892" s="205"/>
    </row>
    <row r="893" spans="15:17" x14ac:dyDescent="0.3">
      <c r="O893" s="202"/>
      <c r="P893" s="205"/>
      <c r="Q893" s="205"/>
    </row>
    <row r="894" spans="15:17" x14ac:dyDescent="0.3">
      <c r="O894" s="202"/>
      <c r="P894" s="205"/>
      <c r="Q894" s="205"/>
    </row>
    <row r="895" spans="15:17" x14ac:dyDescent="0.3">
      <c r="O895" s="202"/>
      <c r="P895" s="205"/>
      <c r="Q895" s="205"/>
    </row>
    <row r="896" spans="15:17" x14ac:dyDescent="0.3">
      <c r="O896" s="202"/>
      <c r="P896" s="205"/>
      <c r="Q896" s="205"/>
    </row>
    <row r="897" spans="15:17" x14ac:dyDescent="0.3">
      <c r="O897" s="202"/>
      <c r="P897" s="205"/>
      <c r="Q897" s="205"/>
    </row>
    <row r="898" spans="15:17" x14ac:dyDescent="0.3">
      <c r="O898" s="202"/>
      <c r="P898" s="205"/>
      <c r="Q898" s="205"/>
    </row>
    <row r="899" spans="15:17" x14ac:dyDescent="0.3">
      <c r="O899" s="202"/>
      <c r="P899" s="205"/>
      <c r="Q899" s="205"/>
    </row>
    <row r="900" spans="15:17" x14ac:dyDescent="0.3">
      <c r="O900" s="202"/>
      <c r="P900" s="205"/>
      <c r="Q900" s="205"/>
    </row>
    <row r="901" spans="15:17" x14ac:dyDescent="0.3">
      <c r="O901" s="202"/>
      <c r="P901" s="205"/>
      <c r="Q901" s="205"/>
    </row>
    <row r="902" spans="15:17" x14ac:dyDescent="0.3">
      <c r="O902" s="202"/>
      <c r="P902" s="205"/>
      <c r="Q902" s="205"/>
    </row>
    <row r="903" spans="15:17" x14ac:dyDescent="0.3">
      <c r="O903" s="202"/>
      <c r="P903" s="205"/>
      <c r="Q903" s="205"/>
    </row>
    <row r="904" spans="15:17" x14ac:dyDescent="0.3">
      <c r="O904" s="202"/>
      <c r="P904" s="205"/>
      <c r="Q904" s="205"/>
    </row>
    <row r="905" spans="15:17" x14ac:dyDescent="0.3">
      <c r="O905" s="202"/>
      <c r="P905" s="205"/>
      <c r="Q905" s="205"/>
    </row>
    <row r="906" spans="15:17" x14ac:dyDescent="0.3">
      <c r="O906" s="202"/>
      <c r="P906" s="205"/>
      <c r="Q906" s="205"/>
    </row>
    <row r="907" spans="15:17" x14ac:dyDescent="0.3">
      <c r="O907" s="202"/>
      <c r="P907" s="205"/>
      <c r="Q907" s="205"/>
    </row>
    <row r="908" spans="15:17" x14ac:dyDescent="0.3">
      <c r="O908" s="202"/>
      <c r="P908" s="205"/>
      <c r="Q908" s="205"/>
    </row>
    <row r="909" spans="15:17" x14ac:dyDescent="0.3">
      <c r="O909" s="202"/>
      <c r="P909" s="205"/>
      <c r="Q909" s="205"/>
    </row>
    <row r="910" spans="15:17" x14ac:dyDescent="0.3">
      <c r="O910" s="202"/>
      <c r="P910" s="205"/>
      <c r="Q910" s="205"/>
    </row>
    <row r="911" spans="15:17" x14ac:dyDescent="0.3">
      <c r="O911" s="202"/>
      <c r="P911" s="205"/>
      <c r="Q911" s="205"/>
    </row>
    <row r="912" spans="15:17" x14ac:dyDescent="0.3">
      <c r="O912" s="202"/>
      <c r="P912" s="205"/>
      <c r="Q912" s="205"/>
    </row>
    <row r="913" spans="15:17" x14ac:dyDescent="0.3">
      <c r="O913" s="202"/>
      <c r="P913" s="205"/>
      <c r="Q913" s="205"/>
    </row>
    <row r="914" spans="15:17" x14ac:dyDescent="0.3">
      <c r="O914" s="202"/>
      <c r="P914" s="205"/>
      <c r="Q914" s="205"/>
    </row>
    <row r="915" spans="15:17" x14ac:dyDescent="0.3">
      <c r="O915" s="202"/>
      <c r="P915" s="205"/>
      <c r="Q915" s="205"/>
    </row>
    <row r="916" spans="15:17" x14ac:dyDescent="0.3">
      <c r="O916" s="202"/>
      <c r="P916" s="205"/>
      <c r="Q916" s="205"/>
    </row>
    <row r="917" spans="15:17" x14ac:dyDescent="0.3">
      <c r="O917" s="202"/>
      <c r="P917" s="205"/>
      <c r="Q917" s="205"/>
    </row>
    <row r="918" spans="15:17" x14ac:dyDescent="0.3">
      <c r="O918" s="202"/>
      <c r="P918" s="205"/>
      <c r="Q918" s="205"/>
    </row>
    <row r="919" spans="15:17" x14ac:dyDescent="0.3">
      <c r="O919" s="202"/>
      <c r="P919" s="205"/>
      <c r="Q919" s="205"/>
    </row>
    <row r="920" spans="15:17" x14ac:dyDescent="0.3">
      <c r="O920" s="202"/>
      <c r="P920" s="205"/>
      <c r="Q920" s="205"/>
    </row>
    <row r="921" spans="15:17" x14ac:dyDescent="0.3">
      <c r="O921" s="202"/>
      <c r="P921" s="205"/>
      <c r="Q921" s="205"/>
    </row>
    <row r="922" spans="15:17" x14ac:dyDescent="0.3">
      <c r="O922" s="202"/>
      <c r="P922" s="205"/>
      <c r="Q922" s="205"/>
    </row>
    <row r="923" spans="15:17" x14ac:dyDescent="0.3">
      <c r="O923" s="202"/>
      <c r="P923" s="205"/>
      <c r="Q923" s="205"/>
    </row>
    <row r="924" spans="15:17" x14ac:dyDescent="0.3">
      <c r="O924" s="202"/>
      <c r="P924" s="205"/>
      <c r="Q924" s="205"/>
    </row>
    <row r="925" spans="15:17" x14ac:dyDescent="0.3">
      <c r="O925" s="202"/>
      <c r="P925" s="205"/>
      <c r="Q925" s="205"/>
    </row>
    <row r="926" spans="15:17" x14ac:dyDescent="0.3">
      <c r="O926" s="202"/>
      <c r="P926" s="205"/>
      <c r="Q926" s="205"/>
    </row>
    <row r="927" spans="15:17" x14ac:dyDescent="0.3">
      <c r="O927" s="202"/>
      <c r="P927" s="205"/>
      <c r="Q927" s="205"/>
    </row>
    <row r="928" spans="15:17" x14ac:dyDescent="0.3">
      <c r="O928" s="202"/>
      <c r="P928" s="205"/>
      <c r="Q928" s="205"/>
    </row>
    <row r="929" spans="15:17" x14ac:dyDescent="0.3">
      <c r="O929" s="202"/>
      <c r="P929" s="205"/>
      <c r="Q929" s="205"/>
    </row>
    <row r="930" spans="15:17" x14ac:dyDescent="0.3">
      <c r="O930" s="202"/>
      <c r="P930" s="205"/>
      <c r="Q930" s="205"/>
    </row>
    <row r="931" spans="15:17" x14ac:dyDescent="0.3">
      <c r="O931" s="202"/>
      <c r="P931" s="205"/>
      <c r="Q931" s="205"/>
    </row>
    <row r="932" spans="15:17" x14ac:dyDescent="0.3">
      <c r="O932" s="202"/>
      <c r="P932" s="205"/>
      <c r="Q932" s="205"/>
    </row>
    <row r="933" spans="15:17" x14ac:dyDescent="0.3">
      <c r="O933" s="202"/>
      <c r="P933" s="205"/>
      <c r="Q933" s="205"/>
    </row>
    <row r="934" spans="15:17" x14ac:dyDescent="0.3">
      <c r="O934" s="202"/>
      <c r="P934" s="205"/>
      <c r="Q934" s="205"/>
    </row>
    <row r="935" spans="15:17" x14ac:dyDescent="0.3">
      <c r="O935" s="202"/>
      <c r="P935" s="205"/>
      <c r="Q935" s="205"/>
    </row>
    <row r="936" spans="15:17" x14ac:dyDescent="0.3">
      <c r="O936" s="202"/>
      <c r="P936" s="205"/>
      <c r="Q936" s="205"/>
    </row>
    <row r="937" spans="15:17" x14ac:dyDescent="0.3">
      <c r="O937" s="202"/>
      <c r="P937" s="205"/>
      <c r="Q937" s="205"/>
    </row>
    <row r="938" spans="15:17" x14ac:dyDescent="0.3">
      <c r="O938" s="202"/>
      <c r="P938" s="205"/>
      <c r="Q938" s="205"/>
    </row>
    <row r="939" spans="15:17" x14ac:dyDescent="0.3">
      <c r="O939" s="202"/>
      <c r="P939" s="205"/>
      <c r="Q939" s="205"/>
    </row>
    <row r="940" spans="15:17" x14ac:dyDescent="0.3">
      <c r="O940" s="202"/>
      <c r="P940" s="205"/>
      <c r="Q940" s="205"/>
    </row>
    <row r="941" spans="15:17" x14ac:dyDescent="0.3">
      <c r="O941" s="202"/>
      <c r="P941" s="205"/>
      <c r="Q941" s="205"/>
    </row>
    <row r="942" spans="15:17" x14ac:dyDescent="0.3">
      <c r="O942" s="202"/>
      <c r="P942" s="205"/>
      <c r="Q942" s="205"/>
    </row>
    <row r="943" spans="15:17" x14ac:dyDescent="0.3">
      <c r="O943" s="202"/>
      <c r="P943" s="205"/>
      <c r="Q943" s="205"/>
    </row>
    <row r="944" spans="15:17" x14ac:dyDescent="0.3">
      <c r="O944" s="202"/>
      <c r="P944" s="205"/>
      <c r="Q944" s="205"/>
    </row>
    <row r="945" spans="15:17" x14ac:dyDescent="0.3">
      <c r="O945" s="202"/>
      <c r="P945" s="205"/>
      <c r="Q945" s="205"/>
    </row>
    <row r="946" spans="15:17" x14ac:dyDescent="0.3">
      <c r="O946" s="202"/>
      <c r="P946" s="205"/>
      <c r="Q946" s="205"/>
    </row>
    <row r="947" spans="15:17" x14ac:dyDescent="0.3">
      <c r="O947" s="202"/>
      <c r="P947" s="205"/>
      <c r="Q947" s="205"/>
    </row>
    <row r="948" spans="15:17" x14ac:dyDescent="0.3">
      <c r="O948" s="202"/>
      <c r="P948" s="205"/>
      <c r="Q948" s="205"/>
    </row>
    <row r="949" spans="15:17" x14ac:dyDescent="0.3">
      <c r="O949" s="202"/>
      <c r="P949" s="205"/>
      <c r="Q949" s="205"/>
    </row>
    <row r="950" spans="15:17" x14ac:dyDescent="0.3">
      <c r="O950" s="202"/>
      <c r="P950" s="205"/>
      <c r="Q950" s="205"/>
    </row>
    <row r="951" spans="15:17" x14ac:dyDescent="0.3">
      <c r="O951" s="202"/>
      <c r="P951" s="205"/>
      <c r="Q951" s="205"/>
    </row>
    <row r="952" spans="15:17" x14ac:dyDescent="0.3">
      <c r="O952" s="202"/>
      <c r="P952" s="205"/>
      <c r="Q952" s="205"/>
    </row>
    <row r="953" spans="15:17" x14ac:dyDescent="0.3">
      <c r="O953" s="202"/>
      <c r="P953" s="205"/>
      <c r="Q953" s="205"/>
    </row>
    <row r="954" spans="15:17" x14ac:dyDescent="0.3">
      <c r="O954" s="202"/>
      <c r="P954" s="205"/>
      <c r="Q954" s="205"/>
    </row>
    <row r="955" spans="15:17" x14ac:dyDescent="0.3">
      <c r="O955" s="202"/>
      <c r="P955" s="205"/>
      <c r="Q955" s="205"/>
    </row>
    <row r="956" spans="15:17" x14ac:dyDescent="0.3">
      <c r="O956" s="202"/>
      <c r="P956" s="205"/>
      <c r="Q956" s="205"/>
    </row>
    <row r="957" spans="15:17" x14ac:dyDescent="0.3">
      <c r="O957" s="202"/>
      <c r="P957" s="205"/>
      <c r="Q957" s="205"/>
    </row>
    <row r="958" spans="15:17" x14ac:dyDescent="0.3">
      <c r="O958" s="202"/>
      <c r="P958" s="205"/>
      <c r="Q958" s="205"/>
    </row>
    <row r="959" spans="15:17" x14ac:dyDescent="0.3">
      <c r="O959" s="202"/>
      <c r="P959" s="205"/>
      <c r="Q959" s="205"/>
    </row>
    <row r="960" spans="15:17" x14ac:dyDescent="0.3">
      <c r="O960" s="202"/>
      <c r="P960" s="205"/>
      <c r="Q960" s="205"/>
    </row>
    <row r="961" spans="15:17" x14ac:dyDescent="0.3">
      <c r="O961" s="202"/>
      <c r="P961" s="205"/>
      <c r="Q961" s="205"/>
    </row>
    <row r="962" spans="15:17" x14ac:dyDescent="0.3">
      <c r="O962" s="202"/>
      <c r="P962" s="205"/>
      <c r="Q962" s="205"/>
    </row>
    <row r="963" spans="15:17" x14ac:dyDescent="0.3">
      <c r="O963" s="202"/>
      <c r="P963" s="205"/>
      <c r="Q963" s="205"/>
    </row>
    <row r="964" spans="15:17" x14ac:dyDescent="0.3">
      <c r="O964" s="202"/>
      <c r="P964" s="205"/>
      <c r="Q964" s="205"/>
    </row>
    <row r="965" spans="15:17" x14ac:dyDescent="0.3">
      <c r="O965" s="202"/>
      <c r="P965" s="205"/>
      <c r="Q965" s="205"/>
    </row>
    <row r="966" spans="15:17" x14ac:dyDescent="0.3">
      <c r="O966" s="202"/>
      <c r="P966" s="205"/>
      <c r="Q966" s="205"/>
    </row>
    <row r="967" spans="15:17" x14ac:dyDescent="0.3">
      <c r="O967" s="202"/>
      <c r="P967" s="205"/>
      <c r="Q967" s="205"/>
    </row>
    <row r="968" spans="15:17" x14ac:dyDescent="0.3">
      <c r="O968" s="202"/>
      <c r="P968" s="205"/>
      <c r="Q968" s="205"/>
    </row>
    <row r="969" spans="15:17" x14ac:dyDescent="0.3">
      <c r="O969" s="202"/>
      <c r="P969" s="205"/>
      <c r="Q969" s="205"/>
    </row>
    <row r="970" spans="15:17" x14ac:dyDescent="0.3">
      <c r="O970" s="202"/>
      <c r="P970" s="205"/>
      <c r="Q970" s="205"/>
    </row>
    <row r="971" spans="15:17" x14ac:dyDescent="0.3">
      <c r="O971" s="202"/>
      <c r="P971" s="205"/>
      <c r="Q971" s="205"/>
    </row>
  </sheetData>
  <mergeCells count="1">
    <mergeCell ref="B3:J3"/>
  </mergeCells>
  <hyperlinks>
    <hyperlink ref="N1" location="'Navigation &amp; Instructions'!A1" display="Navigation" xr:uid="{00000000-0004-0000-2100-000000000000}"/>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2"/>
  <sheetViews>
    <sheetView workbookViewId="0">
      <selection activeCell="B2" sqref="B2"/>
    </sheetView>
  </sheetViews>
  <sheetFormatPr defaultRowHeight="14.4" x14ac:dyDescent="0.3"/>
  <sheetData>
    <row r="2" spans="2:2" ht="18" x14ac:dyDescent="0.35">
      <c r="B2" s="56" t="s">
        <v>68</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1:N32"/>
  <sheetViews>
    <sheetView workbookViewId="0">
      <selection activeCell="N35" sqref="N35"/>
    </sheetView>
  </sheetViews>
  <sheetFormatPr defaultColWidth="8.77734375" defaultRowHeight="14.4" x14ac:dyDescent="0.3"/>
  <cols>
    <col min="3" max="5" width="14.77734375" customWidth="1"/>
    <col min="6" max="6" width="11.5546875" style="247" bestFit="1" customWidth="1"/>
    <col min="10" max="10" width="11.44140625" bestFit="1" customWidth="1"/>
    <col min="14" max="14" width="10.21875" bestFit="1" customWidth="1"/>
  </cols>
  <sheetData>
    <row r="1" spans="2:14" ht="15.6" x14ac:dyDescent="0.3">
      <c r="B1" s="14" t="s">
        <v>403</v>
      </c>
      <c r="N1" s="15" t="s">
        <v>135</v>
      </c>
    </row>
    <row r="3" spans="2:14" x14ac:dyDescent="0.3">
      <c r="B3" s="19" t="s">
        <v>389</v>
      </c>
    </row>
    <row r="4" spans="2:14" x14ac:dyDescent="0.3">
      <c r="B4" s="19" t="s">
        <v>390</v>
      </c>
    </row>
    <row r="5" spans="2:14" s="248" customFormat="1" ht="17.399999999999999" x14ac:dyDescent="0.35">
      <c r="B5" s="19" t="s">
        <v>391</v>
      </c>
      <c r="F5" s="249"/>
    </row>
    <row r="7" spans="2:14" ht="28.8" x14ac:dyDescent="0.3">
      <c r="B7" s="168"/>
      <c r="C7" s="250" t="s">
        <v>392</v>
      </c>
      <c r="D7" s="250" t="s">
        <v>393</v>
      </c>
      <c r="E7" s="250" t="s">
        <v>394</v>
      </c>
      <c r="H7" s="118" t="s">
        <v>395</v>
      </c>
      <c r="I7" s="118"/>
      <c r="J7" s="251">
        <v>100000</v>
      </c>
    </row>
    <row r="8" spans="2:14" x14ac:dyDescent="0.3">
      <c r="B8" s="168" t="s">
        <v>396</v>
      </c>
      <c r="C8" s="168">
        <v>100</v>
      </c>
      <c r="D8" s="168">
        <v>6</v>
      </c>
      <c r="E8" s="168">
        <v>3</v>
      </c>
    </row>
    <row r="9" spans="2:14" x14ac:dyDescent="0.3">
      <c r="B9" s="168" t="s">
        <v>397</v>
      </c>
      <c r="C9" s="168">
        <v>500</v>
      </c>
      <c r="D9" s="168">
        <v>3</v>
      </c>
      <c r="E9" s="168">
        <v>1</v>
      </c>
    </row>
    <row r="11" spans="2:14" x14ac:dyDescent="0.3">
      <c r="B11" s="19" t="s">
        <v>398</v>
      </c>
    </row>
    <row r="13" spans="2:14" x14ac:dyDescent="0.3">
      <c r="B13" s="16" t="s">
        <v>258</v>
      </c>
      <c r="E13" s="16" t="s">
        <v>276</v>
      </c>
    </row>
    <row r="14" spans="2:14" x14ac:dyDescent="0.3">
      <c r="B14" s="143"/>
      <c r="C14" s="252" t="s">
        <v>399</v>
      </c>
      <c r="E14" s="106"/>
      <c r="F14" s="253"/>
      <c r="G14" s="107"/>
      <c r="H14" s="107"/>
      <c r="I14" s="107"/>
      <c r="J14" s="107"/>
      <c r="K14" s="107"/>
      <c r="L14" s="107"/>
      <c r="M14" s="107"/>
      <c r="N14" s="108"/>
    </row>
    <row r="15" spans="2:14" x14ac:dyDescent="0.3">
      <c r="B15" s="143" t="s">
        <v>396</v>
      </c>
      <c r="C15" s="254"/>
      <c r="E15" s="109"/>
      <c r="F15" s="255"/>
      <c r="G15" s="40"/>
      <c r="H15" s="40"/>
      <c r="I15" s="40"/>
      <c r="J15" s="40"/>
      <c r="K15" s="40"/>
      <c r="L15" s="40"/>
      <c r="M15" s="40"/>
      <c r="N15" s="110"/>
    </row>
    <row r="16" spans="2:14" x14ac:dyDescent="0.3">
      <c r="B16" s="143" t="s">
        <v>397</v>
      </c>
      <c r="C16" s="254"/>
      <c r="E16" s="109"/>
      <c r="F16" s="255"/>
      <c r="G16" s="40"/>
      <c r="H16" s="40"/>
      <c r="I16" s="40"/>
      <c r="J16" s="40"/>
      <c r="K16" s="40"/>
      <c r="L16" s="40"/>
      <c r="M16" s="40"/>
      <c r="N16" s="110"/>
    </row>
    <row r="17" spans="2:14" x14ac:dyDescent="0.3">
      <c r="B17" s="252" t="s">
        <v>400</v>
      </c>
      <c r="C17" s="256"/>
      <c r="E17" s="111"/>
      <c r="F17" s="257"/>
      <c r="G17" s="112"/>
      <c r="H17" s="112"/>
      <c r="I17" s="112"/>
      <c r="J17" s="112"/>
      <c r="K17" s="112"/>
      <c r="L17" s="112"/>
      <c r="M17" s="112"/>
      <c r="N17" s="113"/>
    </row>
    <row r="19" spans="2:14" x14ac:dyDescent="0.3">
      <c r="B19" s="19" t="s">
        <v>401</v>
      </c>
    </row>
    <row r="21" spans="2:14" x14ac:dyDescent="0.3">
      <c r="B21" s="16" t="s">
        <v>258</v>
      </c>
      <c r="E21" s="16" t="s">
        <v>276</v>
      </c>
    </row>
    <row r="22" spans="2:14" x14ac:dyDescent="0.3">
      <c r="B22" s="143"/>
      <c r="C22" s="252" t="s">
        <v>399</v>
      </c>
      <c r="E22" s="106"/>
      <c r="F22" s="253"/>
      <c r="G22" s="107"/>
      <c r="H22" s="107"/>
      <c r="I22" s="107"/>
      <c r="J22" s="107"/>
      <c r="K22" s="107"/>
      <c r="L22" s="107"/>
      <c r="M22" s="107"/>
      <c r="N22" s="108"/>
    </row>
    <row r="23" spans="2:14" x14ac:dyDescent="0.3">
      <c r="B23" s="143" t="s">
        <v>396</v>
      </c>
      <c r="C23" s="254"/>
      <c r="E23" s="109"/>
      <c r="F23" s="255"/>
      <c r="G23" s="40"/>
      <c r="H23" s="40"/>
      <c r="I23" s="40"/>
      <c r="J23" s="40"/>
      <c r="K23" s="40"/>
      <c r="L23" s="40"/>
      <c r="M23" s="40"/>
      <c r="N23" s="110"/>
    </row>
    <row r="24" spans="2:14" x14ac:dyDescent="0.3">
      <c r="B24" s="143" t="s">
        <v>397</v>
      </c>
      <c r="C24" s="254"/>
      <c r="E24" s="109"/>
      <c r="F24" s="255"/>
      <c r="G24" s="40"/>
      <c r="H24" s="40"/>
      <c r="I24" s="40"/>
      <c r="J24" s="40"/>
      <c r="K24" s="40"/>
      <c r="L24" s="40"/>
      <c r="M24" s="40"/>
      <c r="N24" s="110"/>
    </row>
    <row r="25" spans="2:14" x14ac:dyDescent="0.3">
      <c r="B25" s="252" t="s">
        <v>400</v>
      </c>
      <c r="C25" s="256"/>
      <c r="E25" s="111"/>
      <c r="F25" s="257"/>
      <c r="G25" s="112"/>
      <c r="H25" s="112"/>
      <c r="I25" s="112"/>
      <c r="J25" s="112"/>
      <c r="K25" s="112"/>
      <c r="L25" s="112"/>
      <c r="M25" s="112"/>
      <c r="N25" s="113"/>
    </row>
    <row r="27" spans="2:14" x14ac:dyDescent="0.3">
      <c r="B27" s="19" t="s">
        <v>402</v>
      </c>
    </row>
    <row r="28" spans="2:14" x14ac:dyDescent="0.3">
      <c r="B28" s="177"/>
      <c r="C28" s="258"/>
      <c r="D28" s="258"/>
      <c r="E28" s="258"/>
      <c r="F28" s="259"/>
      <c r="G28" s="258"/>
      <c r="H28" s="258"/>
      <c r="I28" s="258"/>
      <c r="J28" s="258"/>
      <c r="K28" s="258"/>
      <c r="L28" s="260"/>
    </row>
    <row r="29" spans="2:14" x14ac:dyDescent="0.3">
      <c r="B29" s="179"/>
      <c r="C29" s="261"/>
      <c r="D29" s="261"/>
      <c r="E29" s="261"/>
      <c r="F29" s="262"/>
      <c r="G29" s="261"/>
      <c r="H29" s="261"/>
      <c r="I29" s="261"/>
      <c r="J29" s="261"/>
      <c r="K29" s="261"/>
      <c r="L29" s="263"/>
    </row>
    <row r="30" spans="2:14" x14ac:dyDescent="0.3">
      <c r="B30" s="179"/>
      <c r="C30" s="261"/>
      <c r="D30" s="261"/>
      <c r="E30" s="261"/>
      <c r="F30" s="262"/>
      <c r="G30" s="261"/>
      <c r="H30" s="261"/>
      <c r="I30" s="261"/>
      <c r="J30" s="261"/>
      <c r="K30" s="261"/>
      <c r="L30" s="263"/>
    </row>
    <row r="31" spans="2:14" x14ac:dyDescent="0.3">
      <c r="B31" s="179"/>
      <c r="C31" s="261"/>
      <c r="D31" s="261"/>
      <c r="E31" s="261"/>
      <c r="F31" s="262"/>
      <c r="G31" s="261"/>
      <c r="H31" s="261"/>
      <c r="I31" s="261"/>
      <c r="J31" s="261"/>
      <c r="K31" s="261"/>
      <c r="L31" s="263"/>
    </row>
    <row r="32" spans="2:14" x14ac:dyDescent="0.3">
      <c r="B32" s="264"/>
      <c r="C32" s="265"/>
      <c r="D32" s="265"/>
      <c r="E32" s="265"/>
      <c r="F32" s="266"/>
      <c r="G32" s="265"/>
      <c r="H32" s="265"/>
      <c r="I32" s="265"/>
      <c r="J32" s="265"/>
      <c r="K32" s="265"/>
      <c r="L32" s="267"/>
    </row>
  </sheetData>
  <hyperlinks>
    <hyperlink ref="N1" location="'Navigation &amp; Instructions'!A1" display="Navigation" xr:uid="{00000000-0004-0000-2300-000000000000}"/>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1:N34"/>
  <sheetViews>
    <sheetView workbookViewId="0">
      <selection activeCell="T9" sqref="T9"/>
    </sheetView>
  </sheetViews>
  <sheetFormatPr defaultColWidth="8.77734375" defaultRowHeight="14.4" x14ac:dyDescent="0.3"/>
  <cols>
    <col min="3" max="5" width="14.77734375" customWidth="1"/>
    <col min="6" max="6" width="11.5546875" style="247" bestFit="1" customWidth="1"/>
    <col min="7" max="7" width="9.5546875" bestFit="1" customWidth="1"/>
    <col min="10" max="10" width="11.44140625" bestFit="1" customWidth="1"/>
    <col min="14" max="14" width="10.21875" bestFit="1" customWidth="1"/>
  </cols>
  <sheetData>
    <row r="1" spans="2:14" ht="15.6" x14ac:dyDescent="0.3">
      <c r="B1" s="14" t="s">
        <v>414</v>
      </c>
    </row>
    <row r="3" spans="2:14" x14ac:dyDescent="0.3">
      <c r="B3" s="19" t="s">
        <v>389</v>
      </c>
    </row>
    <row r="4" spans="2:14" x14ac:dyDescent="0.3">
      <c r="B4" s="19" t="s">
        <v>390</v>
      </c>
    </row>
    <row r="5" spans="2:14" s="248" customFormat="1" ht="17.399999999999999" x14ac:dyDescent="0.35">
      <c r="B5" s="19" t="s">
        <v>391</v>
      </c>
      <c r="F5" s="249"/>
    </row>
    <row r="7" spans="2:14" ht="28.8" x14ac:dyDescent="0.3">
      <c r="B7" s="168"/>
      <c r="C7" s="250" t="s">
        <v>392</v>
      </c>
      <c r="D7" s="250" t="s">
        <v>393</v>
      </c>
      <c r="E7" s="250" t="s">
        <v>394</v>
      </c>
      <c r="H7" s="118" t="s">
        <v>395</v>
      </c>
      <c r="I7" s="118"/>
      <c r="J7" s="251">
        <v>100000</v>
      </c>
    </row>
    <row r="8" spans="2:14" x14ac:dyDescent="0.3">
      <c r="B8" s="168" t="s">
        <v>396</v>
      </c>
      <c r="C8" s="168">
        <v>100</v>
      </c>
      <c r="D8" s="168">
        <v>6</v>
      </c>
      <c r="E8" s="168">
        <v>3</v>
      </c>
    </row>
    <row r="9" spans="2:14" x14ac:dyDescent="0.3">
      <c r="B9" s="168" t="s">
        <v>397</v>
      </c>
      <c r="C9" s="168">
        <v>500</v>
      </c>
      <c r="D9" s="168">
        <v>3</v>
      </c>
      <c r="E9" s="168">
        <v>1</v>
      </c>
    </row>
    <row r="11" spans="2:14" x14ac:dyDescent="0.3">
      <c r="B11" s="19" t="s">
        <v>398</v>
      </c>
    </row>
    <row r="13" spans="2:14" x14ac:dyDescent="0.3">
      <c r="B13" s="16" t="s">
        <v>258</v>
      </c>
      <c r="E13" s="16" t="s">
        <v>276</v>
      </c>
    </row>
    <row r="14" spans="2:14" x14ac:dyDescent="0.3">
      <c r="B14" s="143"/>
      <c r="C14" s="252" t="s">
        <v>399</v>
      </c>
      <c r="E14" s="106" t="s">
        <v>404</v>
      </c>
      <c r="F14" s="253"/>
      <c r="G14" s="268">
        <f>C8*D8+C9*D9</f>
        <v>2100</v>
      </c>
      <c r="H14" s="107"/>
      <c r="I14" s="107"/>
      <c r="J14" s="107"/>
      <c r="K14" s="107"/>
      <c r="L14" s="107"/>
      <c r="M14" s="107"/>
      <c r="N14" s="108"/>
    </row>
    <row r="15" spans="2:14" x14ac:dyDescent="0.3">
      <c r="B15" s="143" t="s">
        <v>396</v>
      </c>
      <c r="C15" s="254">
        <f>C8*D8*$G$16</f>
        <v>28571.428571428572</v>
      </c>
      <c r="E15" s="109"/>
      <c r="F15" s="255"/>
      <c r="G15" s="40"/>
      <c r="H15" s="40"/>
      <c r="I15" s="40"/>
      <c r="J15" s="40"/>
      <c r="K15" s="40"/>
      <c r="L15" s="40"/>
      <c r="M15" s="40"/>
      <c r="N15" s="110"/>
    </row>
    <row r="16" spans="2:14" x14ac:dyDescent="0.3">
      <c r="B16" s="143" t="s">
        <v>397</v>
      </c>
      <c r="C16" s="254">
        <f>C9*D9*$G$16</f>
        <v>71428.571428571435</v>
      </c>
      <c r="E16" s="109" t="s">
        <v>405</v>
      </c>
      <c r="F16" s="255"/>
      <c r="G16" s="269">
        <f>J7/G14</f>
        <v>47.61904761904762</v>
      </c>
      <c r="H16" s="40"/>
      <c r="I16" s="40"/>
      <c r="J16" s="40"/>
      <c r="K16" s="40"/>
      <c r="L16" s="40"/>
      <c r="M16" s="40"/>
      <c r="N16" s="110"/>
    </row>
    <row r="17" spans="2:14" x14ac:dyDescent="0.3">
      <c r="B17" s="252" t="s">
        <v>400</v>
      </c>
      <c r="C17" s="256">
        <f>C15+C16</f>
        <v>100000</v>
      </c>
      <c r="E17" s="111"/>
      <c r="F17" s="257"/>
      <c r="G17" s="112"/>
      <c r="H17" s="112"/>
      <c r="I17" s="112"/>
      <c r="J17" s="112"/>
      <c r="K17" s="112"/>
      <c r="L17" s="112"/>
      <c r="M17" s="112"/>
      <c r="N17" s="113"/>
    </row>
    <row r="19" spans="2:14" x14ac:dyDescent="0.3">
      <c r="B19" s="19" t="s">
        <v>401</v>
      </c>
    </row>
    <row r="21" spans="2:14" x14ac:dyDescent="0.3">
      <c r="B21" s="16" t="s">
        <v>258</v>
      </c>
      <c r="E21" s="16" t="s">
        <v>276</v>
      </c>
    </row>
    <row r="22" spans="2:14" x14ac:dyDescent="0.3">
      <c r="B22" s="143"/>
      <c r="C22" s="252" t="s">
        <v>399</v>
      </c>
      <c r="E22" s="106" t="s">
        <v>406</v>
      </c>
      <c r="F22" s="253"/>
      <c r="G22" s="107">
        <f>E8+E9</f>
        <v>4</v>
      </c>
      <c r="H22" s="107"/>
      <c r="I22" s="107"/>
      <c r="J22" s="107"/>
      <c r="K22" s="107"/>
      <c r="L22" s="107"/>
      <c r="M22" s="107"/>
      <c r="N22" s="108"/>
    </row>
    <row r="23" spans="2:14" x14ac:dyDescent="0.3">
      <c r="B23" s="143" t="s">
        <v>396</v>
      </c>
      <c r="C23" s="254">
        <f>E8*$G$24</f>
        <v>75000</v>
      </c>
      <c r="E23" s="109"/>
      <c r="F23" s="255"/>
      <c r="G23" s="40"/>
      <c r="H23" s="40"/>
      <c r="I23" s="40"/>
      <c r="J23" s="40"/>
      <c r="K23" s="40"/>
      <c r="L23" s="40"/>
      <c r="M23" s="40"/>
      <c r="N23" s="110"/>
    </row>
    <row r="24" spans="2:14" x14ac:dyDescent="0.3">
      <c r="B24" s="143" t="s">
        <v>397</v>
      </c>
      <c r="C24" s="254">
        <f>E9*$G$24</f>
        <v>25000</v>
      </c>
      <c r="E24" s="109" t="s">
        <v>407</v>
      </c>
      <c r="F24" s="255"/>
      <c r="G24" s="270">
        <f>J7/G22</f>
        <v>25000</v>
      </c>
      <c r="H24" s="40"/>
      <c r="I24" s="40"/>
      <c r="J24" s="40"/>
      <c r="K24" s="40"/>
      <c r="L24" s="40"/>
      <c r="M24" s="40"/>
      <c r="N24" s="110"/>
    </row>
    <row r="25" spans="2:14" x14ac:dyDescent="0.3">
      <c r="B25" s="252" t="s">
        <v>400</v>
      </c>
      <c r="C25" s="256">
        <f>C23+C24</f>
        <v>100000</v>
      </c>
      <c r="E25" s="111"/>
      <c r="F25" s="257"/>
      <c r="G25" s="112"/>
      <c r="H25" s="112"/>
      <c r="I25" s="112"/>
      <c r="J25" s="112"/>
      <c r="K25" s="112"/>
      <c r="L25" s="112"/>
      <c r="M25" s="112"/>
      <c r="N25" s="113"/>
    </row>
    <row r="27" spans="2:14" x14ac:dyDescent="0.3">
      <c r="B27" s="19" t="s">
        <v>402</v>
      </c>
    </row>
    <row r="28" spans="2:14" x14ac:dyDescent="0.3">
      <c r="B28" s="177" t="s">
        <v>408</v>
      </c>
      <c r="C28" s="258"/>
      <c r="D28" s="258"/>
      <c r="E28" s="258"/>
      <c r="F28" s="259"/>
      <c r="G28" s="258"/>
      <c r="H28" s="258"/>
      <c r="I28" s="258"/>
      <c r="J28" s="258"/>
      <c r="K28" s="258"/>
      <c r="L28" s="260"/>
    </row>
    <row r="29" spans="2:14" x14ac:dyDescent="0.3">
      <c r="B29" s="179" t="s">
        <v>409</v>
      </c>
      <c r="C29" s="261"/>
      <c r="D29" s="261"/>
      <c r="E29" s="261"/>
      <c r="F29" s="262"/>
      <c r="G29" s="261"/>
      <c r="H29" s="261"/>
      <c r="I29" s="261"/>
      <c r="J29" s="261"/>
      <c r="K29" s="261"/>
      <c r="L29" s="263"/>
    </row>
    <row r="30" spans="2:14" x14ac:dyDescent="0.3">
      <c r="B30" s="271" t="s">
        <v>410</v>
      </c>
      <c r="C30" s="261"/>
      <c r="D30" s="261"/>
      <c r="E30" s="261"/>
      <c r="F30" s="262"/>
      <c r="G30" s="261"/>
      <c r="H30" s="261"/>
      <c r="I30" s="261"/>
      <c r="J30" s="261"/>
      <c r="K30" s="261"/>
      <c r="L30" s="263"/>
    </row>
    <row r="31" spans="2:14" x14ac:dyDescent="0.3">
      <c r="B31" s="271" t="s">
        <v>411</v>
      </c>
      <c r="C31" s="261"/>
      <c r="D31" s="261"/>
      <c r="E31" s="261"/>
      <c r="F31" s="262"/>
      <c r="G31" s="261"/>
      <c r="H31" s="261"/>
      <c r="I31" s="261"/>
      <c r="J31" s="261"/>
      <c r="K31" s="261"/>
      <c r="L31" s="263"/>
    </row>
    <row r="32" spans="2:14" x14ac:dyDescent="0.3">
      <c r="B32" s="271" t="s">
        <v>412</v>
      </c>
      <c r="C32" s="261"/>
      <c r="D32" s="261"/>
      <c r="E32" s="261"/>
      <c r="F32" s="262"/>
      <c r="G32" s="261"/>
      <c r="H32" s="261"/>
      <c r="I32" s="261"/>
      <c r="J32" s="261"/>
      <c r="K32" s="261"/>
      <c r="L32" s="263"/>
    </row>
    <row r="33" spans="2:12" x14ac:dyDescent="0.3">
      <c r="B33" s="778" t="s">
        <v>413</v>
      </c>
      <c r="C33" s="779"/>
      <c r="D33" s="779"/>
      <c r="E33" s="779"/>
      <c r="F33" s="779"/>
      <c r="G33" s="779"/>
      <c r="H33" s="779"/>
      <c r="I33" s="779"/>
      <c r="J33" s="779"/>
      <c r="K33" s="779"/>
      <c r="L33" s="780"/>
    </row>
    <row r="34" spans="2:12" x14ac:dyDescent="0.3">
      <c r="B34" s="781"/>
      <c r="C34" s="782"/>
      <c r="D34" s="782"/>
      <c r="E34" s="782"/>
      <c r="F34" s="782"/>
      <c r="G34" s="782"/>
      <c r="H34" s="782"/>
      <c r="I34" s="782"/>
      <c r="J34" s="782"/>
      <c r="K34" s="782"/>
      <c r="L34" s="783"/>
    </row>
  </sheetData>
  <mergeCells count="1">
    <mergeCell ref="B33:L34"/>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1:N32"/>
  <sheetViews>
    <sheetView workbookViewId="0">
      <selection activeCell="K26" sqref="K26"/>
    </sheetView>
  </sheetViews>
  <sheetFormatPr defaultColWidth="8.77734375" defaultRowHeight="14.4" x14ac:dyDescent="0.3"/>
  <cols>
    <col min="1" max="1" width="4.77734375" customWidth="1"/>
    <col min="2" max="2" width="54" customWidth="1"/>
    <col min="4" max="4" width="23.21875" customWidth="1"/>
    <col min="5" max="5" width="24.44140625" bestFit="1" customWidth="1"/>
    <col min="14" max="14" width="10.21875" bestFit="1" customWidth="1"/>
  </cols>
  <sheetData>
    <row r="1" spans="2:14" ht="15.6" x14ac:dyDescent="0.3">
      <c r="B1" s="14" t="s">
        <v>436</v>
      </c>
      <c r="N1" s="15" t="s">
        <v>135</v>
      </c>
    </row>
    <row r="3" spans="2:14" x14ac:dyDescent="0.3">
      <c r="B3" s="19" t="s">
        <v>415</v>
      </c>
    </row>
    <row r="4" spans="2:14" ht="15" thickBot="1" x14ac:dyDescent="0.35"/>
    <row r="5" spans="2:14" ht="15" thickBot="1" x14ac:dyDescent="0.35">
      <c r="B5" s="272" t="s">
        <v>72</v>
      </c>
      <c r="C5" s="273" t="s">
        <v>416</v>
      </c>
    </row>
    <row r="6" spans="2:14" ht="15" thickBot="1" x14ac:dyDescent="0.35">
      <c r="B6" s="274" t="s">
        <v>417</v>
      </c>
      <c r="C6" s="275">
        <v>0.9</v>
      </c>
    </row>
    <row r="7" spans="2:14" ht="15" thickBot="1" x14ac:dyDescent="0.35">
      <c r="B7" s="276" t="s">
        <v>418</v>
      </c>
      <c r="C7" s="275">
        <v>0.65</v>
      </c>
    </row>
    <row r="8" spans="2:14" ht="15" thickBot="1" x14ac:dyDescent="0.35">
      <c r="B8" s="277" t="s">
        <v>419</v>
      </c>
      <c r="C8" s="275">
        <v>0.5</v>
      </c>
    </row>
    <row r="9" spans="2:14" ht="15" thickBot="1" x14ac:dyDescent="0.35">
      <c r="B9" s="277" t="s">
        <v>420</v>
      </c>
      <c r="C9" s="275">
        <v>0.45</v>
      </c>
    </row>
    <row r="10" spans="2:14" ht="15" thickBot="1" x14ac:dyDescent="0.35">
      <c r="B10" s="278" t="s">
        <v>421</v>
      </c>
      <c r="C10" s="275">
        <v>0.45</v>
      </c>
    </row>
    <row r="12" spans="2:14" ht="15" thickBot="1" x14ac:dyDescent="0.35">
      <c r="E12" s="39" t="s">
        <v>422</v>
      </c>
    </row>
    <row r="13" spans="2:14" ht="15" thickBot="1" x14ac:dyDescent="0.35">
      <c r="B13" s="279" t="s">
        <v>423</v>
      </c>
      <c r="C13" s="280" t="s">
        <v>424</v>
      </c>
      <c r="D13" s="280" t="s">
        <v>425</v>
      </c>
      <c r="E13" s="280" t="s">
        <v>426</v>
      </c>
    </row>
    <row r="14" spans="2:14" ht="15" thickBot="1" x14ac:dyDescent="0.35">
      <c r="B14" s="281" t="s">
        <v>427</v>
      </c>
      <c r="C14" s="282"/>
      <c r="D14" s="283"/>
      <c r="E14" s="283"/>
    </row>
    <row r="15" spans="2:14" ht="15" thickBot="1" x14ac:dyDescent="0.35">
      <c r="B15" s="277"/>
      <c r="C15" s="282"/>
      <c r="D15" s="283"/>
      <c r="E15" s="283"/>
    </row>
    <row r="16" spans="2:14" ht="15" thickBot="1" x14ac:dyDescent="0.35">
      <c r="B16" s="277" t="s">
        <v>428</v>
      </c>
      <c r="C16" s="282">
        <v>0</v>
      </c>
      <c r="D16" s="283"/>
      <c r="E16" s="283"/>
    </row>
    <row r="17" spans="2:5" ht="15" thickBot="1" x14ac:dyDescent="0.35">
      <c r="B17" s="277" t="s">
        <v>429</v>
      </c>
      <c r="C17" s="284">
        <v>3000</v>
      </c>
      <c r="D17" s="285"/>
      <c r="E17" s="285"/>
    </row>
    <row r="18" spans="2:5" ht="15" thickBot="1" x14ac:dyDescent="0.35">
      <c r="B18" s="277" t="s">
        <v>95</v>
      </c>
      <c r="C18" s="284">
        <v>3000</v>
      </c>
      <c r="D18" s="285"/>
      <c r="E18" s="285"/>
    </row>
    <row r="19" spans="2:5" ht="15" thickBot="1" x14ac:dyDescent="0.35">
      <c r="B19" s="277" t="s">
        <v>94</v>
      </c>
      <c r="C19" s="284">
        <v>4000</v>
      </c>
      <c r="D19" s="285"/>
      <c r="E19" s="285"/>
    </row>
    <row r="20" spans="2:5" ht="15" thickBot="1" x14ac:dyDescent="0.35">
      <c r="B20" s="281" t="s">
        <v>430</v>
      </c>
      <c r="C20" s="286">
        <v>10000</v>
      </c>
      <c r="D20" s="285"/>
      <c r="E20" s="285"/>
    </row>
    <row r="21" spans="2:5" ht="15" thickBot="1" x14ac:dyDescent="0.35">
      <c r="B21" s="277"/>
      <c r="C21" s="282"/>
      <c r="D21" s="283"/>
      <c r="E21" s="283"/>
    </row>
    <row r="22" spans="2:5" ht="15" thickBot="1" x14ac:dyDescent="0.35">
      <c r="B22" s="281" t="s">
        <v>431</v>
      </c>
      <c r="C22" s="282"/>
      <c r="D22" s="283"/>
      <c r="E22" s="283"/>
    </row>
    <row r="23" spans="2:5" ht="15" thickBot="1" x14ac:dyDescent="0.35">
      <c r="B23" s="277"/>
      <c r="C23" s="282"/>
      <c r="D23" s="283"/>
      <c r="E23" s="283"/>
    </row>
    <row r="24" spans="2:5" ht="15" thickBot="1" x14ac:dyDescent="0.35">
      <c r="B24" s="277" t="s">
        <v>101</v>
      </c>
      <c r="C24" s="284">
        <v>2000</v>
      </c>
      <c r="D24" s="285"/>
      <c r="E24" s="285"/>
    </row>
    <row r="25" spans="2:5" ht="15" thickBot="1" x14ac:dyDescent="0.35">
      <c r="B25" s="277" t="s">
        <v>432</v>
      </c>
      <c r="C25" s="284">
        <v>0</v>
      </c>
      <c r="D25" s="285"/>
      <c r="E25" s="285"/>
    </row>
    <row r="26" spans="2:5" ht="15" thickBot="1" x14ac:dyDescent="0.35">
      <c r="B26" s="281" t="s">
        <v>105</v>
      </c>
      <c r="C26" s="286">
        <v>2000</v>
      </c>
      <c r="D26" s="285"/>
      <c r="E26" s="285"/>
    </row>
    <row r="27" spans="2:5" ht="15" thickBot="1" x14ac:dyDescent="0.35">
      <c r="B27" s="281"/>
      <c r="C27" s="286"/>
      <c r="D27" s="285"/>
      <c r="E27" s="285"/>
    </row>
    <row r="28" spans="2:5" ht="15" thickBot="1" x14ac:dyDescent="0.35">
      <c r="B28" s="277" t="s">
        <v>433</v>
      </c>
      <c r="C28" s="284">
        <v>7000</v>
      </c>
      <c r="D28" s="285"/>
      <c r="E28" s="285"/>
    </row>
    <row r="29" spans="2:5" ht="15" thickBot="1" x14ac:dyDescent="0.35">
      <c r="B29" s="277" t="s">
        <v>434</v>
      </c>
      <c r="C29" s="284">
        <v>1000</v>
      </c>
      <c r="D29" s="285"/>
      <c r="E29" s="285"/>
    </row>
    <row r="30" spans="2:5" ht="15" thickBot="1" x14ac:dyDescent="0.35">
      <c r="B30" s="277"/>
      <c r="C30" s="282"/>
      <c r="D30" s="283"/>
      <c r="E30" s="283"/>
    </row>
    <row r="31" spans="2:5" ht="15" thickBot="1" x14ac:dyDescent="0.35">
      <c r="B31" s="281" t="s">
        <v>110</v>
      </c>
      <c r="C31" s="286">
        <v>8000</v>
      </c>
      <c r="D31" s="285"/>
      <c r="E31" s="285"/>
    </row>
    <row r="32" spans="2:5" ht="15" thickBot="1" x14ac:dyDescent="0.35">
      <c r="B32" s="281" t="s">
        <v>435</v>
      </c>
      <c r="C32" s="286">
        <v>10000</v>
      </c>
      <c r="D32" s="285"/>
      <c r="E32" s="285"/>
    </row>
  </sheetData>
  <hyperlinks>
    <hyperlink ref="N1" location="'Navigation &amp; Instructions'!A1" display="Navigation" xr:uid="{00000000-0004-0000-25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42"/>
  <sheetViews>
    <sheetView topLeftCell="A5" workbookViewId="0">
      <selection activeCell="D35" sqref="D35"/>
    </sheetView>
  </sheetViews>
  <sheetFormatPr defaultRowHeight="14.4" x14ac:dyDescent="0.3"/>
  <cols>
    <col min="1" max="1" width="5.77734375" customWidth="1"/>
    <col min="2" max="2" width="57.21875" customWidth="1"/>
    <col min="3" max="13" width="10.44140625" bestFit="1" customWidth="1"/>
    <col min="14" max="14" width="10.21875" bestFit="1" customWidth="1"/>
  </cols>
  <sheetData>
    <row r="1" spans="2:15" ht="15.6" x14ac:dyDescent="0.3">
      <c r="B1" s="14" t="s">
        <v>364</v>
      </c>
      <c r="N1" s="15"/>
      <c r="O1" s="16"/>
    </row>
    <row r="2" spans="2:15" x14ac:dyDescent="0.3">
      <c r="N2" s="17"/>
    </row>
    <row r="3" spans="2:15" x14ac:dyDescent="0.3">
      <c r="B3" s="18" t="s">
        <v>20</v>
      </c>
      <c r="C3" s="19"/>
      <c r="N3" s="20"/>
    </row>
    <row r="4" spans="2:15" x14ac:dyDescent="0.3">
      <c r="B4" s="18"/>
      <c r="C4" s="19"/>
    </row>
    <row r="5" spans="2:15" x14ac:dyDescent="0.3">
      <c r="B5" s="21" t="s">
        <v>21</v>
      </c>
      <c r="C5" s="21" t="s">
        <v>22</v>
      </c>
    </row>
    <row r="6" spans="2:15" x14ac:dyDescent="0.3">
      <c r="B6" t="s">
        <v>23</v>
      </c>
      <c r="C6" s="22">
        <v>7.0000000000000007E-2</v>
      </c>
    </row>
    <row r="7" spans="2:15" x14ac:dyDescent="0.3">
      <c r="B7" t="s">
        <v>24</v>
      </c>
      <c r="C7" s="23">
        <v>0.02</v>
      </c>
    </row>
    <row r="8" spans="2:15" x14ac:dyDescent="0.3">
      <c r="B8" t="s">
        <v>25</v>
      </c>
      <c r="C8" s="23">
        <v>0.06</v>
      </c>
    </row>
    <row r="9" spans="2:15" x14ac:dyDescent="0.3">
      <c r="B9" t="s">
        <v>26</v>
      </c>
      <c r="C9" s="23">
        <v>1E-3</v>
      </c>
    </row>
    <row r="10" spans="2:15" x14ac:dyDescent="0.3">
      <c r="B10" t="s">
        <v>27</v>
      </c>
      <c r="C10" s="23">
        <v>0.06</v>
      </c>
    </row>
    <row r="11" spans="2:15" x14ac:dyDescent="0.3">
      <c r="B11" t="s">
        <v>28</v>
      </c>
      <c r="C11" s="23">
        <v>0.01</v>
      </c>
    </row>
    <row r="12" spans="2:15" x14ac:dyDescent="0.3">
      <c r="B12" t="s">
        <v>29</v>
      </c>
      <c r="C12" s="23">
        <v>0.02</v>
      </c>
    </row>
    <row r="13" spans="2:15" x14ac:dyDescent="0.3">
      <c r="B13" t="s">
        <v>30</v>
      </c>
      <c r="C13" s="23">
        <v>0.15</v>
      </c>
    </row>
    <row r="14" spans="2:15" x14ac:dyDescent="0.3">
      <c r="B14" t="s">
        <v>31</v>
      </c>
      <c r="C14" s="23">
        <v>0.21</v>
      </c>
    </row>
    <row r="16" spans="2:15" x14ac:dyDescent="0.3">
      <c r="B16" s="24" t="s">
        <v>32</v>
      </c>
      <c r="C16" s="25">
        <v>46023</v>
      </c>
      <c r="D16" s="25">
        <v>46388</v>
      </c>
      <c r="E16" s="25">
        <v>46753</v>
      </c>
      <c r="F16" s="25">
        <v>47119</v>
      </c>
      <c r="G16" s="25">
        <v>47484</v>
      </c>
      <c r="H16" s="25">
        <v>47849</v>
      </c>
      <c r="I16" s="25">
        <v>48214</v>
      </c>
      <c r="J16" s="25">
        <v>48580</v>
      </c>
      <c r="K16" s="25">
        <v>48945</v>
      </c>
      <c r="L16" s="25">
        <v>49310</v>
      </c>
      <c r="M16" s="25">
        <v>49675</v>
      </c>
    </row>
    <row r="17" spans="2:13" x14ac:dyDescent="0.3">
      <c r="B17" t="s">
        <v>33</v>
      </c>
      <c r="C17">
        <v>0</v>
      </c>
      <c r="D17">
        <v>1</v>
      </c>
      <c r="E17">
        <v>2</v>
      </c>
      <c r="F17">
        <v>3</v>
      </c>
      <c r="G17">
        <v>4</v>
      </c>
      <c r="H17">
        <v>5</v>
      </c>
      <c r="I17">
        <v>6</v>
      </c>
      <c r="J17">
        <v>7</v>
      </c>
      <c r="K17">
        <v>8</v>
      </c>
      <c r="L17">
        <v>9</v>
      </c>
      <c r="M17">
        <v>10</v>
      </c>
    </row>
    <row r="18" spans="2:13" x14ac:dyDescent="0.3">
      <c r="B18" t="s">
        <v>34</v>
      </c>
      <c r="C18" s="26">
        <v>100</v>
      </c>
      <c r="D18" s="26"/>
      <c r="E18" s="26"/>
      <c r="F18" s="26"/>
      <c r="G18" s="26"/>
      <c r="H18" s="26"/>
      <c r="I18" s="26"/>
      <c r="J18" s="26"/>
      <c r="K18" s="26"/>
      <c r="L18" s="26"/>
      <c r="M18" s="26"/>
    </row>
    <row r="19" spans="2:13" ht="15" thickBot="1" x14ac:dyDescent="0.35">
      <c r="B19" s="27" t="s">
        <v>35</v>
      </c>
      <c r="C19" s="28"/>
      <c r="D19" s="28">
        <f t="shared" ref="D19:M19" si="0">$C$6*C42</f>
        <v>7.0000000000000009</v>
      </c>
      <c r="E19" s="28">
        <f t="shared" si="0"/>
        <v>7.2100000000000009</v>
      </c>
      <c r="F19" s="28">
        <f t="shared" si="0"/>
        <v>7.4046700000000012</v>
      </c>
      <c r="G19" s="28">
        <f t="shared" si="0"/>
        <v>7.5790499785000014</v>
      </c>
      <c r="H19" s="28">
        <f t="shared" si="0"/>
        <v>7.7274667247039774</v>
      </c>
      <c r="I19" s="28">
        <f t="shared" si="0"/>
        <v>7.8435323089756901</v>
      </c>
      <c r="J19" s="28">
        <f t="shared" si="0"/>
        <v>7.9201860227235406</v>
      </c>
      <c r="K19" s="28">
        <f t="shared" si="0"/>
        <v>7.9497978929474504</v>
      </c>
      <c r="L19" s="28">
        <f t="shared" si="0"/>
        <v>7.9243553787758474</v>
      </c>
      <c r="M19" s="28">
        <f t="shared" si="0"/>
        <v>7.8357574622234445</v>
      </c>
    </row>
    <row r="20" spans="2:13" x14ac:dyDescent="0.3">
      <c r="B20" t="s">
        <v>36</v>
      </c>
      <c r="C20" s="26">
        <f t="shared" ref="C20:M20" si="1">SUM(C18:C19)</f>
        <v>100</v>
      </c>
      <c r="D20" s="26">
        <f t="shared" si="1"/>
        <v>7.0000000000000009</v>
      </c>
      <c r="E20" s="26">
        <f t="shared" si="1"/>
        <v>7.2100000000000009</v>
      </c>
      <c r="F20" s="26">
        <f t="shared" si="1"/>
        <v>7.4046700000000012</v>
      </c>
      <c r="G20" s="26">
        <f t="shared" si="1"/>
        <v>7.5790499785000014</v>
      </c>
      <c r="H20" s="26">
        <f t="shared" si="1"/>
        <v>7.7274667247039774</v>
      </c>
      <c r="I20" s="26">
        <f t="shared" si="1"/>
        <v>7.8435323089756901</v>
      </c>
      <c r="J20" s="26">
        <f t="shared" si="1"/>
        <v>7.9201860227235406</v>
      </c>
      <c r="K20" s="26">
        <f t="shared" si="1"/>
        <v>7.9497978929474504</v>
      </c>
      <c r="L20" s="26">
        <f t="shared" si="1"/>
        <v>7.9243553787758474</v>
      </c>
      <c r="M20" s="26">
        <f t="shared" si="1"/>
        <v>7.8357574622234445</v>
      </c>
    </row>
    <row r="21" spans="2:13" x14ac:dyDescent="0.3">
      <c r="C21" s="26"/>
      <c r="D21" s="26"/>
      <c r="E21" s="26"/>
      <c r="F21" s="26"/>
      <c r="G21" s="26"/>
      <c r="H21" s="26"/>
      <c r="I21" s="26"/>
      <c r="J21" s="26"/>
      <c r="K21" s="26"/>
      <c r="L21" s="26"/>
      <c r="M21" s="26"/>
    </row>
    <row r="22" spans="2:13" x14ac:dyDescent="0.3">
      <c r="B22" t="s">
        <v>37</v>
      </c>
      <c r="C22" s="26"/>
      <c r="D22" s="26">
        <f t="shared" ref="D22:M22" si="2">$C$10*C42</f>
        <v>6</v>
      </c>
      <c r="E22" s="26">
        <f t="shared" si="2"/>
        <v>6.18</v>
      </c>
      <c r="F22" s="26">
        <f t="shared" si="2"/>
        <v>6.3468600000000004</v>
      </c>
      <c r="G22" s="26">
        <f t="shared" si="2"/>
        <v>6.4963285530000006</v>
      </c>
      <c r="H22" s="26">
        <f t="shared" si="2"/>
        <v>6.6235429068891225</v>
      </c>
      <c r="I22" s="26">
        <f t="shared" si="2"/>
        <v>6.723027693407734</v>
      </c>
      <c r="J22" s="26">
        <f t="shared" si="2"/>
        <v>6.7887308766201766</v>
      </c>
      <c r="K22" s="26">
        <f t="shared" si="2"/>
        <v>6.8141124796692427</v>
      </c>
      <c r="L22" s="26">
        <f t="shared" si="2"/>
        <v>6.792304610379297</v>
      </c>
      <c r="M22" s="26">
        <f t="shared" si="2"/>
        <v>6.7163635390486656</v>
      </c>
    </row>
    <row r="23" spans="2:13" x14ac:dyDescent="0.3">
      <c r="B23" t="s">
        <v>38</v>
      </c>
      <c r="C23" s="26">
        <f>C8*C18</f>
        <v>6</v>
      </c>
      <c r="D23" s="26">
        <f t="shared" ref="D23:M23" si="3">$C$9*C42*(1+$C$7)^(D17-1)</f>
        <v>0.1</v>
      </c>
      <c r="E23" s="26">
        <f t="shared" si="3"/>
        <v>0.10506000000000001</v>
      </c>
      <c r="F23" s="26">
        <f t="shared" si="3"/>
        <v>0.11005455240000002</v>
      </c>
      <c r="G23" s="26">
        <f t="shared" si="3"/>
        <v>0.11489926385120042</v>
      </c>
      <c r="H23" s="26">
        <f t="shared" si="3"/>
        <v>0.11949226425927788</v>
      </c>
      <c r="I23" s="26">
        <f t="shared" si="3"/>
        <v>0.12371276359455757</v>
      </c>
      <c r="J23" s="26">
        <f t="shared" si="3"/>
        <v>0.12742022646244658</v>
      </c>
      <c r="K23" s="26">
        <f t="shared" si="3"/>
        <v>0.13045455571910256</v>
      </c>
      <c r="L23" s="26">
        <f t="shared" si="3"/>
        <v>0.13263779025626404</v>
      </c>
      <c r="M23" s="26">
        <f t="shared" si="3"/>
        <v>0.13377793589471507</v>
      </c>
    </row>
    <row r="24" spans="2:13" x14ac:dyDescent="0.3">
      <c r="B24" t="s">
        <v>39</v>
      </c>
      <c r="C24" s="26"/>
      <c r="D24" s="26">
        <f t="shared" ref="D24:M24" si="4">$C$11*C42</f>
        <v>1</v>
      </c>
      <c r="E24" s="26">
        <f t="shared" si="4"/>
        <v>1.03</v>
      </c>
      <c r="F24" s="26">
        <f t="shared" si="4"/>
        <v>1.0578100000000001</v>
      </c>
      <c r="G24" s="26">
        <f t="shared" si="4"/>
        <v>1.0827214255000002</v>
      </c>
      <c r="H24" s="26">
        <f t="shared" si="4"/>
        <v>1.1039238178148538</v>
      </c>
      <c r="I24" s="26">
        <f t="shared" si="4"/>
        <v>1.1205046155679557</v>
      </c>
      <c r="J24" s="26">
        <f t="shared" si="4"/>
        <v>1.1314551461033628</v>
      </c>
      <c r="K24" s="26">
        <f t="shared" si="4"/>
        <v>1.135685413278207</v>
      </c>
      <c r="L24" s="26">
        <f t="shared" si="4"/>
        <v>1.1320507683965495</v>
      </c>
      <c r="M24" s="26">
        <f t="shared" si="4"/>
        <v>1.1193939231747778</v>
      </c>
    </row>
    <row r="25" spans="2:13" x14ac:dyDescent="0.3">
      <c r="B25" t="s">
        <v>40</v>
      </c>
      <c r="C25" s="26"/>
      <c r="D25" s="26">
        <f t="shared" ref="D25:L25" si="5">C42*$C$12*(1+$C$13)^(D17-1)</f>
        <v>2</v>
      </c>
      <c r="E25" s="26">
        <f t="shared" si="5"/>
        <v>2.3689999999999998</v>
      </c>
      <c r="F25" s="26">
        <f t="shared" si="5"/>
        <v>2.7979074499999999</v>
      </c>
      <c r="G25" s="26">
        <f t="shared" si="5"/>
        <v>3.2933678960146247</v>
      </c>
      <c r="H25" s="26">
        <f t="shared" si="5"/>
        <v>3.8615393137640801</v>
      </c>
      <c r="I25" s="26">
        <f t="shared" si="5"/>
        <v>4.5074700242990628</v>
      </c>
      <c r="J25" s="26">
        <f t="shared" si="5"/>
        <v>5.2342490130323789</v>
      </c>
      <c r="K25" s="26">
        <f t="shared" si="5"/>
        <v>6.0418915545567948</v>
      </c>
      <c r="L25" s="26">
        <f t="shared" si="5"/>
        <v>6.9259383641599115</v>
      </c>
      <c r="M25" s="26">
        <f>L42+M22-M24</f>
        <v>117.53636193335166</v>
      </c>
    </row>
    <row r="26" spans="2:13" ht="15" thickBot="1" x14ac:dyDescent="0.35">
      <c r="B26" s="27" t="s">
        <v>41</v>
      </c>
      <c r="C26" s="28">
        <f>C42</f>
        <v>100</v>
      </c>
      <c r="D26" s="28">
        <f t="shared" ref="D26:M26" si="6">D42-C42</f>
        <v>3</v>
      </c>
      <c r="E26" s="28">
        <f t="shared" si="6"/>
        <v>2.7810000000000059</v>
      </c>
      <c r="F26" s="28">
        <f t="shared" si="6"/>
        <v>2.4911425500000064</v>
      </c>
      <c r="G26" s="28">
        <f t="shared" si="6"/>
        <v>2.1202392314853711</v>
      </c>
      <c r="H26" s="28">
        <f t="shared" si="6"/>
        <v>1.6580797753101848</v>
      </c>
      <c r="I26" s="28">
        <f t="shared" si="6"/>
        <v>1.0950530535407097</v>
      </c>
      <c r="J26" s="28">
        <f t="shared" si="6"/>
        <v>0.42302671748443288</v>
      </c>
      <c r="K26" s="28">
        <f t="shared" si="6"/>
        <v>-0.36346448816576071</v>
      </c>
      <c r="L26" s="28">
        <f t="shared" si="6"/>
        <v>-1.2656845221771817</v>
      </c>
      <c r="M26" s="28">
        <f t="shared" si="6"/>
        <v>-111.93939231747777</v>
      </c>
    </row>
    <row r="27" spans="2:13" x14ac:dyDescent="0.3">
      <c r="B27" t="s">
        <v>42</v>
      </c>
      <c r="C27" s="26">
        <f>SUM(C22:C26)</f>
        <v>106</v>
      </c>
      <c r="D27" s="26">
        <f t="shared" ref="D27:M27" si="7">SUM(D23:D26)</f>
        <v>6.1</v>
      </c>
      <c r="E27" s="26">
        <f t="shared" si="7"/>
        <v>6.2850600000000059</v>
      </c>
      <c r="F27" s="26">
        <f t="shared" si="7"/>
        <v>6.456914552400006</v>
      </c>
      <c r="G27" s="26">
        <f t="shared" si="7"/>
        <v>6.611227816851196</v>
      </c>
      <c r="H27" s="26">
        <f t="shared" si="7"/>
        <v>6.7430351711483967</v>
      </c>
      <c r="I27" s="26">
        <f t="shared" si="7"/>
        <v>6.8467404570022854</v>
      </c>
      <c r="J27" s="26">
        <f t="shared" si="7"/>
        <v>6.9161511030826208</v>
      </c>
      <c r="K27" s="26">
        <f t="shared" si="7"/>
        <v>6.944567035388344</v>
      </c>
      <c r="L27" s="26">
        <f t="shared" si="7"/>
        <v>6.924942400635544</v>
      </c>
      <c r="M27" s="26">
        <f t="shared" si="7"/>
        <v>6.8501414749433849</v>
      </c>
    </row>
    <row r="29" spans="2:13" x14ac:dyDescent="0.3">
      <c r="B29" t="s">
        <v>43</v>
      </c>
      <c r="C29" s="29">
        <f t="shared" ref="C29:M29" si="8">C20-C27</f>
        <v>-6</v>
      </c>
      <c r="D29" s="29">
        <f t="shared" si="8"/>
        <v>0.90000000000000124</v>
      </c>
      <c r="E29" s="29">
        <f t="shared" si="8"/>
        <v>0.92493999999999499</v>
      </c>
      <c r="F29" s="29">
        <f t="shared" si="8"/>
        <v>0.94775544759999519</v>
      </c>
      <c r="G29" s="29">
        <f t="shared" si="8"/>
        <v>0.96782216164880541</v>
      </c>
      <c r="H29" s="29">
        <f t="shared" si="8"/>
        <v>0.98443155355558076</v>
      </c>
      <c r="I29" s="29">
        <f t="shared" si="8"/>
        <v>0.9967918519734047</v>
      </c>
      <c r="J29" s="29">
        <f t="shared" si="8"/>
        <v>1.0040349196409197</v>
      </c>
      <c r="K29" s="29">
        <f t="shared" si="8"/>
        <v>1.0052308575591065</v>
      </c>
      <c r="L29" s="29">
        <f t="shared" si="8"/>
        <v>0.99941297814030339</v>
      </c>
      <c r="M29" s="29">
        <f t="shared" si="8"/>
        <v>0.98561598728005961</v>
      </c>
    </row>
    <row r="30" spans="2:13" ht="15" thickBot="1" x14ac:dyDescent="0.35">
      <c r="B30" s="27" t="s">
        <v>44</v>
      </c>
      <c r="C30" s="28">
        <f t="shared" ref="C30:M30" si="9">$C$14*C29</f>
        <v>-1.26</v>
      </c>
      <c r="D30" s="28">
        <f t="shared" si="9"/>
        <v>0.18900000000000025</v>
      </c>
      <c r="E30" s="28">
        <f t="shared" si="9"/>
        <v>0.19423739999999895</v>
      </c>
      <c r="F30" s="28">
        <f t="shared" si="9"/>
        <v>0.19902864399599898</v>
      </c>
      <c r="G30" s="28">
        <f t="shared" si="9"/>
        <v>0.20324265394624913</v>
      </c>
      <c r="H30" s="28">
        <f t="shared" si="9"/>
        <v>0.20673062624667196</v>
      </c>
      <c r="I30" s="28">
        <f t="shared" si="9"/>
        <v>0.20932628891441499</v>
      </c>
      <c r="J30" s="28">
        <f t="shared" si="9"/>
        <v>0.21084733312459314</v>
      </c>
      <c r="K30" s="28">
        <f t="shared" si="9"/>
        <v>0.21109848008741236</v>
      </c>
      <c r="L30" s="28">
        <f t="shared" si="9"/>
        <v>0.2098767254094637</v>
      </c>
      <c r="M30" s="28">
        <f t="shared" si="9"/>
        <v>0.20697935732881251</v>
      </c>
    </row>
    <row r="31" spans="2:13" x14ac:dyDescent="0.3">
      <c r="B31" t="s">
        <v>45</v>
      </c>
      <c r="C31" s="26">
        <f t="shared" ref="C31:M31" si="10">C29-C30</f>
        <v>-4.74</v>
      </c>
      <c r="D31" s="26">
        <f t="shared" si="10"/>
        <v>0.71100000000000096</v>
      </c>
      <c r="E31" s="26">
        <f t="shared" si="10"/>
        <v>0.73070259999999609</v>
      </c>
      <c r="F31" s="26">
        <f t="shared" si="10"/>
        <v>0.74872680360399624</v>
      </c>
      <c r="G31" s="26">
        <f t="shared" si="10"/>
        <v>0.76457950770255634</v>
      </c>
      <c r="H31" s="26">
        <f t="shared" si="10"/>
        <v>0.77770092730890883</v>
      </c>
      <c r="I31" s="26">
        <f t="shared" si="10"/>
        <v>0.78746556305898974</v>
      </c>
      <c r="J31" s="26">
        <f t="shared" si="10"/>
        <v>0.79318758651632659</v>
      </c>
      <c r="K31" s="26">
        <f t="shared" si="10"/>
        <v>0.79413237747169407</v>
      </c>
      <c r="L31" s="26">
        <f t="shared" si="10"/>
        <v>0.78953625273083972</v>
      </c>
      <c r="M31" s="26">
        <f t="shared" si="10"/>
        <v>0.77863662995124705</v>
      </c>
    </row>
    <row r="32" spans="2:13" x14ac:dyDescent="0.3">
      <c r="C32" s="26"/>
      <c r="D32" s="26"/>
      <c r="E32" s="26"/>
      <c r="F32" s="26"/>
      <c r="G32" s="26"/>
      <c r="H32" s="26"/>
      <c r="I32" s="26"/>
      <c r="J32" s="26"/>
      <c r="K32" s="26"/>
      <c r="L32" s="26"/>
      <c r="M32" s="26"/>
    </row>
    <row r="33" spans="2:13" x14ac:dyDescent="0.3">
      <c r="C33" s="26"/>
      <c r="D33" s="26"/>
      <c r="E33" s="26"/>
      <c r="F33" s="26"/>
      <c r="G33" s="26"/>
      <c r="H33" s="26"/>
      <c r="I33" s="26"/>
      <c r="J33" s="26"/>
      <c r="K33" s="26"/>
      <c r="L33" s="26"/>
      <c r="M33" s="26"/>
    </row>
    <row r="34" spans="2:13" x14ac:dyDescent="0.3">
      <c r="B34" s="18" t="s">
        <v>46</v>
      </c>
      <c r="C34" s="30">
        <f>XNPV(8%,C31:M31,C16:M16)</f>
        <v>0.37300419374353061</v>
      </c>
      <c r="D34" s="31"/>
      <c r="E34" s="31"/>
      <c r="F34" s="26"/>
      <c r="G34" s="26"/>
      <c r="H34" s="26"/>
      <c r="I34" s="26"/>
      <c r="J34" s="26"/>
      <c r="K34" s="26"/>
      <c r="L34" s="26"/>
      <c r="M34" s="26"/>
    </row>
    <row r="35" spans="2:13" x14ac:dyDescent="0.3">
      <c r="B35" s="18" t="s">
        <v>47</v>
      </c>
      <c r="C35" s="32"/>
      <c r="D35" s="750" t="s">
        <v>951</v>
      </c>
      <c r="E35" s="26"/>
      <c r="F35" s="26"/>
      <c r="G35" s="26"/>
      <c r="H35" s="26"/>
      <c r="I35" s="26"/>
      <c r="J35" s="26"/>
      <c r="K35" s="26"/>
      <c r="L35" s="26"/>
      <c r="M35" s="26"/>
    </row>
    <row r="36" spans="2:13" x14ac:dyDescent="0.3">
      <c r="B36" s="34"/>
      <c r="C36" s="26"/>
      <c r="D36" s="26"/>
      <c r="E36" s="26"/>
      <c r="F36" s="26"/>
      <c r="G36" s="26"/>
      <c r="H36" s="26"/>
      <c r="I36" s="26"/>
      <c r="J36" s="26"/>
      <c r="K36" s="26"/>
      <c r="L36" s="26"/>
      <c r="M36" s="26"/>
    </row>
    <row r="37" spans="2:13" x14ac:dyDescent="0.3">
      <c r="C37" s="26"/>
      <c r="D37" s="26"/>
      <c r="E37" s="26"/>
      <c r="F37" s="26"/>
      <c r="G37" s="26"/>
      <c r="H37" s="26"/>
      <c r="I37" s="26"/>
      <c r="J37" s="26"/>
      <c r="K37" s="26"/>
      <c r="L37" s="26"/>
      <c r="M37" s="26"/>
    </row>
    <row r="38" spans="2:13" x14ac:dyDescent="0.3">
      <c r="C38" s="26"/>
      <c r="D38" s="26"/>
      <c r="E38" s="26"/>
      <c r="F38" s="26"/>
      <c r="G38" s="26"/>
      <c r="H38" s="26"/>
      <c r="I38" s="26"/>
      <c r="J38" s="26"/>
      <c r="K38" s="26"/>
      <c r="L38" s="26"/>
      <c r="M38" s="26"/>
    </row>
    <row r="39" spans="2:13" x14ac:dyDescent="0.3">
      <c r="C39" s="34"/>
    </row>
    <row r="40" spans="2:13" x14ac:dyDescent="0.3">
      <c r="C40" s="35"/>
    </row>
    <row r="41" spans="2:13" x14ac:dyDescent="0.3">
      <c r="B41" s="24" t="s">
        <v>48</v>
      </c>
    </row>
    <row r="42" spans="2:13" x14ac:dyDescent="0.3">
      <c r="B42" t="s">
        <v>49</v>
      </c>
      <c r="C42" s="26">
        <f>C18</f>
        <v>100</v>
      </c>
      <c r="D42" s="26">
        <f t="shared" ref="D42:M42" si="11">C42-D24-D25+D22</f>
        <v>103</v>
      </c>
      <c r="E42" s="26">
        <f t="shared" si="11"/>
        <v>105.78100000000001</v>
      </c>
      <c r="F42" s="26">
        <f t="shared" si="11"/>
        <v>108.27214255000001</v>
      </c>
      <c r="G42" s="26">
        <f t="shared" si="11"/>
        <v>110.39238178148538</v>
      </c>
      <c r="H42" s="26">
        <f t="shared" si="11"/>
        <v>112.05046155679557</v>
      </c>
      <c r="I42" s="26">
        <f t="shared" si="11"/>
        <v>113.14551461033628</v>
      </c>
      <c r="J42" s="26">
        <f t="shared" si="11"/>
        <v>113.56854132782071</v>
      </c>
      <c r="K42" s="26">
        <f t="shared" si="11"/>
        <v>113.20507683965495</v>
      </c>
      <c r="L42" s="26">
        <f t="shared" si="11"/>
        <v>111.93939231747777</v>
      </c>
      <c r="M42" s="26">
        <f t="shared" si="11"/>
        <v>0</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1:N35"/>
  <sheetViews>
    <sheetView workbookViewId="0">
      <selection activeCell="I29" sqref="I29"/>
    </sheetView>
  </sheetViews>
  <sheetFormatPr defaultColWidth="8.77734375" defaultRowHeight="14.4" x14ac:dyDescent="0.3"/>
  <cols>
    <col min="1" max="1" width="4.77734375" customWidth="1"/>
    <col min="2" max="2" width="54" customWidth="1"/>
    <col min="4" max="4" width="23.21875" customWidth="1"/>
    <col min="5" max="5" width="24.44140625" bestFit="1" customWidth="1"/>
    <col min="6" max="6" width="4.44140625" customWidth="1"/>
    <col min="7" max="7" width="34.77734375" bestFit="1" customWidth="1"/>
    <col min="9" max="13" width="5" customWidth="1"/>
    <col min="14" max="14" width="10.21875" bestFit="1" customWidth="1"/>
  </cols>
  <sheetData>
    <row r="1" spans="2:14" ht="15.6" x14ac:dyDescent="0.3">
      <c r="B1" s="14" t="s">
        <v>483</v>
      </c>
      <c r="N1" s="15" t="s">
        <v>135</v>
      </c>
    </row>
    <row r="3" spans="2:14" x14ac:dyDescent="0.3">
      <c r="B3" s="19" t="s">
        <v>479</v>
      </c>
    </row>
    <row r="4" spans="2:14" x14ac:dyDescent="0.3">
      <c r="B4" s="19" t="s">
        <v>480</v>
      </c>
    </row>
    <row r="5" spans="2:14" x14ac:dyDescent="0.3">
      <c r="B5" s="39" t="s">
        <v>481</v>
      </c>
    </row>
    <row r="6" spans="2:14" x14ac:dyDescent="0.3">
      <c r="B6" s="106"/>
      <c r="C6" s="107"/>
      <c r="D6" s="107"/>
      <c r="E6" s="107"/>
      <c r="F6" s="107"/>
      <c r="G6" s="107"/>
      <c r="H6" s="107"/>
      <c r="I6" s="107"/>
      <c r="J6" s="107"/>
      <c r="K6" s="107"/>
      <c r="L6" s="107"/>
      <c r="M6" s="108"/>
    </row>
    <row r="7" spans="2:14" x14ac:dyDescent="0.3">
      <c r="B7" s="109"/>
      <c r="C7" s="40"/>
      <c r="D7" s="40"/>
      <c r="E7" s="40"/>
      <c r="F7" s="40"/>
      <c r="G7" s="40"/>
      <c r="H7" s="40"/>
      <c r="I7" s="40"/>
      <c r="J7" s="40"/>
      <c r="K7" s="40"/>
      <c r="L7" s="40"/>
      <c r="M7" s="110"/>
    </row>
    <row r="8" spans="2:14" x14ac:dyDescent="0.3">
      <c r="B8" s="109"/>
      <c r="C8" s="40"/>
      <c r="D8" s="40"/>
      <c r="E8" s="40"/>
      <c r="F8" s="40"/>
      <c r="G8" s="40"/>
      <c r="H8" s="40"/>
      <c r="I8" s="40"/>
      <c r="J8" s="40"/>
      <c r="K8" s="40"/>
      <c r="L8" s="40"/>
      <c r="M8" s="110"/>
    </row>
    <row r="9" spans="2:14" x14ac:dyDescent="0.3">
      <c r="B9" s="109"/>
      <c r="C9" s="40"/>
      <c r="D9" s="40"/>
      <c r="E9" s="40"/>
      <c r="F9" s="40"/>
      <c r="G9" s="40"/>
      <c r="H9" s="40"/>
      <c r="I9" s="40"/>
      <c r="J9" s="40"/>
      <c r="K9" s="40"/>
      <c r="L9" s="40"/>
      <c r="M9" s="110"/>
    </row>
    <row r="10" spans="2:14" x14ac:dyDescent="0.3">
      <c r="B10" s="109"/>
      <c r="C10" s="40"/>
      <c r="D10" s="40"/>
      <c r="E10" s="40"/>
      <c r="F10" s="40"/>
      <c r="G10" s="40"/>
      <c r="H10" s="40"/>
      <c r="I10" s="40"/>
      <c r="J10" s="40"/>
      <c r="K10" s="40"/>
      <c r="L10" s="40"/>
      <c r="M10" s="110"/>
    </row>
    <row r="11" spans="2:14" x14ac:dyDescent="0.3">
      <c r="B11" s="109"/>
      <c r="C11" s="40"/>
      <c r="D11" s="40"/>
      <c r="E11" s="40"/>
      <c r="F11" s="40"/>
      <c r="G11" s="40"/>
      <c r="H11" s="40"/>
      <c r="I11" s="40"/>
      <c r="J11" s="40"/>
      <c r="K11" s="40"/>
      <c r="L11" s="40"/>
      <c r="M11" s="110"/>
    </row>
    <row r="12" spans="2:14" x14ac:dyDescent="0.3">
      <c r="B12" s="109"/>
      <c r="C12" s="40"/>
      <c r="D12" s="40"/>
      <c r="E12" s="40"/>
      <c r="F12" s="40"/>
      <c r="G12" s="40"/>
      <c r="H12" s="40"/>
      <c r="I12" s="40"/>
      <c r="J12" s="40"/>
      <c r="K12" s="40"/>
      <c r="L12" s="40"/>
      <c r="M12" s="110"/>
    </row>
    <row r="13" spans="2:14" x14ac:dyDescent="0.3">
      <c r="B13" s="111"/>
      <c r="C13" s="112"/>
      <c r="D13" s="112"/>
      <c r="E13" s="112"/>
      <c r="F13" s="112"/>
      <c r="G13" s="112"/>
      <c r="H13" s="112"/>
      <c r="I13" s="112"/>
      <c r="J13" s="112"/>
      <c r="K13" s="112"/>
      <c r="L13" s="112"/>
      <c r="M13" s="113"/>
    </row>
    <row r="15" spans="2:14" ht="15" thickBot="1" x14ac:dyDescent="0.35">
      <c r="B15" s="39" t="s">
        <v>482</v>
      </c>
    </row>
    <row r="16" spans="2:14" ht="15" thickBot="1" x14ac:dyDescent="0.35">
      <c r="B16" s="279"/>
      <c r="C16" s="280" t="s">
        <v>424</v>
      </c>
      <c r="D16" s="280" t="s">
        <v>425</v>
      </c>
      <c r="E16" s="280" t="s">
        <v>426</v>
      </c>
      <c r="G16" s="272" t="s">
        <v>72</v>
      </c>
      <c r="H16" s="273" t="s">
        <v>416</v>
      </c>
    </row>
    <row r="17" spans="2:8" ht="15" thickBot="1" x14ac:dyDescent="0.35">
      <c r="B17" s="281" t="s">
        <v>427</v>
      </c>
      <c r="C17" s="282"/>
      <c r="D17" s="283"/>
      <c r="E17" s="283"/>
      <c r="G17" s="274" t="s">
        <v>417</v>
      </c>
      <c r="H17" s="275">
        <v>0.9</v>
      </c>
    </row>
    <row r="18" spans="2:8" ht="15" thickBot="1" x14ac:dyDescent="0.35">
      <c r="B18" s="277"/>
      <c r="C18" s="282"/>
      <c r="D18" s="283"/>
      <c r="E18" s="283"/>
      <c r="G18" s="276" t="s">
        <v>418</v>
      </c>
      <c r="H18" s="275">
        <v>0.65</v>
      </c>
    </row>
    <row r="19" spans="2:8" ht="29.4" thickBot="1" x14ac:dyDescent="0.35">
      <c r="B19" s="277" t="s">
        <v>428</v>
      </c>
      <c r="C19" s="283"/>
      <c r="D19" s="283"/>
      <c r="E19" s="283"/>
      <c r="G19" s="277" t="s">
        <v>419</v>
      </c>
      <c r="H19" s="275">
        <v>0.5</v>
      </c>
    </row>
    <row r="20" spans="2:8" ht="29.4" thickBot="1" x14ac:dyDescent="0.35">
      <c r="B20" s="277" t="s">
        <v>429</v>
      </c>
      <c r="C20" s="284">
        <v>3000</v>
      </c>
      <c r="D20" s="285"/>
      <c r="E20" s="285"/>
      <c r="G20" s="277" t="s">
        <v>420</v>
      </c>
      <c r="H20" s="275">
        <v>0.45</v>
      </c>
    </row>
    <row r="21" spans="2:8" ht="15" thickBot="1" x14ac:dyDescent="0.35">
      <c r="B21" s="277" t="s">
        <v>95</v>
      </c>
      <c r="C21" s="284">
        <v>3000</v>
      </c>
      <c r="D21" s="285"/>
      <c r="E21" s="285"/>
      <c r="G21" s="278" t="s">
        <v>421</v>
      </c>
      <c r="H21" s="275">
        <v>0.45</v>
      </c>
    </row>
    <row r="22" spans="2:8" ht="15" thickBot="1" x14ac:dyDescent="0.35">
      <c r="B22" s="277" t="s">
        <v>94</v>
      </c>
      <c r="C22" s="284">
        <v>4000</v>
      </c>
      <c r="D22" s="285"/>
      <c r="E22" s="285"/>
    </row>
    <row r="23" spans="2:8" ht="15" thickBot="1" x14ac:dyDescent="0.35">
      <c r="B23" s="281" t="s">
        <v>430</v>
      </c>
      <c r="C23" s="309"/>
      <c r="D23" s="285"/>
      <c r="E23" s="285"/>
    </row>
    <row r="24" spans="2:8" ht="15" thickBot="1" x14ac:dyDescent="0.35">
      <c r="B24" s="277"/>
      <c r="C24" s="282"/>
      <c r="D24" s="283"/>
      <c r="E24" s="283"/>
    </row>
    <row r="25" spans="2:8" ht="15" thickBot="1" x14ac:dyDescent="0.35">
      <c r="B25" s="281" t="s">
        <v>431</v>
      </c>
      <c r="C25" s="282"/>
      <c r="D25" s="283"/>
      <c r="E25" s="283"/>
    </row>
    <row r="26" spans="2:8" ht="15" thickBot="1" x14ac:dyDescent="0.35">
      <c r="B26" s="277"/>
      <c r="C26" s="282"/>
      <c r="D26" s="283"/>
      <c r="E26" s="283"/>
    </row>
    <row r="27" spans="2:8" ht="15" thickBot="1" x14ac:dyDescent="0.35">
      <c r="B27" s="277" t="s">
        <v>101</v>
      </c>
      <c r="C27" s="284">
        <v>2000</v>
      </c>
      <c r="D27" s="285"/>
      <c r="E27" s="285"/>
    </row>
    <row r="28" spans="2:8" ht="15" thickBot="1" x14ac:dyDescent="0.35">
      <c r="B28" s="277" t="s">
        <v>432</v>
      </c>
      <c r="C28" s="285"/>
      <c r="D28" s="285"/>
      <c r="E28" s="285"/>
    </row>
    <row r="29" spans="2:8" ht="15" thickBot="1" x14ac:dyDescent="0.35">
      <c r="B29" s="281" t="s">
        <v>105</v>
      </c>
      <c r="C29" s="309"/>
      <c r="D29" s="285"/>
      <c r="E29" s="285"/>
    </row>
    <row r="30" spans="2:8" ht="15" thickBot="1" x14ac:dyDescent="0.35">
      <c r="B30" s="281"/>
      <c r="C30" s="286"/>
      <c r="D30" s="285"/>
      <c r="E30" s="285"/>
    </row>
    <row r="31" spans="2:8" ht="15" thickBot="1" x14ac:dyDescent="0.35">
      <c r="B31" s="277" t="s">
        <v>433</v>
      </c>
      <c r="C31" s="284">
        <v>7000</v>
      </c>
      <c r="D31" s="285"/>
      <c r="E31" s="285"/>
    </row>
    <row r="32" spans="2:8" ht="15" thickBot="1" x14ac:dyDescent="0.35">
      <c r="B32" s="277" t="s">
        <v>434</v>
      </c>
      <c r="C32" s="284">
        <v>1000</v>
      </c>
      <c r="D32" s="285"/>
      <c r="E32" s="285"/>
    </row>
    <row r="33" spans="2:5" ht="15" thickBot="1" x14ac:dyDescent="0.35">
      <c r="B33" s="277"/>
      <c r="C33" s="282"/>
      <c r="D33" s="283"/>
      <c r="E33" s="283"/>
    </row>
    <row r="34" spans="2:5" ht="15" thickBot="1" x14ac:dyDescent="0.35">
      <c r="B34" s="281" t="s">
        <v>110</v>
      </c>
      <c r="C34" s="286">
        <v>8000</v>
      </c>
      <c r="D34" s="285"/>
      <c r="E34" s="285"/>
    </row>
    <row r="35" spans="2:5" ht="15" thickBot="1" x14ac:dyDescent="0.35">
      <c r="B35" s="281" t="s">
        <v>435</v>
      </c>
      <c r="C35" s="309"/>
      <c r="D35" s="285"/>
      <c r="E35" s="285"/>
    </row>
  </sheetData>
  <hyperlinks>
    <hyperlink ref="N1" location="'Navigation &amp; Instructions'!A1" display="Navigation" xr:uid="{00000000-0004-0000-2600-000000000000}"/>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R80"/>
  <sheetViews>
    <sheetView workbookViewId="0">
      <selection activeCell="L19" sqref="L19"/>
    </sheetView>
  </sheetViews>
  <sheetFormatPr defaultRowHeight="14.4" x14ac:dyDescent="0.3"/>
  <cols>
    <col min="1" max="1" width="4.21875" customWidth="1"/>
    <col min="2" max="2" width="43.21875" customWidth="1"/>
    <col min="3" max="3" width="10.21875" style="287" customWidth="1"/>
    <col min="4" max="4" width="11" style="287" customWidth="1"/>
    <col min="5" max="5" width="17.21875" style="287" customWidth="1"/>
    <col min="7" max="7" width="14.21875" style="287" hidden="1" customWidth="1"/>
    <col min="8" max="8" width="0" hidden="1" customWidth="1"/>
    <col min="10" max="10" width="21" customWidth="1"/>
    <col min="11" max="11" width="10.21875" bestFit="1" customWidth="1"/>
    <col min="13" max="13" width="47.21875" customWidth="1"/>
    <col min="14" max="14" width="12.77734375" bestFit="1" customWidth="1"/>
    <col min="17" max="17" width="10.21875" bestFit="1" customWidth="1"/>
    <col min="18" max="18" width="9.21875" bestFit="1" customWidth="1"/>
  </cols>
  <sheetData>
    <row r="1" spans="2:17" ht="18" x14ac:dyDescent="0.35">
      <c r="B1" s="56" t="s">
        <v>484</v>
      </c>
    </row>
    <row r="3" spans="2:17" x14ac:dyDescent="0.3">
      <c r="B3" t="s">
        <v>437</v>
      </c>
    </row>
    <row r="4" spans="2:17" x14ac:dyDescent="0.3">
      <c r="B4" s="39"/>
    </row>
    <row r="5" spans="2:17" x14ac:dyDescent="0.3">
      <c r="B5" s="39"/>
    </row>
    <row r="6" spans="2:17" x14ac:dyDescent="0.3">
      <c r="C6" s="287">
        <v>2022</v>
      </c>
    </row>
    <row r="7" spans="2:17" x14ac:dyDescent="0.3">
      <c r="B7" s="288" t="s">
        <v>438</v>
      </c>
      <c r="C7" s="289">
        <v>0.9</v>
      </c>
    </row>
    <row r="8" spans="2:17" x14ac:dyDescent="0.3">
      <c r="B8" s="290" t="s">
        <v>418</v>
      </c>
      <c r="C8" s="291">
        <v>0.65</v>
      </c>
    </row>
    <row r="9" spans="2:17" ht="28.8" x14ac:dyDescent="0.3">
      <c r="B9" s="292" t="s">
        <v>439</v>
      </c>
      <c r="C9" s="291">
        <v>0.5</v>
      </c>
    </row>
    <row r="10" spans="2:17" ht="28.8" x14ac:dyDescent="0.3">
      <c r="B10" s="292" t="s">
        <v>440</v>
      </c>
      <c r="C10" s="291">
        <v>0.45</v>
      </c>
    </row>
    <row r="11" spans="2:17" x14ac:dyDescent="0.3">
      <c r="B11" s="293" t="s">
        <v>441</v>
      </c>
      <c r="C11" s="294">
        <v>0.45</v>
      </c>
    </row>
    <row r="12" spans="2:17" x14ac:dyDescent="0.3">
      <c r="B12" s="295"/>
      <c r="E12" s="24" t="s">
        <v>442</v>
      </c>
      <c r="F12" s="24"/>
    </row>
    <row r="13" spans="2:17" x14ac:dyDescent="0.3">
      <c r="B13" s="295"/>
      <c r="E13" s="21" t="s">
        <v>443</v>
      </c>
      <c r="F13" s="24"/>
    </row>
    <row r="14" spans="2:17" s="24" customFormat="1" x14ac:dyDescent="0.3">
      <c r="B14" s="296" t="s">
        <v>444</v>
      </c>
      <c r="C14" s="297"/>
      <c r="F14" s="297"/>
      <c r="G14" s="784" t="s">
        <v>445</v>
      </c>
      <c r="H14" s="784"/>
      <c r="J14"/>
      <c r="K14"/>
      <c r="L14"/>
      <c r="M14"/>
      <c r="N14"/>
      <c r="O14"/>
      <c r="P14"/>
      <c r="Q14"/>
    </row>
    <row r="15" spans="2:17" x14ac:dyDescent="0.3">
      <c r="B15" s="298"/>
      <c r="C15" s="299">
        <v>2022</v>
      </c>
      <c r="E15" s="300"/>
      <c r="F15" s="299">
        <v>2022</v>
      </c>
      <c r="G15" s="300"/>
      <c r="H15" s="299">
        <v>2022</v>
      </c>
    </row>
    <row r="16" spans="2:17" x14ac:dyDescent="0.3">
      <c r="B16" s="298"/>
      <c r="C16" s="300"/>
      <c r="E16" s="300"/>
      <c r="F16" s="301"/>
      <c r="G16" s="300"/>
      <c r="H16" s="302"/>
    </row>
    <row r="17" spans="1:17" x14ac:dyDescent="0.3">
      <c r="B17" s="298" t="s">
        <v>81</v>
      </c>
      <c r="C17" s="301">
        <v>13000</v>
      </c>
      <c r="E17" s="300">
        <f>C8</f>
        <v>0.65</v>
      </c>
      <c r="F17" s="301">
        <f>E17*C17</f>
        <v>8450</v>
      </c>
      <c r="G17" s="300">
        <v>0.65</v>
      </c>
      <c r="H17" s="302">
        <f>G17*C17</f>
        <v>8450</v>
      </c>
    </row>
    <row r="18" spans="1:17" x14ac:dyDescent="0.3">
      <c r="B18" s="303" t="s">
        <v>446</v>
      </c>
      <c r="C18" s="304">
        <f>C17</f>
        <v>13000</v>
      </c>
      <c r="E18" s="300"/>
      <c r="F18" s="304">
        <f>SUM(F17:F17)</f>
        <v>8450</v>
      </c>
      <c r="G18" s="300"/>
      <c r="H18" s="305">
        <f>SUM(H17:H17)</f>
        <v>8450</v>
      </c>
    </row>
    <row r="19" spans="1:17" x14ac:dyDescent="0.3">
      <c r="B19" s="298"/>
      <c r="C19" s="300"/>
      <c r="E19" s="300"/>
      <c r="F19" s="301"/>
      <c r="G19" s="300"/>
      <c r="H19" s="302"/>
    </row>
    <row r="20" spans="1:17" x14ac:dyDescent="0.3">
      <c r="B20" s="298" t="s">
        <v>447</v>
      </c>
      <c r="C20" s="301">
        <v>9000</v>
      </c>
      <c r="E20" s="300">
        <f>C9</f>
        <v>0.5</v>
      </c>
      <c r="F20" s="301">
        <f>E20*C20</f>
        <v>4500</v>
      </c>
      <c r="G20" s="300">
        <v>0.65</v>
      </c>
      <c r="H20" s="302">
        <f>G20*C20</f>
        <v>5850</v>
      </c>
    </row>
    <row r="21" spans="1:17" x14ac:dyDescent="0.3">
      <c r="B21" s="298" t="s">
        <v>448</v>
      </c>
      <c r="C21" s="300">
        <v>500</v>
      </c>
      <c r="E21" s="300">
        <f>C8</f>
        <v>0.65</v>
      </c>
      <c r="F21" s="301">
        <f>E21*C21</f>
        <v>325</v>
      </c>
      <c r="G21" s="300">
        <v>0.65</v>
      </c>
      <c r="H21" s="302">
        <f>G21*C21</f>
        <v>325</v>
      </c>
    </row>
    <row r="22" spans="1:17" x14ac:dyDescent="0.3">
      <c r="B22" s="298" t="s">
        <v>449</v>
      </c>
      <c r="C22" s="300">
        <v>1000</v>
      </c>
      <c r="E22" s="300">
        <f>C7</f>
        <v>0.9</v>
      </c>
      <c r="F22" s="301">
        <f>E22*C22</f>
        <v>900</v>
      </c>
      <c r="G22" s="300">
        <v>0.65</v>
      </c>
      <c r="H22" s="302">
        <f>G22*C22</f>
        <v>650</v>
      </c>
    </row>
    <row r="23" spans="1:17" x14ac:dyDescent="0.3">
      <c r="B23" s="303" t="s">
        <v>42</v>
      </c>
      <c r="C23" s="304">
        <f>SUM(C20:C22)</f>
        <v>10500</v>
      </c>
      <c r="E23" s="300"/>
      <c r="F23" s="304">
        <f>SUM(F20:F21)</f>
        <v>4825</v>
      </c>
      <c r="G23" s="300"/>
      <c r="H23" s="305">
        <f>SUM(H20:H21)</f>
        <v>6175</v>
      </c>
    </row>
    <row r="24" spans="1:17" x14ac:dyDescent="0.3">
      <c r="B24" s="298"/>
      <c r="C24" s="300"/>
      <c r="E24" s="300" t="s">
        <v>450</v>
      </c>
      <c r="F24" s="301">
        <f>F27-(F18-F23)+F26</f>
        <v>-5500</v>
      </c>
      <c r="G24" s="300"/>
      <c r="H24" s="302"/>
    </row>
    <row r="25" spans="1:17" x14ac:dyDescent="0.3">
      <c r="B25" s="298" t="s">
        <v>89</v>
      </c>
      <c r="C25" s="301">
        <f>C18-C23</f>
        <v>2500</v>
      </c>
      <c r="E25" s="300"/>
      <c r="F25" s="301">
        <f>F18-F23+F24</f>
        <v>-1875</v>
      </c>
      <c r="G25" s="300"/>
      <c r="H25" s="306">
        <f>H18-H23</f>
        <v>2275</v>
      </c>
    </row>
    <row r="26" spans="1:17" x14ac:dyDescent="0.3">
      <c r="B26" s="298" t="s">
        <v>451</v>
      </c>
      <c r="C26" s="301">
        <f>C25*0.6</f>
        <v>1500</v>
      </c>
      <c r="E26" s="300">
        <f>C10</f>
        <v>0.45</v>
      </c>
      <c r="F26" s="301">
        <f>E26*C26</f>
        <v>675</v>
      </c>
      <c r="G26" s="300">
        <f>C10</f>
        <v>0.45</v>
      </c>
      <c r="H26" s="302">
        <f>G26*C26</f>
        <v>675</v>
      </c>
    </row>
    <row r="27" spans="1:17" x14ac:dyDescent="0.3">
      <c r="B27" s="298" t="s">
        <v>434</v>
      </c>
      <c r="C27" s="301">
        <f>C25-C26</f>
        <v>1000</v>
      </c>
      <c r="E27" s="300" t="s">
        <v>452</v>
      </c>
      <c r="F27" s="301">
        <f>E47</f>
        <v>-2550</v>
      </c>
      <c r="G27" s="300"/>
      <c r="H27" s="306">
        <f>H25-H26</f>
        <v>1600</v>
      </c>
    </row>
    <row r="28" spans="1:17" x14ac:dyDescent="0.3">
      <c r="F28" s="287"/>
    </row>
    <row r="29" spans="1:17" s="24" customFormat="1" x14ac:dyDescent="0.3">
      <c r="C29" s="297"/>
      <c r="E29" s="297"/>
      <c r="F29" s="297"/>
      <c r="G29" s="297"/>
      <c r="J29"/>
      <c r="K29"/>
      <c r="L29"/>
      <c r="M29"/>
      <c r="N29"/>
      <c r="O29"/>
      <c r="P29"/>
      <c r="Q29"/>
    </row>
    <row r="30" spans="1:17" s="24" customFormat="1" x14ac:dyDescent="0.3">
      <c r="A30" s="24" t="s">
        <v>453</v>
      </c>
      <c r="C30" s="297"/>
      <c r="E30" s="297"/>
      <c r="F30" s="297"/>
      <c r="G30" s="297"/>
      <c r="J30"/>
      <c r="K30"/>
      <c r="L30"/>
      <c r="M30"/>
      <c r="N30"/>
      <c r="O30"/>
      <c r="P30"/>
      <c r="Q30"/>
    </row>
    <row r="31" spans="1:17" s="24" customFormat="1" x14ac:dyDescent="0.3">
      <c r="B31" s="24" t="s">
        <v>454</v>
      </c>
      <c r="C31" s="297"/>
      <c r="D31" s="297"/>
      <c r="E31" s="297"/>
      <c r="G31" s="297"/>
      <c r="J31"/>
      <c r="K31"/>
      <c r="L31"/>
      <c r="M31"/>
      <c r="N31"/>
      <c r="O31"/>
      <c r="P31"/>
      <c r="Q31"/>
    </row>
    <row r="32" spans="1:17" x14ac:dyDescent="0.3">
      <c r="B32" s="298"/>
      <c r="C32" s="299">
        <v>2022</v>
      </c>
      <c r="D32" s="300" t="s">
        <v>455</v>
      </c>
      <c r="E32" s="299" t="s">
        <v>426</v>
      </c>
      <c r="G32" s="300"/>
      <c r="H32" s="299">
        <v>2022</v>
      </c>
    </row>
    <row r="33" spans="2:8" x14ac:dyDescent="0.3">
      <c r="B33" s="298" t="s">
        <v>427</v>
      </c>
      <c r="C33" s="300"/>
      <c r="D33" s="307"/>
      <c r="E33" s="307"/>
      <c r="G33" s="300"/>
      <c r="H33" s="298"/>
    </row>
    <row r="34" spans="2:8" x14ac:dyDescent="0.3">
      <c r="B34" s="298"/>
      <c r="C34" s="300"/>
      <c r="D34" s="307"/>
      <c r="E34" s="307"/>
      <c r="G34" s="300"/>
      <c r="H34" s="298"/>
    </row>
    <row r="35" spans="2:8" ht="35.549999999999997" customHeight="1" x14ac:dyDescent="0.3">
      <c r="B35" s="298" t="s">
        <v>456</v>
      </c>
      <c r="C35" s="301">
        <v>0</v>
      </c>
      <c r="D35" s="307">
        <f>C7</f>
        <v>0.9</v>
      </c>
      <c r="E35" s="308">
        <f>D35*C35</f>
        <v>0</v>
      </c>
      <c r="G35" s="300" t="s">
        <v>457</v>
      </c>
      <c r="H35" s="302" t="s">
        <v>458</v>
      </c>
    </row>
    <row r="36" spans="2:8" ht="15" customHeight="1" x14ac:dyDescent="0.3">
      <c r="B36" s="298" t="s">
        <v>429</v>
      </c>
      <c r="C36" s="301">
        <v>3000</v>
      </c>
      <c r="D36" s="307">
        <f>C11</f>
        <v>0.45</v>
      </c>
      <c r="E36" s="308">
        <f>D36*C36</f>
        <v>1350</v>
      </c>
      <c r="G36" s="300" t="s">
        <v>457</v>
      </c>
      <c r="H36" s="302" t="s">
        <v>459</v>
      </c>
    </row>
    <row r="37" spans="2:8" ht="15" customHeight="1" x14ac:dyDescent="0.3">
      <c r="B37" s="298" t="s">
        <v>95</v>
      </c>
      <c r="C37" s="301">
        <v>3000</v>
      </c>
      <c r="D37" s="307">
        <f>C9</f>
        <v>0.5</v>
      </c>
      <c r="E37" s="308">
        <f>D37*C37</f>
        <v>1500</v>
      </c>
      <c r="G37" s="300" t="s">
        <v>457</v>
      </c>
      <c r="H37" s="302" t="s">
        <v>460</v>
      </c>
    </row>
    <row r="38" spans="2:8" ht="15" customHeight="1" x14ac:dyDescent="0.3">
      <c r="B38" s="298" t="s">
        <v>94</v>
      </c>
      <c r="C38" s="301">
        <v>4000</v>
      </c>
      <c r="D38" s="307">
        <f>C11</f>
        <v>0.45</v>
      </c>
      <c r="E38" s="308">
        <f>D38*C38</f>
        <v>1800</v>
      </c>
      <c r="G38" s="300" t="s">
        <v>457</v>
      </c>
      <c r="H38" s="302" t="s">
        <v>461</v>
      </c>
    </row>
    <row r="39" spans="2:8" ht="15" customHeight="1" x14ac:dyDescent="0.3">
      <c r="B39" s="303" t="s">
        <v>430</v>
      </c>
      <c r="C39" s="304">
        <f>SUM(C35:C38)</f>
        <v>10000</v>
      </c>
      <c r="D39" s="307"/>
      <c r="E39" s="308">
        <f>SUM(E35:E38)</f>
        <v>4650</v>
      </c>
      <c r="G39" s="300"/>
      <c r="H39" s="302" t="s">
        <v>462</v>
      </c>
    </row>
    <row r="40" spans="2:8" ht="15" customHeight="1" x14ac:dyDescent="0.3">
      <c r="B40" s="298"/>
      <c r="C40" s="300"/>
      <c r="D40" s="307"/>
      <c r="E40" s="308"/>
      <c r="G40" s="300"/>
      <c r="H40" s="302"/>
    </row>
    <row r="41" spans="2:8" ht="15" customHeight="1" x14ac:dyDescent="0.3">
      <c r="B41" s="298" t="s">
        <v>463</v>
      </c>
      <c r="C41" s="300"/>
      <c r="D41" s="307"/>
      <c r="E41" s="308"/>
      <c r="G41" s="300"/>
      <c r="H41" s="302"/>
    </row>
    <row r="42" spans="2:8" ht="15" customHeight="1" x14ac:dyDescent="0.3">
      <c r="B42" s="298"/>
      <c r="C42" s="300"/>
      <c r="D42" s="307"/>
      <c r="E42" s="308"/>
      <c r="G42" s="300"/>
      <c r="H42" s="302"/>
    </row>
    <row r="43" spans="2:8" ht="15" customHeight="1" x14ac:dyDescent="0.3">
      <c r="B43" s="298" t="s">
        <v>101</v>
      </c>
      <c r="C43" s="301">
        <v>2000</v>
      </c>
      <c r="D43" s="307">
        <f>C11</f>
        <v>0.45</v>
      </c>
      <c r="E43" s="308">
        <f>D43*C43</f>
        <v>900</v>
      </c>
      <c r="G43" s="300" t="s">
        <v>457</v>
      </c>
      <c r="H43" s="302" t="s">
        <v>464</v>
      </c>
    </row>
    <row r="44" spans="2:8" ht="15" customHeight="1" x14ac:dyDescent="0.3">
      <c r="B44" s="298" t="s">
        <v>432</v>
      </c>
      <c r="C44" s="301">
        <v>0</v>
      </c>
      <c r="D44" s="307">
        <f>C11</f>
        <v>0.45</v>
      </c>
      <c r="E44" s="308">
        <f>D44*C44</f>
        <v>0</v>
      </c>
      <c r="G44" s="300" t="s">
        <v>457</v>
      </c>
      <c r="H44" s="302" t="s">
        <v>465</v>
      </c>
    </row>
    <row r="45" spans="2:8" ht="15" customHeight="1" x14ac:dyDescent="0.3">
      <c r="B45" s="303" t="s">
        <v>105</v>
      </c>
      <c r="C45" s="304">
        <f>SUM(C43:C44)</f>
        <v>2000</v>
      </c>
      <c r="D45" s="307"/>
      <c r="E45" s="308">
        <f>SUM(E43:E44)</f>
        <v>900</v>
      </c>
      <c r="G45" s="300"/>
      <c r="H45" s="302" t="s">
        <v>466</v>
      </c>
    </row>
    <row r="46" spans="2:8" ht="15" customHeight="1" x14ac:dyDescent="0.3">
      <c r="B46" s="298" t="s">
        <v>433</v>
      </c>
      <c r="C46" s="301">
        <f>C39-SUM(C43:C44,C47)</f>
        <v>7000</v>
      </c>
      <c r="D46" s="307">
        <f>C7</f>
        <v>0.9</v>
      </c>
      <c r="E46" s="308">
        <f>D46*C46</f>
        <v>6300</v>
      </c>
      <c r="G46" s="300" t="s">
        <v>467</v>
      </c>
      <c r="H46" s="302" t="s">
        <v>468</v>
      </c>
    </row>
    <row r="47" spans="2:8" ht="30" customHeight="1" x14ac:dyDescent="0.3">
      <c r="B47" s="298" t="s">
        <v>434</v>
      </c>
      <c r="C47" s="301">
        <f>C27</f>
        <v>1000</v>
      </c>
      <c r="D47" s="307" t="s">
        <v>469</v>
      </c>
      <c r="E47" s="308">
        <f>E49-E46</f>
        <v>-2550</v>
      </c>
      <c r="G47" s="300" t="s">
        <v>470</v>
      </c>
      <c r="H47" s="302" t="s">
        <v>471</v>
      </c>
    </row>
    <row r="48" spans="2:8" ht="15" customHeight="1" x14ac:dyDescent="0.3">
      <c r="B48" s="298"/>
      <c r="C48" s="301"/>
      <c r="D48" s="307"/>
      <c r="E48" s="308"/>
      <c r="G48" s="300" t="s">
        <v>472</v>
      </c>
      <c r="H48" s="302" t="s">
        <v>473</v>
      </c>
    </row>
    <row r="49" spans="1:18" x14ac:dyDescent="0.3">
      <c r="B49" s="303" t="s">
        <v>110</v>
      </c>
      <c r="C49" s="304">
        <f>SUM(C46:C47)</f>
        <v>8000</v>
      </c>
      <c r="D49" s="307"/>
      <c r="E49" s="308">
        <f>E50-E45</f>
        <v>3750</v>
      </c>
      <c r="G49" s="300"/>
      <c r="H49" s="302" t="s">
        <v>474</v>
      </c>
    </row>
    <row r="50" spans="1:18" ht="28.8" x14ac:dyDescent="0.3">
      <c r="B50" s="303" t="s">
        <v>435</v>
      </c>
      <c r="C50" s="304">
        <f>C45+C49</f>
        <v>10000</v>
      </c>
      <c r="D50" s="307"/>
      <c r="E50" s="308">
        <f>E39</f>
        <v>4650</v>
      </c>
      <c r="G50" s="300"/>
      <c r="H50" s="302" t="s">
        <v>475</v>
      </c>
      <c r="R50" s="130"/>
    </row>
    <row r="52" spans="1:18" x14ac:dyDescent="0.3">
      <c r="A52" t="s">
        <v>476</v>
      </c>
    </row>
    <row r="53" spans="1:18" s="24" customFormat="1" x14ac:dyDescent="0.3">
      <c r="B53" s="24" t="s">
        <v>454</v>
      </c>
      <c r="C53" s="297"/>
      <c r="D53" s="297"/>
      <c r="E53" s="297"/>
      <c r="G53" s="297"/>
      <c r="J53"/>
      <c r="K53"/>
      <c r="L53"/>
      <c r="M53"/>
      <c r="N53"/>
      <c r="O53"/>
      <c r="P53"/>
      <c r="Q53"/>
    </row>
    <row r="54" spans="1:18" x14ac:dyDescent="0.3">
      <c r="B54" s="298"/>
      <c r="C54" s="299">
        <v>2022</v>
      </c>
      <c r="D54" s="300"/>
      <c r="E54" s="299">
        <v>2022</v>
      </c>
      <c r="G54" s="300"/>
      <c r="H54" s="299">
        <v>2022</v>
      </c>
    </row>
    <row r="55" spans="1:18" x14ac:dyDescent="0.3">
      <c r="B55" s="298" t="s">
        <v>427</v>
      </c>
      <c r="C55" s="300"/>
      <c r="D55" s="307"/>
      <c r="E55" s="307"/>
      <c r="G55" s="300"/>
      <c r="H55" s="298"/>
    </row>
    <row r="56" spans="1:18" x14ac:dyDescent="0.3">
      <c r="B56" s="298"/>
      <c r="C56" s="300"/>
      <c r="D56" s="307"/>
      <c r="E56" s="307"/>
      <c r="G56" s="300"/>
      <c r="H56" s="298"/>
    </row>
    <row r="57" spans="1:18" ht="28.8" x14ac:dyDescent="0.3">
      <c r="B57" s="298" t="s">
        <v>456</v>
      </c>
      <c r="C57" s="301">
        <v>20000</v>
      </c>
      <c r="D57" s="307">
        <f>C7</f>
        <v>0.9</v>
      </c>
      <c r="E57" s="308">
        <f>D57*C57</f>
        <v>18000</v>
      </c>
      <c r="G57" s="300" t="s">
        <v>457</v>
      </c>
      <c r="H57" s="302" t="s">
        <v>458</v>
      </c>
    </row>
    <row r="58" spans="1:18" ht="28.8" x14ac:dyDescent="0.3">
      <c r="B58" s="298" t="s">
        <v>429</v>
      </c>
      <c r="C58" s="301">
        <v>3000</v>
      </c>
      <c r="D58" s="307">
        <f>C11</f>
        <v>0.45</v>
      </c>
      <c r="E58" s="308">
        <f>D58*C58</f>
        <v>1350</v>
      </c>
      <c r="G58" s="300" t="s">
        <v>457</v>
      </c>
      <c r="H58" s="302" t="s">
        <v>459</v>
      </c>
    </row>
    <row r="59" spans="1:18" ht="28.8" x14ac:dyDescent="0.3">
      <c r="B59" s="298" t="s">
        <v>95</v>
      </c>
      <c r="C59" s="301">
        <v>3000</v>
      </c>
      <c r="D59" s="307">
        <f>C9</f>
        <v>0.5</v>
      </c>
      <c r="E59" s="308">
        <f>D59*C59</f>
        <v>1500</v>
      </c>
      <c r="G59" s="300" t="s">
        <v>457</v>
      </c>
      <c r="H59" s="302" t="s">
        <v>460</v>
      </c>
    </row>
    <row r="60" spans="1:18" ht="28.8" x14ac:dyDescent="0.3">
      <c r="B60" s="298" t="s">
        <v>94</v>
      </c>
      <c r="C60" s="301">
        <v>4000</v>
      </c>
      <c r="D60" s="307">
        <f>C11</f>
        <v>0.45</v>
      </c>
      <c r="E60" s="308">
        <f>D60*C60</f>
        <v>1800</v>
      </c>
      <c r="G60" s="300" t="s">
        <v>457</v>
      </c>
      <c r="H60" s="302" t="s">
        <v>461</v>
      </c>
    </row>
    <row r="61" spans="1:18" ht="28.8" x14ac:dyDescent="0.3">
      <c r="B61" s="303" t="s">
        <v>430</v>
      </c>
      <c r="C61" s="304">
        <f>SUM(C35:C38)</f>
        <v>10000</v>
      </c>
      <c r="D61" s="307"/>
      <c r="E61" s="308">
        <f>SUM(E57:E60)</f>
        <v>22650</v>
      </c>
      <c r="G61" s="300"/>
      <c r="H61" s="302" t="s">
        <v>462</v>
      </c>
    </row>
    <row r="62" spans="1:18" x14ac:dyDescent="0.3">
      <c r="B62" s="298"/>
      <c r="C62" s="300"/>
      <c r="D62" s="307"/>
      <c r="E62" s="308"/>
      <c r="G62" s="300"/>
      <c r="H62" s="302"/>
    </row>
    <row r="63" spans="1:18" x14ac:dyDescent="0.3">
      <c r="B63" s="298" t="s">
        <v>463</v>
      </c>
      <c r="C63" s="300"/>
      <c r="D63" s="307"/>
      <c r="E63" s="308"/>
      <c r="G63" s="300"/>
      <c r="H63" s="302"/>
    </row>
    <row r="64" spans="1:18" ht="28.8" x14ac:dyDescent="0.3">
      <c r="B64" s="298" t="s">
        <v>101</v>
      </c>
      <c r="C64" s="301">
        <v>2000</v>
      </c>
      <c r="D64" s="307">
        <f>C11</f>
        <v>0.45</v>
      </c>
      <c r="E64" s="308">
        <f>D64*C64</f>
        <v>900</v>
      </c>
      <c r="G64" s="300" t="s">
        <v>457</v>
      </c>
      <c r="H64" s="302" t="s">
        <v>464</v>
      </c>
    </row>
    <row r="65" spans="2:18" ht="28.8" x14ac:dyDescent="0.3">
      <c r="B65" s="298" t="s">
        <v>432</v>
      </c>
      <c r="C65" s="301">
        <v>20000</v>
      </c>
      <c r="D65" s="307">
        <f>C11</f>
        <v>0.45</v>
      </c>
      <c r="E65" s="308">
        <f>D65*C65</f>
        <v>9000</v>
      </c>
      <c r="G65" s="300" t="s">
        <v>457</v>
      </c>
      <c r="H65" s="302" t="s">
        <v>465</v>
      </c>
    </row>
    <row r="66" spans="2:18" ht="28.8" x14ac:dyDescent="0.3">
      <c r="B66" s="303" t="s">
        <v>105</v>
      </c>
      <c r="C66" s="304">
        <f>SUM(C43:C44)</f>
        <v>2000</v>
      </c>
      <c r="D66" s="307"/>
      <c r="E66" s="308">
        <f>SUM(E64:E65)</f>
        <v>9900</v>
      </c>
      <c r="G66" s="300"/>
      <c r="H66" s="302" t="s">
        <v>466</v>
      </c>
    </row>
    <row r="67" spans="2:18" ht="15" customHeight="1" x14ac:dyDescent="0.3">
      <c r="B67" s="298" t="s">
        <v>433</v>
      </c>
      <c r="C67" s="301">
        <f>C39-SUM(C43:C44,C47)</f>
        <v>7000</v>
      </c>
      <c r="D67" s="307">
        <f>C7</f>
        <v>0.9</v>
      </c>
      <c r="E67" s="308">
        <f>D67*C67</f>
        <v>6300</v>
      </c>
      <c r="G67" s="300" t="s">
        <v>467</v>
      </c>
      <c r="H67" s="302" t="s">
        <v>468</v>
      </c>
    </row>
    <row r="68" spans="2:18" ht="30" customHeight="1" x14ac:dyDescent="0.3">
      <c r="B68" s="298" t="s">
        <v>434</v>
      </c>
      <c r="C68" s="301">
        <f>C27</f>
        <v>1000</v>
      </c>
      <c r="D68" s="307" t="s">
        <v>469</v>
      </c>
      <c r="E68" s="308">
        <f>E70-E67</f>
        <v>6450</v>
      </c>
      <c r="G68" s="300" t="s">
        <v>470</v>
      </c>
      <c r="H68" s="302" t="s">
        <v>471</v>
      </c>
    </row>
    <row r="69" spans="2:18" ht="15" customHeight="1" x14ac:dyDescent="0.3">
      <c r="B69" s="298"/>
      <c r="C69" s="301"/>
      <c r="D69" s="307"/>
      <c r="E69" s="308"/>
      <c r="G69" s="300" t="s">
        <v>472</v>
      </c>
      <c r="H69" s="302" t="s">
        <v>473</v>
      </c>
    </row>
    <row r="70" spans="2:18" ht="15" customHeight="1" x14ac:dyDescent="0.3">
      <c r="B70" s="303" t="s">
        <v>110</v>
      </c>
      <c r="C70" s="304">
        <f>SUM(C46:C47)</f>
        <v>8000</v>
      </c>
      <c r="D70" s="307"/>
      <c r="E70" s="308">
        <f>E71-E66</f>
        <v>12750</v>
      </c>
      <c r="G70" s="300"/>
      <c r="H70" s="302" t="s">
        <v>474</v>
      </c>
    </row>
    <row r="71" spans="2:18" ht="15" customHeight="1" x14ac:dyDescent="0.3">
      <c r="B71" s="303" t="s">
        <v>435</v>
      </c>
      <c r="C71" s="304">
        <f>C45+C49</f>
        <v>10000</v>
      </c>
      <c r="D71" s="307"/>
      <c r="E71" s="308">
        <f>E61</f>
        <v>22650</v>
      </c>
      <c r="G71" s="300"/>
      <c r="H71" s="302" t="s">
        <v>475</v>
      </c>
      <c r="R71" s="130"/>
    </row>
    <row r="74" spans="2:18" x14ac:dyDescent="0.3">
      <c r="B74" s="24" t="s">
        <v>477</v>
      </c>
    </row>
    <row r="75" spans="2:18" x14ac:dyDescent="0.3">
      <c r="B75" s="785" t="s">
        <v>478</v>
      </c>
      <c r="C75" s="786"/>
      <c r="D75" s="786"/>
      <c r="E75" s="786"/>
      <c r="F75" s="786"/>
      <c r="G75" s="786"/>
      <c r="H75" s="786"/>
      <c r="I75" s="786"/>
      <c r="J75" s="786"/>
    </row>
    <row r="76" spans="2:18" x14ac:dyDescent="0.3">
      <c r="B76" s="786"/>
      <c r="C76" s="786"/>
      <c r="D76" s="786"/>
      <c r="E76" s="786"/>
      <c r="F76" s="786"/>
      <c r="G76" s="786"/>
      <c r="H76" s="786"/>
      <c r="I76" s="786"/>
      <c r="J76" s="786"/>
    </row>
    <row r="77" spans="2:18" x14ac:dyDescent="0.3">
      <c r="B77" s="786"/>
      <c r="C77" s="786"/>
      <c r="D77" s="786"/>
      <c r="E77" s="786"/>
      <c r="F77" s="786"/>
      <c r="G77" s="786"/>
      <c r="H77" s="786"/>
      <c r="I77" s="786"/>
      <c r="J77" s="786"/>
    </row>
    <row r="78" spans="2:18" x14ac:dyDescent="0.3">
      <c r="B78" s="786"/>
      <c r="C78" s="786"/>
      <c r="D78" s="786"/>
      <c r="E78" s="786"/>
      <c r="F78" s="786"/>
      <c r="G78" s="786"/>
      <c r="H78" s="786"/>
      <c r="I78" s="786"/>
      <c r="J78" s="786"/>
    </row>
    <row r="79" spans="2:18" x14ac:dyDescent="0.3">
      <c r="B79" s="786"/>
      <c r="C79" s="786"/>
      <c r="D79" s="786"/>
      <c r="E79" s="786"/>
      <c r="F79" s="786"/>
      <c r="G79" s="786"/>
      <c r="H79" s="786"/>
      <c r="I79" s="786"/>
      <c r="J79" s="786"/>
    </row>
    <row r="80" spans="2:18" x14ac:dyDescent="0.3">
      <c r="B80" s="786"/>
      <c r="C80" s="786"/>
      <c r="D80" s="786"/>
      <c r="E80" s="786"/>
      <c r="F80" s="786"/>
      <c r="G80" s="786"/>
      <c r="H80" s="786"/>
      <c r="I80" s="786"/>
      <c r="J80" s="786"/>
    </row>
  </sheetData>
  <mergeCells count="2">
    <mergeCell ref="G14:H14"/>
    <mergeCell ref="B75:J80"/>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1:N36"/>
  <sheetViews>
    <sheetView workbookViewId="0">
      <selection activeCell="J8" sqref="J8"/>
    </sheetView>
  </sheetViews>
  <sheetFormatPr defaultColWidth="8.77734375" defaultRowHeight="14.4" x14ac:dyDescent="0.3"/>
  <cols>
    <col min="3" max="3" width="12.21875" customWidth="1"/>
    <col min="4" max="4" width="13.77734375" customWidth="1"/>
    <col min="14" max="14" width="10.21875" bestFit="1" customWidth="1"/>
  </cols>
  <sheetData>
    <row r="1" spans="2:14" ht="15.6" x14ac:dyDescent="0.3">
      <c r="B1" s="14" t="s">
        <v>492</v>
      </c>
      <c r="N1" s="15" t="s">
        <v>135</v>
      </c>
    </row>
    <row r="3" spans="2:14" x14ac:dyDescent="0.3">
      <c r="B3" s="18" t="s">
        <v>485</v>
      </c>
      <c r="C3" s="19"/>
      <c r="D3" s="19"/>
      <c r="E3" s="19"/>
    </row>
    <row r="4" spans="2:14" ht="15" thickBot="1" x14ac:dyDescent="0.35">
      <c r="B4" s="18"/>
      <c r="C4" s="19"/>
      <c r="D4" s="19"/>
      <c r="E4" s="19"/>
    </row>
    <row r="5" spans="2:14" ht="15" thickBot="1" x14ac:dyDescent="0.35">
      <c r="B5" s="787"/>
      <c r="C5" s="788"/>
      <c r="D5" s="791" t="s">
        <v>486</v>
      </c>
      <c r="E5" s="792"/>
    </row>
    <row r="6" spans="2:14" ht="29.4" thickBot="1" x14ac:dyDescent="0.35">
      <c r="B6" s="789"/>
      <c r="C6" s="790"/>
      <c r="D6" s="310" t="s">
        <v>487</v>
      </c>
      <c r="E6" s="310" t="s">
        <v>488</v>
      </c>
    </row>
    <row r="7" spans="2:14" ht="16.2" thickBot="1" x14ac:dyDescent="0.35">
      <c r="B7" s="793" t="s">
        <v>489</v>
      </c>
      <c r="C7" s="310" t="s">
        <v>487</v>
      </c>
      <c r="D7" s="311">
        <v>5445</v>
      </c>
      <c r="E7" s="310">
        <v>433</v>
      </c>
      <c r="G7" s="312"/>
      <c r="H7" s="313"/>
      <c r="I7" s="314"/>
      <c r="J7" s="314"/>
    </row>
    <row r="8" spans="2:14" ht="16.2" thickBot="1" x14ac:dyDescent="0.35">
      <c r="B8" s="794"/>
      <c r="C8" s="310" t="s">
        <v>488</v>
      </c>
      <c r="D8" s="310">
        <v>907</v>
      </c>
      <c r="E8" s="311">
        <v>17899</v>
      </c>
      <c r="G8" s="313"/>
      <c r="H8" s="312"/>
      <c r="I8" s="314"/>
      <c r="J8" s="314"/>
    </row>
    <row r="10" spans="2:14" x14ac:dyDescent="0.3">
      <c r="B10" s="19" t="s">
        <v>490</v>
      </c>
    </row>
    <row r="11" spans="2:14" x14ac:dyDescent="0.3">
      <c r="B11" s="106"/>
      <c r="C11" s="107"/>
      <c r="D11" s="107"/>
      <c r="E11" s="107"/>
      <c r="F11" s="107"/>
      <c r="G11" s="107"/>
      <c r="H11" s="107"/>
      <c r="I11" s="107"/>
      <c r="J11" s="107"/>
      <c r="K11" s="107"/>
      <c r="L11" s="107"/>
      <c r="M11" s="108"/>
    </row>
    <row r="12" spans="2:14" x14ac:dyDescent="0.3">
      <c r="B12" s="109"/>
      <c r="C12" s="40"/>
      <c r="D12" s="40"/>
      <c r="E12" s="40"/>
      <c r="F12" s="40"/>
      <c r="G12" s="40"/>
      <c r="H12" s="40"/>
      <c r="I12" s="40"/>
      <c r="J12" s="40"/>
      <c r="K12" s="40"/>
      <c r="L12" s="40"/>
      <c r="M12" s="110"/>
    </row>
    <row r="13" spans="2:14" x14ac:dyDescent="0.3">
      <c r="B13" s="109"/>
      <c r="C13" s="40"/>
      <c r="D13" s="40"/>
      <c r="E13" s="40"/>
      <c r="F13" s="40"/>
      <c r="G13" s="40"/>
      <c r="H13" s="40"/>
      <c r="I13" s="40"/>
      <c r="J13" s="40"/>
      <c r="K13" s="40"/>
      <c r="L13" s="40"/>
      <c r="M13" s="110"/>
    </row>
    <row r="14" spans="2:14" x14ac:dyDescent="0.3">
      <c r="B14" s="109"/>
      <c r="C14" s="40"/>
      <c r="D14" s="40"/>
      <c r="E14" s="40"/>
      <c r="F14" s="40"/>
      <c r="G14" s="40"/>
      <c r="H14" s="40"/>
      <c r="I14" s="40"/>
      <c r="J14" s="40"/>
      <c r="K14" s="40"/>
      <c r="L14" s="40"/>
      <c r="M14" s="110"/>
    </row>
    <row r="15" spans="2:14" x14ac:dyDescent="0.3">
      <c r="B15" s="109"/>
      <c r="C15" s="40"/>
      <c r="D15" s="40"/>
      <c r="E15" s="40"/>
      <c r="F15" s="40"/>
      <c r="G15" s="40"/>
      <c r="H15" s="40"/>
      <c r="I15" s="40"/>
      <c r="J15" s="40"/>
      <c r="K15" s="40"/>
      <c r="L15" s="40"/>
      <c r="M15" s="110"/>
    </row>
    <row r="16" spans="2:14" x14ac:dyDescent="0.3">
      <c r="B16" s="109"/>
      <c r="C16" s="40"/>
      <c r="D16" s="40"/>
      <c r="E16" s="40"/>
      <c r="F16" s="40"/>
      <c r="G16" s="40"/>
      <c r="H16" s="40"/>
      <c r="I16" s="40"/>
      <c r="J16" s="40"/>
      <c r="K16" s="40"/>
      <c r="L16" s="40"/>
      <c r="M16" s="110"/>
    </row>
    <row r="17" spans="2:13" x14ac:dyDescent="0.3">
      <c r="B17" s="109"/>
      <c r="C17" s="40"/>
      <c r="D17" s="40"/>
      <c r="E17" s="40"/>
      <c r="F17" s="40"/>
      <c r="G17" s="40"/>
      <c r="H17" s="40"/>
      <c r="I17" s="40"/>
      <c r="J17" s="40"/>
      <c r="K17" s="40"/>
      <c r="L17" s="40"/>
      <c r="M17" s="110"/>
    </row>
    <row r="18" spans="2:13" x14ac:dyDescent="0.3">
      <c r="B18" s="109"/>
      <c r="C18" s="40"/>
      <c r="D18" s="40"/>
      <c r="E18" s="40"/>
      <c r="F18" s="40"/>
      <c r="G18" s="40"/>
      <c r="H18" s="40"/>
      <c r="I18" s="40"/>
      <c r="J18" s="40"/>
      <c r="K18" s="40"/>
      <c r="L18" s="40"/>
      <c r="M18" s="110"/>
    </row>
    <row r="19" spans="2:13" x14ac:dyDescent="0.3">
      <c r="B19" s="109"/>
      <c r="C19" s="40"/>
      <c r="D19" s="40"/>
      <c r="E19" s="40"/>
      <c r="F19" s="40"/>
      <c r="G19" s="40"/>
      <c r="H19" s="40"/>
      <c r="I19" s="40"/>
      <c r="J19" s="40"/>
      <c r="K19" s="40"/>
      <c r="L19" s="40"/>
      <c r="M19" s="110"/>
    </row>
    <row r="20" spans="2:13" x14ac:dyDescent="0.3">
      <c r="B20" s="109"/>
      <c r="C20" s="40"/>
      <c r="D20" s="40"/>
      <c r="E20" s="40"/>
      <c r="F20" s="40"/>
      <c r="G20" s="40"/>
      <c r="H20" s="40"/>
      <c r="I20" s="40"/>
      <c r="J20" s="40"/>
      <c r="K20" s="40"/>
      <c r="L20" s="40"/>
      <c r="M20" s="110"/>
    </row>
    <row r="21" spans="2:13" x14ac:dyDescent="0.3">
      <c r="B21" s="111"/>
      <c r="C21" s="112"/>
      <c r="D21" s="112"/>
      <c r="E21" s="112"/>
      <c r="F21" s="112"/>
      <c r="G21" s="112"/>
      <c r="H21" s="112"/>
      <c r="I21" s="112"/>
      <c r="J21" s="112"/>
      <c r="K21" s="112"/>
      <c r="L21" s="112"/>
      <c r="M21" s="113"/>
    </row>
    <row r="23" spans="2:13" x14ac:dyDescent="0.3">
      <c r="B23" s="19" t="s">
        <v>491</v>
      </c>
    </row>
    <row r="24" spans="2:13" x14ac:dyDescent="0.3">
      <c r="B24" s="106"/>
      <c r="C24" s="107"/>
      <c r="D24" s="107"/>
      <c r="E24" s="107"/>
      <c r="F24" s="107"/>
      <c r="G24" s="107"/>
      <c r="H24" s="107"/>
      <c r="I24" s="107"/>
      <c r="J24" s="107"/>
      <c r="K24" s="107"/>
      <c r="L24" s="107"/>
      <c r="M24" s="108"/>
    </row>
    <row r="25" spans="2:13" x14ac:dyDescent="0.3">
      <c r="B25" s="109"/>
      <c r="C25" s="40"/>
      <c r="D25" s="40"/>
      <c r="E25" s="40"/>
      <c r="F25" s="40"/>
      <c r="G25" s="40"/>
      <c r="H25" s="40"/>
      <c r="I25" s="40"/>
      <c r="J25" s="40"/>
      <c r="K25" s="40"/>
      <c r="L25" s="40"/>
      <c r="M25" s="110"/>
    </row>
    <row r="26" spans="2:13" x14ac:dyDescent="0.3">
      <c r="B26" s="109"/>
      <c r="C26" s="40"/>
      <c r="D26" s="40"/>
      <c r="E26" s="40"/>
      <c r="F26" s="40"/>
      <c r="G26" s="40"/>
      <c r="H26" s="40"/>
      <c r="I26" s="40"/>
      <c r="J26" s="40"/>
      <c r="K26" s="40"/>
      <c r="L26" s="40"/>
      <c r="M26" s="110"/>
    </row>
    <row r="27" spans="2:13" x14ac:dyDescent="0.3">
      <c r="B27" s="109"/>
      <c r="C27" s="40"/>
      <c r="D27" s="40"/>
      <c r="E27" s="40"/>
      <c r="F27" s="40"/>
      <c r="G27" s="40"/>
      <c r="H27" s="40"/>
      <c r="I27" s="40"/>
      <c r="J27" s="40"/>
      <c r="K27" s="40"/>
      <c r="L27" s="40"/>
      <c r="M27" s="110"/>
    </row>
    <row r="28" spans="2:13" x14ac:dyDescent="0.3">
      <c r="B28" s="109"/>
      <c r="C28" s="40"/>
      <c r="D28" s="40"/>
      <c r="E28" s="40"/>
      <c r="F28" s="40"/>
      <c r="G28" s="40"/>
      <c r="H28" s="40"/>
      <c r="I28" s="40"/>
      <c r="J28" s="40"/>
      <c r="K28" s="40"/>
      <c r="L28" s="40"/>
      <c r="M28" s="110"/>
    </row>
    <row r="29" spans="2:13" x14ac:dyDescent="0.3">
      <c r="B29" s="109"/>
      <c r="C29" s="40"/>
      <c r="D29" s="40"/>
      <c r="E29" s="40"/>
      <c r="F29" s="40"/>
      <c r="G29" s="40"/>
      <c r="H29" s="40"/>
      <c r="I29" s="40"/>
      <c r="J29" s="40"/>
      <c r="K29" s="40"/>
      <c r="L29" s="40"/>
      <c r="M29" s="110"/>
    </row>
    <row r="30" spans="2:13" x14ac:dyDescent="0.3">
      <c r="B30" s="109"/>
      <c r="C30" s="40"/>
      <c r="D30" s="40"/>
      <c r="E30" s="40"/>
      <c r="F30" s="40"/>
      <c r="G30" s="40"/>
      <c r="H30" s="40"/>
      <c r="I30" s="40"/>
      <c r="J30" s="40"/>
      <c r="K30" s="40"/>
      <c r="L30" s="40"/>
      <c r="M30" s="110"/>
    </row>
    <row r="31" spans="2:13" x14ac:dyDescent="0.3">
      <c r="B31" s="109"/>
      <c r="C31" s="40"/>
      <c r="D31" s="40"/>
      <c r="E31" s="40"/>
      <c r="F31" s="40"/>
      <c r="G31" s="40"/>
      <c r="H31" s="40"/>
      <c r="I31" s="40"/>
      <c r="J31" s="40"/>
      <c r="K31" s="40"/>
      <c r="L31" s="40"/>
      <c r="M31" s="110"/>
    </row>
    <row r="32" spans="2:13" x14ac:dyDescent="0.3">
      <c r="B32" s="109"/>
      <c r="C32" s="40"/>
      <c r="D32" s="40"/>
      <c r="E32" s="40"/>
      <c r="F32" s="40"/>
      <c r="G32" s="40"/>
      <c r="H32" s="40"/>
      <c r="I32" s="40"/>
      <c r="J32" s="40"/>
      <c r="K32" s="40"/>
      <c r="L32" s="40"/>
      <c r="M32" s="110"/>
    </row>
    <row r="33" spans="2:13" x14ac:dyDescent="0.3">
      <c r="B33" s="109"/>
      <c r="C33" s="40"/>
      <c r="D33" s="40"/>
      <c r="E33" s="40"/>
      <c r="F33" s="40"/>
      <c r="G33" s="40"/>
      <c r="H33" s="40"/>
      <c r="I33" s="40"/>
      <c r="J33" s="40"/>
      <c r="K33" s="40"/>
      <c r="L33" s="40"/>
      <c r="M33" s="110"/>
    </row>
    <row r="34" spans="2:13" x14ac:dyDescent="0.3">
      <c r="B34" s="109"/>
      <c r="C34" s="40"/>
      <c r="D34" s="40"/>
      <c r="E34" s="40"/>
      <c r="F34" s="40"/>
      <c r="G34" s="40"/>
      <c r="H34" s="40"/>
      <c r="I34" s="40"/>
      <c r="J34" s="40"/>
      <c r="K34" s="40"/>
      <c r="L34" s="40"/>
      <c r="M34" s="110"/>
    </row>
    <row r="35" spans="2:13" x14ac:dyDescent="0.3">
      <c r="B35" s="109"/>
      <c r="C35" s="40"/>
      <c r="D35" s="40"/>
      <c r="E35" s="40"/>
      <c r="F35" s="40"/>
      <c r="G35" s="40"/>
      <c r="H35" s="40"/>
      <c r="I35" s="40"/>
      <c r="J35" s="40"/>
      <c r="K35" s="40"/>
      <c r="L35" s="40"/>
      <c r="M35" s="110"/>
    </row>
    <row r="36" spans="2:13" x14ac:dyDescent="0.3">
      <c r="B36" s="111"/>
      <c r="C36" s="112"/>
      <c r="D36" s="112"/>
      <c r="E36" s="112"/>
      <c r="F36" s="112"/>
      <c r="G36" s="112"/>
      <c r="H36" s="112"/>
      <c r="I36" s="112"/>
      <c r="J36" s="112"/>
      <c r="K36" s="112"/>
      <c r="L36" s="112"/>
      <c r="M36" s="113"/>
    </row>
  </sheetData>
  <mergeCells count="3">
    <mergeCell ref="B5:C6"/>
    <mergeCell ref="D5:E5"/>
    <mergeCell ref="B7:B8"/>
  </mergeCells>
  <hyperlinks>
    <hyperlink ref="N1" location="'Navigation &amp; Instructions'!A1" display="Navigation" xr:uid="{00000000-0004-0000-2800-000000000000}"/>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1:N36"/>
  <sheetViews>
    <sheetView workbookViewId="0">
      <selection activeCell="N6" sqref="N6"/>
    </sheetView>
  </sheetViews>
  <sheetFormatPr defaultColWidth="8.77734375" defaultRowHeight="14.4" x14ac:dyDescent="0.3"/>
  <cols>
    <col min="3" max="3" width="12.21875" customWidth="1"/>
    <col min="4" max="4" width="13.77734375" customWidth="1"/>
    <col min="14" max="14" width="10.21875" bestFit="1" customWidth="1"/>
  </cols>
  <sheetData>
    <row r="1" spans="2:14" ht="15.6" x14ac:dyDescent="0.3">
      <c r="B1" s="14" t="s">
        <v>498</v>
      </c>
      <c r="N1" s="15" t="s">
        <v>135</v>
      </c>
    </row>
    <row r="3" spans="2:14" x14ac:dyDescent="0.3">
      <c r="B3" s="18" t="s">
        <v>485</v>
      </c>
      <c r="C3" s="19"/>
      <c r="D3" s="19"/>
      <c r="E3" s="19"/>
    </row>
    <row r="4" spans="2:14" ht="15" thickBot="1" x14ac:dyDescent="0.35">
      <c r="B4" s="18"/>
      <c r="C4" s="19"/>
      <c r="D4" s="19"/>
      <c r="E4" s="19"/>
    </row>
    <row r="5" spans="2:14" ht="15" thickBot="1" x14ac:dyDescent="0.35">
      <c r="B5" s="787"/>
      <c r="C5" s="788"/>
      <c r="D5" s="791" t="s">
        <v>486</v>
      </c>
      <c r="E5" s="792"/>
    </row>
    <row r="6" spans="2:14" ht="29.4" thickBot="1" x14ac:dyDescent="0.35">
      <c r="B6" s="789"/>
      <c r="C6" s="790"/>
      <c r="D6" s="310" t="s">
        <v>487</v>
      </c>
      <c r="E6" s="310" t="s">
        <v>488</v>
      </c>
    </row>
    <row r="7" spans="2:14" ht="16.2" thickBot="1" x14ac:dyDescent="0.35">
      <c r="B7" s="793" t="s">
        <v>489</v>
      </c>
      <c r="C7" s="310" t="s">
        <v>487</v>
      </c>
      <c r="D7" s="311">
        <v>5445</v>
      </c>
      <c r="E7" s="310">
        <v>433</v>
      </c>
      <c r="G7" s="312"/>
      <c r="H7" s="313"/>
      <c r="I7" s="314"/>
      <c r="J7" s="314"/>
    </row>
    <row r="8" spans="2:14" ht="16.2" thickBot="1" x14ac:dyDescent="0.35">
      <c r="B8" s="794"/>
      <c r="C8" s="310" t="s">
        <v>488</v>
      </c>
      <c r="D8" s="310">
        <v>907</v>
      </c>
      <c r="E8" s="311">
        <v>17899</v>
      </c>
      <c r="G8" s="313"/>
      <c r="H8" s="312"/>
      <c r="I8" s="314"/>
      <c r="J8" s="314"/>
    </row>
    <row r="10" spans="2:14" x14ac:dyDescent="0.3">
      <c r="B10" s="19" t="s">
        <v>490</v>
      </c>
    </row>
    <row r="11" spans="2:14" x14ac:dyDescent="0.3">
      <c r="B11" s="106" t="s">
        <v>493</v>
      </c>
      <c r="C11" s="315" t="s">
        <v>494</v>
      </c>
      <c r="D11" s="107"/>
      <c r="E11" s="107"/>
      <c r="F11" s="107"/>
      <c r="G11" s="107"/>
      <c r="H11" s="107"/>
      <c r="I11" s="107"/>
      <c r="J11" s="107"/>
      <c r="K11" s="107"/>
      <c r="L11" s="107"/>
      <c r="M11" s="108"/>
    </row>
    <row r="12" spans="2:14" x14ac:dyDescent="0.3">
      <c r="B12" s="109"/>
      <c r="C12" s="316"/>
      <c r="D12" s="40"/>
      <c r="E12" s="40"/>
      <c r="F12" s="40"/>
      <c r="G12" s="40"/>
      <c r="H12" s="40"/>
      <c r="I12" s="40"/>
      <c r="J12" s="40"/>
      <c r="K12" s="40"/>
      <c r="L12" s="40"/>
      <c r="M12" s="110"/>
    </row>
    <row r="13" spans="2:14" x14ac:dyDescent="0.3">
      <c r="B13" s="109"/>
      <c r="C13" s="40"/>
      <c r="D13" s="40"/>
      <c r="E13" s="40"/>
      <c r="F13" s="40"/>
      <c r="G13" s="40"/>
      <c r="H13" s="40"/>
      <c r="I13" s="40"/>
      <c r="J13" s="40"/>
      <c r="K13" s="40"/>
      <c r="L13" s="40"/>
      <c r="M13" s="110"/>
    </row>
    <row r="14" spans="2:14" x14ac:dyDescent="0.3">
      <c r="B14" s="109" t="s">
        <v>493</v>
      </c>
      <c r="C14" s="40">
        <f>D7/SUM(D7:D8)</f>
        <v>0.85721032745591941</v>
      </c>
      <c r="D14" s="40"/>
      <c r="E14" s="40"/>
      <c r="F14" s="40"/>
      <c r="G14" s="40"/>
      <c r="H14" s="40"/>
      <c r="I14" s="40"/>
      <c r="J14" s="40"/>
      <c r="K14" s="40"/>
      <c r="L14" s="40"/>
      <c r="M14" s="110"/>
    </row>
    <row r="15" spans="2:14" x14ac:dyDescent="0.3">
      <c r="B15" s="109"/>
      <c r="C15" s="40"/>
      <c r="D15" s="40"/>
      <c r="E15" s="40"/>
      <c r="F15" s="40"/>
      <c r="G15" s="40"/>
      <c r="H15" s="40"/>
      <c r="I15" s="40"/>
      <c r="J15" s="40"/>
      <c r="K15" s="40"/>
      <c r="L15" s="40"/>
      <c r="M15" s="110"/>
    </row>
    <row r="16" spans="2:14" x14ac:dyDescent="0.3">
      <c r="B16" s="109" t="s">
        <v>495</v>
      </c>
      <c r="C16" s="317" t="s">
        <v>496</v>
      </c>
      <c r="D16" s="40"/>
      <c r="E16" s="40"/>
      <c r="F16" s="40"/>
      <c r="G16" s="40"/>
      <c r="H16" s="40"/>
      <c r="I16" s="40"/>
      <c r="J16" s="40"/>
      <c r="K16" s="40"/>
      <c r="L16" s="40"/>
      <c r="M16" s="110"/>
    </row>
    <row r="17" spans="2:13" x14ac:dyDescent="0.3">
      <c r="B17" s="109"/>
      <c r="C17" s="316"/>
      <c r="D17" s="40"/>
      <c r="E17" s="40"/>
      <c r="F17" s="40"/>
      <c r="G17" s="40"/>
      <c r="H17" s="40"/>
      <c r="I17" s="40"/>
      <c r="J17" s="40"/>
      <c r="K17" s="40"/>
      <c r="L17" s="40"/>
      <c r="M17" s="110"/>
    </row>
    <row r="18" spans="2:13" x14ac:dyDescent="0.3">
      <c r="B18" s="109"/>
      <c r="C18" s="40"/>
      <c r="D18" s="40"/>
      <c r="E18" s="40"/>
      <c r="F18" s="40"/>
      <c r="G18" s="40"/>
      <c r="H18" s="40"/>
      <c r="I18" s="40"/>
      <c r="J18" s="40"/>
      <c r="K18" s="40"/>
      <c r="L18" s="40"/>
      <c r="M18" s="110"/>
    </row>
    <row r="19" spans="2:13" x14ac:dyDescent="0.3">
      <c r="B19" s="109" t="s">
        <v>495</v>
      </c>
      <c r="C19" s="40">
        <f>D7/SUM(D7:E7)</f>
        <v>0.9263354882613134</v>
      </c>
      <c r="D19" s="40"/>
      <c r="E19" s="40"/>
      <c r="F19" s="40"/>
      <c r="G19" s="40"/>
      <c r="H19" s="40"/>
      <c r="I19" s="40"/>
      <c r="J19" s="40"/>
      <c r="K19" s="40"/>
      <c r="L19" s="40"/>
      <c r="M19" s="110"/>
    </row>
    <row r="20" spans="2:13" x14ac:dyDescent="0.3">
      <c r="B20" s="109"/>
      <c r="C20" s="40"/>
      <c r="D20" s="40"/>
      <c r="E20" s="40"/>
      <c r="F20" s="40"/>
      <c r="G20" s="40"/>
      <c r="H20" s="40"/>
      <c r="I20" s="40"/>
      <c r="J20" s="40"/>
      <c r="K20" s="40"/>
      <c r="L20" s="40"/>
      <c r="M20" s="110"/>
    </row>
    <row r="21" spans="2:13" x14ac:dyDescent="0.3">
      <c r="B21" s="111"/>
      <c r="C21" s="112"/>
      <c r="D21" s="112"/>
      <c r="E21" s="112"/>
      <c r="F21" s="112"/>
      <c r="G21" s="112"/>
      <c r="H21" s="112"/>
      <c r="I21" s="112"/>
      <c r="J21" s="112"/>
      <c r="K21" s="112"/>
      <c r="L21" s="112"/>
      <c r="M21" s="113"/>
    </row>
    <row r="23" spans="2:13" x14ac:dyDescent="0.3">
      <c r="B23" s="19" t="s">
        <v>491</v>
      </c>
    </row>
    <row r="24" spans="2:13" x14ac:dyDescent="0.3">
      <c r="B24" s="795" t="s">
        <v>497</v>
      </c>
      <c r="C24" s="796"/>
      <c r="D24" s="796"/>
      <c r="E24" s="796"/>
      <c r="F24" s="796"/>
      <c r="G24" s="796"/>
      <c r="H24" s="796"/>
      <c r="I24" s="796"/>
      <c r="J24" s="796"/>
      <c r="K24" s="796"/>
      <c r="L24" s="796"/>
      <c r="M24" s="797"/>
    </row>
    <row r="25" spans="2:13" x14ac:dyDescent="0.3">
      <c r="B25" s="798"/>
      <c r="C25" s="799"/>
      <c r="D25" s="799"/>
      <c r="E25" s="799"/>
      <c r="F25" s="799"/>
      <c r="G25" s="799"/>
      <c r="H25" s="799"/>
      <c r="I25" s="799"/>
      <c r="J25" s="799"/>
      <c r="K25" s="799"/>
      <c r="L25" s="799"/>
      <c r="M25" s="800"/>
    </row>
    <row r="26" spans="2:13" x14ac:dyDescent="0.3">
      <c r="B26" s="798"/>
      <c r="C26" s="799"/>
      <c r="D26" s="799"/>
      <c r="E26" s="799"/>
      <c r="F26" s="799"/>
      <c r="G26" s="799"/>
      <c r="H26" s="799"/>
      <c r="I26" s="799"/>
      <c r="J26" s="799"/>
      <c r="K26" s="799"/>
      <c r="L26" s="799"/>
      <c r="M26" s="800"/>
    </row>
    <row r="27" spans="2:13" x14ac:dyDescent="0.3">
      <c r="B27" s="798"/>
      <c r="C27" s="799"/>
      <c r="D27" s="799"/>
      <c r="E27" s="799"/>
      <c r="F27" s="799"/>
      <c r="G27" s="799"/>
      <c r="H27" s="799"/>
      <c r="I27" s="799"/>
      <c r="J27" s="799"/>
      <c r="K27" s="799"/>
      <c r="L27" s="799"/>
      <c r="M27" s="800"/>
    </row>
    <row r="28" spans="2:13" x14ac:dyDescent="0.3">
      <c r="B28" s="798"/>
      <c r="C28" s="799"/>
      <c r="D28" s="799"/>
      <c r="E28" s="799"/>
      <c r="F28" s="799"/>
      <c r="G28" s="799"/>
      <c r="H28" s="799"/>
      <c r="I28" s="799"/>
      <c r="J28" s="799"/>
      <c r="K28" s="799"/>
      <c r="L28" s="799"/>
      <c r="M28" s="800"/>
    </row>
    <row r="29" spans="2:13" x14ac:dyDescent="0.3">
      <c r="B29" s="798"/>
      <c r="C29" s="799"/>
      <c r="D29" s="799"/>
      <c r="E29" s="799"/>
      <c r="F29" s="799"/>
      <c r="G29" s="799"/>
      <c r="H29" s="799"/>
      <c r="I29" s="799"/>
      <c r="J29" s="799"/>
      <c r="K29" s="799"/>
      <c r="L29" s="799"/>
      <c r="M29" s="800"/>
    </row>
    <row r="30" spans="2:13" x14ac:dyDescent="0.3">
      <c r="B30" s="798"/>
      <c r="C30" s="799"/>
      <c r="D30" s="799"/>
      <c r="E30" s="799"/>
      <c r="F30" s="799"/>
      <c r="G30" s="799"/>
      <c r="H30" s="799"/>
      <c r="I30" s="799"/>
      <c r="J30" s="799"/>
      <c r="K30" s="799"/>
      <c r="L30" s="799"/>
      <c r="M30" s="800"/>
    </row>
    <row r="31" spans="2:13" x14ac:dyDescent="0.3">
      <c r="B31" s="798"/>
      <c r="C31" s="799"/>
      <c r="D31" s="799"/>
      <c r="E31" s="799"/>
      <c r="F31" s="799"/>
      <c r="G31" s="799"/>
      <c r="H31" s="799"/>
      <c r="I31" s="799"/>
      <c r="J31" s="799"/>
      <c r="K31" s="799"/>
      <c r="L31" s="799"/>
      <c r="M31" s="800"/>
    </row>
    <row r="32" spans="2:13" x14ac:dyDescent="0.3">
      <c r="B32" s="798"/>
      <c r="C32" s="799"/>
      <c r="D32" s="799"/>
      <c r="E32" s="799"/>
      <c r="F32" s="799"/>
      <c r="G32" s="799"/>
      <c r="H32" s="799"/>
      <c r="I32" s="799"/>
      <c r="J32" s="799"/>
      <c r="K32" s="799"/>
      <c r="L32" s="799"/>
      <c r="M32" s="800"/>
    </row>
    <row r="33" spans="2:13" x14ac:dyDescent="0.3">
      <c r="B33" s="798"/>
      <c r="C33" s="799"/>
      <c r="D33" s="799"/>
      <c r="E33" s="799"/>
      <c r="F33" s="799"/>
      <c r="G33" s="799"/>
      <c r="H33" s="799"/>
      <c r="I33" s="799"/>
      <c r="J33" s="799"/>
      <c r="K33" s="799"/>
      <c r="L33" s="799"/>
      <c r="M33" s="800"/>
    </row>
    <row r="34" spans="2:13" x14ac:dyDescent="0.3">
      <c r="B34" s="798"/>
      <c r="C34" s="799"/>
      <c r="D34" s="799"/>
      <c r="E34" s="799"/>
      <c r="F34" s="799"/>
      <c r="G34" s="799"/>
      <c r="H34" s="799"/>
      <c r="I34" s="799"/>
      <c r="J34" s="799"/>
      <c r="K34" s="799"/>
      <c r="L34" s="799"/>
      <c r="M34" s="800"/>
    </row>
    <row r="35" spans="2:13" x14ac:dyDescent="0.3">
      <c r="B35" s="798"/>
      <c r="C35" s="799"/>
      <c r="D35" s="799"/>
      <c r="E35" s="799"/>
      <c r="F35" s="799"/>
      <c r="G35" s="799"/>
      <c r="H35" s="799"/>
      <c r="I35" s="799"/>
      <c r="J35" s="799"/>
      <c r="K35" s="799"/>
      <c r="L35" s="799"/>
      <c r="M35" s="800"/>
    </row>
    <row r="36" spans="2:13" x14ac:dyDescent="0.3">
      <c r="B36" s="801"/>
      <c r="C36" s="802"/>
      <c r="D36" s="802"/>
      <c r="E36" s="802"/>
      <c r="F36" s="802"/>
      <c r="G36" s="802"/>
      <c r="H36" s="802"/>
      <c r="I36" s="802"/>
      <c r="J36" s="802"/>
      <c r="K36" s="802"/>
      <c r="L36" s="802"/>
      <c r="M36" s="803"/>
    </row>
  </sheetData>
  <mergeCells count="4">
    <mergeCell ref="B5:C6"/>
    <mergeCell ref="D5:E5"/>
    <mergeCell ref="B7:B8"/>
    <mergeCell ref="B24:M36"/>
  </mergeCells>
  <hyperlinks>
    <hyperlink ref="N1" location="'Navigation &amp; Instructions'!A1" display="Navigation" xr:uid="{00000000-0004-0000-2900-000000000000}"/>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1:Q1011"/>
  <sheetViews>
    <sheetView workbookViewId="0">
      <selection activeCell="N21" sqref="N21"/>
    </sheetView>
  </sheetViews>
  <sheetFormatPr defaultColWidth="8.77734375" defaultRowHeight="14.4" x14ac:dyDescent="0.3"/>
  <cols>
    <col min="2" max="2" width="22.21875" customWidth="1"/>
    <col min="3" max="3" width="38.77734375" customWidth="1"/>
    <col min="4" max="12" width="10.77734375" customWidth="1"/>
    <col min="14" max="14" width="9.77734375" customWidth="1"/>
  </cols>
  <sheetData>
    <row r="1" spans="2:17" ht="15.6" x14ac:dyDescent="0.3">
      <c r="B1" s="14" t="s">
        <v>509</v>
      </c>
      <c r="N1" s="318" t="s">
        <v>135</v>
      </c>
    </row>
    <row r="3" spans="2:17" x14ac:dyDescent="0.3">
      <c r="B3" s="18" t="s">
        <v>499</v>
      </c>
      <c r="C3" s="19"/>
      <c r="D3" s="19"/>
      <c r="E3" s="19"/>
      <c r="F3" s="19"/>
      <c r="G3" s="19"/>
      <c r="H3" s="19"/>
    </row>
    <row r="4" spans="2:17" x14ac:dyDescent="0.3">
      <c r="B4" s="319" t="s">
        <v>500</v>
      </c>
      <c r="C4" s="19"/>
      <c r="D4" s="19"/>
      <c r="E4" s="19"/>
      <c r="F4" s="19"/>
      <c r="G4" s="19"/>
      <c r="H4" s="19"/>
    </row>
    <row r="5" spans="2:17" ht="15" thickBot="1" x14ac:dyDescent="0.35">
      <c r="B5" s="140"/>
      <c r="C5" s="19"/>
      <c r="D5" s="19"/>
      <c r="E5" s="19"/>
      <c r="F5" s="19"/>
      <c r="G5" s="19"/>
      <c r="H5" s="19"/>
    </row>
    <row r="6" spans="2:17" ht="15" thickBot="1" x14ac:dyDescent="0.35">
      <c r="C6" s="320" t="s">
        <v>33</v>
      </c>
      <c r="D6" s="321">
        <v>1</v>
      </c>
      <c r="E6" s="321">
        <v>2</v>
      </c>
      <c r="F6" s="321">
        <v>3</v>
      </c>
      <c r="G6" s="321">
        <v>4</v>
      </c>
      <c r="H6" s="321">
        <v>5</v>
      </c>
      <c r="I6" s="321" t="s">
        <v>501</v>
      </c>
    </row>
    <row r="7" spans="2:17" ht="15" thickBot="1" x14ac:dyDescent="0.35">
      <c r="C7" s="322" t="s">
        <v>502</v>
      </c>
      <c r="D7" s="323">
        <v>2</v>
      </c>
      <c r="E7" s="323">
        <v>4</v>
      </c>
      <c r="F7" s="323">
        <v>6</v>
      </c>
      <c r="G7" s="323">
        <v>8</v>
      </c>
      <c r="H7" s="323">
        <v>10</v>
      </c>
      <c r="I7" s="323">
        <v>10</v>
      </c>
    </row>
    <row r="8" spans="2:17" x14ac:dyDescent="0.3">
      <c r="B8" s="324"/>
      <c r="C8" s="19"/>
      <c r="D8" s="19"/>
      <c r="E8" s="19"/>
      <c r="F8" s="19"/>
      <c r="G8" s="19"/>
      <c r="H8" s="19"/>
    </row>
    <row r="9" spans="2:17" ht="15.6" x14ac:dyDescent="0.3">
      <c r="B9" s="319" t="s">
        <v>503</v>
      </c>
      <c r="C9" s="19"/>
      <c r="D9" s="19"/>
      <c r="E9" s="19"/>
      <c r="F9" s="19"/>
      <c r="G9" s="19"/>
      <c r="H9" s="19"/>
      <c r="I9" s="167"/>
      <c r="J9" s="167"/>
      <c r="K9" s="167"/>
      <c r="L9" s="325"/>
      <c r="M9" s="325"/>
      <c r="N9" s="325"/>
      <c r="O9" s="325"/>
      <c r="P9" s="325"/>
      <c r="Q9" s="325"/>
    </row>
    <row r="10" spans="2:17" ht="15.6" x14ac:dyDescent="0.3">
      <c r="B10" s="19"/>
      <c r="C10" s="19"/>
      <c r="D10" s="19"/>
      <c r="E10" s="19"/>
      <c r="F10" s="19"/>
      <c r="G10" s="19"/>
      <c r="H10" s="19"/>
      <c r="I10" s="326"/>
      <c r="J10" s="326"/>
      <c r="K10" s="326"/>
      <c r="L10" s="327"/>
      <c r="M10" s="327"/>
      <c r="N10" s="327"/>
      <c r="O10" s="327"/>
    </row>
    <row r="11" spans="2:17" ht="13.2" customHeight="1" x14ac:dyDescent="0.3"/>
    <row r="12" spans="2:17" x14ac:dyDescent="0.3">
      <c r="B12" s="328" t="s">
        <v>504</v>
      </c>
      <c r="C12" s="329"/>
    </row>
    <row r="13" spans="2:17" x14ac:dyDescent="0.3">
      <c r="B13" s="106"/>
      <c r="C13" s="268"/>
      <c r="D13" s="315"/>
      <c r="E13" s="107"/>
      <c r="F13" s="107"/>
      <c r="G13" s="107"/>
      <c r="H13" s="107"/>
      <c r="I13" s="107"/>
      <c r="J13" s="107"/>
      <c r="K13" s="107"/>
      <c r="L13" s="108"/>
    </row>
    <row r="14" spans="2:17" x14ac:dyDescent="0.3">
      <c r="B14" s="330" t="s">
        <v>505</v>
      </c>
      <c r="C14" s="331"/>
      <c r="D14" s="40"/>
      <c r="E14" s="40"/>
      <c r="F14" s="40"/>
      <c r="G14" s="40"/>
      <c r="H14" s="40"/>
      <c r="I14" s="40"/>
      <c r="J14" s="40"/>
      <c r="K14" s="40"/>
      <c r="L14" s="110"/>
    </row>
    <row r="15" spans="2:17" x14ac:dyDescent="0.3">
      <c r="B15" s="109"/>
      <c r="C15" s="198"/>
      <c r="D15" s="40"/>
      <c r="E15" s="40"/>
      <c r="F15" s="40"/>
      <c r="G15" s="40"/>
      <c r="H15" s="40"/>
      <c r="I15" s="40"/>
      <c r="J15" s="40"/>
      <c r="K15" s="40"/>
      <c r="L15" s="110"/>
    </row>
    <row r="16" spans="2:17" x14ac:dyDescent="0.3">
      <c r="B16" s="332" t="s">
        <v>506</v>
      </c>
      <c r="C16" s="198"/>
      <c r="D16" s="40"/>
      <c r="E16" s="40"/>
      <c r="F16" s="40"/>
      <c r="G16" s="40"/>
      <c r="H16" s="40"/>
      <c r="I16" s="40"/>
      <c r="J16" s="40"/>
      <c r="K16" s="40"/>
      <c r="L16" s="110"/>
    </row>
    <row r="17" spans="2:12" x14ac:dyDescent="0.3">
      <c r="B17" s="109"/>
      <c r="C17" s="198"/>
      <c r="D17" s="40"/>
      <c r="E17" s="40"/>
      <c r="F17" s="40"/>
      <c r="G17" s="198"/>
      <c r="H17" s="40"/>
      <c r="I17" s="40"/>
      <c r="J17" s="40"/>
      <c r="K17" s="40"/>
      <c r="L17" s="110"/>
    </row>
    <row r="18" spans="2:12" x14ac:dyDescent="0.3">
      <c r="B18" s="109"/>
      <c r="C18" s="198"/>
      <c r="D18" s="40"/>
      <c r="E18" s="40"/>
      <c r="F18" s="40"/>
      <c r="G18" s="40"/>
      <c r="H18" s="40"/>
      <c r="I18" s="40"/>
      <c r="J18" s="40"/>
      <c r="K18" s="40"/>
      <c r="L18" s="110"/>
    </row>
    <row r="19" spans="2:12" x14ac:dyDescent="0.3">
      <c r="B19" s="109"/>
      <c r="C19" s="198"/>
      <c r="D19" s="40"/>
      <c r="E19" s="40"/>
      <c r="F19" s="40"/>
      <c r="G19" s="40"/>
      <c r="H19" s="40"/>
      <c r="I19" s="40"/>
      <c r="J19" s="40"/>
      <c r="K19" s="40"/>
      <c r="L19" s="110"/>
    </row>
    <row r="20" spans="2:12" x14ac:dyDescent="0.3">
      <c r="B20" s="109"/>
      <c r="C20" s="198"/>
      <c r="D20" s="40"/>
      <c r="E20" s="40"/>
      <c r="F20" s="40"/>
      <c r="G20" s="40"/>
      <c r="H20" s="40"/>
      <c r="I20" s="40"/>
      <c r="J20" s="40"/>
      <c r="K20" s="40"/>
      <c r="L20" s="110"/>
    </row>
    <row r="21" spans="2:12" x14ac:dyDescent="0.3">
      <c r="B21" s="109"/>
      <c r="C21" s="198"/>
      <c r="D21" s="40"/>
      <c r="E21" s="40"/>
      <c r="F21" s="40"/>
      <c r="G21" s="40"/>
      <c r="H21" s="40"/>
      <c r="I21" s="40"/>
      <c r="J21" s="40"/>
      <c r="K21" s="40"/>
      <c r="L21" s="110"/>
    </row>
    <row r="22" spans="2:12" x14ac:dyDescent="0.3">
      <c r="B22" s="109"/>
      <c r="C22" s="198"/>
      <c r="D22" s="40"/>
      <c r="E22" s="40"/>
      <c r="F22" s="40"/>
      <c r="G22" s="40"/>
      <c r="H22" s="40"/>
      <c r="I22" s="40"/>
      <c r="J22" s="40"/>
      <c r="K22" s="40"/>
      <c r="L22" s="110"/>
    </row>
    <row r="23" spans="2:12" x14ac:dyDescent="0.3">
      <c r="B23" s="109"/>
      <c r="C23" s="198"/>
      <c r="D23" s="40"/>
      <c r="E23" s="40"/>
      <c r="F23" s="40"/>
      <c r="G23" s="40"/>
      <c r="H23" s="40"/>
      <c r="I23" s="40"/>
      <c r="J23" s="40"/>
      <c r="K23" s="40"/>
      <c r="L23" s="110"/>
    </row>
    <row r="24" spans="2:12" x14ac:dyDescent="0.3">
      <c r="B24" s="111"/>
      <c r="C24" s="333"/>
      <c r="D24" s="112"/>
      <c r="E24" s="112"/>
      <c r="F24" s="112"/>
      <c r="G24" s="112"/>
      <c r="H24" s="112"/>
      <c r="I24" s="112"/>
      <c r="J24" s="112"/>
      <c r="K24" s="112"/>
      <c r="L24" s="113"/>
    </row>
    <row r="25" spans="2:12" x14ac:dyDescent="0.3">
      <c r="C25" s="334"/>
    </row>
    <row r="26" spans="2:12" x14ac:dyDescent="0.3">
      <c r="C26" s="334"/>
    </row>
    <row r="27" spans="2:12" x14ac:dyDescent="0.3">
      <c r="C27" s="334"/>
    </row>
    <row r="28" spans="2:12" x14ac:dyDescent="0.3">
      <c r="B28" s="328" t="s">
        <v>507</v>
      </c>
      <c r="C28" s="334"/>
    </row>
    <row r="29" spans="2:12" x14ac:dyDescent="0.3">
      <c r="B29" s="106"/>
      <c r="C29" s="268"/>
      <c r="D29" s="107"/>
      <c r="E29" s="107"/>
      <c r="F29" s="107"/>
      <c r="G29" s="107"/>
      <c r="H29" s="107"/>
      <c r="I29" s="107"/>
      <c r="J29" s="107"/>
      <c r="K29" s="107"/>
      <c r="L29" s="108"/>
    </row>
    <row r="30" spans="2:12" x14ac:dyDescent="0.3">
      <c r="B30" s="330" t="s">
        <v>508</v>
      </c>
      <c r="C30" s="331"/>
      <c r="D30" s="40"/>
      <c r="E30" s="40"/>
      <c r="F30" s="40"/>
      <c r="G30" s="40"/>
      <c r="H30" s="40"/>
      <c r="I30" s="40"/>
      <c r="J30" s="40"/>
      <c r="K30" s="40"/>
      <c r="L30" s="110"/>
    </row>
    <row r="31" spans="2:12" x14ac:dyDescent="0.3">
      <c r="B31" s="109"/>
      <c r="C31" s="198"/>
      <c r="D31" s="40"/>
      <c r="E31" s="40"/>
      <c r="F31" s="40"/>
      <c r="G31" s="40"/>
      <c r="H31" s="40"/>
      <c r="I31" s="40"/>
      <c r="J31" s="40"/>
      <c r="K31" s="40"/>
      <c r="L31" s="110"/>
    </row>
    <row r="32" spans="2:12" x14ac:dyDescent="0.3">
      <c r="B32" s="332" t="s">
        <v>506</v>
      </c>
      <c r="C32" s="198"/>
      <c r="D32" s="40"/>
      <c r="E32" s="40"/>
      <c r="F32" s="40"/>
      <c r="G32" s="198"/>
      <c r="H32" s="40"/>
      <c r="I32" s="40"/>
      <c r="J32" s="40"/>
      <c r="K32" s="40"/>
      <c r="L32" s="110"/>
    </row>
    <row r="33" spans="2:12" x14ac:dyDescent="0.3">
      <c r="B33" s="109"/>
      <c r="C33" s="198"/>
      <c r="D33" s="40"/>
      <c r="E33" s="40"/>
      <c r="F33" s="40"/>
      <c r="G33" s="40"/>
      <c r="H33" s="40"/>
      <c r="I33" s="40"/>
      <c r="J33" s="40"/>
      <c r="K33" s="40"/>
      <c r="L33" s="110"/>
    </row>
    <row r="34" spans="2:12" x14ac:dyDescent="0.3">
      <c r="B34" s="109"/>
      <c r="C34" s="198"/>
      <c r="D34" s="40"/>
      <c r="E34" s="40"/>
      <c r="F34" s="40"/>
      <c r="G34" s="40"/>
      <c r="H34" s="40"/>
      <c r="I34" s="40"/>
      <c r="J34" s="40"/>
      <c r="K34" s="40"/>
      <c r="L34" s="110"/>
    </row>
    <row r="35" spans="2:12" x14ac:dyDescent="0.3">
      <c r="B35" s="109"/>
      <c r="C35" s="198"/>
      <c r="D35" s="40"/>
      <c r="E35" s="40"/>
      <c r="F35" s="40"/>
      <c r="G35" s="40"/>
      <c r="H35" s="40"/>
      <c r="I35" s="40"/>
      <c r="J35" s="40"/>
      <c r="K35" s="40"/>
      <c r="L35" s="110"/>
    </row>
    <row r="36" spans="2:12" x14ac:dyDescent="0.3">
      <c r="B36" s="109"/>
      <c r="C36" s="198"/>
      <c r="D36" s="40"/>
      <c r="E36" s="40"/>
      <c r="F36" s="40"/>
      <c r="G36" s="40"/>
      <c r="H36" s="40"/>
      <c r="I36" s="40"/>
      <c r="J36" s="40"/>
      <c r="K36" s="40"/>
      <c r="L36" s="110"/>
    </row>
    <row r="37" spans="2:12" x14ac:dyDescent="0.3">
      <c r="B37" s="109"/>
      <c r="C37" s="198"/>
      <c r="D37" s="40"/>
      <c r="E37" s="40"/>
      <c r="F37" s="40"/>
      <c r="G37" s="40"/>
      <c r="H37" s="40"/>
      <c r="I37" s="40"/>
      <c r="J37" s="40"/>
      <c r="K37" s="40"/>
      <c r="L37" s="110"/>
    </row>
    <row r="38" spans="2:12" x14ac:dyDescent="0.3">
      <c r="B38" s="109"/>
      <c r="C38" s="198"/>
      <c r="D38" s="40"/>
      <c r="E38" s="40"/>
      <c r="F38" s="40"/>
      <c r="G38" s="40"/>
      <c r="H38" s="40"/>
      <c r="I38" s="40"/>
      <c r="J38" s="40"/>
      <c r="K38" s="40"/>
      <c r="L38" s="110"/>
    </row>
    <row r="39" spans="2:12" x14ac:dyDescent="0.3">
      <c r="B39" s="111"/>
      <c r="C39" s="333"/>
      <c r="D39" s="112"/>
      <c r="E39" s="112"/>
      <c r="F39" s="112"/>
      <c r="G39" s="112"/>
      <c r="H39" s="112"/>
      <c r="I39" s="112"/>
      <c r="J39" s="112"/>
      <c r="K39" s="112"/>
      <c r="L39" s="113"/>
    </row>
    <row r="40" spans="2:12" x14ac:dyDescent="0.3">
      <c r="C40" s="334"/>
    </row>
    <row r="41" spans="2:12" x14ac:dyDescent="0.3">
      <c r="C41" s="334"/>
    </row>
    <row r="42" spans="2:12" x14ac:dyDescent="0.3">
      <c r="C42" s="334"/>
    </row>
    <row r="43" spans="2:12" x14ac:dyDescent="0.3">
      <c r="C43" s="334"/>
    </row>
    <row r="44" spans="2:12" x14ac:dyDescent="0.3">
      <c r="C44" s="334"/>
    </row>
    <row r="45" spans="2:12" x14ac:dyDescent="0.3">
      <c r="C45" s="334"/>
    </row>
    <row r="46" spans="2:12" x14ac:dyDescent="0.3">
      <c r="C46" s="334"/>
    </row>
    <row r="47" spans="2:12" x14ac:dyDescent="0.3">
      <c r="C47" s="334"/>
    </row>
    <row r="48" spans="2:12" x14ac:dyDescent="0.3">
      <c r="C48" s="334"/>
    </row>
    <row r="49" spans="3:3" x14ac:dyDescent="0.3">
      <c r="C49" s="334"/>
    </row>
    <row r="50" spans="3:3" x14ac:dyDescent="0.3">
      <c r="C50" s="334"/>
    </row>
    <row r="51" spans="3:3" x14ac:dyDescent="0.3">
      <c r="C51" s="334"/>
    </row>
    <row r="52" spans="3:3" x14ac:dyDescent="0.3">
      <c r="C52" s="334"/>
    </row>
    <row r="53" spans="3:3" x14ac:dyDescent="0.3">
      <c r="C53" s="334"/>
    </row>
    <row r="54" spans="3:3" x14ac:dyDescent="0.3">
      <c r="C54" s="334"/>
    </row>
    <row r="55" spans="3:3" x14ac:dyDescent="0.3">
      <c r="C55" s="334"/>
    </row>
    <row r="56" spans="3:3" x14ac:dyDescent="0.3">
      <c r="C56" s="334"/>
    </row>
    <row r="57" spans="3:3" x14ac:dyDescent="0.3">
      <c r="C57" s="334"/>
    </row>
    <row r="58" spans="3:3" x14ac:dyDescent="0.3">
      <c r="C58" s="334"/>
    </row>
    <row r="59" spans="3:3" x14ac:dyDescent="0.3">
      <c r="C59" s="334"/>
    </row>
    <row r="60" spans="3:3" x14ac:dyDescent="0.3">
      <c r="C60" s="334"/>
    </row>
    <row r="61" spans="3:3" x14ac:dyDescent="0.3">
      <c r="C61" s="334"/>
    </row>
    <row r="62" spans="3:3" x14ac:dyDescent="0.3">
      <c r="C62" s="334"/>
    </row>
    <row r="63" spans="3:3" x14ac:dyDescent="0.3">
      <c r="C63" s="334"/>
    </row>
    <row r="64" spans="3:3" x14ac:dyDescent="0.3">
      <c r="C64" s="334"/>
    </row>
    <row r="65" spans="3:3" x14ac:dyDescent="0.3">
      <c r="C65" s="334"/>
    </row>
    <row r="66" spans="3:3" x14ac:dyDescent="0.3">
      <c r="C66" s="334"/>
    </row>
    <row r="67" spans="3:3" x14ac:dyDescent="0.3">
      <c r="C67" s="334"/>
    </row>
    <row r="68" spans="3:3" x14ac:dyDescent="0.3">
      <c r="C68" s="334"/>
    </row>
    <row r="69" spans="3:3" x14ac:dyDescent="0.3">
      <c r="C69" s="334"/>
    </row>
    <row r="70" spans="3:3" x14ac:dyDescent="0.3">
      <c r="C70" s="334"/>
    </row>
    <row r="71" spans="3:3" x14ac:dyDescent="0.3">
      <c r="C71" s="334"/>
    </row>
    <row r="72" spans="3:3" x14ac:dyDescent="0.3">
      <c r="C72" s="334"/>
    </row>
    <row r="73" spans="3:3" x14ac:dyDescent="0.3">
      <c r="C73" s="334"/>
    </row>
    <row r="74" spans="3:3" x14ac:dyDescent="0.3">
      <c r="C74" s="334"/>
    </row>
    <row r="75" spans="3:3" x14ac:dyDescent="0.3">
      <c r="C75" s="334"/>
    </row>
    <row r="76" spans="3:3" x14ac:dyDescent="0.3">
      <c r="C76" s="334"/>
    </row>
    <row r="77" spans="3:3" x14ac:dyDescent="0.3">
      <c r="C77" s="334"/>
    </row>
    <row r="78" spans="3:3" x14ac:dyDescent="0.3">
      <c r="C78" s="334"/>
    </row>
    <row r="79" spans="3:3" x14ac:dyDescent="0.3">
      <c r="C79" s="334"/>
    </row>
    <row r="80" spans="3:3" x14ac:dyDescent="0.3">
      <c r="C80" s="334"/>
    </row>
    <row r="81" spans="3:3" x14ac:dyDescent="0.3">
      <c r="C81" s="334"/>
    </row>
    <row r="82" spans="3:3" x14ac:dyDescent="0.3">
      <c r="C82" s="334"/>
    </row>
    <row r="83" spans="3:3" x14ac:dyDescent="0.3">
      <c r="C83" s="334"/>
    </row>
    <row r="84" spans="3:3" x14ac:dyDescent="0.3">
      <c r="C84" s="334"/>
    </row>
    <row r="85" spans="3:3" x14ac:dyDescent="0.3">
      <c r="C85" s="334"/>
    </row>
    <row r="86" spans="3:3" x14ac:dyDescent="0.3">
      <c r="C86" s="334"/>
    </row>
    <row r="87" spans="3:3" x14ac:dyDescent="0.3">
      <c r="C87" s="334"/>
    </row>
    <row r="88" spans="3:3" x14ac:dyDescent="0.3">
      <c r="C88" s="334"/>
    </row>
    <row r="89" spans="3:3" x14ac:dyDescent="0.3">
      <c r="C89" s="334"/>
    </row>
    <row r="90" spans="3:3" x14ac:dyDescent="0.3">
      <c r="C90" s="334"/>
    </row>
    <row r="91" spans="3:3" x14ac:dyDescent="0.3">
      <c r="C91" s="334"/>
    </row>
    <row r="92" spans="3:3" x14ac:dyDescent="0.3">
      <c r="C92" s="334"/>
    </row>
    <row r="93" spans="3:3" x14ac:dyDescent="0.3">
      <c r="C93" s="334"/>
    </row>
    <row r="94" spans="3:3" x14ac:dyDescent="0.3">
      <c r="C94" s="334"/>
    </row>
    <row r="95" spans="3:3" x14ac:dyDescent="0.3">
      <c r="C95" s="334"/>
    </row>
    <row r="96" spans="3:3" x14ac:dyDescent="0.3">
      <c r="C96" s="334"/>
    </row>
    <row r="97" spans="3:3" x14ac:dyDescent="0.3">
      <c r="C97" s="334"/>
    </row>
    <row r="98" spans="3:3" x14ac:dyDescent="0.3">
      <c r="C98" s="334"/>
    </row>
    <row r="99" spans="3:3" x14ac:dyDescent="0.3">
      <c r="C99" s="334"/>
    </row>
    <row r="100" spans="3:3" x14ac:dyDescent="0.3">
      <c r="C100" s="334"/>
    </row>
    <row r="101" spans="3:3" x14ac:dyDescent="0.3">
      <c r="C101" s="334"/>
    </row>
    <row r="102" spans="3:3" x14ac:dyDescent="0.3">
      <c r="C102" s="334"/>
    </row>
    <row r="103" spans="3:3" x14ac:dyDescent="0.3">
      <c r="C103" s="334"/>
    </row>
    <row r="104" spans="3:3" x14ac:dyDescent="0.3">
      <c r="C104" s="334"/>
    </row>
    <row r="105" spans="3:3" x14ac:dyDescent="0.3">
      <c r="C105" s="334"/>
    </row>
    <row r="106" spans="3:3" x14ac:dyDescent="0.3">
      <c r="C106" s="334"/>
    </row>
    <row r="107" spans="3:3" x14ac:dyDescent="0.3">
      <c r="C107" s="334"/>
    </row>
    <row r="108" spans="3:3" x14ac:dyDescent="0.3">
      <c r="C108" s="334"/>
    </row>
    <row r="109" spans="3:3" x14ac:dyDescent="0.3">
      <c r="C109" s="334"/>
    </row>
    <row r="110" spans="3:3" x14ac:dyDescent="0.3">
      <c r="C110" s="334"/>
    </row>
    <row r="111" spans="3:3" x14ac:dyDescent="0.3">
      <c r="C111" s="334"/>
    </row>
    <row r="112" spans="3:3" x14ac:dyDescent="0.3">
      <c r="C112" s="334"/>
    </row>
    <row r="113" spans="3:3" x14ac:dyDescent="0.3">
      <c r="C113" s="334"/>
    </row>
    <row r="114" spans="3:3" x14ac:dyDescent="0.3">
      <c r="C114" s="334"/>
    </row>
    <row r="115" spans="3:3" x14ac:dyDescent="0.3">
      <c r="C115" s="334"/>
    </row>
    <row r="116" spans="3:3" x14ac:dyDescent="0.3">
      <c r="C116" s="334"/>
    </row>
    <row r="117" spans="3:3" x14ac:dyDescent="0.3">
      <c r="C117" s="334"/>
    </row>
    <row r="118" spans="3:3" x14ac:dyDescent="0.3">
      <c r="C118" s="334"/>
    </row>
    <row r="119" spans="3:3" x14ac:dyDescent="0.3">
      <c r="C119" s="334"/>
    </row>
    <row r="120" spans="3:3" x14ac:dyDescent="0.3">
      <c r="C120" s="334"/>
    </row>
    <row r="121" spans="3:3" x14ac:dyDescent="0.3">
      <c r="C121" s="334"/>
    </row>
    <row r="122" spans="3:3" x14ac:dyDescent="0.3">
      <c r="C122" s="334"/>
    </row>
    <row r="123" spans="3:3" x14ac:dyDescent="0.3">
      <c r="C123" s="334"/>
    </row>
    <row r="124" spans="3:3" x14ac:dyDescent="0.3">
      <c r="C124" s="334"/>
    </row>
    <row r="125" spans="3:3" x14ac:dyDescent="0.3">
      <c r="C125" s="334"/>
    </row>
    <row r="126" spans="3:3" x14ac:dyDescent="0.3">
      <c r="C126" s="334"/>
    </row>
    <row r="127" spans="3:3" x14ac:dyDescent="0.3">
      <c r="C127" s="334"/>
    </row>
    <row r="128" spans="3:3" x14ac:dyDescent="0.3">
      <c r="C128" s="334"/>
    </row>
    <row r="129" spans="3:3" x14ac:dyDescent="0.3">
      <c r="C129" s="334"/>
    </row>
    <row r="130" spans="3:3" x14ac:dyDescent="0.3">
      <c r="C130" s="334"/>
    </row>
    <row r="131" spans="3:3" x14ac:dyDescent="0.3">
      <c r="C131" s="334"/>
    </row>
    <row r="132" spans="3:3" x14ac:dyDescent="0.3">
      <c r="C132" s="334"/>
    </row>
    <row r="133" spans="3:3" x14ac:dyDescent="0.3">
      <c r="C133" s="334"/>
    </row>
    <row r="134" spans="3:3" x14ac:dyDescent="0.3">
      <c r="C134" s="334"/>
    </row>
    <row r="135" spans="3:3" x14ac:dyDescent="0.3">
      <c r="C135" s="334"/>
    </row>
    <row r="136" spans="3:3" x14ac:dyDescent="0.3">
      <c r="C136" s="334"/>
    </row>
    <row r="137" spans="3:3" x14ac:dyDescent="0.3">
      <c r="C137" s="334"/>
    </row>
    <row r="138" spans="3:3" x14ac:dyDescent="0.3">
      <c r="C138" s="334"/>
    </row>
    <row r="139" spans="3:3" x14ac:dyDescent="0.3">
      <c r="C139" s="334"/>
    </row>
    <row r="140" spans="3:3" x14ac:dyDescent="0.3">
      <c r="C140" s="334"/>
    </row>
    <row r="141" spans="3:3" x14ac:dyDescent="0.3">
      <c r="C141" s="334"/>
    </row>
    <row r="142" spans="3:3" x14ac:dyDescent="0.3">
      <c r="C142" s="334"/>
    </row>
    <row r="143" spans="3:3" x14ac:dyDescent="0.3">
      <c r="C143" s="334"/>
    </row>
    <row r="144" spans="3:3" x14ac:dyDescent="0.3">
      <c r="C144" s="334"/>
    </row>
    <row r="145" spans="3:3" x14ac:dyDescent="0.3">
      <c r="C145" s="334"/>
    </row>
    <row r="146" spans="3:3" x14ac:dyDescent="0.3">
      <c r="C146" s="334"/>
    </row>
    <row r="147" spans="3:3" x14ac:dyDescent="0.3">
      <c r="C147" s="334"/>
    </row>
    <row r="148" spans="3:3" x14ac:dyDescent="0.3">
      <c r="C148" s="334"/>
    </row>
    <row r="149" spans="3:3" x14ac:dyDescent="0.3">
      <c r="C149" s="334"/>
    </row>
    <row r="150" spans="3:3" x14ac:dyDescent="0.3">
      <c r="C150" s="334"/>
    </row>
    <row r="151" spans="3:3" x14ac:dyDescent="0.3">
      <c r="C151" s="334"/>
    </row>
    <row r="152" spans="3:3" x14ac:dyDescent="0.3">
      <c r="C152" s="334"/>
    </row>
    <row r="153" spans="3:3" x14ac:dyDescent="0.3">
      <c r="C153" s="334"/>
    </row>
    <row r="154" spans="3:3" x14ac:dyDescent="0.3">
      <c r="C154" s="334"/>
    </row>
    <row r="155" spans="3:3" x14ac:dyDescent="0.3">
      <c r="C155" s="334"/>
    </row>
    <row r="156" spans="3:3" x14ac:dyDescent="0.3">
      <c r="C156" s="334"/>
    </row>
    <row r="157" spans="3:3" x14ac:dyDescent="0.3">
      <c r="C157" s="334"/>
    </row>
    <row r="158" spans="3:3" x14ac:dyDescent="0.3">
      <c r="C158" s="334"/>
    </row>
    <row r="159" spans="3:3" x14ac:dyDescent="0.3">
      <c r="C159" s="334"/>
    </row>
    <row r="160" spans="3:3" x14ac:dyDescent="0.3">
      <c r="C160" s="334"/>
    </row>
    <row r="161" spans="3:3" x14ac:dyDescent="0.3">
      <c r="C161" s="334"/>
    </row>
    <row r="162" spans="3:3" x14ac:dyDescent="0.3">
      <c r="C162" s="334"/>
    </row>
    <row r="163" spans="3:3" x14ac:dyDescent="0.3">
      <c r="C163" s="334"/>
    </row>
    <row r="164" spans="3:3" x14ac:dyDescent="0.3">
      <c r="C164" s="334"/>
    </row>
    <row r="165" spans="3:3" x14ac:dyDescent="0.3">
      <c r="C165" s="334"/>
    </row>
    <row r="166" spans="3:3" x14ac:dyDescent="0.3">
      <c r="C166" s="334"/>
    </row>
    <row r="167" spans="3:3" x14ac:dyDescent="0.3">
      <c r="C167" s="334"/>
    </row>
    <row r="168" spans="3:3" x14ac:dyDescent="0.3">
      <c r="C168" s="334"/>
    </row>
    <row r="169" spans="3:3" x14ac:dyDescent="0.3">
      <c r="C169" s="334"/>
    </row>
    <row r="170" spans="3:3" x14ac:dyDescent="0.3">
      <c r="C170" s="334"/>
    </row>
    <row r="171" spans="3:3" x14ac:dyDescent="0.3">
      <c r="C171" s="334"/>
    </row>
    <row r="172" spans="3:3" x14ac:dyDescent="0.3">
      <c r="C172" s="334"/>
    </row>
    <row r="173" spans="3:3" x14ac:dyDescent="0.3">
      <c r="C173" s="334"/>
    </row>
    <row r="174" spans="3:3" x14ac:dyDescent="0.3">
      <c r="C174" s="334"/>
    </row>
    <row r="175" spans="3:3" x14ac:dyDescent="0.3">
      <c r="C175" s="334"/>
    </row>
    <row r="176" spans="3:3" x14ac:dyDescent="0.3">
      <c r="C176" s="334"/>
    </row>
    <row r="177" spans="3:3" x14ac:dyDescent="0.3">
      <c r="C177" s="334"/>
    </row>
    <row r="178" spans="3:3" x14ac:dyDescent="0.3">
      <c r="C178" s="334"/>
    </row>
    <row r="179" spans="3:3" x14ac:dyDescent="0.3">
      <c r="C179" s="334"/>
    </row>
    <row r="180" spans="3:3" x14ac:dyDescent="0.3">
      <c r="C180" s="334"/>
    </row>
    <row r="181" spans="3:3" x14ac:dyDescent="0.3">
      <c r="C181" s="334"/>
    </row>
    <row r="182" spans="3:3" x14ac:dyDescent="0.3">
      <c r="C182" s="334"/>
    </row>
    <row r="183" spans="3:3" x14ac:dyDescent="0.3">
      <c r="C183" s="334"/>
    </row>
    <row r="184" spans="3:3" x14ac:dyDescent="0.3">
      <c r="C184" s="334"/>
    </row>
    <row r="185" spans="3:3" x14ac:dyDescent="0.3">
      <c r="C185" s="334"/>
    </row>
    <row r="186" spans="3:3" x14ac:dyDescent="0.3">
      <c r="C186" s="334"/>
    </row>
    <row r="187" spans="3:3" x14ac:dyDescent="0.3">
      <c r="C187" s="334"/>
    </row>
    <row r="188" spans="3:3" x14ac:dyDescent="0.3">
      <c r="C188" s="334"/>
    </row>
    <row r="189" spans="3:3" x14ac:dyDescent="0.3">
      <c r="C189" s="334"/>
    </row>
    <row r="190" spans="3:3" x14ac:dyDescent="0.3">
      <c r="C190" s="334"/>
    </row>
    <row r="191" spans="3:3" x14ac:dyDescent="0.3">
      <c r="C191" s="334"/>
    </row>
    <row r="192" spans="3:3" x14ac:dyDescent="0.3">
      <c r="C192" s="334"/>
    </row>
    <row r="193" spans="3:3" x14ac:dyDescent="0.3">
      <c r="C193" s="334"/>
    </row>
    <row r="194" spans="3:3" x14ac:dyDescent="0.3">
      <c r="C194" s="334"/>
    </row>
    <row r="195" spans="3:3" x14ac:dyDescent="0.3">
      <c r="C195" s="334"/>
    </row>
    <row r="196" spans="3:3" x14ac:dyDescent="0.3">
      <c r="C196" s="334"/>
    </row>
    <row r="197" spans="3:3" x14ac:dyDescent="0.3">
      <c r="C197" s="334"/>
    </row>
    <row r="198" spans="3:3" x14ac:dyDescent="0.3">
      <c r="C198" s="334"/>
    </row>
    <row r="199" spans="3:3" x14ac:dyDescent="0.3">
      <c r="C199" s="334"/>
    </row>
    <row r="200" spans="3:3" x14ac:dyDescent="0.3">
      <c r="C200" s="334"/>
    </row>
    <row r="201" spans="3:3" x14ac:dyDescent="0.3">
      <c r="C201" s="334"/>
    </row>
    <row r="202" spans="3:3" x14ac:dyDescent="0.3">
      <c r="C202" s="334"/>
    </row>
    <row r="203" spans="3:3" x14ac:dyDescent="0.3">
      <c r="C203" s="334"/>
    </row>
    <row r="204" spans="3:3" x14ac:dyDescent="0.3">
      <c r="C204" s="334"/>
    </row>
    <row r="205" spans="3:3" x14ac:dyDescent="0.3">
      <c r="C205" s="334"/>
    </row>
    <row r="206" spans="3:3" x14ac:dyDescent="0.3">
      <c r="C206" s="334"/>
    </row>
    <row r="207" spans="3:3" x14ac:dyDescent="0.3">
      <c r="C207" s="334"/>
    </row>
    <row r="208" spans="3:3" x14ac:dyDescent="0.3">
      <c r="C208" s="334"/>
    </row>
    <row r="209" spans="3:3" x14ac:dyDescent="0.3">
      <c r="C209" s="334"/>
    </row>
    <row r="210" spans="3:3" x14ac:dyDescent="0.3">
      <c r="C210" s="334"/>
    </row>
    <row r="211" spans="3:3" x14ac:dyDescent="0.3">
      <c r="C211" s="334"/>
    </row>
    <row r="212" spans="3:3" x14ac:dyDescent="0.3">
      <c r="C212" s="334"/>
    </row>
    <row r="213" spans="3:3" x14ac:dyDescent="0.3">
      <c r="C213" s="334"/>
    </row>
    <row r="214" spans="3:3" x14ac:dyDescent="0.3">
      <c r="C214" s="334"/>
    </row>
    <row r="215" spans="3:3" x14ac:dyDescent="0.3">
      <c r="C215" s="334"/>
    </row>
    <row r="216" spans="3:3" x14ac:dyDescent="0.3">
      <c r="C216" s="334"/>
    </row>
    <row r="217" spans="3:3" x14ac:dyDescent="0.3">
      <c r="C217" s="334"/>
    </row>
    <row r="218" spans="3:3" x14ac:dyDescent="0.3">
      <c r="C218" s="334"/>
    </row>
    <row r="219" spans="3:3" x14ac:dyDescent="0.3">
      <c r="C219" s="334"/>
    </row>
    <row r="220" spans="3:3" x14ac:dyDescent="0.3">
      <c r="C220" s="334"/>
    </row>
    <row r="221" spans="3:3" x14ac:dyDescent="0.3">
      <c r="C221" s="334"/>
    </row>
    <row r="222" spans="3:3" x14ac:dyDescent="0.3">
      <c r="C222" s="334"/>
    </row>
    <row r="223" spans="3:3" x14ac:dyDescent="0.3">
      <c r="C223" s="334"/>
    </row>
    <row r="224" spans="3:3" x14ac:dyDescent="0.3">
      <c r="C224" s="334"/>
    </row>
    <row r="225" spans="3:3" x14ac:dyDescent="0.3">
      <c r="C225" s="334"/>
    </row>
    <row r="226" spans="3:3" x14ac:dyDescent="0.3">
      <c r="C226" s="334"/>
    </row>
    <row r="227" spans="3:3" x14ac:dyDescent="0.3">
      <c r="C227" s="334"/>
    </row>
    <row r="228" spans="3:3" x14ac:dyDescent="0.3">
      <c r="C228" s="334"/>
    </row>
    <row r="229" spans="3:3" x14ac:dyDescent="0.3">
      <c r="C229" s="334"/>
    </row>
    <row r="230" spans="3:3" x14ac:dyDescent="0.3">
      <c r="C230" s="334"/>
    </row>
    <row r="231" spans="3:3" x14ac:dyDescent="0.3">
      <c r="C231" s="334"/>
    </row>
    <row r="232" spans="3:3" x14ac:dyDescent="0.3">
      <c r="C232" s="334"/>
    </row>
    <row r="233" spans="3:3" x14ac:dyDescent="0.3">
      <c r="C233" s="334"/>
    </row>
    <row r="234" spans="3:3" x14ac:dyDescent="0.3">
      <c r="C234" s="334"/>
    </row>
    <row r="235" spans="3:3" x14ac:dyDescent="0.3">
      <c r="C235" s="334"/>
    </row>
    <row r="236" spans="3:3" x14ac:dyDescent="0.3">
      <c r="C236" s="334"/>
    </row>
    <row r="237" spans="3:3" x14ac:dyDescent="0.3">
      <c r="C237" s="334"/>
    </row>
    <row r="238" spans="3:3" x14ac:dyDescent="0.3">
      <c r="C238" s="334"/>
    </row>
    <row r="239" spans="3:3" x14ac:dyDescent="0.3">
      <c r="C239" s="334"/>
    </row>
    <row r="240" spans="3:3" x14ac:dyDescent="0.3">
      <c r="C240" s="334"/>
    </row>
    <row r="241" spans="3:3" x14ac:dyDescent="0.3">
      <c r="C241" s="334"/>
    </row>
    <row r="242" spans="3:3" x14ac:dyDescent="0.3">
      <c r="C242" s="334"/>
    </row>
    <row r="243" spans="3:3" x14ac:dyDescent="0.3">
      <c r="C243" s="334"/>
    </row>
    <row r="244" spans="3:3" x14ac:dyDescent="0.3">
      <c r="C244" s="334"/>
    </row>
    <row r="245" spans="3:3" x14ac:dyDescent="0.3">
      <c r="C245" s="334"/>
    </row>
    <row r="246" spans="3:3" x14ac:dyDescent="0.3">
      <c r="C246" s="334"/>
    </row>
    <row r="247" spans="3:3" x14ac:dyDescent="0.3">
      <c r="C247" s="334"/>
    </row>
    <row r="248" spans="3:3" x14ac:dyDescent="0.3">
      <c r="C248" s="334"/>
    </row>
    <row r="249" spans="3:3" x14ac:dyDescent="0.3">
      <c r="C249" s="334"/>
    </row>
    <row r="250" spans="3:3" x14ac:dyDescent="0.3">
      <c r="C250" s="334"/>
    </row>
    <row r="251" spans="3:3" x14ac:dyDescent="0.3">
      <c r="C251" s="334"/>
    </row>
    <row r="252" spans="3:3" x14ac:dyDescent="0.3">
      <c r="C252" s="334"/>
    </row>
    <row r="253" spans="3:3" x14ac:dyDescent="0.3">
      <c r="C253" s="334"/>
    </row>
    <row r="254" spans="3:3" x14ac:dyDescent="0.3">
      <c r="C254" s="334"/>
    </row>
    <row r="255" spans="3:3" x14ac:dyDescent="0.3">
      <c r="C255" s="334"/>
    </row>
    <row r="256" spans="3:3" x14ac:dyDescent="0.3">
      <c r="C256" s="334"/>
    </row>
    <row r="257" spans="3:3" x14ac:dyDescent="0.3">
      <c r="C257" s="334"/>
    </row>
    <row r="258" spans="3:3" x14ac:dyDescent="0.3">
      <c r="C258" s="334"/>
    </row>
    <row r="259" spans="3:3" x14ac:dyDescent="0.3">
      <c r="C259" s="334"/>
    </row>
    <row r="260" spans="3:3" x14ac:dyDescent="0.3">
      <c r="C260" s="334"/>
    </row>
    <row r="261" spans="3:3" x14ac:dyDescent="0.3">
      <c r="C261" s="334"/>
    </row>
    <row r="262" spans="3:3" x14ac:dyDescent="0.3">
      <c r="C262" s="334"/>
    </row>
    <row r="263" spans="3:3" x14ac:dyDescent="0.3">
      <c r="C263" s="334"/>
    </row>
    <row r="264" spans="3:3" x14ac:dyDescent="0.3">
      <c r="C264" s="334"/>
    </row>
    <row r="265" spans="3:3" x14ac:dyDescent="0.3">
      <c r="C265" s="334"/>
    </row>
    <row r="266" spans="3:3" x14ac:dyDescent="0.3">
      <c r="C266" s="334"/>
    </row>
    <row r="267" spans="3:3" x14ac:dyDescent="0.3">
      <c r="C267" s="334"/>
    </row>
    <row r="268" spans="3:3" x14ac:dyDescent="0.3">
      <c r="C268" s="334"/>
    </row>
    <row r="269" spans="3:3" x14ac:dyDescent="0.3">
      <c r="C269" s="334"/>
    </row>
    <row r="270" spans="3:3" x14ac:dyDescent="0.3">
      <c r="C270" s="334"/>
    </row>
    <row r="271" spans="3:3" x14ac:dyDescent="0.3">
      <c r="C271" s="334"/>
    </row>
    <row r="272" spans="3:3" x14ac:dyDescent="0.3">
      <c r="C272" s="334"/>
    </row>
    <row r="273" spans="3:3" x14ac:dyDescent="0.3">
      <c r="C273" s="334"/>
    </row>
    <row r="274" spans="3:3" x14ac:dyDescent="0.3">
      <c r="C274" s="334"/>
    </row>
    <row r="275" spans="3:3" x14ac:dyDescent="0.3">
      <c r="C275" s="334"/>
    </row>
    <row r="276" spans="3:3" x14ac:dyDescent="0.3">
      <c r="C276" s="334"/>
    </row>
    <row r="277" spans="3:3" x14ac:dyDescent="0.3">
      <c r="C277" s="334"/>
    </row>
    <row r="278" spans="3:3" x14ac:dyDescent="0.3">
      <c r="C278" s="334"/>
    </row>
    <row r="279" spans="3:3" x14ac:dyDescent="0.3">
      <c r="C279" s="334"/>
    </row>
    <row r="280" spans="3:3" x14ac:dyDescent="0.3">
      <c r="C280" s="334"/>
    </row>
    <row r="281" spans="3:3" x14ac:dyDescent="0.3">
      <c r="C281" s="334"/>
    </row>
    <row r="282" spans="3:3" x14ac:dyDescent="0.3">
      <c r="C282" s="334"/>
    </row>
    <row r="283" spans="3:3" x14ac:dyDescent="0.3">
      <c r="C283" s="334"/>
    </row>
    <row r="284" spans="3:3" x14ac:dyDescent="0.3">
      <c r="C284" s="334"/>
    </row>
    <row r="285" spans="3:3" x14ac:dyDescent="0.3">
      <c r="C285" s="334"/>
    </row>
    <row r="286" spans="3:3" x14ac:dyDescent="0.3">
      <c r="C286" s="334"/>
    </row>
    <row r="287" spans="3:3" x14ac:dyDescent="0.3">
      <c r="C287" s="334"/>
    </row>
    <row r="288" spans="3:3" x14ac:dyDescent="0.3">
      <c r="C288" s="334"/>
    </row>
    <row r="289" spans="3:3" x14ac:dyDescent="0.3">
      <c r="C289" s="334"/>
    </row>
    <row r="290" spans="3:3" x14ac:dyDescent="0.3">
      <c r="C290" s="334"/>
    </row>
    <row r="291" spans="3:3" x14ac:dyDescent="0.3">
      <c r="C291" s="334"/>
    </row>
    <row r="292" spans="3:3" x14ac:dyDescent="0.3">
      <c r="C292" s="334"/>
    </row>
    <row r="293" spans="3:3" x14ac:dyDescent="0.3">
      <c r="C293" s="334"/>
    </row>
    <row r="294" spans="3:3" x14ac:dyDescent="0.3">
      <c r="C294" s="334"/>
    </row>
    <row r="295" spans="3:3" x14ac:dyDescent="0.3">
      <c r="C295" s="334"/>
    </row>
    <row r="296" spans="3:3" x14ac:dyDescent="0.3">
      <c r="C296" s="334"/>
    </row>
    <row r="297" spans="3:3" x14ac:dyDescent="0.3">
      <c r="C297" s="334"/>
    </row>
    <row r="298" spans="3:3" x14ac:dyDescent="0.3">
      <c r="C298" s="334"/>
    </row>
    <row r="299" spans="3:3" x14ac:dyDescent="0.3">
      <c r="C299" s="334"/>
    </row>
    <row r="300" spans="3:3" x14ac:dyDescent="0.3">
      <c r="C300" s="334"/>
    </row>
    <row r="301" spans="3:3" x14ac:dyDescent="0.3">
      <c r="C301" s="334"/>
    </row>
    <row r="302" spans="3:3" x14ac:dyDescent="0.3">
      <c r="C302" s="334"/>
    </row>
    <row r="303" spans="3:3" x14ac:dyDescent="0.3">
      <c r="C303" s="334"/>
    </row>
    <row r="304" spans="3:3" x14ac:dyDescent="0.3">
      <c r="C304" s="334"/>
    </row>
    <row r="305" spans="3:3" x14ac:dyDescent="0.3">
      <c r="C305" s="334"/>
    </row>
    <row r="306" spans="3:3" x14ac:dyDescent="0.3">
      <c r="C306" s="334"/>
    </row>
    <row r="307" spans="3:3" x14ac:dyDescent="0.3">
      <c r="C307" s="334"/>
    </row>
    <row r="308" spans="3:3" x14ac:dyDescent="0.3">
      <c r="C308" s="334"/>
    </row>
    <row r="309" spans="3:3" x14ac:dyDescent="0.3">
      <c r="C309" s="334"/>
    </row>
    <row r="310" spans="3:3" x14ac:dyDescent="0.3">
      <c r="C310" s="334"/>
    </row>
    <row r="311" spans="3:3" x14ac:dyDescent="0.3">
      <c r="C311" s="334"/>
    </row>
    <row r="312" spans="3:3" x14ac:dyDescent="0.3">
      <c r="C312" s="334"/>
    </row>
    <row r="313" spans="3:3" x14ac:dyDescent="0.3">
      <c r="C313" s="334"/>
    </row>
    <row r="314" spans="3:3" x14ac:dyDescent="0.3">
      <c r="C314" s="334"/>
    </row>
    <row r="315" spans="3:3" x14ac:dyDescent="0.3">
      <c r="C315" s="334"/>
    </row>
    <row r="316" spans="3:3" x14ac:dyDescent="0.3">
      <c r="C316" s="334"/>
    </row>
    <row r="317" spans="3:3" x14ac:dyDescent="0.3">
      <c r="C317" s="334"/>
    </row>
    <row r="318" spans="3:3" x14ac:dyDescent="0.3">
      <c r="C318" s="334"/>
    </row>
    <row r="319" spans="3:3" x14ac:dyDescent="0.3">
      <c r="C319" s="334"/>
    </row>
    <row r="320" spans="3:3" x14ac:dyDescent="0.3">
      <c r="C320" s="334"/>
    </row>
    <row r="321" spans="3:3" x14ac:dyDescent="0.3">
      <c r="C321" s="334"/>
    </row>
    <row r="322" spans="3:3" x14ac:dyDescent="0.3">
      <c r="C322" s="334"/>
    </row>
    <row r="323" spans="3:3" x14ac:dyDescent="0.3">
      <c r="C323" s="334"/>
    </row>
    <row r="324" spans="3:3" x14ac:dyDescent="0.3">
      <c r="C324" s="334"/>
    </row>
    <row r="325" spans="3:3" x14ac:dyDescent="0.3">
      <c r="C325" s="334"/>
    </row>
    <row r="326" spans="3:3" x14ac:dyDescent="0.3">
      <c r="C326" s="334"/>
    </row>
    <row r="327" spans="3:3" x14ac:dyDescent="0.3">
      <c r="C327" s="334"/>
    </row>
    <row r="328" spans="3:3" x14ac:dyDescent="0.3">
      <c r="C328" s="334"/>
    </row>
    <row r="329" spans="3:3" x14ac:dyDescent="0.3">
      <c r="C329" s="334"/>
    </row>
    <row r="330" spans="3:3" x14ac:dyDescent="0.3">
      <c r="C330" s="334"/>
    </row>
    <row r="331" spans="3:3" x14ac:dyDescent="0.3">
      <c r="C331" s="334"/>
    </row>
    <row r="332" spans="3:3" x14ac:dyDescent="0.3">
      <c r="C332" s="334"/>
    </row>
    <row r="333" spans="3:3" x14ac:dyDescent="0.3">
      <c r="C333" s="334"/>
    </row>
    <row r="334" spans="3:3" x14ac:dyDescent="0.3">
      <c r="C334" s="334"/>
    </row>
    <row r="335" spans="3:3" x14ac:dyDescent="0.3">
      <c r="C335" s="334"/>
    </row>
    <row r="336" spans="3:3" x14ac:dyDescent="0.3">
      <c r="C336" s="334"/>
    </row>
    <row r="337" spans="3:3" x14ac:dyDescent="0.3">
      <c r="C337" s="334"/>
    </row>
    <row r="338" spans="3:3" x14ac:dyDescent="0.3">
      <c r="C338" s="334"/>
    </row>
    <row r="339" spans="3:3" x14ac:dyDescent="0.3">
      <c r="C339" s="334"/>
    </row>
    <row r="340" spans="3:3" x14ac:dyDescent="0.3">
      <c r="C340" s="334"/>
    </row>
    <row r="341" spans="3:3" x14ac:dyDescent="0.3">
      <c r="C341" s="334"/>
    </row>
    <row r="342" spans="3:3" x14ac:dyDescent="0.3">
      <c r="C342" s="334"/>
    </row>
    <row r="343" spans="3:3" x14ac:dyDescent="0.3">
      <c r="C343" s="334"/>
    </row>
    <row r="344" spans="3:3" x14ac:dyDescent="0.3">
      <c r="C344" s="334"/>
    </row>
    <row r="345" spans="3:3" x14ac:dyDescent="0.3">
      <c r="C345" s="334"/>
    </row>
    <row r="346" spans="3:3" x14ac:dyDescent="0.3">
      <c r="C346" s="334"/>
    </row>
    <row r="347" spans="3:3" x14ac:dyDescent="0.3">
      <c r="C347" s="334"/>
    </row>
    <row r="348" spans="3:3" x14ac:dyDescent="0.3">
      <c r="C348" s="334"/>
    </row>
    <row r="349" spans="3:3" x14ac:dyDescent="0.3">
      <c r="C349" s="334"/>
    </row>
    <row r="350" spans="3:3" x14ac:dyDescent="0.3">
      <c r="C350" s="334"/>
    </row>
    <row r="351" spans="3:3" x14ac:dyDescent="0.3">
      <c r="C351" s="334"/>
    </row>
    <row r="352" spans="3:3" x14ac:dyDescent="0.3">
      <c r="C352" s="334"/>
    </row>
    <row r="353" spans="3:3" x14ac:dyDescent="0.3">
      <c r="C353" s="334"/>
    </row>
    <row r="354" spans="3:3" x14ac:dyDescent="0.3">
      <c r="C354" s="334"/>
    </row>
    <row r="355" spans="3:3" x14ac:dyDescent="0.3">
      <c r="C355" s="334"/>
    </row>
    <row r="356" spans="3:3" x14ac:dyDescent="0.3">
      <c r="C356" s="334"/>
    </row>
    <row r="357" spans="3:3" x14ac:dyDescent="0.3">
      <c r="C357" s="334"/>
    </row>
    <row r="358" spans="3:3" x14ac:dyDescent="0.3">
      <c r="C358" s="334"/>
    </row>
    <row r="359" spans="3:3" x14ac:dyDescent="0.3">
      <c r="C359" s="334"/>
    </row>
    <row r="360" spans="3:3" x14ac:dyDescent="0.3">
      <c r="C360" s="334"/>
    </row>
    <row r="361" spans="3:3" x14ac:dyDescent="0.3">
      <c r="C361" s="334"/>
    </row>
    <row r="362" spans="3:3" x14ac:dyDescent="0.3">
      <c r="C362" s="334"/>
    </row>
    <row r="363" spans="3:3" x14ac:dyDescent="0.3">
      <c r="C363" s="334"/>
    </row>
    <row r="364" spans="3:3" x14ac:dyDescent="0.3">
      <c r="C364" s="334"/>
    </row>
    <row r="365" spans="3:3" x14ac:dyDescent="0.3">
      <c r="C365" s="334"/>
    </row>
    <row r="366" spans="3:3" x14ac:dyDescent="0.3">
      <c r="C366" s="334"/>
    </row>
    <row r="367" spans="3:3" x14ac:dyDescent="0.3">
      <c r="C367" s="334"/>
    </row>
    <row r="368" spans="3:3" x14ac:dyDescent="0.3">
      <c r="C368" s="334"/>
    </row>
    <row r="369" spans="3:3" x14ac:dyDescent="0.3">
      <c r="C369" s="334"/>
    </row>
    <row r="370" spans="3:3" x14ac:dyDescent="0.3">
      <c r="C370" s="334"/>
    </row>
    <row r="371" spans="3:3" x14ac:dyDescent="0.3">
      <c r="C371" s="334"/>
    </row>
    <row r="372" spans="3:3" x14ac:dyDescent="0.3">
      <c r="C372" s="334"/>
    </row>
    <row r="373" spans="3:3" x14ac:dyDescent="0.3">
      <c r="C373" s="334"/>
    </row>
    <row r="374" spans="3:3" x14ac:dyDescent="0.3">
      <c r="C374" s="334"/>
    </row>
    <row r="375" spans="3:3" x14ac:dyDescent="0.3">
      <c r="C375" s="334"/>
    </row>
    <row r="376" spans="3:3" x14ac:dyDescent="0.3">
      <c r="C376" s="334"/>
    </row>
    <row r="377" spans="3:3" x14ac:dyDescent="0.3">
      <c r="C377" s="334"/>
    </row>
    <row r="378" spans="3:3" x14ac:dyDescent="0.3">
      <c r="C378" s="334"/>
    </row>
    <row r="379" spans="3:3" x14ac:dyDescent="0.3">
      <c r="C379" s="334"/>
    </row>
    <row r="380" spans="3:3" x14ac:dyDescent="0.3">
      <c r="C380" s="334"/>
    </row>
    <row r="381" spans="3:3" x14ac:dyDescent="0.3">
      <c r="C381" s="334"/>
    </row>
    <row r="382" spans="3:3" x14ac:dyDescent="0.3">
      <c r="C382" s="334"/>
    </row>
    <row r="383" spans="3:3" x14ac:dyDescent="0.3">
      <c r="C383" s="334"/>
    </row>
    <row r="384" spans="3:3" x14ac:dyDescent="0.3">
      <c r="C384" s="334"/>
    </row>
    <row r="385" spans="3:3" x14ac:dyDescent="0.3">
      <c r="C385" s="334"/>
    </row>
    <row r="386" spans="3:3" x14ac:dyDescent="0.3">
      <c r="C386" s="334"/>
    </row>
    <row r="387" spans="3:3" x14ac:dyDescent="0.3">
      <c r="C387" s="334"/>
    </row>
    <row r="388" spans="3:3" x14ac:dyDescent="0.3">
      <c r="C388" s="334"/>
    </row>
    <row r="389" spans="3:3" x14ac:dyDescent="0.3">
      <c r="C389" s="334"/>
    </row>
    <row r="390" spans="3:3" x14ac:dyDescent="0.3">
      <c r="C390" s="334"/>
    </row>
    <row r="391" spans="3:3" x14ac:dyDescent="0.3">
      <c r="C391" s="334"/>
    </row>
    <row r="392" spans="3:3" x14ac:dyDescent="0.3">
      <c r="C392" s="334"/>
    </row>
    <row r="393" spans="3:3" x14ac:dyDescent="0.3">
      <c r="C393" s="334"/>
    </row>
    <row r="394" spans="3:3" x14ac:dyDescent="0.3">
      <c r="C394" s="334"/>
    </row>
    <row r="395" spans="3:3" x14ac:dyDescent="0.3">
      <c r="C395" s="334"/>
    </row>
    <row r="396" spans="3:3" x14ac:dyDescent="0.3">
      <c r="C396" s="334"/>
    </row>
    <row r="397" spans="3:3" x14ac:dyDescent="0.3">
      <c r="C397" s="334"/>
    </row>
    <row r="398" spans="3:3" x14ac:dyDescent="0.3">
      <c r="C398" s="334"/>
    </row>
    <row r="399" spans="3:3" x14ac:dyDescent="0.3">
      <c r="C399" s="334"/>
    </row>
    <row r="400" spans="3:3" x14ac:dyDescent="0.3">
      <c r="C400" s="334"/>
    </row>
    <row r="401" spans="3:3" x14ac:dyDescent="0.3">
      <c r="C401" s="334"/>
    </row>
    <row r="402" spans="3:3" x14ac:dyDescent="0.3">
      <c r="C402" s="334"/>
    </row>
    <row r="403" spans="3:3" x14ac:dyDescent="0.3">
      <c r="C403" s="334"/>
    </row>
    <row r="404" spans="3:3" x14ac:dyDescent="0.3">
      <c r="C404" s="334"/>
    </row>
    <row r="405" spans="3:3" x14ac:dyDescent="0.3">
      <c r="C405" s="334"/>
    </row>
    <row r="406" spans="3:3" x14ac:dyDescent="0.3">
      <c r="C406" s="334"/>
    </row>
    <row r="407" spans="3:3" x14ac:dyDescent="0.3">
      <c r="C407" s="334"/>
    </row>
    <row r="408" spans="3:3" x14ac:dyDescent="0.3">
      <c r="C408" s="334"/>
    </row>
    <row r="409" spans="3:3" x14ac:dyDescent="0.3">
      <c r="C409" s="334"/>
    </row>
    <row r="410" spans="3:3" x14ac:dyDescent="0.3">
      <c r="C410" s="334"/>
    </row>
    <row r="411" spans="3:3" x14ac:dyDescent="0.3">
      <c r="C411" s="334"/>
    </row>
    <row r="412" spans="3:3" x14ac:dyDescent="0.3">
      <c r="C412" s="334"/>
    </row>
    <row r="413" spans="3:3" x14ac:dyDescent="0.3">
      <c r="C413" s="334"/>
    </row>
    <row r="414" spans="3:3" x14ac:dyDescent="0.3">
      <c r="C414" s="334"/>
    </row>
    <row r="415" spans="3:3" x14ac:dyDescent="0.3">
      <c r="C415" s="334"/>
    </row>
    <row r="416" spans="3:3" x14ac:dyDescent="0.3">
      <c r="C416" s="334"/>
    </row>
    <row r="417" spans="3:3" x14ac:dyDescent="0.3">
      <c r="C417" s="334"/>
    </row>
    <row r="418" spans="3:3" x14ac:dyDescent="0.3">
      <c r="C418" s="334"/>
    </row>
    <row r="419" spans="3:3" x14ac:dyDescent="0.3">
      <c r="C419" s="334"/>
    </row>
    <row r="420" spans="3:3" x14ac:dyDescent="0.3">
      <c r="C420" s="334"/>
    </row>
    <row r="421" spans="3:3" x14ac:dyDescent="0.3">
      <c r="C421" s="334"/>
    </row>
    <row r="422" spans="3:3" x14ac:dyDescent="0.3">
      <c r="C422" s="334"/>
    </row>
    <row r="423" spans="3:3" x14ac:dyDescent="0.3">
      <c r="C423" s="334"/>
    </row>
    <row r="424" spans="3:3" x14ac:dyDescent="0.3">
      <c r="C424" s="334"/>
    </row>
    <row r="425" spans="3:3" x14ac:dyDescent="0.3">
      <c r="C425" s="334"/>
    </row>
    <row r="426" spans="3:3" x14ac:dyDescent="0.3">
      <c r="C426" s="334"/>
    </row>
    <row r="427" spans="3:3" x14ac:dyDescent="0.3">
      <c r="C427" s="334"/>
    </row>
    <row r="428" spans="3:3" x14ac:dyDescent="0.3">
      <c r="C428" s="334"/>
    </row>
    <row r="429" spans="3:3" x14ac:dyDescent="0.3">
      <c r="C429" s="334"/>
    </row>
    <row r="430" spans="3:3" x14ac:dyDescent="0.3">
      <c r="C430" s="334"/>
    </row>
    <row r="431" spans="3:3" x14ac:dyDescent="0.3">
      <c r="C431" s="334"/>
    </row>
    <row r="432" spans="3:3" x14ac:dyDescent="0.3">
      <c r="C432" s="334"/>
    </row>
    <row r="433" spans="3:3" x14ac:dyDescent="0.3">
      <c r="C433" s="334"/>
    </row>
    <row r="434" spans="3:3" x14ac:dyDescent="0.3">
      <c r="C434" s="334"/>
    </row>
    <row r="435" spans="3:3" x14ac:dyDescent="0.3">
      <c r="C435" s="334"/>
    </row>
    <row r="436" spans="3:3" x14ac:dyDescent="0.3">
      <c r="C436" s="334"/>
    </row>
    <row r="437" spans="3:3" x14ac:dyDescent="0.3">
      <c r="C437" s="334"/>
    </row>
    <row r="438" spans="3:3" x14ac:dyDescent="0.3">
      <c r="C438" s="334"/>
    </row>
    <row r="439" spans="3:3" x14ac:dyDescent="0.3">
      <c r="C439" s="334"/>
    </row>
    <row r="440" spans="3:3" x14ac:dyDescent="0.3">
      <c r="C440" s="334"/>
    </row>
    <row r="441" spans="3:3" x14ac:dyDescent="0.3">
      <c r="C441" s="334"/>
    </row>
    <row r="442" spans="3:3" x14ac:dyDescent="0.3">
      <c r="C442" s="334"/>
    </row>
    <row r="443" spans="3:3" x14ac:dyDescent="0.3">
      <c r="C443" s="334"/>
    </row>
    <row r="444" spans="3:3" x14ac:dyDescent="0.3">
      <c r="C444" s="334"/>
    </row>
    <row r="445" spans="3:3" x14ac:dyDescent="0.3">
      <c r="C445" s="334"/>
    </row>
    <row r="446" spans="3:3" x14ac:dyDescent="0.3">
      <c r="C446" s="334"/>
    </row>
    <row r="447" spans="3:3" x14ac:dyDescent="0.3">
      <c r="C447" s="334"/>
    </row>
    <row r="448" spans="3:3" x14ac:dyDescent="0.3">
      <c r="C448" s="334"/>
    </row>
    <row r="449" spans="3:3" x14ac:dyDescent="0.3">
      <c r="C449" s="334"/>
    </row>
    <row r="450" spans="3:3" x14ac:dyDescent="0.3">
      <c r="C450" s="334"/>
    </row>
    <row r="451" spans="3:3" x14ac:dyDescent="0.3">
      <c r="C451" s="334"/>
    </row>
    <row r="452" spans="3:3" x14ac:dyDescent="0.3">
      <c r="C452" s="334"/>
    </row>
    <row r="453" spans="3:3" x14ac:dyDescent="0.3">
      <c r="C453" s="334"/>
    </row>
    <row r="454" spans="3:3" x14ac:dyDescent="0.3">
      <c r="C454" s="334"/>
    </row>
    <row r="455" spans="3:3" x14ac:dyDescent="0.3">
      <c r="C455" s="334"/>
    </row>
    <row r="456" spans="3:3" x14ac:dyDescent="0.3">
      <c r="C456" s="334"/>
    </row>
    <row r="457" spans="3:3" x14ac:dyDescent="0.3">
      <c r="C457" s="334"/>
    </row>
    <row r="458" spans="3:3" x14ac:dyDescent="0.3">
      <c r="C458" s="334"/>
    </row>
    <row r="459" spans="3:3" x14ac:dyDescent="0.3">
      <c r="C459" s="334"/>
    </row>
    <row r="460" spans="3:3" x14ac:dyDescent="0.3">
      <c r="C460" s="334"/>
    </row>
    <row r="461" spans="3:3" x14ac:dyDescent="0.3">
      <c r="C461" s="334"/>
    </row>
    <row r="462" spans="3:3" x14ac:dyDescent="0.3">
      <c r="C462" s="334"/>
    </row>
    <row r="463" spans="3:3" x14ac:dyDescent="0.3">
      <c r="C463" s="334"/>
    </row>
    <row r="464" spans="3:3" x14ac:dyDescent="0.3">
      <c r="C464" s="334"/>
    </row>
    <row r="465" spans="3:3" x14ac:dyDescent="0.3">
      <c r="C465" s="334"/>
    </row>
    <row r="466" spans="3:3" x14ac:dyDescent="0.3">
      <c r="C466" s="334"/>
    </row>
    <row r="467" spans="3:3" x14ac:dyDescent="0.3">
      <c r="C467" s="334"/>
    </row>
    <row r="468" spans="3:3" x14ac:dyDescent="0.3">
      <c r="C468" s="334"/>
    </row>
    <row r="469" spans="3:3" x14ac:dyDescent="0.3">
      <c r="C469" s="334"/>
    </row>
    <row r="470" spans="3:3" x14ac:dyDescent="0.3">
      <c r="C470" s="334"/>
    </row>
    <row r="471" spans="3:3" x14ac:dyDescent="0.3">
      <c r="C471" s="334"/>
    </row>
    <row r="472" spans="3:3" x14ac:dyDescent="0.3">
      <c r="C472" s="334"/>
    </row>
    <row r="473" spans="3:3" x14ac:dyDescent="0.3">
      <c r="C473" s="334"/>
    </row>
    <row r="474" spans="3:3" x14ac:dyDescent="0.3">
      <c r="C474" s="334"/>
    </row>
    <row r="475" spans="3:3" x14ac:dyDescent="0.3">
      <c r="C475" s="334"/>
    </row>
    <row r="476" spans="3:3" x14ac:dyDescent="0.3">
      <c r="C476" s="334"/>
    </row>
    <row r="477" spans="3:3" x14ac:dyDescent="0.3">
      <c r="C477" s="334"/>
    </row>
    <row r="478" spans="3:3" x14ac:dyDescent="0.3">
      <c r="C478" s="334"/>
    </row>
    <row r="479" spans="3:3" x14ac:dyDescent="0.3">
      <c r="C479" s="334"/>
    </row>
    <row r="480" spans="3:3" x14ac:dyDescent="0.3">
      <c r="C480" s="334"/>
    </row>
    <row r="481" spans="3:3" x14ac:dyDescent="0.3">
      <c r="C481" s="334"/>
    </row>
    <row r="482" spans="3:3" x14ac:dyDescent="0.3">
      <c r="C482" s="334"/>
    </row>
    <row r="483" spans="3:3" x14ac:dyDescent="0.3">
      <c r="C483" s="334"/>
    </row>
    <row r="484" spans="3:3" x14ac:dyDescent="0.3">
      <c r="C484" s="334"/>
    </row>
    <row r="485" spans="3:3" x14ac:dyDescent="0.3">
      <c r="C485" s="334"/>
    </row>
    <row r="486" spans="3:3" x14ac:dyDescent="0.3">
      <c r="C486" s="334"/>
    </row>
    <row r="487" spans="3:3" x14ac:dyDescent="0.3">
      <c r="C487" s="334"/>
    </row>
    <row r="488" spans="3:3" x14ac:dyDescent="0.3">
      <c r="C488" s="334"/>
    </row>
    <row r="489" spans="3:3" x14ac:dyDescent="0.3">
      <c r="C489" s="334"/>
    </row>
    <row r="490" spans="3:3" x14ac:dyDescent="0.3">
      <c r="C490" s="334"/>
    </row>
    <row r="491" spans="3:3" x14ac:dyDescent="0.3">
      <c r="C491" s="334"/>
    </row>
    <row r="492" spans="3:3" x14ac:dyDescent="0.3">
      <c r="C492" s="334"/>
    </row>
    <row r="493" spans="3:3" x14ac:dyDescent="0.3">
      <c r="C493" s="334"/>
    </row>
    <row r="494" spans="3:3" x14ac:dyDescent="0.3">
      <c r="C494" s="334"/>
    </row>
    <row r="495" spans="3:3" x14ac:dyDescent="0.3">
      <c r="C495" s="334"/>
    </row>
    <row r="496" spans="3:3" x14ac:dyDescent="0.3">
      <c r="C496" s="334"/>
    </row>
    <row r="497" spans="3:3" x14ac:dyDescent="0.3">
      <c r="C497" s="334"/>
    </row>
    <row r="498" spans="3:3" x14ac:dyDescent="0.3">
      <c r="C498" s="334"/>
    </row>
    <row r="499" spans="3:3" x14ac:dyDescent="0.3">
      <c r="C499" s="334"/>
    </row>
    <row r="500" spans="3:3" x14ac:dyDescent="0.3">
      <c r="C500" s="334"/>
    </row>
    <row r="501" spans="3:3" x14ac:dyDescent="0.3">
      <c r="C501" s="334"/>
    </row>
    <row r="502" spans="3:3" x14ac:dyDescent="0.3">
      <c r="C502" s="334"/>
    </row>
    <row r="503" spans="3:3" x14ac:dyDescent="0.3">
      <c r="C503" s="334"/>
    </row>
    <row r="504" spans="3:3" x14ac:dyDescent="0.3">
      <c r="C504" s="334"/>
    </row>
    <row r="505" spans="3:3" x14ac:dyDescent="0.3">
      <c r="C505" s="334"/>
    </row>
    <row r="506" spans="3:3" x14ac:dyDescent="0.3">
      <c r="C506" s="334"/>
    </row>
    <row r="507" spans="3:3" x14ac:dyDescent="0.3">
      <c r="C507" s="334"/>
    </row>
    <row r="508" spans="3:3" x14ac:dyDescent="0.3">
      <c r="C508" s="334"/>
    </row>
    <row r="509" spans="3:3" x14ac:dyDescent="0.3">
      <c r="C509" s="334"/>
    </row>
    <row r="510" spans="3:3" x14ac:dyDescent="0.3">
      <c r="C510" s="334"/>
    </row>
    <row r="511" spans="3:3" x14ac:dyDescent="0.3">
      <c r="C511" s="334"/>
    </row>
    <row r="512" spans="3:3" x14ac:dyDescent="0.3">
      <c r="C512" s="334"/>
    </row>
    <row r="513" spans="3:3" x14ac:dyDescent="0.3">
      <c r="C513" s="334"/>
    </row>
    <row r="514" spans="3:3" x14ac:dyDescent="0.3">
      <c r="C514" s="334"/>
    </row>
    <row r="515" spans="3:3" x14ac:dyDescent="0.3">
      <c r="C515" s="334"/>
    </row>
    <row r="516" spans="3:3" x14ac:dyDescent="0.3">
      <c r="C516" s="334"/>
    </row>
    <row r="517" spans="3:3" x14ac:dyDescent="0.3">
      <c r="C517" s="334"/>
    </row>
    <row r="518" spans="3:3" x14ac:dyDescent="0.3">
      <c r="C518" s="334"/>
    </row>
    <row r="519" spans="3:3" x14ac:dyDescent="0.3">
      <c r="C519" s="334"/>
    </row>
    <row r="520" spans="3:3" x14ac:dyDescent="0.3">
      <c r="C520" s="334"/>
    </row>
    <row r="521" spans="3:3" x14ac:dyDescent="0.3">
      <c r="C521" s="334"/>
    </row>
    <row r="522" spans="3:3" x14ac:dyDescent="0.3">
      <c r="C522" s="334"/>
    </row>
    <row r="523" spans="3:3" x14ac:dyDescent="0.3">
      <c r="C523" s="334"/>
    </row>
    <row r="524" spans="3:3" x14ac:dyDescent="0.3">
      <c r="C524" s="334"/>
    </row>
    <row r="525" spans="3:3" x14ac:dyDescent="0.3">
      <c r="C525" s="334"/>
    </row>
    <row r="526" spans="3:3" x14ac:dyDescent="0.3">
      <c r="C526" s="334"/>
    </row>
    <row r="527" spans="3:3" x14ac:dyDescent="0.3">
      <c r="C527" s="334"/>
    </row>
    <row r="528" spans="3:3" x14ac:dyDescent="0.3">
      <c r="C528" s="334"/>
    </row>
    <row r="529" spans="3:3" x14ac:dyDescent="0.3">
      <c r="C529" s="334"/>
    </row>
    <row r="530" spans="3:3" x14ac:dyDescent="0.3">
      <c r="C530" s="334"/>
    </row>
    <row r="531" spans="3:3" x14ac:dyDescent="0.3">
      <c r="C531" s="334"/>
    </row>
    <row r="532" spans="3:3" x14ac:dyDescent="0.3">
      <c r="C532" s="334"/>
    </row>
    <row r="533" spans="3:3" x14ac:dyDescent="0.3">
      <c r="C533" s="334"/>
    </row>
    <row r="534" spans="3:3" x14ac:dyDescent="0.3">
      <c r="C534" s="334"/>
    </row>
    <row r="535" spans="3:3" x14ac:dyDescent="0.3">
      <c r="C535" s="334"/>
    </row>
    <row r="536" spans="3:3" x14ac:dyDescent="0.3">
      <c r="C536" s="334"/>
    </row>
    <row r="537" spans="3:3" x14ac:dyDescent="0.3">
      <c r="C537" s="334"/>
    </row>
    <row r="538" spans="3:3" x14ac:dyDescent="0.3">
      <c r="C538" s="334"/>
    </row>
    <row r="539" spans="3:3" x14ac:dyDescent="0.3">
      <c r="C539" s="334"/>
    </row>
    <row r="540" spans="3:3" x14ac:dyDescent="0.3">
      <c r="C540" s="334"/>
    </row>
    <row r="541" spans="3:3" x14ac:dyDescent="0.3">
      <c r="C541" s="334"/>
    </row>
    <row r="542" spans="3:3" x14ac:dyDescent="0.3">
      <c r="C542" s="334"/>
    </row>
    <row r="543" spans="3:3" x14ac:dyDescent="0.3">
      <c r="C543" s="334"/>
    </row>
    <row r="544" spans="3:3" x14ac:dyDescent="0.3">
      <c r="C544" s="334"/>
    </row>
    <row r="545" spans="3:3" x14ac:dyDescent="0.3">
      <c r="C545" s="334"/>
    </row>
    <row r="546" spans="3:3" x14ac:dyDescent="0.3">
      <c r="C546" s="334"/>
    </row>
    <row r="547" spans="3:3" x14ac:dyDescent="0.3">
      <c r="C547" s="334"/>
    </row>
    <row r="548" spans="3:3" x14ac:dyDescent="0.3">
      <c r="C548" s="334"/>
    </row>
    <row r="549" spans="3:3" x14ac:dyDescent="0.3">
      <c r="C549" s="334"/>
    </row>
    <row r="550" spans="3:3" x14ac:dyDescent="0.3">
      <c r="C550" s="334"/>
    </row>
    <row r="551" spans="3:3" x14ac:dyDescent="0.3">
      <c r="C551" s="334"/>
    </row>
    <row r="552" spans="3:3" x14ac:dyDescent="0.3">
      <c r="C552" s="334"/>
    </row>
    <row r="553" spans="3:3" x14ac:dyDescent="0.3">
      <c r="C553" s="334"/>
    </row>
    <row r="554" spans="3:3" x14ac:dyDescent="0.3">
      <c r="C554" s="334"/>
    </row>
    <row r="555" spans="3:3" x14ac:dyDescent="0.3">
      <c r="C555" s="334"/>
    </row>
    <row r="556" spans="3:3" x14ac:dyDescent="0.3">
      <c r="C556" s="334"/>
    </row>
    <row r="557" spans="3:3" x14ac:dyDescent="0.3">
      <c r="C557" s="334"/>
    </row>
    <row r="558" spans="3:3" x14ac:dyDescent="0.3">
      <c r="C558" s="334"/>
    </row>
    <row r="559" spans="3:3" x14ac:dyDescent="0.3">
      <c r="C559" s="334"/>
    </row>
    <row r="560" spans="3:3" x14ac:dyDescent="0.3">
      <c r="C560" s="334"/>
    </row>
    <row r="561" spans="3:3" x14ac:dyDescent="0.3">
      <c r="C561" s="334"/>
    </row>
    <row r="562" spans="3:3" x14ac:dyDescent="0.3">
      <c r="C562" s="334"/>
    </row>
    <row r="563" spans="3:3" x14ac:dyDescent="0.3">
      <c r="C563" s="334"/>
    </row>
    <row r="564" spans="3:3" x14ac:dyDescent="0.3">
      <c r="C564" s="334"/>
    </row>
    <row r="565" spans="3:3" x14ac:dyDescent="0.3">
      <c r="C565" s="334"/>
    </row>
    <row r="566" spans="3:3" x14ac:dyDescent="0.3">
      <c r="C566" s="334"/>
    </row>
    <row r="567" spans="3:3" x14ac:dyDescent="0.3">
      <c r="C567" s="334"/>
    </row>
    <row r="568" spans="3:3" x14ac:dyDescent="0.3">
      <c r="C568" s="334"/>
    </row>
    <row r="569" spans="3:3" x14ac:dyDescent="0.3">
      <c r="C569" s="334"/>
    </row>
    <row r="570" spans="3:3" x14ac:dyDescent="0.3">
      <c r="C570" s="334"/>
    </row>
    <row r="571" spans="3:3" x14ac:dyDescent="0.3">
      <c r="C571" s="334"/>
    </row>
    <row r="572" spans="3:3" x14ac:dyDescent="0.3">
      <c r="C572" s="334"/>
    </row>
    <row r="573" spans="3:3" x14ac:dyDescent="0.3">
      <c r="C573" s="334"/>
    </row>
    <row r="574" spans="3:3" x14ac:dyDescent="0.3">
      <c r="C574" s="334"/>
    </row>
    <row r="575" spans="3:3" x14ac:dyDescent="0.3">
      <c r="C575" s="334"/>
    </row>
    <row r="576" spans="3:3" x14ac:dyDescent="0.3">
      <c r="C576" s="334"/>
    </row>
    <row r="577" spans="3:3" x14ac:dyDescent="0.3">
      <c r="C577" s="334"/>
    </row>
    <row r="578" spans="3:3" x14ac:dyDescent="0.3">
      <c r="C578" s="334"/>
    </row>
    <row r="579" spans="3:3" x14ac:dyDescent="0.3">
      <c r="C579" s="334"/>
    </row>
    <row r="580" spans="3:3" x14ac:dyDescent="0.3">
      <c r="C580" s="334"/>
    </row>
    <row r="581" spans="3:3" x14ac:dyDescent="0.3">
      <c r="C581" s="334"/>
    </row>
    <row r="582" spans="3:3" x14ac:dyDescent="0.3">
      <c r="C582" s="334"/>
    </row>
    <row r="583" spans="3:3" x14ac:dyDescent="0.3">
      <c r="C583" s="334"/>
    </row>
    <row r="584" spans="3:3" x14ac:dyDescent="0.3">
      <c r="C584" s="334"/>
    </row>
    <row r="585" spans="3:3" x14ac:dyDescent="0.3">
      <c r="C585" s="334"/>
    </row>
    <row r="586" spans="3:3" x14ac:dyDescent="0.3">
      <c r="C586" s="334"/>
    </row>
    <row r="587" spans="3:3" x14ac:dyDescent="0.3">
      <c r="C587" s="334"/>
    </row>
    <row r="588" spans="3:3" x14ac:dyDescent="0.3">
      <c r="C588" s="334"/>
    </row>
    <row r="589" spans="3:3" x14ac:dyDescent="0.3">
      <c r="C589" s="334"/>
    </row>
    <row r="590" spans="3:3" x14ac:dyDescent="0.3">
      <c r="C590" s="334"/>
    </row>
    <row r="591" spans="3:3" x14ac:dyDescent="0.3">
      <c r="C591" s="334"/>
    </row>
    <row r="592" spans="3:3" x14ac:dyDescent="0.3">
      <c r="C592" s="334"/>
    </row>
    <row r="593" spans="3:3" x14ac:dyDescent="0.3">
      <c r="C593" s="334"/>
    </row>
    <row r="594" spans="3:3" x14ac:dyDescent="0.3">
      <c r="C594" s="334"/>
    </row>
    <row r="595" spans="3:3" x14ac:dyDescent="0.3">
      <c r="C595" s="334"/>
    </row>
    <row r="596" spans="3:3" x14ac:dyDescent="0.3">
      <c r="C596" s="334"/>
    </row>
    <row r="597" spans="3:3" x14ac:dyDescent="0.3">
      <c r="C597" s="334"/>
    </row>
    <row r="598" spans="3:3" x14ac:dyDescent="0.3">
      <c r="C598" s="334"/>
    </row>
    <row r="599" spans="3:3" x14ac:dyDescent="0.3">
      <c r="C599" s="334"/>
    </row>
    <row r="600" spans="3:3" x14ac:dyDescent="0.3">
      <c r="C600" s="334"/>
    </row>
    <row r="601" spans="3:3" x14ac:dyDescent="0.3">
      <c r="C601" s="334"/>
    </row>
    <row r="602" spans="3:3" x14ac:dyDescent="0.3">
      <c r="C602" s="334"/>
    </row>
    <row r="603" spans="3:3" x14ac:dyDescent="0.3">
      <c r="C603" s="334"/>
    </row>
    <row r="604" spans="3:3" x14ac:dyDescent="0.3">
      <c r="C604" s="334"/>
    </row>
    <row r="605" spans="3:3" x14ac:dyDescent="0.3">
      <c r="C605" s="334"/>
    </row>
    <row r="606" spans="3:3" x14ac:dyDescent="0.3">
      <c r="C606" s="334"/>
    </row>
    <row r="607" spans="3:3" x14ac:dyDescent="0.3">
      <c r="C607" s="334"/>
    </row>
    <row r="608" spans="3:3" x14ac:dyDescent="0.3">
      <c r="C608" s="334"/>
    </row>
    <row r="609" spans="3:3" x14ac:dyDescent="0.3">
      <c r="C609" s="334"/>
    </row>
    <row r="610" spans="3:3" x14ac:dyDescent="0.3">
      <c r="C610" s="334"/>
    </row>
    <row r="611" spans="3:3" x14ac:dyDescent="0.3">
      <c r="C611" s="334"/>
    </row>
    <row r="612" spans="3:3" x14ac:dyDescent="0.3">
      <c r="C612" s="334"/>
    </row>
    <row r="613" spans="3:3" x14ac:dyDescent="0.3">
      <c r="C613" s="334"/>
    </row>
    <row r="614" spans="3:3" x14ac:dyDescent="0.3">
      <c r="C614" s="334"/>
    </row>
    <row r="615" spans="3:3" x14ac:dyDescent="0.3">
      <c r="C615" s="334"/>
    </row>
    <row r="616" spans="3:3" x14ac:dyDescent="0.3">
      <c r="C616" s="334"/>
    </row>
    <row r="617" spans="3:3" x14ac:dyDescent="0.3">
      <c r="C617" s="334"/>
    </row>
    <row r="618" spans="3:3" x14ac:dyDescent="0.3">
      <c r="C618" s="334"/>
    </row>
    <row r="619" spans="3:3" x14ac:dyDescent="0.3">
      <c r="C619" s="334"/>
    </row>
    <row r="620" spans="3:3" x14ac:dyDescent="0.3">
      <c r="C620" s="334"/>
    </row>
    <row r="621" spans="3:3" x14ac:dyDescent="0.3">
      <c r="C621" s="334"/>
    </row>
    <row r="622" spans="3:3" x14ac:dyDescent="0.3">
      <c r="C622" s="334"/>
    </row>
    <row r="623" spans="3:3" x14ac:dyDescent="0.3">
      <c r="C623" s="334"/>
    </row>
    <row r="624" spans="3:3" x14ac:dyDescent="0.3">
      <c r="C624" s="334"/>
    </row>
    <row r="625" spans="3:3" x14ac:dyDescent="0.3">
      <c r="C625" s="334"/>
    </row>
    <row r="626" spans="3:3" x14ac:dyDescent="0.3">
      <c r="C626" s="334"/>
    </row>
    <row r="627" spans="3:3" x14ac:dyDescent="0.3">
      <c r="C627" s="334"/>
    </row>
    <row r="628" spans="3:3" x14ac:dyDescent="0.3">
      <c r="C628" s="334"/>
    </row>
    <row r="629" spans="3:3" x14ac:dyDescent="0.3">
      <c r="C629" s="334"/>
    </row>
    <row r="630" spans="3:3" x14ac:dyDescent="0.3">
      <c r="C630" s="334"/>
    </row>
    <row r="631" spans="3:3" x14ac:dyDescent="0.3">
      <c r="C631" s="334"/>
    </row>
    <row r="632" spans="3:3" x14ac:dyDescent="0.3">
      <c r="C632" s="334"/>
    </row>
    <row r="633" spans="3:3" x14ac:dyDescent="0.3">
      <c r="C633" s="334"/>
    </row>
    <row r="634" spans="3:3" x14ac:dyDescent="0.3">
      <c r="C634" s="334"/>
    </row>
    <row r="635" spans="3:3" x14ac:dyDescent="0.3">
      <c r="C635" s="334"/>
    </row>
    <row r="636" spans="3:3" x14ac:dyDescent="0.3">
      <c r="C636" s="334"/>
    </row>
    <row r="637" spans="3:3" x14ac:dyDescent="0.3">
      <c r="C637" s="334"/>
    </row>
    <row r="638" spans="3:3" x14ac:dyDescent="0.3">
      <c r="C638" s="334"/>
    </row>
    <row r="639" spans="3:3" x14ac:dyDescent="0.3">
      <c r="C639" s="334"/>
    </row>
    <row r="640" spans="3:3" x14ac:dyDescent="0.3">
      <c r="C640" s="334"/>
    </row>
    <row r="641" spans="3:3" x14ac:dyDescent="0.3">
      <c r="C641" s="334"/>
    </row>
    <row r="642" spans="3:3" x14ac:dyDescent="0.3">
      <c r="C642" s="334"/>
    </row>
    <row r="643" spans="3:3" x14ac:dyDescent="0.3">
      <c r="C643" s="334"/>
    </row>
    <row r="644" spans="3:3" x14ac:dyDescent="0.3">
      <c r="C644" s="334"/>
    </row>
    <row r="645" spans="3:3" x14ac:dyDescent="0.3">
      <c r="C645" s="334"/>
    </row>
    <row r="646" spans="3:3" x14ac:dyDescent="0.3">
      <c r="C646" s="334"/>
    </row>
    <row r="647" spans="3:3" x14ac:dyDescent="0.3">
      <c r="C647" s="334"/>
    </row>
    <row r="648" spans="3:3" x14ac:dyDescent="0.3">
      <c r="C648" s="334"/>
    </row>
    <row r="649" spans="3:3" x14ac:dyDescent="0.3">
      <c r="C649" s="334"/>
    </row>
    <row r="650" spans="3:3" x14ac:dyDescent="0.3">
      <c r="C650" s="334"/>
    </row>
    <row r="651" spans="3:3" x14ac:dyDescent="0.3">
      <c r="C651" s="334"/>
    </row>
    <row r="652" spans="3:3" x14ac:dyDescent="0.3">
      <c r="C652" s="334"/>
    </row>
    <row r="653" spans="3:3" x14ac:dyDescent="0.3">
      <c r="C653" s="334"/>
    </row>
    <row r="654" spans="3:3" x14ac:dyDescent="0.3">
      <c r="C654" s="334"/>
    </row>
    <row r="655" spans="3:3" x14ac:dyDescent="0.3">
      <c r="C655" s="334"/>
    </row>
    <row r="656" spans="3:3" x14ac:dyDescent="0.3">
      <c r="C656" s="334"/>
    </row>
    <row r="657" spans="3:3" x14ac:dyDescent="0.3">
      <c r="C657" s="334"/>
    </row>
    <row r="658" spans="3:3" x14ac:dyDescent="0.3">
      <c r="C658" s="334"/>
    </row>
    <row r="659" spans="3:3" x14ac:dyDescent="0.3">
      <c r="C659" s="334"/>
    </row>
    <row r="660" spans="3:3" x14ac:dyDescent="0.3">
      <c r="C660" s="334"/>
    </row>
    <row r="661" spans="3:3" x14ac:dyDescent="0.3">
      <c r="C661" s="334"/>
    </row>
    <row r="662" spans="3:3" x14ac:dyDescent="0.3">
      <c r="C662" s="334"/>
    </row>
    <row r="663" spans="3:3" x14ac:dyDescent="0.3">
      <c r="C663" s="334"/>
    </row>
    <row r="664" spans="3:3" x14ac:dyDescent="0.3">
      <c r="C664" s="334"/>
    </row>
    <row r="665" spans="3:3" x14ac:dyDescent="0.3">
      <c r="C665" s="334"/>
    </row>
    <row r="666" spans="3:3" x14ac:dyDescent="0.3">
      <c r="C666" s="334"/>
    </row>
    <row r="667" spans="3:3" x14ac:dyDescent="0.3">
      <c r="C667" s="334"/>
    </row>
    <row r="668" spans="3:3" x14ac:dyDescent="0.3">
      <c r="C668" s="334"/>
    </row>
    <row r="669" spans="3:3" x14ac:dyDescent="0.3">
      <c r="C669" s="334"/>
    </row>
    <row r="670" spans="3:3" x14ac:dyDescent="0.3">
      <c r="C670" s="334"/>
    </row>
    <row r="671" spans="3:3" x14ac:dyDescent="0.3">
      <c r="C671" s="334"/>
    </row>
    <row r="672" spans="3:3" x14ac:dyDescent="0.3">
      <c r="C672" s="334"/>
    </row>
    <row r="673" spans="3:3" x14ac:dyDescent="0.3">
      <c r="C673" s="334"/>
    </row>
    <row r="674" spans="3:3" x14ac:dyDescent="0.3">
      <c r="C674" s="334"/>
    </row>
    <row r="675" spans="3:3" x14ac:dyDescent="0.3">
      <c r="C675" s="334"/>
    </row>
    <row r="676" spans="3:3" x14ac:dyDescent="0.3">
      <c r="C676" s="334"/>
    </row>
    <row r="677" spans="3:3" x14ac:dyDescent="0.3">
      <c r="C677" s="334"/>
    </row>
    <row r="678" spans="3:3" x14ac:dyDescent="0.3">
      <c r="C678" s="334"/>
    </row>
    <row r="679" spans="3:3" x14ac:dyDescent="0.3">
      <c r="C679" s="334"/>
    </row>
    <row r="680" spans="3:3" x14ac:dyDescent="0.3">
      <c r="C680" s="334"/>
    </row>
    <row r="681" spans="3:3" x14ac:dyDescent="0.3">
      <c r="C681" s="334"/>
    </row>
    <row r="682" spans="3:3" x14ac:dyDescent="0.3">
      <c r="C682" s="334"/>
    </row>
    <row r="683" spans="3:3" x14ac:dyDescent="0.3">
      <c r="C683" s="334"/>
    </row>
    <row r="684" spans="3:3" x14ac:dyDescent="0.3">
      <c r="C684" s="334"/>
    </row>
    <row r="685" spans="3:3" x14ac:dyDescent="0.3">
      <c r="C685" s="334"/>
    </row>
    <row r="686" spans="3:3" x14ac:dyDescent="0.3">
      <c r="C686" s="334"/>
    </row>
    <row r="687" spans="3:3" x14ac:dyDescent="0.3">
      <c r="C687" s="334"/>
    </row>
    <row r="688" spans="3:3" x14ac:dyDescent="0.3">
      <c r="C688" s="334"/>
    </row>
    <row r="689" spans="3:3" x14ac:dyDescent="0.3">
      <c r="C689" s="334"/>
    </row>
    <row r="690" spans="3:3" x14ac:dyDescent="0.3">
      <c r="C690" s="334"/>
    </row>
    <row r="691" spans="3:3" x14ac:dyDescent="0.3">
      <c r="C691" s="334"/>
    </row>
    <row r="692" spans="3:3" x14ac:dyDescent="0.3">
      <c r="C692" s="334"/>
    </row>
    <row r="693" spans="3:3" x14ac:dyDescent="0.3">
      <c r="C693" s="334"/>
    </row>
    <row r="694" spans="3:3" x14ac:dyDescent="0.3">
      <c r="C694" s="334"/>
    </row>
    <row r="695" spans="3:3" x14ac:dyDescent="0.3">
      <c r="C695" s="334"/>
    </row>
    <row r="696" spans="3:3" x14ac:dyDescent="0.3">
      <c r="C696" s="334"/>
    </row>
    <row r="697" spans="3:3" x14ac:dyDescent="0.3">
      <c r="C697" s="334"/>
    </row>
    <row r="698" spans="3:3" x14ac:dyDescent="0.3">
      <c r="C698" s="334"/>
    </row>
    <row r="699" spans="3:3" x14ac:dyDescent="0.3">
      <c r="C699" s="334"/>
    </row>
    <row r="700" spans="3:3" x14ac:dyDescent="0.3">
      <c r="C700" s="334"/>
    </row>
    <row r="701" spans="3:3" x14ac:dyDescent="0.3">
      <c r="C701" s="334"/>
    </row>
    <row r="702" spans="3:3" x14ac:dyDescent="0.3">
      <c r="C702" s="334"/>
    </row>
    <row r="703" spans="3:3" x14ac:dyDescent="0.3">
      <c r="C703" s="334"/>
    </row>
    <row r="704" spans="3:3" x14ac:dyDescent="0.3">
      <c r="C704" s="334"/>
    </row>
    <row r="705" spans="3:3" x14ac:dyDescent="0.3">
      <c r="C705" s="334"/>
    </row>
    <row r="706" spans="3:3" x14ac:dyDescent="0.3">
      <c r="C706" s="334"/>
    </row>
    <row r="707" spans="3:3" x14ac:dyDescent="0.3">
      <c r="C707" s="334"/>
    </row>
    <row r="708" spans="3:3" x14ac:dyDescent="0.3">
      <c r="C708" s="334"/>
    </row>
    <row r="709" spans="3:3" x14ac:dyDescent="0.3">
      <c r="C709" s="334"/>
    </row>
    <row r="710" spans="3:3" x14ac:dyDescent="0.3">
      <c r="C710" s="334"/>
    </row>
    <row r="711" spans="3:3" x14ac:dyDescent="0.3">
      <c r="C711" s="334"/>
    </row>
    <row r="712" spans="3:3" x14ac:dyDescent="0.3">
      <c r="C712" s="334"/>
    </row>
    <row r="713" spans="3:3" x14ac:dyDescent="0.3">
      <c r="C713" s="334"/>
    </row>
    <row r="714" spans="3:3" x14ac:dyDescent="0.3">
      <c r="C714" s="334"/>
    </row>
    <row r="715" spans="3:3" x14ac:dyDescent="0.3">
      <c r="C715" s="334"/>
    </row>
    <row r="716" spans="3:3" x14ac:dyDescent="0.3">
      <c r="C716" s="334"/>
    </row>
    <row r="717" spans="3:3" x14ac:dyDescent="0.3">
      <c r="C717" s="334"/>
    </row>
    <row r="718" spans="3:3" x14ac:dyDescent="0.3">
      <c r="C718" s="334"/>
    </row>
    <row r="719" spans="3:3" x14ac:dyDescent="0.3">
      <c r="C719" s="334"/>
    </row>
    <row r="720" spans="3:3" x14ac:dyDescent="0.3">
      <c r="C720" s="334"/>
    </row>
    <row r="721" spans="3:3" x14ac:dyDescent="0.3">
      <c r="C721" s="334"/>
    </row>
    <row r="722" spans="3:3" x14ac:dyDescent="0.3">
      <c r="C722" s="334"/>
    </row>
    <row r="723" spans="3:3" x14ac:dyDescent="0.3">
      <c r="C723" s="334"/>
    </row>
    <row r="724" spans="3:3" x14ac:dyDescent="0.3">
      <c r="C724" s="334"/>
    </row>
    <row r="725" spans="3:3" x14ac:dyDescent="0.3">
      <c r="C725" s="334"/>
    </row>
    <row r="726" spans="3:3" x14ac:dyDescent="0.3">
      <c r="C726" s="334"/>
    </row>
    <row r="727" spans="3:3" x14ac:dyDescent="0.3">
      <c r="C727" s="334"/>
    </row>
    <row r="728" spans="3:3" x14ac:dyDescent="0.3">
      <c r="C728" s="334"/>
    </row>
    <row r="729" spans="3:3" x14ac:dyDescent="0.3">
      <c r="C729" s="334"/>
    </row>
    <row r="730" spans="3:3" x14ac:dyDescent="0.3">
      <c r="C730" s="334"/>
    </row>
    <row r="731" spans="3:3" x14ac:dyDescent="0.3">
      <c r="C731" s="334"/>
    </row>
    <row r="732" spans="3:3" x14ac:dyDescent="0.3">
      <c r="C732" s="334"/>
    </row>
    <row r="733" spans="3:3" x14ac:dyDescent="0.3">
      <c r="C733" s="334"/>
    </row>
    <row r="734" spans="3:3" x14ac:dyDescent="0.3">
      <c r="C734" s="334"/>
    </row>
    <row r="735" spans="3:3" x14ac:dyDescent="0.3">
      <c r="C735" s="334"/>
    </row>
    <row r="736" spans="3:3" x14ac:dyDescent="0.3">
      <c r="C736" s="334"/>
    </row>
    <row r="737" spans="3:3" x14ac:dyDescent="0.3">
      <c r="C737" s="334"/>
    </row>
    <row r="738" spans="3:3" x14ac:dyDescent="0.3">
      <c r="C738" s="334"/>
    </row>
    <row r="739" spans="3:3" x14ac:dyDescent="0.3">
      <c r="C739" s="334"/>
    </row>
    <row r="740" spans="3:3" x14ac:dyDescent="0.3">
      <c r="C740" s="334"/>
    </row>
    <row r="741" spans="3:3" x14ac:dyDescent="0.3">
      <c r="C741" s="334"/>
    </row>
    <row r="742" spans="3:3" x14ac:dyDescent="0.3">
      <c r="C742" s="334"/>
    </row>
    <row r="743" spans="3:3" x14ac:dyDescent="0.3">
      <c r="C743" s="334"/>
    </row>
    <row r="744" spans="3:3" x14ac:dyDescent="0.3">
      <c r="C744" s="334"/>
    </row>
    <row r="745" spans="3:3" x14ac:dyDescent="0.3">
      <c r="C745" s="334"/>
    </row>
    <row r="746" spans="3:3" x14ac:dyDescent="0.3">
      <c r="C746" s="334"/>
    </row>
    <row r="747" spans="3:3" x14ac:dyDescent="0.3">
      <c r="C747" s="334"/>
    </row>
    <row r="748" spans="3:3" x14ac:dyDescent="0.3">
      <c r="C748" s="334"/>
    </row>
    <row r="749" spans="3:3" x14ac:dyDescent="0.3">
      <c r="C749" s="334"/>
    </row>
    <row r="750" spans="3:3" x14ac:dyDescent="0.3">
      <c r="C750" s="334"/>
    </row>
    <row r="751" spans="3:3" x14ac:dyDescent="0.3">
      <c r="C751" s="334"/>
    </row>
    <row r="752" spans="3:3" x14ac:dyDescent="0.3">
      <c r="C752" s="334"/>
    </row>
    <row r="753" spans="3:3" x14ac:dyDescent="0.3">
      <c r="C753" s="334"/>
    </row>
    <row r="754" spans="3:3" x14ac:dyDescent="0.3">
      <c r="C754" s="334"/>
    </row>
    <row r="755" spans="3:3" x14ac:dyDescent="0.3">
      <c r="C755" s="334"/>
    </row>
    <row r="756" spans="3:3" x14ac:dyDescent="0.3">
      <c r="C756" s="334"/>
    </row>
    <row r="757" spans="3:3" x14ac:dyDescent="0.3">
      <c r="C757" s="334"/>
    </row>
    <row r="758" spans="3:3" x14ac:dyDescent="0.3">
      <c r="C758" s="334"/>
    </row>
    <row r="759" spans="3:3" x14ac:dyDescent="0.3">
      <c r="C759" s="334"/>
    </row>
    <row r="760" spans="3:3" x14ac:dyDescent="0.3">
      <c r="C760" s="334"/>
    </row>
    <row r="761" spans="3:3" x14ac:dyDescent="0.3">
      <c r="C761" s="334"/>
    </row>
    <row r="762" spans="3:3" x14ac:dyDescent="0.3">
      <c r="C762" s="334"/>
    </row>
    <row r="763" spans="3:3" x14ac:dyDescent="0.3">
      <c r="C763" s="334"/>
    </row>
    <row r="764" spans="3:3" x14ac:dyDescent="0.3">
      <c r="C764" s="334"/>
    </row>
    <row r="765" spans="3:3" x14ac:dyDescent="0.3">
      <c r="C765" s="334"/>
    </row>
    <row r="766" spans="3:3" x14ac:dyDescent="0.3">
      <c r="C766" s="334"/>
    </row>
    <row r="767" spans="3:3" x14ac:dyDescent="0.3">
      <c r="C767" s="334"/>
    </row>
    <row r="768" spans="3:3" x14ac:dyDescent="0.3">
      <c r="C768" s="334"/>
    </row>
    <row r="769" spans="3:3" x14ac:dyDescent="0.3">
      <c r="C769" s="334"/>
    </row>
    <row r="770" spans="3:3" x14ac:dyDescent="0.3">
      <c r="C770" s="334"/>
    </row>
    <row r="771" spans="3:3" x14ac:dyDescent="0.3">
      <c r="C771" s="334"/>
    </row>
    <row r="772" spans="3:3" x14ac:dyDescent="0.3">
      <c r="C772" s="334"/>
    </row>
    <row r="773" spans="3:3" x14ac:dyDescent="0.3">
      <c r="C773" s="334"/>
    </row>
    <row r="774" spans="3:3" x14ac:dyDescent="0.3">
      <c r="C774" s="334"/>
    </row>
    <row r="775" spans="3:3" x14ac:dyDescent="0.3">
      <c r="C775" s="334"/>
    </row>
    <row r="776" spans="3:3" x14ac:dyDescent="0.3">
      <c r="C776" s="334"/>
    </row>
    <row r="777" spans="3:3" x14ac:dyDescent="0.3">
      <c r="C777" s="334"/>
    </row>
    <row r="778" spans="3:3" x14ac:dyDescent="0.3">
      <c r="C778" s="334"/>
    </row>
    <row r="779" spans="3:3" x14ac:dyDescent="0.3">
      <c r="C779" s="334"/>
    </row>
    <row r="780" spans="3:3" x14ac:dyDescent="0.3">
      <c r="C780" s="334"/>
    </row>
    <row r="781" spans="3:3" x14ac:dyDescent="0.3">
      <c r="C781" s="334"/>
    </row>
    <row r="782" spans="3:3" x14ac:dyDescent="0.3">
      <c r="C782" s="334"/>
    </row>
    <row r="783" spans="3:3" x14ac:dyDescent="0.3">
      <c r="C783" s="334"/>
    </row>
    <row r="784" spans="3:3" x14ac:dyDescent="0.3">
      <c r="C784" s="334"/>
    </row>
    <row r="785" spans="3:3" x14ac:dyDescent="0.3">
      <c r="C785" s="334"/>
    </row>
    <row r="786" spans="3:3" x14ac:dyDescent="0.3">
      <c r="C786" s="334"/>
    </row>
    <row r="787" spans="3:3" x14ac:dyDescent="0.3">
      <c r="C787" s="334"/>
    </row>
    <row r="788" spans="3:3" x14ac:dyDescent="0.3">
      <c r="C788" s="334"/>
    </row>
    <row r="789" spans="3:3" x14ac:dyDescent="0.3">
      <c r="C789" s="334"/>
    </row>
    <row r="790" spans="3:3" x14ac:dyDescent="0.3">
      <c r="C790" s="334"/>
    </row>
    <row r="791" spans="3:3" x14ac:dyDescent="0.3">
      <c r="C791" s="334"/>
    </row>
    <row r="792" spans="3:3" x14ac:dyDescent="0.3">
      <c r="C792" s="334"/>
    </row>
    <row r="793" spans="3:3" x14ac:dyDescent="0.3">
      <c r="C793" s="334"/>
    </row>
    <row r="794" spans="3:3" x14ac:dyDescent="0.3">
      <c r="C794" s="334"/>
    </row>
    <row r="795" spans="3:3" x14ac:dyDescent="0.3">
      <c r="C795" s="334"/>
    </row>
    <row r="796" spans="3:3" x14ac:dyDescent="0.3">
      <c r="C796" s="334"/>
    </row>
    <row r="797" spans="3:3" x14ac:dyDescent="0.3">
      <c r="C797" s="334"/>
    </row>
    <row r="798" spans="3:3" x14ac:dyDescent="0.3">
      <c r="C798" s="334"/>
    </row>
    <row r="799" spans="3:3" x14ac:dyDescent="0.3">
      <c r="C799" s="334"/>
    </row>
    <row r="800" spans="3:3" x14ac:dyDescent="0.3">
      <c r="C800" s="334"/>
    </row>
    <row r="801" spans="3:3" x14ac:dyDescent="0.3">
      <c r="C801" s="334"/>
    </row>
    <row r="802" spans="3:3" x14ac:dyDescent="0.3">
      <c r="C802" s="334"/>
    </row>
    <row r="803" spans="3:3" x14ac:dyDescent="0.3">
      <c r="C803" s="334"/>
    </row>
    <row r="804" spans="3:3" x14ac:dyDescent="0.3">
      <c r="C804" s="334"/>
    </row>
    <row r="805" spans="3:3" x14ac:dyDescent="0.3">
      <c r="C805" s="334"/>
    </row>
    <row r="806" spans="3:3" x14ac:dyDescent="0.3">
      <c r="C806" s="334"/>
    </row>
    <row r="807" spans="3:3" x14ac:dyDescent="0.3">
      <c r="C807" s="334"/>
    </row>
    <row r="808" spans="3:3" x14ac:dyDescent="0.3">
      <c r="C808" s="334"/>
    </row>
    <row r="809" spans="3:3" x14ac:dyDescent="0.3">
      <c r="C809" s="334"/>
    </row>
    <row r="810" spans="3:3" x14ac:dyDescent="0.3">
      <c r="C810" s="334"/>
    </row>
    <row r="811" spans="3:3" x14ac:dyDescent="0.3">
      <c r="C811" s="334"/>
    </row>
    <row r="812" spans="3:3" x14ac:dyDescent="0.3">
      <c r="C812" s="334"/>
    </row>
    <row r="813" spans="3:3" x14ac:dyDescent="0.3">
      <c r="C813" s="334"/>
    </row>
    <row r="814" spans="3:3" x14ac:dyDescent="0.3">
      <c r="C814" s="334"/>
    </row>
    <row r="815" spans="3:3" x14ac:dyDescent="0.3">
      <c r="C815" s="334"/>
    </row>
    <row r="816" spans="3:3" x14ac:dyDescent="0.3">
      <c r="C816" s="334"/>
    </row>
    <row r="817" spans="3:3" x14ac:dyDescent="0.3">
      <c r="C817" s="334"/>
    </row>
    <row r="818" spans="3:3" x14ac:dyDescent="0.3">
      <c r="C818" s="334"/>
    </row>
    <row r="819" spans="3:3" x14ac:dyDescent="0.3">
      <c r="C819" s="334"/>
    </row>
    <row r="820" spans="3:3" x14ac:dyDescent="0.3">
      <c r="C820" s="334"/>
    </row>
    <row r="821" spans="3:3" x14ac:dyDescent="0.3">
      <c r="C821" s="334"/>
    </row>
    <row r="822" spans="3:3" x14ac:dyDescent="0.3">
      <c r="C822" s="334"/>
    </row>
    <row r="823" spans="3:3" x14ac:dyDescent="0.3">
      <c r="C823" s="334"/>
    </row>
    <row r="824" spans="3:3" x14ac:dyDescent="0.3">
      <c r="C824" s="334"/>
    </row>
    <row r="825" spans="3:3" x14ac:dyDescent="0.3">
      <c r="C825" s="334"/>
    </row>
    <row r="826" spans="3:3" x14ac:dyDescent="0.3">
      <c r="C826" s="334"/>
    </row>
    <row r="827" spans="3:3" x14ac:dyDescent="0.3">
      <c r="C827" s="334"/>
    </row>
    <row r="828" spans="3:3" x14ac:dyDescent="0.3">
      <c r="C828" s="334"/>
    </row>
    <row r="829" spans="3:3" x14ac:dyDescent="0.3">
      <c r="C829" s="334"/>
    </row>
    <row r="830" spans="3:3" x14ac:dyDescent="0.3">
      <c r="C830" s="334"/>
    </row>
    <row r="831" spans="3:3" x14ac:dyDescent="0.3">
      <c r="C831" s="334"/>
    </row>
    <row r="832" spans="3:3" x14ac:dyDescent="0.3">
      <c r="C832" s="334"/>
    </row>
    <row r="833" spans="3:3" x14ac:dyDescent="0.3">
      <c r="C833" s="334"/>
    </row>
    <row r="834" spans="3:3" x14ac:dyDescent="0.3">
      <c r="C834" s="334"/>
    </row>
    <row r="835" spans="3:3" x14ac:dyDescent="0.3">
      <c r="C835" s="334"/>
    </row>
    <row r="836" spans="3:3" x14ac:dyDescent="0.3">
      <c r="C836" s="334"/>
    </row>
    <row r="837" spans="3:3" x14ac:dyDescent="0.3">
      <c r="C837" s="334"/>
    </row>
    <row r="838" spans="3:3" x14ac:dyDescent="0.3">
      <c r="C838" s="334"/>
    </row>
    <row r="839" spans="3:3" x14ac:dyDescent="0.3">
      <c r="C839" s="334"/>
    </row>
    <row r="840" spans="3:3" x14ac:dyDescent="0.3">
      <c r="C840" s="334"/>
    </row>
    <row r="841" spans="3:3" x14ac:dyDescent="0.3">
      <c r="C841" s="334"/>
    </row>
    <row r="842" spans="3:3" x14ac:dyDescent="0.3">
      <c r="C842" s="334"/>
    </row>
    <row r="843" spans="3:3" x14ac:dyDescent="0.3">
      <c r="C843" s="334"/>
    </row>
    <row r="844" spans="3:3" x14ac:dyDescent="0.3">
      <c r="C844" s="334"/>
    </row>
    <row r="845" spans="3:3" x14ac:dyDescent="0.3">
      <c r="C845" s="334"/>
    </row>
    <row r="846" spans="3:3" x14ac:dyDescent="0.3">
      <c r="C846" s="334"/>
    </row>
    <row r="847" spans="3:3" x14ac:dyDescent="0.3">
      <c r="C847" s="334"/>
    </row>
    <row r="848" spans="3:3" x14ac:dyDescent="0.3">
      <c r="C848" s="334"/>
    </row>
    <row r="849" spans="3:3" x14ac:dyDescent="0.3">
      <c r="C849" s="334"/>
    </row>
    <row r="850" spans="3:3" x14ac:dyDescent="0.3">
      <c r="C850" s="334"/>
    </row>
    <row r="851" spans="3:3" x14ac:dyDescent="0.3">
      <c r="C851" s="334"/>
    </row>
    <row r="852" spans="3:3" x14ac:dyDescent="0.3">
      <c r="C852" s="334"/>
    </row>
    <row r="853" spans="3:3" x14ac:dyDescent="0.3">
      <c r="C853" s="334"/>
    </row>
    <row r="854" spans="3:3" x14ac:dyDescent="0.3">
      <c r="C854" s="334"/>
    </row>
    <row r="855" spans="3:3" x14ac:dyDescent="0.3">
      <c r="C855" s="334"/>
    </row>
    <row r="856" spans="3:3" x14ac:dyDescent="0.3">
      <c r="C856" s="334"/>
    </row>
    <row r="857" spans="3:3" x14ac:dyDescent="0.3">
      <c r="C857" s="334"/>
    </row>
    <row r="858" spans="3:3" x14ac:dyDescent="0.3">
      <c r="C858" s="334"/>
    </row>
    <row r="859" spans="3:3" x14ac:dyDescent="0.3">
      <c r="C859" s="334"/>
    </row>
    <row r="860" spans="3:3" x14ac:dyDescent="0.3">
      <c r="C860" s="334"/>
    </row>
    <row r="861" spans="3:3" x14ac:dyDescent="0.3">
      <c r="C861" s="334"/>
    </row>
    <row r="862" spans="3:3" x14ac:dyDescent="0.3">
      <c r="C862" s="334"/>
    </row>
    <row r="863" spans="3:3" x14ac:dyDescent="0.3">
      <c r="C863" s="334"/>
    </row>
    <row r="864" spans="3:3" x14ac:dyDescent="0.3">
      <c r="C864" s="334"/>
    </row>
    <row r="865" spans="3:3" x14ac:dyDescent="0.3">
      <c r="C865" s="334"/>
    </row>
    <row r="866" spans="3:3" x14ac:dyDescent="0.3">
      <c r="C866" s="334"/>
    </row>
    <row r="867" spans="3:3" x14ac:dyDescent="0.3">
      <c r="C867" s="334"/>
    </row>
    <row r="868" spans="3:3" x14ac:dyDescent="0.3">
      <c r="C868" s="334"/>
    </row>
    <row r="869" spans="3:3" x14ac:dyDescent="0.3">
      <c r="C869" s="334"/>
    </row>
    <row r="870" spans="3:3" x14ac:dyDescent="0.3">
      <c r="C870" s="334"/>
    </row>
    <row r="871" spans="3:3" x14ac:dyDescent="0.3">
      <c r="C871" s="334"/>
    </row>
    <row r="872" spans="3:3" x14ac:dyDescent="0.3">
      <c r="C872" s="334"/>
    </row>
    <row r="873" spans="3:3" x14ac:dyDescent="0.3">
      <c r="C873" s="334"/>
    </row>
    <row r="874" spans="3:3" x14ac:dyDescent="0.3">
      <c r="C874" s="334"/>
    </row>
    <row r="875" spans="3:3" x14ac:dyDescent="0.3">
      <c r="C875" s="334"/>
    </row>
    <row r="876" spans="3:3" x14ac:dyDescent="0.3">
      <c r="C876" s="334"/>
    </row>
    <row r="877" spans="3:3" x14ac:dyDescent="0.3">
      <c r="C877" s="334"/>
    </row>
    <row r="878" spans="3:3" x14ac:dyDescent="0.3">
      <c r="C878" s="334"/>
    </row>
    <row r="879" spans="3:3" x14ac:dyDescent="0.3">
      <c r="C879" s="334"/>
    </row>
    <row r="880" spans="3:3" x14ac:dyDescent="0.3">
      <c r="C880" s="334"/>
    </row>
    <row r="881" spans="3:3" x14ac:dyDescent="0.3">
      <c r="C881" s="334"/>
    </row>
    <row r="882" spans="3:3" x14ac:dyDescent="0.3">
      <c r="C882" s="334"/>
    </row>
    <row r="883" spans="3:3" x14ac:dyDescent="0.3">
      <c r="C883" s="334"/>
    </row>
    <row r="884" spans="3:3" x14ac:dyDescent="0.3">
      <c r="C884" s="334"/>
    </row>
    <row r="885" spans="3:3" x14ac:dyDescent="0.3">
      <c r="C885" s="334"/>
    </row>
    <row r="886" spans="3:3" x14ac:dyDescent="0.3">
      <c r="C886" s="334"/>
    </row>
    <row r="887" spans="3:3" x14ac:dyDescent="0.3">
      <c r="C887" s="334"/>
    </row>
    <row r="888" spans="3:3" x14ac:dyDescent="0.3">
      <c r="C888" s="334"/>
    </row>
    <row r="889" spans="3:3" x14ac:dyDescent="0.3">
      <c r="C889" s="334"/>
    </row>
    <row r="890" spans="3:3" x14ac:dyDescent="0.3">
      <c r="C890" s="334"/>
    </row>
    <row r="891" spans="3:3" x14ac:dyDescent="0.3">
      <c r="C891" s="334"/>
    </row>
    <row r="892" spans="3:3" x14ac:dyDescent="0.3">
      <c r="C892" s="334"/>
    </row>
    <row r="893" spans="3:3" x14ac:dyDescent="0.3">
      <c r="C893" s="334"/>
    </row>
    <row r="894" spans="3:3" x14ac:dyDescent="0.3">
      <c r="C894" s="334"/>
    </row>
    <row r="895" spans="3:3" x14ac:dyDescent="0.3">
      <c r="C895" s="334"/>
    </row>
    <row r="896" spans="3:3" x14ac:dyDescent="0.3">
      <c r="C896" s="334"/>
    </row>
    <row r="897" spans="3:3" x14ac:dyDescent="0.3">
      <c r="C897" s="334"/>
    </row>
    <row r="898" spans="3:3" x14ac:dyDescent="0.3">
      <c r="C898" s="334"/>
    </row>
    <row r="899" spans="3:3" x14ac:dyDescent="0.3">
      <c r="C899" s="334"/>
    </row>
    <row r="900" spans="3:3" x14ac:dyDescent="0.3">
      <c r="C900" s="334"/>
    </row>
    <row r="901" spans="3:3" x14ac:dyDescent="0.3">
      <c r="C901" s="334"/>
    </row>
    <row r="902" spans="3:3" x14ac:dyDescent="0.3">
      <c r="C902" s="334"/>
    </row>
    <row r="903" spans="3:3" x14ac:dyDescent="0.3">
      <c r="C903" s="334"/>
    </row>
    <row r="904" spans="3:3" x14ac:dyDescent="0.3">
      <c r="C904" s="334"/>
    </row>
    <row r="905" spans="3:3" x14ac:dyDescent="0.3">
      <c r="C905" s="334"/>
    </row>
    <row r="906" spans="3:3" x14ac:dyDescent="0.3">
      <c r="C906" s="334"/>
    </row>
    <row r="907" spans="3:3" x14ac:dyDescent="0.3">
      <c r="C907" s="334"/>
    </row>
    <row r="908" spans="3:3" x14ac:dyDescent="0.3">
      <c r="C908" s="334"/>
    </row>
    <row r="909" spans="3:3" x14ac:dyDescent="0.3">
      <c r="C909" s="334"/>
    </row>
    <row r="910" spans="3:3" x14ac:dyDescent="0.3">
      <c r="C910" s="334"/>
    </row>
    <row r="911" spans="3:3" x14ac:dyDescent="0.3">
      <c r="C911" s="334"/>
    </row>
    <row r="912" spans="3:3" x14ac:dyDescent="0.3">
      <c r="C912" s="334"/>
    </row>
    <row r="913" spans="3:3" x14ac:dyDescent="0.3">
      <c r="C913" s="334"/>
    </row>
    <row r="914" spans="3:3" x14ac:dyDescent="0.3">
      <c r="C914" s="334"/>
    </row>
    <row r="915" spans="3:3" x14ac:dyDescent="0.3">
      <c r="C915" s="334"/>
    </row>
    <row r="916" spans="3:3" x14ac:dyDescent="0.3">
      <c r="C916" s="334"/>
    </row>
    <row r="917" spans="3:3" x14ac:dyDescent="0.3">
      <c r="C917" s="334"/>
    </row>
    <row r="918" spans="3:3" x14ac:dyDescent="0.3">
      <c r="C918" s="334"/>
    </row>
    <row r="919" spans="3:3" x14ac:dyDescent="0.3">
      <c r="C919" s="334"/>
    </row>
    <row r="920" spans="3:3" x14ac:dyDescent="0.3">
      <c r="C920" s="334"/>
    </row>
    <row r="921" spans="3:3" x14ac:dyDescent="0.3">
      <c r="C921" s="334"/>
    </row>
    <row r="922" spans="3:3" x14ac:dyDescent="0.3">
      <c r="C922" s="334"/>
    </row>
    <row r="923" spans="3:3" x14ac:dyDescent="0.3">
      <c r="C923" s="334"/>
    </row>
    <row r="924" spans="3:3" x14ac:dyDescent="0.3">
      <c r="C924" s="334"/>
    </row>
    <row r="925" spans="3:3" x14ac:dyDescent="0.3">
      <c r="C925" s="334"/>
    </row>
    <row r="926" spans="3:3" x14ac:dyDescent="0.3">
      <c r="C926" s="334"/>
    </row>
    <row r="927" spans="3:3" x14ac:dyDescent="0.3">
      <c r="C927" s="334"/>
    </row>
    <row r="928" spans="3:3" x14ac:dyDescent="0.3">
      <c r="C928" s="334"/>
    </row>
    <row r="929" spans="3:3" x14ac:dyDescent="0.3">
      <c r="C929" s="334"/>
    </row>
    <row r="930" spans="3:3" x14ac:dyDescent="0.3">
      <c r="C930" s="334"/>
    </row>
    <row r="931" spans="3:3" x14ac:dyDescent="0.3">
      <c r="C931" s="334"/>
    </row>
    <row r="932" spans="3:3" x14ac:dyDescent="0.3">
      <c r="C932" s="334"/>
    </row>
    <row r="933" spans="3:3" x14ac:dyDescent="0.3">
      <c r="C933" s="334"/>
    </row>
    <row r="934" spans="3:3" x14ac:dyDescent="0.3">
      <c r="C934" s="334"/>
    </row>
    <row r="935" spans="3:3" x14ac:dyDescent="0.3">
      <c r="C935" s="334"/>
    </row>
    <row r="936" spans="3:3" x14ac:dyDescent="0.3">
      <c r="C936" s="334"/>
    </row>
    <row r="937" spans="3:3" x14ac:dyDescent="0.3">
      <c r="C937" s="334"/>
    </row>
    <row r="938" spans="3:3" x14ac:dyDescent="0.3">
      <c r="C938" s="334"/>
    </row>
    <row r="939" spans="3:3" x14ac:dyDescent="0.3">
      <c r="C939" s="334"/>
    </row>
    <row r="940" spans="3:3" x14ac:dyDescent="0.3">
      <c r="C940" s="334"/>
    </row>
    <row r="941" spans="3:3" x14ac:dyDescent="0.3">
      <c r="C941" s="334"/>
    </row>
    <row r="942" spans="3:3" x14ac:dyDescent="0.3">
      <c r="C942" s="334"/>
    </row>
    <row r="943" spans="3:3" x14ac:dyDescent="0.3">
      <c r="C943" s="334"/>
    </row>
    <row r="944" spans="3:3" x14ac:dyDescent="0.3">
      <c r="C944" s="334"/>
    </row>
    <row r="945" spans="3:3" x14ac:dyDescent="0.3">
      <c r="C945" s="334"/>
    </row>
    <row r="946" spans="3:3" x14ac:dyDescent="0.3">
      <c r="C946" s="334"/>
    </row>
    <row r="947" spans="3:3" x14ac:dyDescent="0.3">
      <c r="C947" s="334"/>
    </row>
    <row r="948" spans="3:3" x14ac:dyDescent="0.3">
      <c r="C948" s="334"/>
    </row>
    <row r="949" spans="3:3" x14ac:dyDescent="0.3">
      <c r="C949" s="334"/>
    </row>
    <row r="950" spans="3:3" x14ac:dyDescent="0.3">
      <c r="C950" s="334"/>
    </row>
    <row r="951" spans="3:3" x14ac:dyDescent="0.3">
      <c r="C951" s="334"/>
    </row>
    <row r="952" spans="3:3" x14ac:dyDescent="0.3">
      <c r="C952" s="334"/>
    </row>
    <row r="953" spans="3:3" x14ac:dyDescent="0.3">
      <c r="C953" s="334"/>
    </row>
    <row r="954" spans="3:3" x14ac:dyDescent="0.3">
      <c r="C954" s="334"/>
    </row>
    <row r="955" spans="3:3" x14ac:dyDescent="0.3">
      <c r="C955" s="334"/>
    </row>
    <row r="956" spans="3:3" x14ac:dyDescent="0.3">
      <c r="C956" s="334"/>
    </row>
    <row r="957" spans="3:3" x14ac:dyDescent="0.3">
      <c r="C957" s="334"/>
    </row>
    <row r="958" spans="3:3" x14ac:dyDescent="0.3">
      <c r="C958" s="334"/>
    </row>
    <row r="959" spans="3:3" x14ac:dyDescent="0.3">
      <c r="C959" s="334"/>
    </row>
    <row r="960" spans="3:3" x14ac:dyDescent="0.3">
      <c r="C960" s="334"/>
    </row>
    <row r="961" spans="3:3" x14ac:dyDescent="0.3">
      <c r="C961" s="334"/>
    </row>
    <row r="962" spans="3:3" x14ac:dyDescent="0.3">
      <c r="C962" s="334"/>
    </row>
    <row r="963" spans="3:3" x14ac:dyDescent="0.3">
      <c r="C963" s="334"/>
    </row>
    <row r="964" spans="3:3" x14ac:dyDescent="0.3">
      <c r="C964" s="334"/>
    </row>
    <row r="965" spans="3:3" x14ac:dyDescent="0.3">
      <c r="C965" s="334"/>
    </row>
    <row r="966" spans="3:3" x14ac:dyDescent="0.3">
      <c r="C966" s="334"/>
    </row>
    <row r="967" spans="3:3" x14ac:dyDescent="0.3">
      <c r="C967" s="334"/>
    </row>
    <row r="968" spans="3:3" x14ac:dyDescent="0.3">
      <c r="C968" s="334"/>
    </row>
    <row r="969" spans="3:3" x14ac:dyDescent="0.3">
      <c r="C969" s="334"/>
    </row>
    <row r="970" spans="3:3" x14ac:dyDescent="0.3">
      <c r="C970" s="334"/>
    </row>
    <row r="971" spans="3:3" x14ac:dyDescent="0.3">
      <c r="C971" s="334"/>
    </row>
    <row r="972" spans="3:3" x14ac:dyDescent="0.3">
      <c r="C972" s="334"/>
    </row>
    <row r="973" spans="3:3" x14ac:dyDescent="0.3">
      <c r="C973" s="334"/>
    </row>
    <row r="974" spans="3:3" x14ac:dyDescent="0.3">
      <c r="C974" s="334"/>
    </row>
    <row r="975" spans="3:3" x14ac:dyDescent="0.3">
      <c r="C975" s="334"/>
    </row>
    <row r="976" spans="3:3" x14ac:dyDescent="0.3">
      <c r="C976" s="334"/>
    </row>
    <row r="977" spans="3:3" x14ac:dyDescent="0.3">
      <c r="C977" s="334"/>
    </row>
    <row r="978" spans="3:3" x14ac:dyDescent="0.3">
      <c r="C978" s="334"/>
    </row>
    <row r="979" spans="3:3" x14ac:dyDescent="0.3">
      <c r="C979" s="334"/>
    </row>
    <row r="980" spans="3:3" x14ac:dyDescent="0.3">
      <c r="C980" s="334"/>
    </row>
    <row r="981" spans="3:3" x14ac:dyDescent="0.3">
      <c r="C981" s="334"/>
    </row>
    <row r="982" spans="3:3" x14ac:dyDescent="0.3">
      <c r="C982" s="334"/>
    </row>
    <row r="983" spans="3:3" x14ac:dyDescent="0.3">
      <c r="C983" s="334"/>
    </row>
    <row r="984" spans="3:3" x14ac:dyDescent="0.3">
      <c r="C984" s="334"/>
    </row>
    <row r="985" spans="3:3" x14ac:dyDescent="0.3">
      <c r="C985" s="334"/>
    </row>
    <row r="986" spans="3:3" x14ac:dyDescent="0.3">
      <c r="C986" s="334"/>
    </row>
    <row r="987" spans="3:3" x14ac:dyDescent="0.3">
      <c r="C987" s="334"/>
    </row>
    <row r="988" spans="3:3" x14ac:dyDescent="0.3">
      <c r="C988" s="334"/>
    </row>
    <row r="989" spans="3:3" x14ac:dyDescent="0.3">
      <c r="C989" s="334"/>
    </row>
    <row r="990" spans="3:3" x14ac:dyDescent="0.3">
      <c r="C990" s="334"/>
    </row>
    <row r="991" spans="3:3" x14ac:dyDescent="0.3">
      <c r="C991" s="334"/>
    </row>
    <row r="992" spans="3:3" x14ac:dyDescent="0.3">
      <c r="C992" s="334"/>
    </row>
    <row r="993" spans="3:3" x14ac:dyDescent="0.3">
      <c r="C993" s="334"/>
    </row>
    <row r="994" spans="3:3" x14ac:dyDescent="0.3">
      <c r="C994" s="334"/>
    </row>
    <row r="995" spans="3:3" x14ac:dyDescent="0.3">
      <c r="C995" s="334"/>
    </row>
    <row r="996" spans="3:3" x14ac:dyDescent="0.3">
      <c r="C996" s="334"/>
    </row>
    <row r="997" spans="3:3" x14ac:dyDescent="0.3">
      <c r="C997" s="334"/>
    </row>
    <row r="998" spans="3:3" x14ac:dyDescent="0.3">
      <c r="C998" s="334"/>
    </row>
    <row r="999" spans="3:3" x14ac:dyDescent="0.3">
      <c r="C999" s="334"/>
    </row>
    <row r="1000" spans="3:3" x14ac:dyDescent="0.3">
      <c r="C1000" s="334"/>
    </row>
    <row r="1001" spans="3:3" x14ac:dyDescent="0.3">
      <c r="C1001" s="334"/>
    </row>
    <row r="1002" spans="3:3" x14ac:dyDescent="0.3">
      <c r="C1002" s="334"/>
    </row>
    <row r="1003" spans="3:3" x14ac:dyDescent="0.3">
      <c r="C1003" s="334"/>
    </row>
    <row r="1004" spans="3:3" x14ac:dyDescent="0.3">
      <c r="C1004" s="334"/>
    </row>
    <row r="1005" spans="3:3" x14ac:dyDescent="0.3">
      <c r="C1005" s="334"/>
    </row>
    <row r="1006" spans="3:3" x14ac:dyDescent="0.3">
      <c r="C1006" s="334"/>
    </row>
    <row r="1007" spans="3:3" x14ac:dyDescent="0.3">
      <c r="C1007" s="334"/>
    </row>
    <row r="1008" spans="3:3" x14ac:dyDescent="0.3">
      <c r="C1008" s="334"/>
    </row>
    <row r="1009" spans="3:3" x14ac:dyDescent="0.3">
      <c r="C1009" s="334"/>
    </row>
    <row r="1010" spans="3:3" x14ac:dyDescent="0.3">
      <c r="C1010" s="334"/>
    </row>
    <row r="1011" spans="3:3" x14ac:dyDescent="0.3">
      <c r="C1011" s="334"/>
    </row>
  </sheetData>
  <hyperlinks>
    <hyperlink ref="N1" location="'Navigation &amp; Instructions'!A1" display="Navigation" xr:uid="{00000000-0004-0000-2A00-000000000000}"/>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2"/>
  <sheetViews>
    <sheetView workbookViewId="0">
      <selection activeCell="B2" sqref="B2"/>
    </sheetView>
  </sheetViews>
  <sheetFormatPr defaultRowHeight="14.4" x14ac:dyDescent="0.3"/>
  <sheetData>
    <row r="2" spans="2:2" ht="18" x14ac:dyDescent="0.35">
      <c r="B2" s="56" t="s">
        <v>68</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B1:O1008"/>
  <sheetViews>
    <sheetView workbookViewId="0">
      <selection activeCell="R17" sqref="R17"/>
    </sheetView>
  </sheetViews>
  <sheetFormatPr defaultColWidth="8.77734375" defaultRowHeight="14.4" x14ac:dyDescent="0.3"/>
  <cols>
    <col min="2" max="2" width="27.21875" customWidth="1"/>
    <col min="3" max="3" width="38.77734375" customWidth="1"/>
    <col min="4" max="12" width="10.77734375" customWidth="1"/>
    <col min="14" max="14" width="9.77734375" customWidth="1"/>
  </cols>
  <sheetData>
    <row r="1" spans="2:15" ht="15.6" x14ac:dyDescent="0.3">
      <c r="B1" s="14" t="s">
        <v>519</v>
      </c>
      <c r="N1" s="318" t="s">
        <v>135</v>
      </c>
    </row>
    <row r="3" spans="2:15" x14ac:dyDescent="0.3">
      <c r="B3" s="196" t="s">
        <v>510</v>
      </c>
    </row>
    <row r="4" spans="2:15" x14ac:dyDescent="0.3">
      <c r="B4" s="115" t="s">
        <v>511</v>
      </c>
    </row>
    <row r="5" spans="2:15" x14ac:dyDescent="0.3">
      <c r="B5" s="115" t="s">
        <v>512</v>
      </c>
    </row>
    <row r="6" spans="2:15" ht="71.55" customHeight="1" x14ac:dyDescent="0.3">
      <c r="B6" s="804" t="s">
        <v>513</v>
      </c>
      <c r="C6" s="804"/>
      <c r="D6" s="804"/>
      <c r="E6" s="804"/>
    </row>
    <row r="7" spans="2:15" x14ac:dyDescent="0.3">
      <c r="B7" s="115" t="s">
        <v>514</v>
      </c>
    </row>
    <row r="8" spans="2:15" ht="15.6" x14ac:dyDescent="0.3">
      <c r="B8" s="335"/>
      <c r="C8" s="14"/>
      <c r="D8" s="14"/>
      <c r="E8" s="14"/>
      <c r="F8" s="14"/>
      <c r="G8" s="14"/>
      <c r="H8" s="14"/>
    </row>
    <row r="9" spans="2:15" ht="15.6" x14ac:dyDescent="0.3">
      <c r="B9" s="14"/>
      <c r="C9" s="14"/>
      <c r="D9" s="14"/>
      <c r="E9" s="14"/>
      <c r="F9" s="14"/>
      <c r="G9" s="14"/>
      <c r="H9" s="14"/>
      <c r="I9" s="327"/>
      <c r="J9" s="327"/>
      <c r="K9" s="327"/>
      <c r="L9" s="327"/>
      <c r="M9" s="327"/>
      <c r="N9" s="327"/>
      <c r="O9" s="327"/>
    </row>
    <row r="10" spans="2:15" ht="13.2" customHeight="1" x14ac:dyDescent="0.3"/>
    <row r="11" spans="2:15" x14ac:dyDescent="0.3">
      <c r="B11" s="328" t="s">
        <v>515</v>
      </c>
      <c r="C11" s="329"/>
    </row>
    <row r="12" spans="2:15" x14ac:dyDescent="0.3">
      <c r="B12" s="106"/>
      <c r="C12" s="268"/>
      <c r="D12" s="315"/>
      <c r="E12" s="107"/>
      <c r="F12" s="107"/>
      <c r="G12" s="107"/>
      <c r="H12" s="107"/>
      <c r="I12" s="107"/>
      <c r="J12" s="107"/>
      <c r="K12" s="107"/>
      <c r="L12" s="108"/>
    </row>
    <row r="13" spans="2:15" x14ac:dyDescent="0.3">
      <c r="B13" s="330" t="s">
        <v>516</v>
      </c>
      <c r="C13" s="331"/>
      <c r="D13" s="40"/>
      <c r="E13" s="40"/>
      <c r="F13" s="40"/>
      <c r="G13" s="40"/>
      <c r="H13" s="40"/>
      <c r="I13" s="40"/>
      <c r="J13" s="40"/>
      <c r="K13" s="40"/>
      <c r="L13" s="110"/>
    </row>
    <row r="14" spans="2:15" x14ac:dyDescent="0.3">
      <c r="B14" s="109"/>
      <c r="C14" s="198"/>
      <c r="D14" s="40"/>
      <c r="E14" s="40"/>
      <c r="F14" s="40"/>
      <c r="G14" s="40"/>
      <c r="H14" s="40"/>
      <c r="I14" s="40"/>
      <c r="J14" s="40"/>
      <c r="K14" s="40"/>
      <c r="L14" s="110"/>
    </row>
    <row r="15" spans="2:15" x14ac:dyDescent="0.3">
      <c r="B15" s="336" t="s">
        <v>517</v>
      </c>
      <c r="C15" s="198"/>
      <c r="D15" s="40"/>
      <c r="E15" s="337"/>
      <c r="F15" s="40"/>
      <c r="G15" s="337" t="s">
        <v>518</v>
      </c>
      <c r="H15" s="40"/>
      <c r="I15" s="40"/>
      <c r="J15" s="40"/>
      <c r="K15" s="40"/>
      <c r="L15" s="110"/>
    </row>
    <row r="16" spans="2:15" x14ac:dyDescent="0.3">
      <c r="B16" s="109"/>
      <c r="C16" s="198"/>
      <c r="D16" s="40"/>
      <c r="E16" s="40"/>
      <c r="F16" s="40"/>
      <c r="G16" s="40"/>
      <c r="H16" s="40"/>
      <c r="I16" s="40"/>
      <c r="J16" s="40"/>
      <c r="K16" s="40"/>
      <c r="L16" s="110"/>
    </row>
    <row r="17" spans="2:12" x14ac:dyDescent="0.3">
      <c r="B17" s="109"/>
      <c r="C17" s="198"/>
      <c r="D17" s="40"/>
      <c r="E17" s="40"/>
      <c r="F17" s="40"/>
      <c r="G17" s="40"/>
      <c r="H17" s="40"/>
      <c r="I17" s="40"/>
      <c r="J17" s="40"/>
      <c r="K17" s="40"/>
      <c r="L17" s="110"/>
    </row>
    <row r="18" spans="2:12" x14ac:dyDescent="0.3">
      <c r="B18" s="109"/>
      <c r="C18" s="198"/>
      <c r="D18" s="40"/>
      <c r="E18" s="40"/>
      <c r="F18" s="40"/>
      <c r="G18" s="40"/>
      <c r="H18" s="40"/>
      <c r="I18" s="40"/>
      <c r="J18" s="40"/>
      <c r="K18" s="40"/>
      <c r="L18" s="110"/>
    </row>
    <row r="19" spans="2:12" x14ac:dyDescent="0.3">
      <c r="B19" s="109"/>
      <c r="C19" s="198"/>
      <c r="D19" s="40"/>
      <c r="E19" s="40"/>
      <c r="F19" s="40"/>
      <c r="G19" s="40"/>
      <c r="H19" s="40"/>
      <c r="I19" s="40"/>
      <c r="J19" s="40"/>
      <c r="K19" s="40"/>
      <c r="L19" s="110"/>
    </row>
    <row r="20" spans="2:12" x14ac:dyDescent="0.3">
      <c r="B20" s="109"/>
      <c r="C20" s="198"/>
      <c r="D20" s="40"/>
      <c r="E20" s="40"/>
      <c r="F20" s="40"/>
      <c r="G20" s="40"/>
      <c r="H20" s="40"/>
      <c r="I20" s="40"/>
      <c r="J20" s="40"/>
      <c r="K20" s="40"/>
      <c r="L20" s="110"/>
    </row>
    <row r="21" spans="2:12" x14ac:dyDescent="0.3">
      <c r="B21" s="109"/>
      <c r="C21" s="198"/>
      <c r="D21" s="40"/>
      <c r="E21" s="40"/>
      <c r="F21" s="40"/>
      <c r="G21" s="40"/>
      <c r="H21" s="40"/>
      <c r="I21" s="40"/>
      <c r="J21" s="40"/>
      <c r="K21" s="40"/>
      <c r="L21" s="110"/>
    </row>
    <row r="22" spans="2:12" x14ac:dyDescent="0.3">
      <c r="B22" s="109"/>
      <c r="C22" s="198"/>
      <c r="D22" s="40"/>
      <c r="E22" s="40"/>
      <c r="F22" s="40"/>
      <c r="G22" s="40"/>
      <c r="H22" s="40"/>
      <c r="I22" s="40"/>
      <c r="J22" s="40"/>
      <c r="K22" s="40"/>
      <c r="L22" s="110"/>
    </row>
    <row r="23" spans="2:12" x14ac:dyDescent="0.3">
      <c r="B23" s="109"/>
      <c r="C23" s="198"/>
      <c r="D23" s="40"/>
      <c r="E23" s="40"/>
      <c r="F23" s="40"/>
      <c r="G23" s="40"/>
      <c r="H23" s="40"/>
      <c r="I23" s="40"/>
      <c r="J23" s="40"/>
      <c r="K23" s="40"/>
      <c r="L23" s="110"/>
    </row>
    <row r="24" spans="2:12" x14ac:dyDescent="0.3">
      <c r="B24" s="109"/>
      <c r="C24" s="198"/>
      <c r="D24" s="40"/>
      <c r="E24" s="40"/>
      <c r="F24" s="40"/>
      <c r="G24" s="198"/>
      <c r="H24" s="40"/>
      <c r="I24" s="40"/>
      <c r="J24" s="40"/>
      <c r="K24" s="40"/>
      <c r="L24" s="110"/>
    </row>
    <row r="25" spans="2:12" x14ac:dyDescent="0.3">
      <c r="B25" s="109"/>
      <c r="C25" s="198"/>
      <c r="D25" s="40"/>
      <c r="E25" s="40"/>
      <c r="F25" s="40"/>
      <c r="G25" s="40"/>
      <c r="H25" s="40"/>
      <c r="I25" s="40"/>
      <c r="J25" s="40"/>
      <c r="K25" s="40"/>
      <c r="L25" s="110"/>
    </row>
    <row r="26" spans="2:12" x14ac:dyDescent="0.3">
      <c r="B26" s="109"/>
      <c r="C26" s="198"/>
      <c r="D26" s="40"/>
      <c r="E26" s="40"/>
      <c r="F26" s="40"/>
      <c r="G26" s="40"/>
      <c r="H26" s="40"/>
      <c r="I26" s="40"/>
      <c r="J26" s="40"/>
      <c r="K26" s="40"/>
      <c r="L26" s="110"/>
    </row>
    <row r="27" spans="2:12" x14ac:dyDescent="0.3">
      <c r="B27" s="109"/>
      <c r="C27" s="198"/>
      <c r="D27" s="40"/>
      <c r="E27" s="40"/>
      <c r="F27" s="40"/>
      <c r="G27" s="40"/>
      <c r="H27" s="40"/>
      <c r="I27" s="40"/>
      <c r="J27" s="40"/>
      <c r="K27" s="40"/>
      <c r="L27" s="110"/>
    </row>
    <row r="28" spans="2:12" x14ac:dyDescent="0.3">
      <c r="B28" s="109"/>
      <c r="C28" s="198"/>
      <c r="D28" s="40"/>
      <c r="E28" s="40"/>
      <c r="F28" s="40"/>
      <c r="G28" s="40"/>
      <c r="H28" s="40"/>
      <c r="I28" s="40"/>
      <c r="J28" s="40"/>
      <c r="K28" s="40"/>
      <c r="L28" s="110"/>
    </row>
    <row r="29" spans="2:12" x14ac:dyDescent="0.3">
      <c r="B29" s="109"/>
      <c r="C29" s="198"/>
      <c r="D29" s="40"/>
      <c r="E29" s="40"/>
      <c r="F29" s="40"/>
      <c r="G29" s="198"/>
      <c r="H29" s="40"/>
      <c r="I29" s="40"/>
      <c r="J29" s="40"/>
      <c r="K29" s="40"/>
      <c r="L29" s="110"/>
    </row>
    <row r="30" spans="2:12" x14ac:dyDescent="0.3">
      <c r="B30" s="109"/>
      <c r="C30" s="198"/>
      <c r="D30" s="40"/>
      <c r="E30" s="40"/>
      <c r="F30" s="40"/>
      <c r="G30" s="40"/>
      <c r="H30" s="40"/>
      <c r="I30" s="40"/>
      <c r="J30" s="40"/>
      <c r="K30" s="40"/>
      <c r="L30" s="110"/>
    </row>
    <row r="31" spans="2:12" x14ac:dyDescent="0.3">
      <c r="B31" s="109"/>
      <c r="C31" s="198"/>
      <c r="D31" s="40"/>
      <c r="E31" s="40"/>
      <c r="F31" s="40"/>
      <c r="G31" s="40"/>
      <c r="H31" s="40"/>
      <c r="I31" s="40"/>
      <c r="J31" s="40"/>
      <c r="K31" s="40"/>
      <c r="L31" s="110"/>
    </row>
    <row r="32" spans="2:12" x14ac:dyDescent="0.3">
      <c r="B32" s="109"/>
      <c r="C32" s="198"/>
      <c r="D32" s="40"/>
      <c r="E32" s="40"/>
      <c r="F32" s="40"/>
      <c r="G32" s="40"/>
      <c r="H32" s="40"/>
      <c r="I32" s="40"/>
      <c r="J32" s="40"/>
      <c r="K32" s="40"/>
      <c r="L32" s="110"/>
    </row>
    <row r="33" spans="2:12" x14ac:dyDescent="0.3">
      <c r="B33" s="109"/>
      <c r="C33" s="198"/>
      <c r="D33" s="40"/>
      <c r="E33" s="40"/>
      <c r="F33" s="40"/>
      <c r="G33" s="40"/>
      <c r="H33" s="40"/>
      <c r="I33" s="40"/>
      <c r="J33" s="40"/>
      <c r="K33" s="40"/>
      <c r="L33" s="110"/>
    </row>
    <row r="34" spans="2:12" x14ac:dyDescent="0.3">
      <c r="B34" s="109"/>
      <c r="C34" s="198"/>
      <c r="D34" s="40"/>
      <c r="E34" s="40"/>
      <c r="F34" s="40"/>
      <c r="G34" s="40"/>
      <c r="H34" s="40"/>
      <c r="I34" s="40"/>
      <c r="J34" s="40"/>
      <c r="K34" s="40"/>
      <c r="L34" s="110"/>
    </row>
    <row r="35" spans="2:12" x14ac:dyDescent="0.3">
      <c r="B35" s="109"/>
      <c r="C35" s="198"/>
      <c r="D35" s="40"/>
      <c r="E35" s="40"/>
      <c r="F35" s="40"/>
      <c r="G35" s="40"/>
      <c r="H35" s="40"/>
      <c r="I35" s="40"/>
      <c r="J35" s="40"/>
      <c r="K35" s="40"/>
      <c r="L35" s="110"/>
    </row>
    <row r="36" spans="2:12" x14ac:dyDescent="0.3">
      <c r="B36" s="111"/>
      <c r="C36" s="333"/>
      <c r="D36" s="112"/>
      <c r="E36" s="112"/>
      <c r="F36" s="112"/>
      <c r="G36" s="112"/>
      <c r="H36" s="112"/>
      <c r="I36" s="112"/>
      <c r="J36" s="112"/>
      <c r="K36" s="112"/>
      <c r="L36" s="113"/>
    </row>
    <row r="37" spans="2:12" x14ac:dyDescent="0.3">
      <c r="C37" s="334"/>
    </row>
    <row r="38" spans="2:12" x14ac:dyDescent="0.3">
      <c r="C38" s="334"/>
    </row>
    <row r="39" spans="2:12" x14ac:dyDescent="0.3">
      <c r="C39" s="334"/>
    </row>
    <row r="40" spans="2:12" x14ac:dyDescent="0.3">
      <c r="C40" s="334"/>
    </row>
    <row r="41" spans="2:12" x14ac:dyDescent="0.3">
      <c r="C41" s="334"/>
    </row>
    <row r="42" spans="2:12" x14ac:dyDescent="0.3">
      <c r="C42" s="334"/>
    </row>
    <row r="43" spans="2:12" x14ac:dyDescent="0.3">
      <c r="C43" s="334"/>
    </row>
    <row r="44" spans="2:12" x14ac:dyDescent="0.3">
      <c r="C44" s="334"/>
    </row>
    <row r="45" spans="2:12" x14ac:dyDescent="0.3">
      <c r="C45" s="334"/>
    </row>
    <row r="46" spans="2:12" x14ac:dyDescent="0.3">
      <c r="C46" s="334"/>
    </row>
    <row r="47" spans="2:12" x14ac:dyDescent="0.3">
      <c r="C47" s="334"/>
    </row>
    <row r="48" spans="2:12" x14ac:dyDescent="0.3">
      <c r="C48" s="334"/>
    </row>
    <row r="49" spans="3:3" x14ac:dyDescent="0.3">
      <c r="C49" s="334"/>
    </row>
    <row r="50" spans="3:3" x14ac:dyDescent="0.3">
      <c r="C50" s="334"/>
    </row>
    <row r="51" spans="3:3" x14ac:dyDescent="0.3">
      <c r="C51" s="334"/>
    </row>
    <row r="52" spans="3:3" x14ac:dyDescent="0.3">
      <c r="C52" s="334"/>
    </row>
    <row r="53" spans="3:3" x14ac:dyDescent="0.3">
      <c r="C53" s="334"/>
    </row>
    <row r="54" spans="3:3" x14ac:dyDescent="0.3">
      <c r="C54" s="334"/>
    </row>
    <row r="55" spans="3:3" x14ac:dyDescent="0.3">
      <c r="C55" s="334"/>
    </row>
    <row r="56" spans="3:3" x14ac:dyDescent="0.3">
      <c r="C56" s="334"/>
    </row>
    <row r="57" spans="3:3" x14ac:dyDescent="0.3">
      <c r="C57" s="334"/>
    </row>
    <row r="58" spans="3:3" x14ac:dyDescent="0.3">
      <c r="C58" s="334"/>
    </row>
    <row r="59" spans="3:3" x14ac:dyDescent="0.3">
      <c r="C59" s="334"/>
    </row>
    <row r="60" spans="3:3" x14ac:dyDescent="0.3">
      <c r="C60" s="334"/>
    </row>
    <row r="61" spans="3:3" x14ac:dyDescent="0.3">
      <c r="C61" s="334"/>
    </row>
    <row r="62" spans="3:3" x14ac:dyDescent="0.3">
      <c r="C62" s="334"/>
    </row>
    <row r="63" spans="3:3" x14ac:dyDescent="0.3">
      <c r="C63" s="334"/>
    </row>
    <row r="64" spans="3:3" x14ac:dyDescent="0.3">
      <c r="C64" s="334"/>
    </row>
    <row r="65" spans="3:3" x14ac:dyDescent="0.3">
      <c r="C65" s="334"/>
    </row>
    <row r="66" spans="3:3" x14ac:dyDescent="0.3">
      <c r="C66" s="334"/>
    </row>
    <row r="67" spans="3:3" x14ac:dyDescent="0.3">
      <c r="C67" s="334"/>
    </row>
    <row r="68" spans="3:3" x14ac:dyDescent="0.3">
      <c r="C68" s="334"/>
    </row>
    <row r="69" spans="3:3" x14ac:dyDescent="0.3">
      <c r="C69" s="334"/>
    </row>
    <row r="70" spans="3:3" x14ac:dyDescent="0.3">
      <c r="C70" s="334"/>
    </row>
    <row r="71" spans="3:3" x14ac:dyDescent="0.3">
      <c r="C71" s="334"/>
    </row>
    <row r="72" spans="3:3" x14ac:dyDescent="0.3">
      <c r="C72" s="334"/>
    </row>
    <row r="73" spans="3:3" x14ac:dyDescent="0.3">
      <c r="C73" s="334"/>
    </row>
    <row r="74" spans="3:3" x14ac:dyDescent="0.3">
      <c r="C74" s="334"/>
    </row>
    <row r="75" spans="3:3" x14ac:dyDescent="0.3">
      <c r="C75" s="334"/>
    </row>
    <row r="76" spans="3:3" x14ac:dyDescent="0.3">
      <c r="C76" s="334"/>
    </row>
    <row r="77" spans="3:3" x14ac:dyDescent="0.3">
      <c r="C77" s="334"/>
    </row>
    <row r="78" spans="3:3" x14ac:dyDescent="0.3">
      <c r="C78" s="334"/>
    </row>
    <row r="79" spans="3:3" x14ac:dyDescent="0.3">
      <c r="C79" s="334"/>
    </row>
    <row r="80" spans="3:3" x14ac:dyDescent="0.3">
      <c r="C80" s="334"/>
    </row>
    <row r="81" spans="3:3" x14ac:dyDescent="0.3">
      <c r="C81" s="334"/>
    </row>
    <row r="82" spans="3:3" x14ac:dyDescent="0.3">
      <c r="C82" s="334"/>
    </row>
    <row r="83" spans="3:3" x14ac:dyDescent="0.3">
      <c r="C83" s="334"/>
    </row>
    <row r="84" spans="3:3" x14ac:dyDescent="0.3">
      <c r="C84" s="334"/>
    </row>
    <row r="85" spans="3:3" x14ac:dyDescent="0.3">
      <c r="C85" s="334"/>
    </row>
    <row r="86" spans="3:3" x14ac:dyDescent="0.3">
      <c r="C86" s="334"/>
    </row>
    <row r="87" spans="3:3" x14ac:dyDescent="0.3">
      <c r="C87" s="334"/>
    </row>
    <row r="88" spans="3:3" x14ac:dyDescent="0.3">
      <c r="C88" s="334"/>
    </row>
    <row r="89" spans="3:3" x14ac:dyDescent="0.3">
      <c r="C89" s="334"/>
    </row>
    <row r="90" spans="3:3" x14ac:dyDescent="0.3">
      <c r="C90" s="334"/>
    </row>
    <row r="91" spans="3:3" x14ac:dyDescent="0.3">
      <c r="C91" s="334"/>
    </row>
    <row r="92" spans="3:3" x14ac:dyDescent="0.3">
      <c r="C92" s="334"/>
    </row>
    <row r="93" spans="3:3" x14ac:dyDescent="0.3">
      <c r="C93" s="334"/>
    </row>
    <row r="94" spans="3:3" x14ac:dyDescent="0.3">
      <c r="C94" s="334"/>
    </row>
    <row r="95" spans="3:3" x14ac:dyDescent="0.3">
      <c r="C95" s="334"/>
    </row>
    <row r="96" spans="3:3" x14ac:dyDescent="0.3">
      <c r="C96" s="334"/>
    </row>
    <row r="97" spans="3:3" x14ac:dyDescent="0.3">
      <c r="C97" s="334"/>
    </row>
    <row r="98" spans="3:3" x14ac:dyDescent="0.3">
      <c r="C98" s="334"/>
    </row>
    <row r="99" spans="3:3" x14ac:dyDescent="0.3">
      <c r="C99" s="334"/>
    </row>
    <row r="100" spans="3:3" x14ac:dyDescent="0.3">
      <c r="C100" s="334"/>
    </row>
    <row r="101" spans="3:3" x14ac:dyDescent="0.3">
      <c r="C101" s="334"/>
    </row>
    <row r="102" spans="3:3" x14ac:dyDescent="0.3">
      <c r="C102" s="334"/>
    </row>
    <row r="103" spans="3:3" x14ac:dyDescent="0.3">
      <c r="C103" s="334"/>
    </row>
    <row r="104" spans="3:3" x14ac:dyDescent="0.3">
      <c r="C104" s="334"/>
    </row>
    <row r="105" spans="3:3" x14ac:dyDescent="0.3">
      <c r="C105" s="334"/>
    </row>
    <row r="106" spans="3:3" x14ac:dyDescent="0.3">
      <c r="C106" s="334"/>
    </row>
    <row r="107" spans="3:3" x14ac:dyDescent="0.3">
      <c r="C107" s="334"/>
    </row>
    <row r="108" spans="3:3" x14ac:dyDescent="0.3">
      <c r="C108" s="334"/>
    </row>
    <row r="109" spans="3:3" x14ac:dyDescent="0.3">
      <c r="C109" s="334"/>
    </row>
    <row r="110" spans="3:3" x14ac:dyDescent="0.3">
      <c r="C110" s="334"/>
    </row>
    <row r="111" spans="3:3" x14ac:dyDescent="0.3">
      <c r="C111" s="334"/>
    </row>
    <row r="112" spans="3:3" x14ac:dyDescent="0.3">
      <c r="C112" s="334"/>
    </row>
    <row r="113" spans="3:3" x14ac:dyDescent="0.3">
      <c r="C113" s="334"/>
    </row>
    <row r="114" spans="3:3" x14ac:dyDescent="0.3">
      <c r="C114" s="334"/>
    </row>
    <row r="115" spans="3:3" x14ac:dyDescent="0.3">
      <c r="C115" s="334"/>
    </row>
    <row r="116" spans="3:3" x14ac:dyDescent="0.3">
      <c r="C116" s="334"/>
    </row>
    <row r="117" spans="3:3" x14ac:dyDescent="0.3">
      <c r="C117" s="334"/>
    </row>
    <row r="118" spans="3:3" x14ac:dyDescent="0.3">
      <c r="C118" s="334"/>
    </row>
    <row r="119" spans="3:3" x14ac:dyDescent="0.3">
      <c r="C119" s="334"/>
    </row>
    <row r="120" spans="3:3" x14ac:dyDescent="0.3">
      <c r="C120" s="334"/>
    </row>
    <row r="121" spans="3:3" x14ac:dyDescent="0.3">
      <c r="C121" s="334"/>
    </row>
    <row r="122" spans="3:3" x14ac:dyDescent="0.3">
      <c r="C122" s="334"/>
    </row>
    <row r="123" spans="3:3" x14ac:dyDescent="0.3">
      <c r="C123" s="334"/>
    </row>
    <row r="124" spans="3:3" x14ac:dyDescent="0.3">
      <c r="C124" s="334"/>
    </row>
    <row r="125" spans="3:3" x14ac:dyDescent="0.3">
      <c r="C125" s="334"/>
    </row>
    <row r="126" spans="3:3" x14ac:dyDescent="0.3">
      <c r="C126" s="334"/>
    </row>
    <row r="127" spans="3:3" x14ac:dyDescent="0.3">
      <c r="C127" s="334"/>
    </row>
    <row r="128" spans="3:3" x14ac:dyDescent="0.3">
      <c r="C128" s="334"/>
    </row>
    <row r="129" spans="3:3" x14ac:dyDescent="0.3">
      <c r="C129" s="334"/>
    </row>
    <row r="130" spans="3:3" x14ac:dyDescent="0.3">
      <c r="C130" s="334"/>
    </row>
    <row r="131" spans="3:3" x14ac:dyDescent="0.3">
      <c r="C131" s="334"/>
    </row>
    <row r="132" spans="3:3" x14ac:dyDescent="0.3">
      <c r="C132" s="334"/>
    </row>
    <row r="133" spans="3:3" x14ac:dyDescent="0.3">
      <c r="C133" s="334"/>
    </row>
    <row r="134" spans="3:3" x14ac:dyDescent="0.3">
      <c r="C134" s="334"/>
    </row>
    <row r="135" spans="3:3" x14ac:dyDescent="0.3">
      <c r="C135" s="334"/>
    </row>
    <row r="136" spans="3:3" x14ac:dyDescent="0.3">
      <c r="C136" s="334"/>
    </row>
    <row r="137" spans="3:3" x14ac:dyDescent="0.3">
      <c r="C137" s="334"/>
    </row>
    <row r="138" spans="3:3" x14ac:dyDescent="0.3">
      <c r="C138" s="334"/>
    </row>
    <row r="139" spans="3:3" x14ac:dyDescent="0.3">
      <c r="C139" s="334"/>
    </row>
    <row r="140" spans="3:3" x14ac:dyDescent="0.3">
      <c r="C140" s="334"/>
    </row>
    <row r="141" spans="3:3" x14ac:dyDescent="0.3">
      <c r="C141" s="334"/>
    </row>
    <row r="142" spans="3:3" x14ac:dyDescent="0.3">
      <c r="C142" s="334"/>
    </row>
    <row r="143" spans="3:3" x14ac:dyDescent="0.3">
      <c r="C143" s="334"/>
    </row>
    <row r="144" spans="3:3" x14ac:dyDescent="0.3">
      <c r="C144" s="334"/>
    </row>
    <row r="145" spans="3:3" x14ac:dyDescent="0.3">
      <c r="C145" s="334"/>
    </row>
    <row r="146" spans="3:3" x14ac:dyDescent="0.3">
      <c r="C146" s="334"/>
    </row>
    <row r="147" spans="3:3" x14ac:dyDescent="0.3">
      <c r="C147" s="334"/>
    </row>
    <row r="148" spans="3:3" x14ac:dyDescent="0.3">
      <c r="C148" s="334"/>
    </row>
    <row r="149" spans="3:3" x14ac:dyDescent="0.3">
      <c r="C149" s="334"/>
    </row>
    <row r="150" spans="3:3" x14ac:dyDescent="0.3">
      <c r="C150" s="334"/>
    </row>
    <row r="151" spans="3:3" x14ac:dyDescent="0.3">
      <c r="C151" s="334"/>
    </row>
    <row r="152" spans="3:3" x14ac:dyDescent="0.3">
      <c r="C152" s="334"/>
    </row>
    <row r="153" spans="3:3" x14ac:dyDescent="0.3">
      <c r="C153" s="334"/>
    </row>
    <row r="154" spans="3:3" x14ac:dyDescent="0.3">
      <c r="C154" s="334"/>
    </row>
    <row r="155" spans="3:3" x14ac:dyDescent="0.3">
      <c r="C155" s="334"/>
    </row>
    <row r="156" spans="3:3" x14ac:dyDescent="0.3">
      <c r="C156" s="334"/>
    </row>
    <row r="157" spans="3:3" x14ac:dyDescent="0.3">
      <c r="C157" s="334"/>
    </row>
    <row r="158" spans="3:3" x14ac:dyDescent="0.3">
      <c r="C158" s="334"/>
    </row>
    <row r="159" spans="3:3" x14ac:dyDescent="0.3">
      <c r="C159" s="334"/>
    </row>
    <row r="160" spans="3:3" x14ac:dyDescent="0.3">
      <c r="C160" s="334"/>
    </row>
    <row r="161" spans="3:3" x14ac:dyDescent="0.3">
      <c r="C161" s="334"/>
    </row>
    <row r="162" spans="3:3" x14ac:dyDescent="0.3">
      <c r="C162" s="334"/>
    </row>
    <row r="163" spans="3:3" x14ac:dyDescent="0.3">
      <c r="C163" s="334"/>
    </row>
    <row r="164" spans="3:3" x14ac:dyDescent="0.3">
      <c r="C164" s="334"/>
    </row>
    <row r="165" spans="3:3" x14ac:dyDescent="0.3">
      <c r="C165" s="334"/>
    </row>
    <row r="166" spans="3:3" x14ac:dyDescent="0.3">
      <c r="C166" s="334"/>
    </row>
    <row r="167" spans="3:3" x14ac:dyDescent="0.3">
      <c r="C167" s="334"/>
    </row>
    <row r="168" spans="3:3" x14ac:dyDescent="0.3">
      <c r="C168" s="334"/>
    </row>
    <row r="169" spans="3:3" x14ac:dyDescent="0.3">
      <c r="C169" s="334"/>
    </row>
    <row r="170" spans="3:3" x14ac:dyDescent="0.3">
      <c r="C170" s="334"/>
    </row>
    <row r="171" spans="3:3" x14ac:dyDescent="0.3">
      <c r="C171" s="334"/>
    </row>
    <row r="172" spans="3:3" x14ac:dyDescent="0.3">
      <c r="C172" s="334"/>
    </row>
    <row r="173" spans="3:3" x14ac:dyDescent="0.3">
      <c r="C173" s="334"/>
    </row>
    <row r="174" spans="3:3" x14ac:dyDescent="0.3">
      <c r="C174" s="334"/>
    </row>
    <row r="175" spans="3:3" x14ac:dyDescent="0.3">
      <c r="C175" s="334"/>
    </row>
    <row r="176" spans="3:3" x14ac:dyDescent="0.3">
      <c r="C176" s="334"/>
    </row>
    <row r="177" spans="3:3" x14ac:dyDescent="0.3">
      <c r="C177" s="334"/>
    </row>
    <row r="178" spans="3:3" x14ac:dyDescent="0.3">
      <c r="C178" s="334"/>
    </row>
    <row r="179" spans="3:3" x14ac:dyDescent="0.3">
      <c r="C179" s="334"/>
    </row>
    <row r="180" spans="3:3" x14ac:dyDescent="0.3">
      <c r="C180" s="334"/>
    </row>
    <row r="181" spans="3:3" x14ac:dyDescent="0.3">
      <c r="C181" s="334"/>
    </row>
    <row r="182" spans="3:3" x14ac:dyDescent="0.3">
      <c r="C182" s="334"/>
    </row>
    <row r="183" spans="3:3" x14ac:dyDescent="0.3">
      <c r="C183" s="334"/>
    </row>
    <row r="184" spans="3:3" x14ac:dyDescent="0.3">
      <c r="C184" s="334"/>
    </row>
    <row r="185" spans="3:3" x14ac:dyDescent="0.3">
      <c r="C185" s="334"/>
    </row>
    <row r="186" spans="3:3" x14ac:dyDescent="0.3">
      <c r="C186" s="334"/>
    </row>
    <row r="187" spans="3:3" x14ac:dyDescent="0.3">
      <c r="C187" s="334"/>
    </row>
    <row r="188" spans="3:3" x14ac:dyDescent="0.3">
      <c r="C188" s="334"/>
    </row>
    <row r="189" spans="3:3" x14ac:dyDescent="0.3">
      <c r="C189" s="334"/>
    </row>
    <row r="190" spans="3:3" x14ac:dyDescent="0.3">
      <c r="C190" s="334"/>
    </row>
    <row r="191" spans="3:3" x14ac:dyDescent="0.3">
      <c r="C191" s="334"/>
    </row>
    <row r="192" spans="3:3" x14ac:dyDescent="0.3">
      <c r="C192" s="334"/>
    </row>
    <row r="193" spans="3:3" x14ac:dyDescent="0.3">
      <c r="C193" s="334"/>
    </row>
    <row r="194" spans="3:3" x14ac:dyDescent="0.3">
      <c r="C194" s="334"/>
    </row>
    <row r="195" spans="3:3" x14ac:dyDescent="0.3">
      <c r="C195" s="334"/>
    </row>
    <row r="196" spans="3:3" x14ac:dyDescent="0.3">
      <c r="C196" s="334"/>
    </row>
    <row r="197" spans="3:3" x14ac:dyDescent="0.3">
      <c r="C197" s="334"/>
    </row>
    <row r="198" spans="3:3" x14ac:dyDescent="0.3">
      <c r="C198" s="334"/>
    </row>
    <row r="199" spans="3:3" x14ac:dyDescent="0.3">
      <c r="C199" s="334"/>
    </row>
    <row r="200" spans="3:3" x14ac:dyDescent="0.3">
      <c r="C200" s="334"/>
    </row>
    <row r="201" spans="3:3" x14ac:dyDescent="0.3">
      <c r="C201" s="334"/>
    </row>
    <row r="202" spans="3:3" x14ac:dyDescent="0.3">
      <c r="C202" s="334"/>
    </row>
    <row r="203" spans="3:3" x14ac:dyDescent="0.3">
      <c r="C203" s="334"/>
    </row>
    <row r="204" spans="3:3" x14ac:dyDescent="0.3">
      <c r="C204" s="334"/>
    </row>
    <row r="205" spans="3:3" x14ac:dyDescent="0.3">
      <c r="C205" s="334"/>
    </row>
    <row r="206" spans="3:3" x14ac:dyDescent="0.3">
      <c r="C206" s="334"/>
    </row>
    <row r="207" spans="3:3" x14ac:dyDescent="0.3">
      <c r="C207" s="334"/>
    </row>
    <row r="208" spans="3:3" x14ac:dyDescent="0.3">
      <c r="C208" s="334"/>
    </row>
    <row r="209" spans="3:3" x14ac:dyDescent="0.3">
      <c r="C209" s="334"/>
    </row>
    <row r="210" spans="3:3" x14ac:dyDescent="0.3">
      <c r="C210" s="334"/>
    </row>
    <row r="211" spans="3:3" x14ac:dyDescent="0.3">
      <c r="C211" s="334"/>
    </row>
    <row r="212" spans="3:3" x14ac:dyDescent="0.3">
      <c r="C212" s="334"/>
    </row>
    <row r="213" spans="3:3" x14ac:dyDescent="0.3">
      <c r="C213" s="334"/>
    </row>
    <row r="214" spans="3:3" x14ac:dyDescent="0.3">
      <c r="C214" s="334"/>
    </row>
    <row r="215" spans="3:3" x14ac:dyDescent="0.3">
      <c r="C215" s="334"/>
    </row>
    <row r="216" spans="3:3" x14ac:dyDescent="0.3">
      <c r="C216" s="334"/>
    </row>
    <row r="217" spans="3:3" x14ac:dyDescent="0.3">
      <c r="C217" s="334"/>
    </row>
    <row r="218" spans="3:3" x14ac:dyDescent="0.3">
      <c r="C218" s="334"/>
    </row>
    <row r="219" spans="3:3" x14ac:dyDescent="0.3">
      <c r="C219" s="334"/>
    </row>
    <row r="220" spans="3:3" x14ac:dyDescent="0.3">
      <c r="C220" s="334"/>
    </row>
    <row r="221" spans="3:3" x14ac:dyDescent="0.3">
      <c r="C221" s="334"/>
    </row>
    <row r="222" spans="3:3" x14ac:dyDescent="0.3">
      <c r="C222" s="334"/>
    </row>
    <row r="223" spans="3:3" x14ac:dyDescent="0.3">
      <c r="C223" s="334"/>
    </row>
    <row r="224" spans="3:3" x14ac:dyDescent="0.3">
      <c r="C224" s="334"/>
    </row>
    <row r="225" spans="3:3" x14ac:dyDescent="0.3">
      <c r="C225" s="334"/>
    </row>
    <row r="226" spans="3:3" x14ac:dyDescent="0.3">
      <c r="C226" s="334"/>
    </row>
    <row r="227" spans="3:3" x14ac:dyDescent="0.3">
      <c r="C227" s="334"/>
    </row>
    <row r="228" spans="3:3" x14ac:dyDescent="0.3">
      <c r="C228" s="334"/>
    </row>
    <row r="229" spans="3:3" x14ac:dyDescent="0.3">
      <c r="C229" s="334"/>
    </row>
    <row r="230" spans="3:3" x14ac:dyDescent="0.3">
      <c r="C230" s="334"/>
    </row>
    <row r="231" spans="3:3" x14ac:dyDescent="0.3">
      <c r="C231" s="334"/>
    </row>
    <row r="232" spans="3:3" x14ac:dyDescent="0.3">
      <c r="C232" s="334"/>
    </row>
    <row r="233" spans="3:3" x14ac:dyDescent="0.3">
      <c r="C233" s="334"/>
    </row>
    <row r="234" spans="3:3" x14ac:dyDescent="0.3">
      <c r="C234" s="334"/>
    </row>
    <row r="235" spans="3:3" x14ac:dyDescent="0.3">
      <c r="C235" s="334"/>
    </row>
    <row r="236" spans="3:3" x14ac:dyDescent="0.3">
      <c r="C236" s="334"/>
    </row>
    <row r="237" spans="3:3" x14ac:dyDescent="0.3">
      <c r="C237" s="334"/>
    </row>
    <row r="238" spans="3:3" x14ac:dyDescent="0.3">
      <c r="C238" s="334"/>
    </row>
    <row r="239" spans="3:3" x14ac:dyDescent="0.3">
      <c r="C239" s="334"/>
    </row>
    <row r="240" spans="3:3" x14ac:dyDescent="0.3">
      <c r="C240" s="334"/>
    </row>
    <row r="241" spans="3:3" x14ac:dyDescent="0.3">
      <c r="C241" s="334"/>
    </row>
    <row r="242" spans="3:3" x14ac:dyDescent="0.3">
      <c r="C242" s="334"/>
    </row>
    <row r="243" spans="3:3" x14ac:dyDescent="0.3">
      <c r="C243" s="334"/>
    </row>
    <row r="244" spans="3:3" x14ac:dyDescent="0.3">
      <c r="C244" s="334"/>
    </row>
    <row r="245" spans="3:3" x14ac:dyDescent="0.3">
      <c r="C245" s="334"/>
    </row>
    <row r="246" spans="3:3" x14ac:dyDescent="0.3">
      <c r="C246" s="334"/>
    </row>
    <row r="247" spans="3:3" x14ac:dyDescent="0.3">
      <c r="C247" s="334"/>
    </row>
    <row r="248" spans="3:3" x14ac:dyDescent="0.3">
      <c r="C248" s="334"/>
    </row>
    <row r="249" spans="3:3" x14ac:dyDescent="0.3">
      <c r="C249" s="334"/>
    </row>
    <row r="250" spans="3:3" x14ac:dyDescent="0.3">
      <c r="C250" s="334"/>
    </row>
    <row r="251" spans="3:3" x14ac:dyDescent="0.3">
      <c r="C251" s="334"/>
    </row>
    <row r="252" spans="3:3" x14ac:dyDescent="0.3">
      <c r="C252" s="334"/>
    </row>
    <row r="253" spans="3:3" x14ac:dyDescent="0.3">
      <c r="C253" s="334"/>
    </row>
    <row r="254" spans="3:3" x14ac:dyDescent="0.3">
      <c r="C254" s="334"/>
    </row>
    <row r="255" spans="3:3" x14ac:dyDescent="0.3">
      <c r="C255" s="334"/>
    </row>
    <row r="256" spans="3:3" x14ac:dyDescent="0.3">
      <c r="C256" s="334"/>
    </row>
    <row r="257" spans="3:3" x14ac:dyDescent="0.3">
      <c r="C257" s="334"/>
    </row>
    <row r="258" spans="3:3" x14ac:dyDescent="0.3">
      <c r="C258" s="334"/>
    </row>
    <row r="259" spans="3:3" x14ac:dyDescent="0.3">
      <c r="C259" s="334"/>
    </row>
    <row r="260" spans="3:3" x14ac:dyDescent="0.3">
      <c r="C260" s="334"/>
    </row>
    <row r="261" spans="3:3" x14ac:dyDescent="0.3">
      <c r="C261" s="334"/>
    </row>
    <row r="262" spans="3:3" x14ac:dyDescent="0.3">
      <c r="C262" s="334"/>
    </row>
    <row r="263" spans="3:3" x14ac:dyDescent="0.3">
      <c r="C263" s="334"/>
    </row>
    <row r="264" spans="3:3" x14ac:dyDescent="0.3">
      <c r="C264" s="334"/>
    </row>
    <row r="265" spans="3:3" x14ac:dyDescent="0.3">
      <c r="C265" s="334"/>
    </row>
    <row r="266" spans="3:3" x14ac:dyDescent="0.3">
      <c r="C266" s="334"/>
    </row>
    <row r="267" spans="3:3" x14ac:dyDescent="0.3">
      <c r="C267" s="334"/>
    </row>
    <row r="268" spans="3:3" x14ac:dyDescent="0.3">
      <c r="C268" s="334"/>
    </row>
    <row r="269" spans="3:3" x14ac:dyDescent="0.3">
      <c r="C269" s="334"/>
    </row>
    <row r="270" spans="3:3" x14ac:dyDescent="0.3">
      <c r="C270" s="334"/>
    </row>
    <row r="271" spans="3:3" x14ac:dyDescent="0.3">
      <c r="C271" s="334"/>
    </row>
    <row r="272" spans="3:3" x14ac:dyDescent="0.3">
      <c r="C272" s="334"/>
    </row>
    <row r="273" spans="3:3" x14ac:dyDescent="0.3">
      <c r="C273" s="334"/>
    </row>
    <row r="274" spans="3:3" x14ac:dyDescent="0.3">
      <c r="C274" s="334"/>
    </row>
    <row r="275" spans="3:3" x14ac:dyDescent="0.3">
      <c r="C275" s="334"/>
    </row>
    <row r="276" spans="3:3" x14ac:dyDescent="0.3">
      <c r="C276" s="334"/>
    </row>
    <row r="277" spans="3:3" x14ac:dyDescent="0.3">
      <c r="C277" s="334"/>
    </row>
    <row r="278" spans="3:3" x14ac:dyDescent="0.3">
      <c r="C278" s="334"/>
    </row>
    <row r="279" spans="3:3" x14ac:dyDescent="0.3">
      <c r="C279" s="334"/>
    </row>
    <row r="280" spans="3:3" x14ac:dyDescent="0.3">
      <c r="C280" s="334"/>
    </row>
    <row r="281" spans="3:3" x14ac:dyDescent="0.3">
      <c r="C281" s="334"/>
    </row>
    <row r="282" spans="3:3" x14ac:dyDescent="0.3">
      <c r="C282" s="334"/>
    </row>
    <row r="283" spans="3:3" x14ac:dyDescent="0.3">
      <c r="C283" s="334"/>
    </row>
    <row r="284" spans="3:3" x14ac:dyDescent="0.3">
      <c r="C284" s="334"/>
    </row>
    <row r="285" spans="3:3" x14ac:dyDescent="0.3">
      <c r="C285" s="334"/>
    </row>
    <row r="286" spans="3:3" x14ac:dyDescent="0.3">
      <c r="C286" s="334"/>
    </row>
    <row r="287" spans="3:3" x14ac:dyDescent="0.3">
      <c r="C287" s="334"/>
    </row>
    <row r="288" spans="3:3" x14ac:dyDescent="0.3">
      <c r="C288" s="334"/>
    </row>
    <row r="289" spans="3:3" x14ac:dyDescent="0.3">
      <c r="C289" s="334"/>
    </row>
    <row r="290" spans="3:3" x14ac:dyDescent="0.3">
      <c r="C290" s="334"/>
    </row>
    <row r="291" spans="3:3" x14ac:dyDescent="0.3">
      <c r="C291" s="334"/>
    </row>
    <row r="292" spans="3:3" x14ac:dyDescent="0.3">
      <c r="C292" s="334"/>
    </row>
    <row r="293" spans="3:3" x14ac:dyDescent="0.3">
      <c r="C293" s="334"/>
    </row>
    <row r="294" spans="3:3" x14ac:dyDescent="0.3">
      <c r="C294" s="334"/>
    </row>
    <row r="295" spans="3:3" x14ac:dyDescent="0.3">
      <c r="C295" s="334"/>
    </row>
    <row r="296" spans="3:3" x14ac:dyDescent="0.3">
      <c r="C296" s="334"/>
    </row>
    <row r="297" spans="3:3" x14ac:dyDescent="0.3">
      <c r="C297" s="334"/>
    </row>
    <row r="298" spans="3:3" x14ac:dyDescent="0.3">
      <c r="C298" s="334"/>
    </row>
    <row r="299" spans="3:3" x14ac:dyDescent="0.3">
      <c r="C299" s="334"/>
    </row>
    <row r="300" spans="3:3" x14ac:dyDescent="0.3">
      <c r="C300" s="334"/>
    </row>
    <row r="301" spans="3:3" x14ac:dyDescent="0.3">
      <c r="C301" s="334"/>
    </row>
    <row r="302" spans="3:3" x14ac:dyDescent="0.3">
      <c r="C302" s="334"/>
    </row>
    <row r="303" spans="3:3" x14ac:dyDescent="0.3">
      <c r="C303" s="334"/>
    </row>
    <row r="304" spans="3:3" x14ac:dyDescent="0.3">
      <c r="C304" s="334"/>
    </row>
    <row r="305" spans="3:3" x14ac:dyDescent="0.3">
      <c r="C305" s="334"/>
    </row>
    <row r="306" spans="3:3" x14ac:dyDescent="0.3">
      <c r="C306" s="334"/>
    </row>
    <row r="307" spans="3:3" x14ac:dyDescent="0.3">
      <c r="C307" s="334"/>
    </row>
    <row r="308" spans="3:3" x14ac:dyDescent="0.3">
      <c r="C308" s="334"/>
    </row>
    <row r="309" spans="3:3" x14ac:dyDescent="0.3">
      <c r="C309" s="334"/>
    </row>
    <row r="310" spans="3:3" x14ac:dyDescent="0.3">
      <c r="C310" s="334"/>
    </row>
    <row r="311" spans="3:3" x14ac:dyDescent="0.3">
      <c r="C311" s="334"/>
    </row>
    <row r="312" spans="3:3" x14ac:dyDescent="0.3">
      <c r="C312" s="334"/>
    </row>
    <row r="313" spans="3:3" x14ac:dyDescent="0.3">
      <c r="C313" s="334"/>
    </row>
    <row r="314" spans="3:3" x14ac:dyDescent="0.3">
      <c r="C314" s="334"/>
    </row>
    <row r="315" spans="3:3" x14ac:dyDescent="0.3">
      <c r="C315" s="334"/>
    </row>
    <row r="316" spans="3:3" x14ac:dyDescent="0.3">
      <c r="C316" s="334"/>
    </row>
    <row r="317" spans="3:3" x14ac:dyDescent="0.3">
      <c r="C317" s="334"/>
    </row>
    <row r="318" spans="3:3" x14ac:dyDescent="0.3">
      <c r="C318" s="334"/>
    </row>
    <row r="319" spans="3:3" x14ac:dyDescent="0.3">
      <c r="C319" s="334"/>
    </row>
    <row r="320" spans="3:3" x14ac:dyDescent="0.3">
      <c r="C320" s="334"/>
    </row>
    <row r="321" spans="3:3" x14ac:dyDescent="0.3">
      <c r="C321" s="334"/>
    </row>
    <row r="322" spans="3:3" x14ac:dyDescent="0.3">
      <c r="C322" s="334"/>
    </row>
    <row r="323" spans="3:3" x14ac:dyDescent="0.3">
      <c r="C323" s="334"/>
    </row>
    <row r="324" spans="3:3" x14ac:dyDescent="0.3">
      <c r="C324" s="334"/>
    </row>
    <row r="325" spans="3:3" x14ac:dyDescent="0.3">
      <c r="C325" s="334"/>
    </row>
    <row r="326" spans="3:3" x14ac:dyDescent="0.3">
      <c r="C326" s="334"/>
    </row>
    <row r="327" spans="3:3" x14ac:dyDescent="0.3">
      <c r="C327" s="334"/>
    </row>
    <row r="328" spans="3:3" x14ac:dyDescent="0.3">
      <c r="C328" s="334"/>
    </row>
    <row r="329" spans="3:3" x14ac:dyDescent="0.3">
      <c r="C329" s="334"/>
    </row>
    <row r="330" spans="3:3" x14ac:dyDescent="0.3">
      <c r="C330" s="334"/>
    </row>
    <row r="331" spans="3:3" x14ac:dyDescent="0.3">
      <c r="C331" s="334"/>
    </row>
    <row r="332" spans="3:3" x14ac:dyDescent="0.3">
      <c r="C332" s="334"/>
    </row>
    <row r="333" spans="3:3" x14ac:dyDescent="0.3">
      <c r="C333" s="334"/>
    </row>
    <row r="334" spans="3:3" x14ac:dyDescent="0.3">
      <c r="C334" s="334"/>
    </row>
    <row r="335" spans="3:3" x14ac:dyDescent="0.3">
      <c r="C335" s="334"/>
    </row>
    <row r="336" spans="3:3" x14ac:dyDescent="0.3">
      <c r="C336" s="334"/>
    </row>
    <row r="337" spans="3:3" x14ac:dyDescent="0.3">
      <c r="C337" s="334"/>
    </row>
    <row r="338" spans="3:3" x14ac:dyDescent="0.3">
      <c r="C338" s="334"/>
    </row>
    <row r="339" spans="3:3" x14ac:dyDescent="0.3">
      <c r="C339" s="334"/>
    </row>
    <row r="340" spans="3:3" x14ac:dyDescent="0.3">
      <c r="C340" s="334"/>
    </row>
    <row r="341" spans="3:3" x14ac:dyDescent="0.3">
      <c r="C341" s="334"/>
    </row>
    <row r="342" spans="3:3" x14ac:dyDescent="0.3">
      <c r="C342" s="334"/>
    </row>
    <row r="343" spans="3:3" x14ac:dyDescent="0.3">
      <c r="C343" s="334"/>
    </row>
    <row r="344" spans="3:3" x14ac:dyDescent="0.3">
      <c r="C344" s="334"/>
    </row>
    <row r="345" spans="3:3" x14ac:dyDescent="0.3">
      <c r="C345" s="334"/>
    </row>
    <row r="346" spans="3:3" x14ac:dyDescent="0.3">
      <c r="C346" s="334"/>
    </row>
    <row r="347" spans="3:3" x14ac:dyDescent="0.3">
      <c r="C347" s="334"/>
    </row>
    <row r="348" spans="3:3" x14ac:dyDescent="0.3">
      <c r="C348" s="334"/>
    </row>
    <row r="349" spans="3:3" x14ac:dyDescent="0.3">
      <c r="C349" s="334"/>
    </row>
    <row r="350" spans="3:3" x14ac:dyDescent="0.3">
      <c r="C350" s="334"/>
    </row>
    <row r="351" spans="3:3" x14ac:dyDescent="0.3">
      <c r="C351" s="334"/>
    </row>
    <row r="352" spans="3:3" x14ac:dyDescent="0.3">
      <c r="C352" s="334"/>
    </row>
    <row r="353" spans="3:3" x14ac:dyDescent="0.3">
      <c r="C353" s="334"/>
    </row>
    <row r="354" spans="3:3" x14ac:dyDescent="0.3">
      <c r="C354" s="334"/>
    </row>
    <row r="355" spans="3:3" x14ac:dyDescent="0.3">
      <c r="C355" s="334"/>
    </row>
    <row r="356" spans="3:3" x14ac:dyDescent="0.3">
      <c r="C356" s="334"/>
    </row>
    <row r="357" spans="3:3" x14ac:dyDescent="0.3">
      <c r="C357" s="334"/>
    </row>
    <row r="358" spans="3:3" x14ac:dyDescent="0.3">
      <c r="C358" s="334"/>
    </row>
    <row r="359" spans="3:3" x14ac:dyDescent="0.3">
      <c r="C359" s="334"/>
    </row>
    <row r="360" spans="3:3" x14ac:dyDescent="0.3">
      <c r="C360" s="334"/>
    </row>
    <row r="361" spans="3:3" x14ac:dyDescent="0.3">
      <c r="C361" s="334"/>
    </row>
    <row r="362" spans="3:3" x14ac:dyDescent="0.3">
      <c r="C362" s="334"/>
    </row>
    <row r="363" spans="3:3" x14ac:dyDescent="0.3">
      <c r="C363" s="334"/>
    </row>
    <row r="364" spans="3:3" x14ac:dyDescent="0.3">
      <c r="C364" s="334"/>
    </row>
    <row r="365" spans="3:3" x14ac:dyDescent="0.3">
      <c r="C365" s="334"/>
    </row>
    <row r="366" spans="3:3" x14ac:dyDescent="0.3">
      <c r="C366" s="334"/>
    </row>
    <row r="367" spans="3:3" x14ac:dyDescent="0.3">
      <c r="C367" s="334"/>
    </row>
    <row r="368" spans="3:3" x14ac:dyDescent="0.3">
      <c r="C368" s="334"/>
    </row>
    <row r="369" spans="3:3" x14ac:dyDescent="0.3">
      <c r="C369" s="334"/>
    </row>
    <row r="370" spans="3:3" x14ac:dyDescent="0.3">
      <c r="C370" s="334"/>
    </row>
    <row r="371" spans="3:3" x14ac:dyDescent="0.3">
      <c r="C371" s="334"/>
    </row>
    <row r="372" spans="3:3" x14ac:dyDescent="0.3">
      <c r="C372" s="334"/>
    </row>
    <row r="373" spans="3:3" x14ac:dyDescent="0.3">
      <c r="C373" s="334"/>
    </row>
    <row r="374" spans="3:3" x14ac:dyDescent="0.3">
      <c r="C374" s="334"/>
    </row>
    <row r="375" spans="3:3" x14ac:dyDescent="0.3">
      <c r="C375" s="334"/>
    </row>
    <row r="376" spans="3:3" x14ac:dyDescent="0.3">
      <c r="C376" s="334"/>
    </row>
    <row r="377" spans="3:3" x14ac:dyDescent="0.3">
      <c r="C377" s="334"/>
    </row>
    <row r="378" spans="3:3" x14ac:dyDescent="0.3">
      <c r="C378" s="334"/>
    </row>
    <row r="379" spans="3:3" x14ac:dyDescent="0.3">
      <c r="C379" s="334"/>
    </row>
    <row r="380" spans="3:3" x14ac:dyDescent="0.3">
      <c r="C380" s="334"/>
    </row>
    <row r="381" spans="3:3" x14ac:dyDescent="0.3">
      <c r="C381" s="334"/>
    </row>
    <row r="382" spans="3:3" x14ac:dyDescent="0.3">
      <c r="C382" s="334"/>
    </row>
    <row r="383" spans="3:3" x14ac:dyDescent="0.3">
      <c r="C383" s="334"/>
    </row>
    <row r="384" spans="3:3" x14ac:dyDescent="0.3">
      <c r="C384" s="334"/>
    </row>
    <row r="385" spans="3:3" x14ac:dyDescent="0.3">
      <c r="C385" s="334"/>
    </row>
    <row r="386" spans="3:3" x14ac:dyDescent="0.3">
      <c r="C386" s="334"/>
    </row>
    <row r="387" spans="3:3" x14ac:dyDescent="0.3">
      <c r="C387" s="334"/>
    </row>
    <row r="388" spans="3:3" x14ac:dyDescent="0.3">
      <c r="C388" s="334"/>
    </row>
    <row r="389" spans="3:3" x14ac:dyDescent="0.3">
      <c r="C389" s="334"/>
    </row>
    <row r="390" spans="3:3" x14ac:dyDescent="0.3">
      <c r="C390" s="334"/>
    </row>
    <row r="391" spans="3:3" x14ac:dyDescent="0.3">
      <c r="C391" s="334"/>
    </row>
    <row r="392" spans="3:3" x14ac:dyDescent="0.3">
      <c r="C392" s="334"/>
    </row>
    <row r="393" spans="3:3" x14ac:dyDescent="0.3">
      <c r="C393" s="334"/>
    </row>
    <row r="394" spans="3:3" x14ac:dyDescent="0.3">
      <c r="C394" s="334"/>
    </row>
    <row r="395" spans="3:3" x14ac:dyDescent="0.3">
      <c r="C395" s="334"/>
    </row>
    <row r="396" spans="3:3" x14ac:dyDescent="0.3">
      <c r="C396" s="334"/>
    </row>
    <row r="397" spans="3:3" x14ac:dyDescent="0.3">
      <c r="C397" s="334"/>
    </row>
    <row r="398" spans="3:3" x14ac:dyDescent="0.3">
      <c r="C398" s="334"/>
    </row>
    <row r="399" spans="3:3" x14ac:dyDescent="0.3">
      <c r="C399" s="334"/>
    </row>
    <row r="400" spans="3:3" x14ac:dyDescent="0.3">
      <c r="C400" s="334"/>
    </row>
    <row r="401" spans="3:3" x14ac:dyDescent="0.3">
      <c r="C401" s="334"/>
    </row>
    <row r="402" spans="3:3" x14ac:dyDescent="0.3">
      <c r="C402" s="334"/>
    </row>
    <row r="403" spans="3:3" x14ac:dyDescent="0.3">
      <c r="C403" s="334"/>
    </row>
    <row r="404" spans="3:3" x14ac:dyDescent="0.3">
      <c r="C404" s="334"/>
    </row>
    <row r="405" spans="3:3" x14ac:dyDescent="0.3">
      <c r="C405" s="334"/>
    </row>
    <row r="406" spans="3:3" x14ac:dyDescent="0.3">
      <c r="C406" s="334"/>
    </row>
    <row r="407" spans="3:3" x14ac:dyDescent="0.3">
      <c r="C407" s="334"/>
    </row>
    <row r="408" spans="3:3" x14ac:dyDescent="0.3">
      <c r="C408" s="334"/>
    </row>
    <row r="409" spans="3:3" x14ac:dyDescent="0.3">
      <c r="C409" s="334"/>
    </row>
    <row r="410" spans="3:3" x14ac:dyDescent="0.3">
      <c r="C410" s="334"/>
    </row>
    <row r="411" spans="3:3" x14ac:dyDescent="0.3">
      <c r="C411" s="334"/>
    </row>
    <row r="412" spans="3:3" x14ac:dyDescent="0.3">
      <c r="C412" s="334"/>
    </row>
    <row r="413" spans="3:3" x14ac:dyDescent="0.3">
      <c r="C413" s="334"/>
    </row>
    <row r="414" spans="3:3" x14ac:dyDescent="0.3">
      <c r="C414" s="334"/>
    </row>
    <row r="415" spans="3:3" x14ac:dyDescent="0.3">
      <c r="C415" s="334"/>
    </row>
    <row r="416" spans="3:3" x14ac:dyDescent="0.3">
      <c r="C416" s="334"/>
    </row>
    <row r="417" spans="3:3" x14ac:dyDescent="0.3">
      <c r="C417" s="334"/>
    </row>
    <row r="418" spans="3:3" x14ac:dyDescent="0.3">
      <c r="C418" s="334"/>
    </row>
    <row r="419" spans="3:3" x14ac:dyDescent="0.3">
      <c r="C419" s="334"/>
    </row>
    <row r="420" spans="3:3" x14ac:dyDescent="0.3">
      <c r="C420" s="334"/>
    </row>
    <row r="421" spans="3:3" x14ac:dyDescent="0.3">
      <c r="C421" s="334"/>
    </row>
    <row r="422" spans="3:3" x14ac:dyDescent="0.3">
      <c r="C422" s="334"/>
    </row>
    <row r="423" spans="3:3" x14ac:dyDescent="0.3">
      <c r="C423" s="334"/>
    </row>
    <row r="424" spans="3:3" x14ac:dyDescent="0.3">
      <c r="C424" s="334"/>
    </row>
    <row r="425" spans="3:3" x14ac:dyDescent="0.3">
      <c r="C425" s="334"/>
    </row>
    <row r="426" spans="3:3" x14ac:dyDescent="0.3">
      <c r="C426" s="334"/>
    </row>
    <row r="427" spans="3:3" x14ac:dyDescent="0.3">
      <c r="C427" s="334"/>
    </row>
    <row r="428" spans="3:3" x14ac:dyDescent="0.3">
      <c r="C428" s="334"/>
    </row>
    <row r="429" spans="3:3" x14ac:dyDescent="0.3">
      <c r="C429" s="334"/>
    </row>
    <row r="430" spans="3:3" x14ac:dyDescent="0.3">
      <c r="C430" s="334"/>
    </row>
    <row r="431" spans="3:3" x14ac:dyDescent="0.3">
      <c r="C431" s="334"/>
    </row>
    <row r="432" spans="3:3" x14ac:dyDescent="0.3">
      <c r="C432" s="334"/>
    </row>
    <row r="433" spans="3:3" x14ac:dyDescent="0.3">
      <c r="C433" s="334"/>
    </row>
    <row r="434" spans="3:3" x14ac:dyDescent="0.3">
      <c r="C434" s="334"/>
    </row>
    <row r="435" spans="3:3" x14ac:dyDescent="0.3">
      <c r="C435" s="334"/>
    </row>
    <row r="436" spans="3:3" x14ac:dyDescent="0.3">
      <c r="C436" s="334"/>
    </row>
    <row r="437" spans="3:3" x14ac:dyDescent="0.3">
      <c r="C437" s="334"/>
    </row>
    <row r="438" spans="3:3" x14ac:dyDescent="0.3">
      <c r="C438" s="334"/>
    </row>
    <row r="439" spans="3:3" x14ac:dyDescent="0.3">
      <c r="C439" s="334"/>
    </row>
    <row r="440" spans="3:3" x14ac:dyDescent="0.3">
      <c r="C440" s="334"/>
    </row>
    <row r="441" spans="3:3" x14ac:dyDescent="0.3">
      <c r="C441" s="334"/>
    </row>
    <row r="442" spans="3:3" x14ac:dyDescent="0.3">
      <c r="C442" s="334"/>
    </row>
    <row r="443" spans="3:3" x14ac:dyDescent="0.3">
      <c r="C443" s="334"/>
    </row>
    <row r="444" spans="3:3" x14ac:dyDescent="0.3">
      <c r="C444" s="334"/>
    </row>
    <row r="445" spans="3:3" x14ac:dyDescent="0.3">
      <c r="C445" s="334"/>
    </row>
    <row r="446" spans="3:3" x14ac:dyDescent="0.3">
      <c r="C446" s="334"/>
    </row>
    <row r="447" spans="3:3" x14ac:dyDescent="0.3">
      <c r="C447" s="334"/>
    </row>
    <row r="448" spans="3:3" x14ac:dyDescent="0.3">
      <c r="C448" s="334"/>
    </row>
    <row r="449" spans="3:3" x14ac:dyDescent="0.3">
      <c r="C449" s="334"/>
    </row>
    <row r="450" spans="3:3" x14ac:dyDescent="0.3">
      <c r="C450" s="334"/>
    </row>
    <row r="451" spans="3:3" x14ac:dyDescent="0.3">
      <c r="C451" s="334"/>
    </row>
    <row r="452" spans="3:3" x14ac:dyDescent="0.3">
      <c r="C452" s="334"/>
    </row>
    <row r="453" spans="3:3" x14ac:dyDescent="0.3">
      <c r="C453" s="334"/>
    </row>
    <row r="454" spans="3:3" x14ac:dyDescent="0.3">
      <c r="C454" s="334"/>
    </row>
    <row r="455" spans="3:3" x14ac:dyDescent="0.3">
      <c r="C455" s="334"/>
    </row>
    <row r="456" spans="3:3" x14ac:dyDescent="0.3">
      <c r="C456" s="334"/>
    </row>
    <row r="457" spans="3:3" x14ac:dyDescent="0.3">
      <c r="C457" s="334"/>
    </row>
    <row r="458" spans="3:3" x14ac:dyDescent="0.3">
      <c r="C458" s="334"/>
    </row>
    <row r="459" spans="3:3" x14ac:dyDescent="0.3">
      <c r="C459" s="334"/>
    </row>
    <row r="460" spans="3:3" x14ac:dyDescent="0.3">
      <c r="C460" s="334"/>
    </row>
    <row r="461" spans="3:3" x14ac:dyDescent="0.3">
      <c r="C461" s="334"/>
    </row>
    <row r="462" spans="3:3" x14ac:dyDescent="0.3">
      <c r="C462" s="334"/>
    </row>
    <row r="463" spans="3:3" x14ac:dyDescent="0.3">
      <c r="C463" s="334"/>
    </row>
    <row r="464" spans="3:3" x14ac:dyDescent="0.3">
      <c r="C464" s="334"/>
    </row>
    <row r="465" spans="3:3" x14ac:dyDescent="0.3">
      <c r="C465" s="334"/>
    </row>
    <row r="466" spans="3:3" x14ac:dyDescent="0.3">
      <c r="C466" s="334"/>
    </row>
    <row r="467" spans="3:3" x14ac:dyDescent="0.3">
      <c r="C467" s="334"/>
    </row>
    <row r="468" spans="3:3" x14ac:dyDescent="0.3">
      <c r="C468" s="334"/>
    </row>
    <row r="469" spans="3:3" x14ac:dyDescent="0.3">
      <c r="C469" s="334"/>
    </row>
    <row r="470" spans="3:3" x14ac:dyDescent="0.3">
      <c r="C470" s="334"/>
    </row>
    <row r="471" spans="3:3" x14ac:dyDescent="0.3">
      <c r="C471" s="334"/>
    </row>
    <row r="472" spans="3:3" x14ac:dyDescent="0.3">
      <c r="C472" s="334"/>
    </row>
    <row r="473" spans="3:3" x14ac:dyDescent="0.3">
      <c r="C473" s="334"/>
    </row>
    <row r="474" spans="3:3" x14ac:dyDescent="0.3">
      <c r="C474" s="334"/>
    </row>
    <row r="475" spans="3:3" x14ac:dyDescent="0.3">
      <c r="C475" s="334"/>
    </row>
    <row r="476" spans="3:3" x14ac:dyDescent="0.3">
      <c r="C476" s="334"/>
    </row>
    <row r="477" spans="3:3" x14ac:dyDescent="0.3">
      <c r="C477" s="334"/>
    </row>
    <row r="478" spans="3:3" x14ac:dyDescent="0.3">
      <c r="C478" s="334"/>
    </row>
    <row r="479" spans="3:3" x14ac:dyDescent="0.3">
      <c r="C479" s="334"/>
    </row>
    <row r="480" spans="3:3" x14ac:dyDescent="0.3">
      <c r="C480" s="334"/>
    </row>
    <row r="481" spans="3:3" x14ac:dyDescent="0.3">
      <c r="C481" s="334"/>
    </row>
    <row r="482" spans="3:3" x14ac:dyDescent="0.3">
      <c r="C482" s="334"/>
    </row>
    <row r="483" spans="3:3" x14ac:dyDescent="0.3">
      <c r="C483" s="334"/>
    </row>
    <row r="484" spans="3:3" x14ac:dyDescent="0.3">
      <c r="C484" s="334"/>
    </row>
    <row r="485" spans="3:3" x14ac:dyDescent="0.3">
      <c r="C485" s="334"/>
    </row>
    <row r="486" spans="3:3" x14ac:dyDescent="0.3">
      <c r="C486" s="334"/>
    </row>
    <row r="487" spans="3:3" x14ac:dyDescent="0.3">
      <c r="C487" s="334"/>
    </row>
    <row r="488" spans="3:3" x14ac:dyDescent="0.3">
      <c r="C488" s="334"/>
    </row>
    <row r="489" spans="3:3" x14ac:dyDescent="0.3">
      <c r="C489" s="334"/>
    </row>
    <row r="490" spans="3:3" x14ac:dyDescent="0.3">
      <c r="C490" s="334"/>
    </row>
    <row r="491" spans="3:3" x14ac:dyDescent="0.3">
      <c r="C491" s="334"/>
    </row>
    <row r="492" spans="3:3" x14ac:dyDescent="0.3">
      <c r="C492" s="334"/>
    </row>
    <row r="493" spans="3:3" x14ac:dyDescent="0.3">
      <c r="C493" s="334"/>
    </row>
    <row r="494" spans="3:3" x14ac:dyDescent="0.3">
      <c r="C494" s="334"/>
    </row>
    <row r="495" spans="3:3" x14ac:dyDescent="0.3">
      <c r="C495" s="334"/>
    </row>
    <row r="496" spans="3:3" x14ac:dyDescent="0.3">
      <c r="C496" s="334"/>
    </row>
    <row r="497" spans="3:3" x14ac:dyDescent="0.3">
      <c r="C497" s="334"/>
    </row>
    <row r="498" spans="3:3" x14ac:dyDescent="0.3">
      <c r="C498" s="334"/>
    </row>
    <row r="499" spans="3:3" x14ac:dyDescent="0.3">
      <c r="C499" s="334"/>
    </row>
    <row r="500" spans="3:3" x14ac:dyDescent="0.3">
      <c r="C500" s="334"/>
    </row>
    <row r="501" spans="3:3" x14ac:dyDescent="0.3">
      <c r="C501" s="334"/>
    </row>
    <row r="502" spans="3:3" x14ac:dyDescent="0.3">
      <c r="C502" s="334"/>
    </row>
    <row r="503" spans="3:3" x14ac:dyDescent="0.3">
      <c r="C503" s="334"/>
    </row>
    <row r="504" spans="3:3" x14ac:dyDescent="0.3">
      <c r="C504" s="334"/>
    </row>
    <row r="505" spans="3:3" x14ac:dyDescent="0.3">
      <c r="C505" s="334"/>
    </row>
    <row r="506" spans="3:3" x14ac:dyDescent="0.3">
      <c r="C506" s="334"/>
    </row>
    <row r="507" spans="3:3" x14ac:dyDescent="0.3">
      <c r="C507" s="334"/>
    </row>
    <row r="508" spans="3:3" x14ac:dyDescent="0.3">
      <c r="C508" s="334"/>
    </row>
    <row r="509" spans="3:3" x14ac:dyDescent="0.3">
      <c r="C509" s="334"/>
    </row>
    <row r="510" spans="3:3" x14ac:dyDescent="0.3">
      <c r="C510" s="334"/>
    </row>
    <row r="511" spans="3:3" x14ac:dyDescent="0.3">
      <c r="C511" s="334"/>
    </row>
    <row r="512" spans="3:3" x14ac:dyDescent="0.3">
      <c r="C512" s="334"/>
    </row>
    <row r="513" spans="3:3" x14ac:dyDescent="0.3">
      <c r="C513" s="334"/>
    </row>
    <row r="514" spans="3:3" x14ac:dyDescent="0.3">
      <c r="C514" s="334"/>
    </row>
    <row r="515" spans="3:3" x14ac:dyDescent="0.3">
      <c r="C515" s="334"/>
    </row>
    <row r="516" spans="3:3" x14ac:dyDescent="0.3">
      <c r="C516" s="334"/>
    </row>
    <row r="517" spans="3:3" x14ac:dyDescent="0.3">
      <c r="C517" s="334"/>
    </row>
    <row r="518" spans="3:3" x14ac:dyDescent="0.3">
      <c r="C518" s="334"/>
    </row>
    <row r="519" spans="3:3" x14ac:dyDescent="0.3">
      <c r="C519" s="334"/>
    </row>
    <row r="520" spans="3:3" x14ac:dyDescent="0.3">
      <c r="C520" s="334"/>
    </row>
    <row r="521" spans="3:3" x14ac:dyDescent="0.3">
      <c r="C521" s="334"/>
    </row>
    <row r="522" spans="3:3" x14ac:dyDescent="0.3">
      <c r="C522" s="334"/>
    </row>
    <row r="523" spans="3:3" x14ac:dyDescent="0.3">
      <c r="C523" s="334"/>
    </row>
    <row r="524" spans="3:3" x14ac:dyDescent="0.3">
      <c r="C524" s="334"/>
    </row>
    <row r="525" spans="3:3" x14ac:dyDescent="0.3">
      <c r="C525" s="334"/>
    </row>
    <row r="526" spans="3:3" x14ac:dyDescent="0.3">
      <c r="C526" s="334"/>
    </row>
    <row r="527" spans="3:3" x14ac:dyDescent="0.3">
      <c r="C527" s="334"/>
    </row>
    <row r="528" spans="3:3" x14ac:dyDescent="0.3">
      <c r="C528" s="334"/>
    </row>
    <row r="529" spans="3:3" x14ac:dyDescent="0.3">
      <c r="C529" s="334"/>
    </row>
    <row r="530" spans="3:3" x14ac:dyDescent="0.3">
      <c r="C530" s="334"/>
    </row>
    <row r="531" spans="3:3" x14ac:dyDescent="0.3">
      <c r="C531" s="334"/>
    </row>
    <row r="532" spans="3:3" x14ac:dyDescent="0.3">
      <c r="C532" s="334"/>
    </row>
    <row r="533" spans="3:3" x14ac:dyDescent="0.3">
      <c r="C533" s="334"/>
    </row>
    <row r="534" spans="3:3" x14ac:dyDescent="0.3">
      <c r="C534" s="334"/>
    </row>
    <row r="535" spans="3:3" x14ac:dyDescent="0.3">
      <c r="C535" s="334"/>
    </row>
    <row r="536" spans="3:3" x14ac:dyDescent="0.3">
      <c r="C536" s="334"/>
    </row>
    <row r="537" spans="3:3" x14ac:dyDescent="0.3">
      <c r="C537" s="334"/>
    </row>
    <row r="538" spans="3:3" x14ac:dyDescent="0.3">
      <c r="C538" s="334"/>
    </row>
    <row r="539" spans="3:3" x14ac:dyDescent="0.3">
      <c r="C539" s="334"/>
    </row>
    <row r="540" spans="3:3" x14ac:dyDescent="0.3">
      <c r="C540" s="334"/>
    </row>
    <row r="541" spans="3:3" x14ac:dyDescent="0.3">
      <c r="C541" s="334"/>
    </row>
    <row r="542" spans="3:3" x14ac:dyDescent="0.3">
      <c r="C542" s="334"/>
    </row>
    <row r="543" spans="3:3" x14ac:dyDescent="0.3">
      <c r="C543" s="334"/>
    </row>
    <row r="544" spans="3:3" x14ac:dyDescent="0.3">
      <c r="C544" s="334"/>
    </row>
    <row r="545" spans="3:3" x14ac:dyDescent="0.3">
      <c r="C545" s="334"/>
    </row>
    <row r="546" spans="3:3" x14ac:dyDescent="0.3">
      <c r="C546" s="334"/>
    </row>
    <row r="547" spans="3:3" x14ac:dyDescent="0.3">
      <c r="C547" s="334"/>
    </row>
    <row r="548" spans="3:3" x14ac:dyDescent="0.3">
      <c r="C548" s="334"/>
    </row>
    <row r="549" spans="3:3" x14ac:dyDescent="0.3">
      <c r="C549" s="334"/>
    </row>
    <row r="550" spans="3:3" x14ac:dyDescent="0.3">
      <c r="C550" s="334"/>
    </row>
    <row r="551" spans="3:3" x14ac:dyDescent="0.3">
      <c r="C551" s="334"/>
    </row>
    <row r="552" spans="3:3" x14ac:dyDescent="0.3">
      <c r="C552" s="334"/>
    </row>
    <row r="553" spans="3:3" x14ac:dyDescent="0.3">
      <c r="C553" s="334"/>
    </row>
    <row r="554" spans="3:3" x14ac:dyDescent="0.3">
      <c r="C554" s="334"/>
    </row>
    <row r="555" spans="3:3" x14ac:dyDescent="0.3">
      <c r="C555" s="334"/>
    </row>
    <row r="556" spans="3:3" x14ac:dyDescent="0.3">
      <c r="C556" s="334"/>
    </row>
    <row r="557" spans="3:3" x14ac:dyDescent="0.3">
      <c r="C557" s="334"/>
    </row>
    <row r="558" spans="3:3" x14ac:dyDescent="0.3">
      <c r="C558" s="334"/>
    </row>
    <row r="559" spans="3:3" x14ac:dyDescent="0.3">
      <c r="C559" s="334"/>
    </row>
    <row r="560" spans="3:3" x14ac:dyDescent="0.3">
      <c r="C560" s="334"/>
    </row>
    <row r="561" spans="3:3" x14ac:dyDescent="0.3">
      <c r="C561" s="334"/>
    </row>
    <row r="562" spans="3:3" x14ac:dyDescent="0.3">
      <c r="C562" s="334"/>
    </row>
    <row r="563" spans="3:3" x14ac:dyDescent="0.3">
      <c r="C563" s="334"/>
    </row>
    <row r="564" spans="3:3" x14ac:dyDescent="0.3">
      <c r="C564" s="334"/>
    </row>
    <row r="565" spans="3:3" x14ac:dyDescent="0.3">
      <c r="C565" s="334"/>
    </row>
    <row r="566" spans="3:3" x14ac:dyDescent="0.3">
      <c r="C566" s="334"/>
    </row>
    <row r="567" spans="3:3" x14ac:dyDescent="0.3">
      <c r="C567" s="334"/>
    </row>
    <row r="568" spans="3:3" x14ac:dyDescent="0.3">
      <c r="C568" s="334"/>
    </row>
    <row r="569" spans="3:3" x14ac:dyDescent="0.3">
      <c r="C569" s="334"/>
    </row>
    <row r="570" spans="3:3" x14ac:dyDescent="0.3">
      <c r="C570" s="334"/>
    </row>
    <row r="571" spans="3:3" x14ac:dyDescent="0.3">
      <c r="C571" s="334"/>
    </row>
    <row r="572" spans="3:3" x14ac:dyDescent="0.3">
      <c r="C572" s="334"/>
    </row>
    <row r="573" spans="3:3" x14ac:dyDescent="0.3">
      <c r="C573" s="334"/>
    </row>
    <row r="574" spans="3:3" x14ac:dyDescent="0.3">
      <c r="C574" s="334"/>
    </row>
    <row r="575" spans="3:3" x14ac:dyDescent="0.3">
      <c r="C575" s="334"/>
    </row>
    <row r="576" spans="3:3" x14ac:dyDescent="0.3">
      <c r="C576" s="334"/>
    </row>
    <row r="577" spans="3:3" x14ac:dyDescent="0.3">
      <c r="C577" s="334"/>
    </row>
    <row r="578" spans="3:3" x14ac:dyDescent="0.3">
      <c r="C578" s="334"/>
    </row>
    <row r="579" spans="3:3" x14ac:dyDescent="0.3">
      <c r="C579" s="334"/>
    </row>
    <row r="580" spans="3:3" x14ac:dyDescent="0.3">
      <c r="C580" s="334"/>
    </row>
    <row r="581" spans="3:3" x14ac:dyDescent="0.3">
      <c r="C581" s="334"/>
    </row>
    <row r="582" spans="3:3" x14ac:dyDescent="0.3">
      <c r="C582" s="334"/>
    </row>
    <row r="583" spans="3:3" x14ac:dyDescent="0.3">
      <c r="C583" s="334"/>
    </row>
    <row r="584" spans="3:3" x14ac:dyDescent="0.3">
      <c r="C584" s="334"/>
    </row>
    <row r="585" spans="3:3" x14ac:dyDescent="0.3">
      <c r="C585" s="334"/>
    </row>
    <row r="586" spans="3:3" x14ac:dyDescent="0.3">
      <c r="C586" s="334"/>
    </row>
    <row r="587" spans="3:3" x14ac:dyDescent="0.3">
      <c r="C587" s="334"/>
    </row>
    <row r="588" spans="3:3" x14ac:dyDescent="0.3">
      <c r="C588" s="334"/>
    </row>
    <row r="589" spans="3:3" x14ac:dyDescent="0.3">
      <c r="C589" s="334"/>
    </row>
    <row r="590" spans="3:3" x14ac:dyDescent="0.3">
      <c r="C590" s="334"/>
    </row>
    <row r="591" spans="3:3" x14ac:dyDescent="0.3">
      <c r="C591" s="334"/>
    </row>
    <row r="592" spans="3:3" x14ac:dyDescent="0.3">
      <c r="C592" s="334"/>
    </row>
    <row r="593" spans="3:3" x14ac:dyDescent="0.3">
      <c r="C593" s="334"/>
    </row>
    <row r="594" spans="3:3" x14ac:dyDescent="0.3">
      <c r="C594" s="334"/>
    </row>
    <row r="595" spans="3:3" x14ac:dyDescent="0.3">
      <c r="C595" s="334"/>
    </row>
    <row r="596" spans="3:3" x14ac:dyDescent="0.3">
      <c r="C596" s="334"/>
    </row>
    <row r="597" spans="3:3" x14ac:dyDescent="0.3">
      <c r="C597" s="334"/>
    </row>
    <row r="598" spans="3:3" x14ac:dyDescent="0.3">
      <c r="C598" s="334"/>
    </row>
    <row r="599" spans="3:3" x14ac:dyDescent="0.3">
      <c r="C599" s="334"/>
    </row>
    <row r="600" spans="3:3" x14ac:dyDescent="0.3">
      <c r="C600" s="334"/>
    </row>
    <row r="601" spans="3:3" x14ac:dyDescent="0.3">
      <c r="C601" s="334"/>
    </row>
    <row r="602" spans="3:3" x14ac:dyDescent="0.3">
      <c r="C602" s="334"/>
    </row>
    <row r="603" spans="3:3" x14ac:dyDescent="0.3">
      <c r="C603" s="334"/>
    </row>
    <row r="604" spans="3:3" x14ac:dyDescent="0.3">
      <c r="C604" s="334"/>
    </row>
    <row r="605" spans="3:3" x14ac:dyDescent="0.3">
      <c r="C605" s="334"/>
    </row>
    <row r="606" spans="3:3" x14ac:dyDescent="0.3">
      <c r="C606" s="334"/>
    </row>
    <row r="607" spans="3:3" x14ac:dyDescent="0.3">
      <c r="C607" s="334"/>
    </row>
    <row r="608" spans="3:3" x14ac:dyDescent="0.3">
      <c r="C608" s="334"/>
    </row>
    <row r="609" spans="3:3" x14ac:dyDescent="0.3">
      <c r="C609" s="334"/>
    </row>
    <row r="610" spans="3:3" x14ac:dyDescent="0.3">
      <c r="C610" s="334"/>
    </row>
    <row r="611" spans="3:3" x14ac:dyDescent="0.3">
      <c r="C611" s="334"/>
    </row>
    <row r="612" spans="3:3" x14ac:dyDescent="0.3">
      <c r="C612" s="334"/>
    </row>
    <row r="613" spans="3:3" x14ac:dyDescent="0.3">
      <c r="C613" s="334"/>
    </row>
    <row r="614" spans="3:3" x14ac:dyDescent="0.3">
      <c r="C614" s="334"/>
    </row>
    <row r="615" spans="3:3" x14ac:dyDescent="0.3">
      <c r="C615" s="334"/>
    </row>
    <row r="616" spans="3:3" x14ac:dyDescent="0.3">
      <c r="C616" s="334"/>
    </row>
    <row r="617" spans="3:3" x14ac:dyDescent="0.3">
      <c r="C617" s="334"/>
    </row>
    <row r="618" spans="3:3" x14ac:dyDescent="0.3">
      <c r="C618" s="334"/>
    </row>
    <row r="619" spans="3:3" x14ac:dyDescent="0.3">
      <c r="C619" s="334"/>
    </row>
    <row r="620" spans="3:3" x14ac:dyDescent="0.3">
      <c r="C620" s="334"/>
    </row>
    <row r="621" spans="3:3" x14ac:dyDescent="0.3">
      <c r="C621" s="334"/>
    </row>
    <row r="622" spans="3:3" x14ac:dyDescent="0.3">
      <c r="C622" s="334"/>
    </row>
    <row r="623" spans="3:3" x14ac:dyDescent="0.3">
      <c r="C623" s="334"/>
    </row>
    <row r="624" spans="3:3" x14ac:dyDescent="0.3">
      <c r="C624" s="334"/>
    </row>
    <row r="625" spans="3:3" x14ac:dyDescent="0.3">
      <c r="C625" s="334"/>
    </row>
    <row r="626" spans="3:3" x14ac:dyDescent="0.3">
      <c r="C626" s="334"/>
    </row>
    <row r="627" spans="3:3" x14ac:dyDescent="0.3">
      <c r="C627" s="334"/>
    </row>
    <row r="628" spans="3:3" x14ac:dyDescent="0.3">
      <c r="C628" s="334"/>
    </row>
    <row r="629" spans="3:3" x14ac:dyDescent="0.3">
      <c r="C629" s="334"/>
    </row>
    <row r="630" spans="3:3" x14ac:dyDescent="0.3">
      <c r="C630" s="334"/>
    </row>
    <row r="631" spans="3:3" x14ac:dyDescent="0.3">
      <c r="C631" s="334"/>
    </row>
    <row r="632" spans="3:3" x14ac:dyDescent="0.3">
      <c r="C632" s="334"/>
    </row>
    <row r="633" spans="3:3" x14ac:dyDescent="0.3">
      <c r="C633" s="334"/>
    </row>
    <row r="634" spans="3:3" x14ac:dyDescent="0.3">
      <c r="C634" s="334"/>
    </row>
    <row r="635" spans="3:3" x14ac:dyDescent="0.3">
      <c r="C635" s="334"/>
    </row>
    <row r="636" spans="3:3" x14ac:dyDescent="0.3">
      <c r="C636" s="334"/>
    </row>
    <row r="637" spans="3:3" x14ac:dyDescent="0.3">
      <c r="C637" s="334"/>
    </row>
    <row r="638" spans="3:3" x14ac:dyDescent="0.3">
      <c r="C638" s="334"/>
    </row>
    <row r="639" spans="3:3" x14ac:dyDescent="0.3">
      <c r="C639" s="334"/>
    </row>
    <row r="640" spans="3:3" x14ac:dyDescent="0.3">
      <c r="C640" s="334"/>
    </row>
    <row r="641" spans="3:3" x14ac:dyDescent="0.3">
      <c r="C641" s="334"/>
    </row>
    <row r="642" spans="3:3" x14ac:dyDescent="0.3">
      <c r="C642" s="334"/>
    </row>
    <row r="643" spans="3:3" x14ac:dyDescent="0.3">
      <c r="C643" s="334"/>
    </row>
    <row r="644" spans="3:3" x14ac:dyDescent="0.3">
      <c r="C644" s="334"/>
    </row>
    <row r="645" spans="3:3" x14ac:dyDescent="0.3">
      <c r="C645" s="334"/>
    </row>
    <row r="646" spans="3:3" x14ac:dyDescent="0.3">
      <c r="C646" s="334"/>
    </row>
    <row r="647" spans="3:3" x14ac:dyDescent="0.3">
      <c r="C647" s="334"/>
    </row>
    <row r="648" spans="3:3" x14ac:dyDescent="0.3">
      <c r="C648" s="334"/>
    </row>
    <row r="649" spans="3:3" x14ac:dyDescent="0.3">
      <c r="C649" s="334"/>
    </row>
    <row r="650" spans="3:3" x14ac:dyDescent="0.3">
      <c r="C650" s="334"/>
    </row>
    <row r="651" spans="3:3" x14ac:dyDescent="0.3">
      <c r="C651" s="334"/>
    </row>
    <row r="652" spans="3:3" x14ac:dyDescent="0.3">
      <c r="C652" s="334"/>
    </row>
    <row r="653" spans="3:3" x14ac:dyDescent="0.3">
      <c r="C653" s="334"/>
    </row>
    <row r="654" spans="3:3" x14ac:dyDescent="0.3">
      <c r="C654" s="334"/>
    </row>
    <row r="655" spans="3:3" x14ac:dyDescent="0.3">
      <c r="C655" s="334"/>
    </row>
    <row r="656" spans="3:3" x14ac:dyDescent="0.3">
      <c r="C656" s="334"/>
    </row>
    <row r="657" spans="3:3" x14ac:dyDescent="0.3">
      <c r="C657" s="334"/>
    </row>
    <row r="658" spans="3:3" x14ac:dyDescent="0.3">
      <c r="C658" s="334"/>
    </row>
    <row r="659" spans="3:3" x14ac:dyDescent="0.3">
      <c r="C659" s="334"/>
    </row>
    <row r="660" spans="3:3" x14ac:dyDescent="0.3">
      <c r="C660" s="334"/>
    </row>
    <row r="661" spans="3:3" x14ac:dyDescent="0.3">
      <c r="C661" s="334"/>
    </row>
    <row r="662" spans="3:3" x14ac:dyDescent="0.3">
      <c r="C662" s="334"/>
    </row>
    <row r="663" spans="3:3" x14ac:dyDescent="0.3">
      <c r="C663" s="334"/>
    </row>
    <row r="664" spans="3:3" x14ac:dyDescent="0.3">
      <c r="C664" s="334"/>
    </row>
    <row r="665" spans="3:3" x14ac:dyDescent="0.3">
      <c r="C665" s="334"/>
    </row>
    <row r="666" spans="3:3" x14ac:dyDescent="0.3">
      <c r="C666" s="334"/>
    </row>
    <row r="667" spans="3:3" x14ac:dyDescent="0.3">
      <c r="C667" s="334"/>
    </row>
    <row r="668" spans="3:3" x14ac:dyDescent="0.3">
      <c r="C668" s="334"/>
    </row>
    <row r="669" spans="3:3" x14ac:dyDescent="0.3">
      <c r="C669" s="334"/>
    </row>
    <row r="670" spans="3:3" x14ac:dyDescent="0.3">
      <c r="C670" s="334"/>
    </row>
    <row r="671" spans="3:3" x14ac:dyDescent="0.3">
      <c r="C671" s="334"/>
    </row>
    <row r="672" spans="3:3" x14ac:dyDescent="0.3">
      <c r="C672" s="334"/>
    </row>
    <row r="673" spans="3:3" x14ac:dyDescent="0.3">
      <c r="C673" s="334"/>
    </row>
    <row r="674" spans="3:3" x14ac:dyDescent="0.3">
      <c r="C674" s="334"/>
    </row>
    <row r="675" spans="3:3" x14ac:dyDescent="0.3">
      <c r="C675" s="334"/>
    </row>
    <row r="676" spans="3:3" x14ac:dyDescent="0.3">
      <c r="C676" s="334"/>
    </row>
    <row r="677" spans="3:3" x14ac:dyDescent="0.3">
      <c r="C677" s="334"/>
    </row>
    <row r="678" spans="3:3" x14ac:dyDescent="0.3">
      <c r="C678" s="334"/>
    </row>
    <row r="679" spans="3:3" x14ac:dyDescent="0.3">
      <c r="C679" s="334"/>
    </row>
    <row r="680" spans="3:3" x14ac:dyDescent="0.3">
      <c r="C680" s="334"/>
    </row>
    <row r="681" spans="3:3" x14ac:dyDescent="0.3">
      <c r="C681" s="334"/>
    </row>
    <row r="682" spans="3:3" x14ac:dyDescent="0.3">
      <c r="C682" s="334"/>
    </row>
    <row r="683" spans="3:3" x14ac:dyDescent="0.3">
      <c r="C683" s="334"/>
    </row>
    <row r="684" spans="3:3" x14ac:dyDescent="0.3">
      <c r="C684" s="334"/>
    </row>
    <row r="685" spans="3:3" x14ac:dyDescent="0.3">
      <c r="C685" s="334"/>
    </row>
    <row r="686" spans="3:3" x14ac:dyDescent="0.3">
      <c r="C686" s="334"/>
    </row>
    <row r="687" spans="3:3" x14ac:dyDescent="0.3">
      <c r="C687" s="334"/>
    </row>
    <row r="688" spans="3:3" x14ac:dyDescent="0.3">
      <c r="C688" s="334"/>
    </row>
    <row r="689" spans="3:3" x14ac:dyDescent="0.3">
      <c r="C689" s="334"/>
    </row>
    <row r="690" spans="3:3" x14ac:dyDescent="0.3">
      <c r="C690" s="334"/>
    </row>
    <row r="691" spans="3:3" x14ac:dyDescent="0.3">
      <c r="C691" s="334"/>
    </row>
    <row r="692" spans="3:3" x14ac:dyDescent="0.3">
      <c r="C692" s="334"/>
    </row>
    <row r="693" spans="3:3" x14ac:dyDescent="0.3">
      <c r="C693" s="334"/>
    </row>
    <row r="694" spans="3:3" x14ac:dyDescent="0.3">
      <c r="C694" s="334"/>
    </row>
    <row r="695" spans="3:3" x14ac:dyDescent="0.3">
      <c r="C695" s="334"/>
    </row>
    <row r="696" spans="3:3" x14ac:dyDescent="0.3">
      <c r="C696" s="334"/>
    </row>
    <row r="697" spans="3:3" x14ac:dyDescent="0.3">
      <c r="C697" s="334"/>
    </row>
    <row r="698" spans="3:3" x14ac:dyDescent="0.3">
      <c r="C698" s="334"/>
    </row>
    <row r="699" spans="3:3" x14ac:dyDescent="0.3">
      <c r="C699" s="334"/>
    </row>
    <row r="700" spans="3:3" x14ac:dyDescent="0.3">
      <c r="C700" s="334"/>
    </row>
    <row r="701" spans="3:3" x14ac:dyDescent="0.3">
      <c r="C701" s="334"/>
    </row>
    <row r="702" spans="3:3" x14ac:dyDescent="0.3">
      <c r="C702" s="334"/>
    </row>
    <row r="703" spans="3:3" x14ac:dyDescent="0.3">
      <c r="C703" s="334"/>
    </row>
    <row r="704" spans="3:3" x14ac:dyDescent="0.3">
      <c r="C704" s="334"/>
    </row>
    <row r="705" spans="3:3" x14ac:dyDescent="0.3">
      <c r="C705" s="334"/>
    </row>
    <row r="706" spans="3:3" x14ac:dyDescent="0.3">
      <c r="C706" s="334"/>
    </row>
    <row r="707" spans="3:3" x14ac:dyDescent="0.3">
      <c r="C707" s="334"/>
    </row>
    <row r="708" spans="3:3" x14ac:dyDescent="0.3">
      <c r="C708" s="334"/>
    </row>
    <row r="709" spans="3:3" x14ac:dyDescent="0.3">
      <c r="C709" s="334"/>
    </row>
    <row r="710" spans="3:3" x14ac:dyDescent="0.3">
      <c r="C710" s="334"/>
    </row>
    <row r="711" spans="3:3" x14ac:dyDescent="0.3">
      <c r="C711" s="334"/>
    </row>
    <row r="712" spans="3:3" x14ac:dyDescent="0.3">
      <c r="C712" s="334"/>
    </row>
    <row r="713" spans="3:3" x14ac:dyDescent="0.3">
      <c r="C713" s="334"/>
    </row>
    <row r="714" spans="3:3" x14ac:dyDescent="0.3">
      <c r="C714" s="334"/>
    </row>
    <row r="715" spans="3:3" x14ac:dyDescent="0.3">
      <c r="C715" s="334"/>
    </row>
    <row r="716" spans="3:3" x14ac:dyDescent="0.3">
      <c r="C716" s="334"/>
    </row>
    <row r="717" spans="3:3" x14ac:dyDescent="0.3">
      <c r="C717" s="334"/>
    </row>
    <row r="718" spans="3:3" x14ac:dyDescent="0.3">
      <c r="C718" s="334"/>
    </row>
    <row r="719" spans="3:3" x14ac:dyDescent="0.3">
      <c r="C719" s="334"/>
    </row>
    <row r="720" spans="3:3" x14ac:dyDescent="0.3">
      <c r="C720" s="334"/>
    </row>
    <row r="721" spans="3:3" x14ac:dyDescent="0.3">
      <c r="C721" s="334"/>
    </row>
    <row r="722" spans="3:3" x14ac:dyDescent="0.3">
      <c r="C722" s="334"/>
    </row>
    <row r="723" spans="3:3" x14ac:dyDescent="0.3">
      <c r="C723" s="334"/>
    </row>
    <row r="724" spans="3:3" x14ac:dyDescent="0.3">
      <c r="C724" s="334"/>
    </row>
    <row r="725" spans="3:3" x14ac:dyDescent="0.3">
      <c r="C725" s="334"/>
    </row>
    <row r="726" spans="3:3" x14ac:dyDescent="0.3">
      <c r="C726" s="334"/>
    </row>
    <row r="727" spans="3:3" x14ac:dyDescent="0.3">
      <c r="C727" s="334"/>
    </row>
    <row r="728" spans="3:3" x14ac:dyDescent="0.3">
      <c r="C728" s="334"/>
    </row>
    <row r="729" spans="3:3" x14ac:dyDescent="0.3">
      <c r="C729" s="334"/>
    </row>
    <row r="730" spans="3:3" x14ac:dyDescent="0.3">
      <c r="C730" s="334"/>
    </row>
    <row r="731" spans="3:3" x14ac:dyDescent="0.3">
      <c r="C731" s="334"/>
    </row>
    <row r="732" spans="3:3" x14ac:dyDescent="0.3">
      <c r="C732" s="334"/>
    </row>
    <row r="733" spans="3:3" x14ac:dyDescent="0.3">
      <c r="C733" s="334"/>
    </row>
    <row r="734" spans="3:3" x14ac:dyDescent="0.3">
      <c r="C734" s="334"/>
    </row>
    <row r="735" spans="3:3" x14ac:dyDescent="0.3">
      <c r="C735" s="334"/>
    </row>
    <row r="736" spans="3:3" x14ac:dyDescent="0.3">
      <c r="C736" s="334"/>
    </row>
    <row r="737" spans="3:3" x14ac:dyDescent="0.3">
      <c r="C737" s="334"/>
    </row>
    <row r="738" spans="3:3" x14ac:dyDescent="0.3">
      <c r="C738" s="334"/>
    </row>
    <row r="739" spans="3:3" x14ac:dyDescent="0.3">
      <c r="C739" s="334"/>
    </row>
    <row r="740" spans="3:3" x14ac:dyDescent="0.3">
      <c r="C740" s="334"/>
    </row>
    <row r="741" spans="3:3" x14ac:dyDescent="0.3">
      <c r="C741" s="334"/>
    </row>
    <row r="742" spans="3:3" x14ac:dyDescent="0.3">
      <c r="C742" s="334"/>
    </row>
    <row r="743" spans="3:3" x14ac:dyDescent="0.3">
      <c r="C743" s="334"/>
    </row>
    <row r="744" spans="3:3" x14ac:dyDescent="0.3">
      <c r="C744" s="334"/>
    </row>
    <row r="745" spans="3:3" x14ac:dyDescent="0.3">
      <c r="C745" s="334"/>
    </row>
    <row r="746" spans="3:3" x14ac:dyDescent="0.3">
      <c r="C746" s="334"/>
    </row>
    <row r="747" spans="3:3" x14ac:dyDescent="0.3">
      <c r="C747" s="334"/>
    </row>
    <row r="748" spans="3:3" x14ac:dyDescent="0.3">
      <c r="C748" s="334"/>
    </row>
    <row r="749" spans="3:3" x14ac:dyDescent="0.3">
      <c r="C749" s="334"/>
    </row>
    <row r="750" spans="3:3" x14ac:dyDescent="0.3">
      <c r="C750" s="334"/>
    </row>
    <row r="751" spans="3:3" x14ac:dyDescent="0.3">
      <c r="C751" s="334"/>
    </row>
    <row r="752" spans="3:3" x14ac:dyDescent="0.3">
      <c r="C752" s="334"/>
    </row>
    <row r="753" spans="3:3" x14ac:dyDescent="0.3">
      <c r="C753" s="334"/>
    </row>
    <row r="754" spans="3:3" x14ac:dyDescent="0.3">
      <c r="C754" s="334"/>
    </row>
    <row r="755" spans="3:3" x14ac:dyDescent="0.3">
      <c r="C755" s="334"/>
    </row>
    <row r="756" spans="3:3" x14ac:dyDescent="0.3">
      <c r="C756" s="334"/>
    </row>
    <row r="757" spans="3:3" x14ac:dyDescent="0.3">
      <c r="C757" s="334"/>
    </row>
    <row r="758" spans="3:3" x14ac:dyDescent="0.3">
      <c r="C758" s="334"/>
    </row>
    <row r="759" spans="3:3" x14ac:dyDescent="0.3">
      <c r="C759" s="334"/>
    </row>
    <row r="760" spans="3:3" x14ac:dyDescent="0.3">
      <c r="C760" s="334"/>
    </row>
    <row r="761" spans="3:3" x14ac:dyDescent="0.3">
      <c r="C761" s="334"/>
    </row>
    <row r="762" spans="3:3" x14ac:dyDescent="0.3">
      <c r="C762" s="334"/>
    </row>
    <row r="763" spans="3:3" x14ac:dyDescent="0.3">
      <c r="C763" s="334"/>
    </row>
    <row r="764" spans="3:3" x14ac:dyDescent="0.3">
      <c r="C764" s="334"/>
    </row>
    <row r="765" spans="3:3" x14ac:dyDescent="0.3">
      <c r="C765" s="334"/>
    </row>
    <row r="766" spans="3:3" x14ac:dyDescent="0.3">
      <c r="C766" s="334"/>
    </row>
    <row r="767" spans="3:3" x14ac:dyDescent="0.3">
      <c r="C767" s="334"/>
    </row>
    <row r="768" spans="3:3" x14ac:dyDescent="0.3">
      <c r="C768" s="334"/>
    </row>
    <row r="769" spans="3:3" x14ac:dyDescent="0.3">
      <c r="C769" s="334"/>
    </row>
    <row r="770" spans="3:3" x14ac:dyDescent="0.3">
      <c r="C770" s="334"/>
    </row>
    <row r="771" spans="3:3" x14ac:dyDescent="0.3">
      <c r="C771" s="334"/>
    </row>
    <row r="772" spans="3:3" x14ac:dyDescent="0.3">
      <c r="C772" s="334"/>
    </row>
    <row r="773" spans="3:3" x14ac:dyDescent="0.3">
      <c r="C773" s="334"/>
    </row>
    <row r="774" spans="3:3" x14ac:dyDescent="0.3">
      <c r="C774" s="334"/>
    </row>
    <row r="775" spans="3:3" x14ac:dyDescent="0.3">
      <c r="C775" s="334"/>
    </row>
    <row r="776" spans="3:3" x14ac:dyDescent="0.3">
      <c r="C776" s="334"/>
    </row>
    <row r="777" spans="3:3" x14ac:dyDescent="0.3">
      <c r="C777" s="334"/>
    </row>
    <row r="778" spans="3:3" x14ac:dyDescent="0.3">
      <c r="C778" s="334"/>
    </row>
    <row r="779" spans="3:3" x14ac:dyDescent="0.3">
      <c r="C779" s="334"/>
    </row>
    <row r="780" spans="3:3" x14ac:dyDescent="0.3">
      <c r="C780" s="334"/>
    </row>
    <row r="781" spans="3:3" x14ac:dyDescent="0.3">
      <c r="C781" s="334"/>
    </row>
    <row r="782" spans="3:3" x14ac:dyDescent="0.3">
      <c r="C782" s="334"/>
    </row>
    <row r="783" spans="3:3" x14ac:dyDescent="0.3">
      <c r="C783" s="334"/>
    </row>
    <row r="784" spans="3:3" x14ac:dyDescent="0.3">
      <c r="C784" s="334"/>
    </row>
    <row r="785" spans="3:3" x14ac:dyDescent="0.3">
      <c r="C785" s="334"/>
    </row>
    <row r="786" spans="3:3" x14ac:dyDescent="0.3">
      <c r="C786" s="334"/>
    </row>
    <row r="787" spans="3:3" x14ac:dyDescent="0.3">
      <c r="C787" s="334"/>
    </row>
    <row r="788" spans="3:3" x14ac:dyDescent="0.3">
      <c r="C788" s="334"/>
    </row>
    <row r="789" spans="3:3" x14ac:dyDescent="0.3">
      <c r="C789" s="334"/>
    </row>
    <row r="790" spans="3:3" x14ac:dyDescent="0.3">
      <c r="C790" s="334"/>
    </row>
    <row r="791" spans="3:3" x14ac:dyDescent="0.3">
      <c r="C791" s="334"/>
    </row>
    <row r="792" spans="3:3" x14ac:dyDescent="0.3">
      <c r="C792" s="334"/>
    </row>
    <row r="793" spans="3:3" x14ac:dyDescent="0.3">
      <c r="C793" s="334"/>
    </row>
    <row r="794" spans="3:3" x14ac:dyDescent="0.3">
      <c r="C794" s="334"/>
    </row>
    <row r="795" spans="3:3" x14ac:dyDescent="0.3">
      <c r="C795" s="334"/>
    </row>
    <row r="796" spans="3:3" x14ac:dyDescent="0.3">
      <c r="C796" s="334"/>
    </row>
    <row r="797" spans="3:3" x14ac:dyDescent="0.3">
      <c r="C797" s="334"/>
    </row>
    <row r="798" spans="3:3" x14ac:dyDescent="0.3">
      <c r="C798" s="334"/>
    </row>
    <row r="799" spans="3:3" x14ac:dyDescent="0.3">
      <c r="C799" s="334"/>
    </row>
    <row r="800" spans="3:3" x14ac:dyDescent="0.3">
      <c r="C800" s="334"/>
    </row>
    <row r="801" spans="3:3" x14ac:dyDescent="0.3">
      <c r="C801" s="334"/>
    </row>
    <row r="802" spans="3:3" x14ac:dyDescent="0.3">
      <c r="C802" s="334"/>
    </row>
    <row r="803" spans="3:3" x14ac:dyDescent="0.3">
      <c r="C803" s="334"/>
    </row>
    <row r="804" spans="3:3" x14ac:dyDescent="0.3">
      <c r="C804" s="334"/>
    </row>
    <row r="805" spans="3:3" x14ac:dyDescent="0.3">
      <c r="C805" s="334"/>
    </row>
    <row r="806" spans="3:3" x14ac:dyDescent="0.3">
      <c r="C806" s="334"/>
    </row>
    <row r="807" spans="3:3" x14ac:dyDescent="0.3">
      <c r="C807" s="334"/>
    </row>
    <row r="808" spans="3:3" x14ac:dyDescent="0.3">
      <c r="C808" s="334"/>
    </row>
    <row r="809" spans="3:3" x14ac:dyDescent="0.3">
      <c r="C809" s="334"/>
    </row>
    <row r="810" spans="3:3" x14ac:dyDescent="0.3">
      <c r="C810" s="334"/>
    </row>
    <row r="811" spans="3:3" x14ac:dyDescent="0.3">
      <c r="C811" s="334"/>
    </row>
    <row r="812" spans="3:3" x14ac:dyDescent="0.3">
      <c r="C812" s="334"/>
    </row>
    <row r="813" spans="3:3" x14ac:dyDescent="0.3">
      <c r="C813" s="334"/>
    </row>
    <row r="814" spans="3:3" x14ac:dyDescent="0.3">
      <c r="C814" s="334"/>
    </row>
    <row r="815" spans="3:3" x14ac:dyDescent="0.3">
      <c r="C815" s="334"/>
    </row>
    <row r="816" spans="3:3" x14ac:dyDescent="0.3">
      <c r="C816" s="334"/>
    </row>
    <row r="817" spans="3:3" x14ac:dyDescent="0.3">
      <c r="C817" s="334"/>
    </row>
    <row r="818" spans="3:3" x14ac:dyDescent="0.3">
      <c r="C818" s="334"/>
    </row>
    <row r="819" spans="3:3" x14ac:dyDescent="0.3">
      <c r="C819" s="334"/>
    </row>
    <row r="820" spans="3:3" x14ac:dyDescent="0.3">
      <c r="C820" s="334"/>
    </row>
    <row r="821" spans="3:3" x14ac:dyDescent="0.3">
      <c r="C821" s="334"/>
    </row>
    <row r="822" spans="3:3" x14ac:dyDescent="0.3">
      <c r="C822" s="334"/>
    </row>
    <row r="823" spans="3:3" x14ac:dyDescent="0.3">
      <c r="C823" s="334"/>
    </row>
    <row r="824" spans="3:3" x14ac:dyDescent="0.3">
      <c r="C824" s="334"/>
    </row>
    <row r="825" spans="3:3" x14ac:dyDescent="0.3">
      <c r="C825" s="334"/>
    </row>
    <row r="826" spans="3:3" x14ac:dyDescent="0.3">
      <c r="C826" s="334"/>
    </row>
    <row r="827" spans="3:3" x14ac:dyDescent="0.3">
      <c r="C827" s="334"/>
    </row>
    <row r="828" spans="3:3" x14ac:dyDescent="0.3">
      <c r="C828" s="334"/>
    </row>
    <row r="829" spans="3:3" x14ac:dyDescent="0.3">
      <c r="C829" s="334"/>
    </row>
    <row r="830" spans="3:3" x14ac:dyDescent="0.3">
      <c r="C830" s="334"/>
    </row>
    <row r="831" spans="3:3" x14ac:dyDescent="0.3">
      <c r="C831" s="334"/>
    </row>
    <row r="832" spans="3:3" x14ac:dyDescent="0.3">
      <c r="C832" s="334"/>
    </row>
    <row r="833" spans="3:3" x14ac:dyDescent="0.3">
      <c r="C833" s="334"/>
    </row>
    <row r="834" spans="3:3" x14ac:dyDescent="0.3">
      <c r="C834" s="334"/>
    </row>
    <row r="835" spans="3:3" x14ac:dyDescent="0.3">
      <c r="C835" s="334"/>
    </row>
    <row r="836" spans="3:3" x14ac:dyDescent="0.3">
      <c r="C836" s="334"/>
    </row>
    <row r="837" spans="3:3" x14ac:dyDescent="0.3">
      <c r="C837" s="334"/>
    </row>
    <row r="838" spans="3:3" x14ac:dyDescent="0.3">
      <c r="C838" s="334"/>
    </row>
    <row r="839" spans="3:3" x14ac:dyDescent="0.3">
      <c r="C839" s="334"/>
    </row>
    <row r="840" spans="3:3" x14ac:dyDescent="0.3">
      <c r="C840" s="334"/>
    </row>
    <row r="841" spans="3:3" x14ac:dyDescent="0.3">
      <c r="C841" s="334"/>
    </row>
    <row r="842" spans="3:3" x14ac:dyDescent="0.3">
      <c r="C842" s="334"/>
    </row>
    <row r="843" spans="3:3" x14ac:dyDescent="0.3">
      <c r="C843" s="334"/>
    </row>
    <row r="844" spans="3:3" x14ac:dyDescent="0.3">
      <c r="C844" s="334"/>
    </row>
    <row r="845" spans="3:3" x14ac:dyDescent="0.3">
      <c r="C845" s="334"/>
    </row>
    <row r="846" spans="3:3" x14ac:dyDescent="0.3">
      <c r="C846" s="334"/>
    </row>
    <row r="847" spans="3:3" x14ac:dyDescent="0.3">
      <c r="C847" s="334"/>
    </row>
    <row r="848" spans="3:3" x14ac:dyDescent="0.3">
      <c r="C848" s="334"/>
    </row>
    <row r="849" spans="3:3" x14ac:dyDescent="0.3">
      <c r="C849" s="334"/>
    </row>
    <row r="850" spans="3:3" x14ac:dyDescent="0.3">
      <c r="C850" s="334"/>
    </row>
    <row r="851" spans="3:3" x14ac:dyDescent="0.3">
      <c r="C851" s="334"/>
    </row>
    <row r="852" spans="3:3" x14ac:dyDescent="0.3">
      <c r="C852" s="334"/>
    </row>
    <row r="853" spans="3:3" x14ac:dyDescent="0.3">
      <c r="C853" s="334"/>
    </row>
    <row r="854" spans="3:3" x14ac:dyDescent="0.3">
      <c r="C854" s="334"/>
    </row>
    <row r="855" spans="3:3" x14ac:dyDescent="0.3">
      <c r="C855" s="334"/>
    </row>
    <row r="856" spans="3:3" x14ac:dyDescent="0.3">
      <c r="C856" s="334"/>
    </row>
    <row r="857" spans="3:3" x14ac:dyDescent="0.3">
      <c r="C857" s="334"/>
    </row>
    <row r="858" spans="3:3" x14ac:dyDescent="0.3">
      <c r="C858" s="334"/>
    </row>
    <row r="859" spans="3:3" x14ac:dyDescent="0.3">
      <c r="C859" s="334"/>
    </row>
    <row r="860" spans="3:3" x14ac:dyDescent="0.3">
      <c r="C860" s="334"/>
    </row>
    <row r="861" spans="3:3" x14ac:dyDescent="0.3">
      <c r="C861" s="334"/>
    </row>
    <row r="862" spans="3:3" x14ac:dyDescent="0.3">
      <c r="C862" s="334"/>
    </row>
    <row r="863" spans="3:3" x14ac:dyDescent="0.3">
      <c r="C863" s="334"/>
    </row>
    <row r="864" spans="3:3" x14ac:dyDescent="0.3">
      <c r="C864" s="334"/>
    </row>
    <row r="865" spans="3:3" x14ac:dyDescent="0.3">
      <c r="C865" s="334"/>
    </row>
    <row r="866" spans="3:3" x14ac:dyDescent="0.3">
      <c r="C866" s="334"/>
    </row>
    <row r="867" spans="3:3" x14ac:dyDescent="0.3">
      <c r="C867" s="334"/>
    </row>
    <row r="868" spans="3:3" x14ac:dyDescent="0.3">
      <c r="C868" s="334"/>
    </row>
    <row r="869" spans="3:3" x14ac:dyDescent="0.3">
      <c r="C869" s="334"/>
    </row>
    <row r="870" spans="3:3" x14ac:dyDescent="0.3">
      <c r="C870" s="334"/>
    </row>
    <row r="871" spans="3:3" x14ac:dyDescent="0.3">
      <c r="C871" s="334"/>
    </row>
    <row r="872" spans="3:3" x14ac:dyDescent="0.3">
      <c r="C872" s="334"/>
    </row>
    <row r="873" spans="3:3" x14ac:dyDescent="0.3">
      <c r="C873" s="334"/>
    </row>
    <row r="874" spans="3:3" x14ac:dyDescent="0.3">
      <c r="C874" s="334"/>
    </row>
    <row r="875" spans="3:3" x14ac:dyDescent="0.3">
      <c r="C875" s="334"/>
    </row>
    <row r="876" spans="3:3" x14ac:dyDescent="0.3">
      <c r="C876" s="334"/>
    </row>
    <row r="877" spans="3:3" x14ac:dyDescent="0.3">
      <c r="C877" s="334"/>
    </row>
    <row r="878" spans="3:3" x14ac:dyDescent="0.3">
      <c r="C878" s="334"/>
    </row>
    <row r="879" spans="3:3" x14ac:dyDescent="0.3">
      <c r="C879" s="334"/>
    </row>
    <row r="880" spans="3:3" x14ac:dyDescent="0.3">
      <c r="C880" s="334"/>
    </row>
    <row r="881" spans="3:3" x14ac:dyDescent="0.3">
      <c r="C881" s="334"/>
    </row>
    <row r="882" spans="3:3" x14ac:dyDescent="0.3">
      <c r="C882" s="334"/>
    </row>
    <row r="883" spans="3:3" x14ac:dyDescent="0.3">
      <c r="C883" s="334"/>
    </row>
    <row r="884" spans="3:3" x14ac:dyDescent="0.3">
      <c r="C884" s="334"/>
    </row>
    <row r="885" spans="3:3" x14ac:dyDescent="0.3">
      <c r="C885" s="334"/>
    </row>
    <row r="886" spans="3:3" x14ac:dyDescent="0.3">
      <c r="C886" s="334"/>
    </row>
    <row r="887" spans="3:3" x14ac:dyDescent="0.3">
      <c r="C887" s="334"/>
    </row>
    <row r="888" spans="3:3" x14ac:dyDescent="0.3">
      <c r="C888" s="334"/>
    </row>
    <row r="889" spans="3:3" x14ac:dyDescent="0.3">
      <c r="C889" s="334"/>
    </row>
    <row r="890" spans="3:3" x14ac:dyDescent="0.3">
      <c r="C890" s="334"/>
    </row>
    <row r="891" spans="3:3" x14ac:dyDescent="0.3">
      <c r="C891" s="334"/>
    </row>
    <row r="892" spans="3:3" x14ac:dyDescent="0.3">
      <c r="C892" s="334"/>
    </row>
    <row r="893" spans="3:3" x14ac:dyDescent="0.3">
      <c r="C893" s="334"/>
    </row>
    <row r="894" spans="3:3" x14ac:dyDescent="0.3">
      <c r="C894" s="334"/>
    </row>
    <row r="895" spans="3:3" x14ac:dyDescent="0.3">
      <c r="C895" s="334"/>
    </row>
    <row r="896" spans="3:3" x14ac:dyDescent="0.3">
      <c r="C896" s="334"/>
    </row>
    <row r="897" spans="3:3" x14ac:dyDescent="0.3">
      <c r="C897" s="334"/>
    </row>
    <row r="898" spans="3:3" x14ac:dyDescent="0.3">
      <c r="C898" s="334"/>
    </row>
    <row r="899" spans="3:3" x14ac:dyDescent="0.3">
      <c r="C899" s="334"/>
    </row>
    <row r="900" spans="3:3" x14ac:dyDescent="0.3">
      <c r="C900" s="334"/>
    </row>
    <row r="901" spans="3:3" x14ac:dyDescent="0.3">
      <c r="C901" s="334"/>
    </row>
    <row r="902" spans="3:3" x14ac:dyDescent="0.3">
      <c r="C902" s="334"/>
    </row>
    <row r="903" spans="3:3" x14ac:dyDescent="0.3">
      <c r="C903" s="334"/>
    </row>
    <row r="904" spans="3:3" x14ac:dyDescent="0.3">
      <c r="C904" s="334"/>
    </row>
    <row r="905" spans="3:3" x14ac:dyDescent="0.3">
      <c r="C905" s="334"/>
    </row>
    <row r="906" spans="3:3" x14ac:dyDescent="0.3">
      <c r="C906" s="334"/>
    </row>
    <row r="907" spans="3:3" x14ac:dyDescent="0.3">
      <c r="C907" s="334"/>
    </row>
    <row r="908" spans="3:3" x14ac:dyDescent="0.3">
      <c r="C908" s="334"/>
    </row>
    <row r="909" spans="3:3" x14ac:dyDescent="0.3">
      <c r="C909" s="334"/>
    </row>
    <row r="910" spans="3:3" x14ac:dyDescent="0.3">
      <c r="C910" s="334"/>
    </row>
    <row r="911" spans="3:3" x14ac:dyDescent="0.3">
      <c r="C911" s="334"/>
    </row>
    <row r="912" spans="3:3" x14ac:dyDescent="0.3">
      <c r="C912" s="334"/>
    </row>
    <row r="913" spans="3:3" x14ac:dyDescent="0.3">
      <c r="C913" s="334"/>
    </row>
    <row r="914" spans="3:3" x14ac:dyDescent="0.3">
      <c r="C914" s="334"/>
    </row>
    <row r="915" spans="3:3" x14ac:dyDescent="0.3">
      <c r="C915" s="334"/>
    </row>
    <row r="916" spans="3:3" x14ac:dyDescent="0.3">
      <c r="C916" s="334"/>
    </row>
    <row r="917" spans="3:3" x14ac:dyDescent="0.3">
      <c r="C917" s="334"/>
    </row>
    <row r="918" spans="3:3" x14ac:dyDescent="0.3">
      <c r="C918" s="334"/>
    </row>
    <row r="919" spans="3:3" x14ac:dyDescent="0.3">
      <c r="C919" s="334"/>
    </row>
    <row r="920" spans="3:3" x14ac:dyDescent="0.3">
      <c r="C920" s="334"/>
    </row>
    <row r="921" spans="3:3" x14ac:dyDescent="0.3">
      <c r="C921" s="334"/>
    </row>
    <row r="922" spans="3:3" x14ac:dyDescent="0.3">
      <c r="C922" s="334"/>
    </row>
    <row r="923" spans="3:3" x14ac:dyDescent="0.3">
      <c r="C923" s="334"/>
    </row>
    <row r="924" spans="3:3" x14ac:dyDescent="0.3">
      <c r="C924" s="334"/>
    </row>
    <row r="925" spans="3:3" x14ac:dyDescent="0.3">
      <c r="C925" s="334"/>
    </row>
    <row r="926" spans="3:3" x14ac:dyDescent="0.3">
      <c r="C926" s="334"/>
    </row>
    <row r="927" spans="3:3" x14ac:dyDescent="0.3">
      <c r="C927" s="334"/>
    </row>
    <row r="928" spans="3:3" x14ac:dyDescent="0.3">
      <c r="C928" s="334"/>
    </row>
    <row r="929" spans="3:3" x14ac:dyDescent="0.3">
      <c r="C929" s="334"/>
    </row>
    <row r="930" spans="3:3" x14ac:dyDescent="0.3">
      <c r="C930" s="334"/>
    </row>
    <row r="931" spans="3:3" x14ac:dyDescent="0.3">
      <c r="C931" s="334"/>
    </row>
    <row r="932" spans="3:3" x14ac:dyDescent="0.3">
      <c r="C932" s="334"/>
    </row>
    <row r="933" spans="3:3" x14ac:dyDescent="0.3">
      <c r="C933" s="334"/>
    </row>
    <row r="934" spans="3:3" x14ac:dyDescent="0.3">
      <c r="C934" s="334"/>
    </row>
    <row r="935" spans="3:3" x14ac:dyDescent="0.3">
      <c r="C935" s="334"/>
    </row>
    <row r="936" spans="3:3" x14ac:dyDescent="0.3">
      <c r="C936" s="334"/>
    </row>
    <row r="937" spans="3:3" x14ac:dyDescent="0.3">
      <c r="C937" s="334"/>
    </row>
    <row r="938" spans="3:3" x14ac:dyDescent="0.3">
      <c r="C938" s="334"/>
    </row>
    <row r="939" spans="3:3" x14ac:dyDescent="0.3">
      <c r="C939" s="334"/>
    </row>
    <row r="940" spans="3:3" x14ac:dyDescent="0.3">
      <c r="C940" s="334"/>
    </row>
    <row r="941" spans="3:3" x14ac:dyDescent="0.3">
      <c r="C941" s="334"/>
    </row>
    <row r="942" spans="3:3" x14ac:dyDescent="0.3">
      <c r="C942" s="334"/>
    </row>
    <row r="943" spans="3:3" x14ac:dyDescent="0.3">
      <c r="C943" s="334"/>
    </row>
    <row r="944" spans="3:3" x14ac:dyDescent="0.3">
      <c r="C944" s="334"/>
    </row>
    <row r="945" spans="3:3" x14ac:dyDescent="0.3">
      <c r="C945" s="334"/>
    </row>
    <row r="946" spans="3:3" x14ac:dyDescent="0.3">
      <c r="C946" s="334"/>
    </row>
    <row r="947" spans="3:3" x14ac:dyDescent="0.3">
      <c r="C947" s="334"/>
    </row>
    <row r="948" spans="3:3" x14ac:dyDescent="0.3">
      <c r="C948" s="334"/>
    </row>
    <row r="949" spans="3:3" x14ac:dyDescent="0.3">
      <c r="C949" s="334"/>
    </row>
    <row r="950" spans="3:3" x14ac:dyDescent="0.3">
      <c r="C950" s="334"/>
    </row>
    <row r="951" spans="3:3" x14ac:dyDescent="0.3">
      <c r="C951" s="334"/>
    </row>
    <row r="952" spans="3:3" x14ac:dyDescent="0.3">
      <c r="C952" s="334"/>
    </row>
    <row r="953" spans="3:3" x14ac:dyDescent="0.3">
      <c r="C953" s="334"/>
    </row>
    <row r="954" spans="3:3" x14ac:dyDescent="0.3">
      <c r="C954" s="334"/>
    </row>
    <row r="955" spans="3:3" x14ac:dyDescent="0.3">
      <c r="C955" s="334"/>
    </row>
    <row r="956" spans="3:3" x14ac:dyDescent="0.3">
      <c r="C956" s="334"/>
    </row>
    <row r="957" spans="3:3" x14ac:dyDescent="0.3">
      <c r="C957" s="334"/>
    </row>
    <row r="958" spans="3:3" x14ac:dyDescent="0.3">
      <c r="C958" s="334"/>
    </row>
    <row r="959" spans="3:3" x14ac:dyDescent="0.3">
      <c r="C959" s="334"/>
    </row>
    <row r="960" spans="3:3" x14ac:dyDescent="0.3">
      <c r="C960" s="334"/>
    </row>
    <row r="961" spans="3:3" x14ac:dyDescent="0.3">
      <c r="C961" s="334"/>
    </row>
    <row r="962" spans="3:3" x14ac:dyDescent="0.3">
      <c r="C962" s="334"/>
    </row>
    <row r="963" spans="3:3" x14ac:dyDescent="0.3">
      <c r="C963" s="334"/>
    </row>
    <row r="964" spans="3:3" x14ac:dyDescent="0.3">
      <c r="C964" s="334"/>
    </row>
    <row r="965" spans="3:3" x14ac:dyDescent="0.3">
      <c r="C965" s="334"/>
    </row>
    <row r="966" spans="3:3" x14ac:dyDescent="0.3">
      <c r="C966" s="334"/>
    </row>
    <row r="967" spans="3:3" x14ac:dyDescent="0.3">
      <c r="C967" s="334"/>
    </row>
    <row r="968" spans="3:3" x14ac:dyDescent="0.3">
      <c r="C968" s="334"/>
    </row>
    <row r="969" spans="3:3" x14ac:dyDescent="0.3">
      <c r="C969" s="334"/>
    </row>
    <row r="970" spans="3:3" x14ac:dyDescent="0.3">
      <c r="C970" s="334"/>
    </row>
    <row r="971" spans="3:3" x14ac:dyDescent="0.3">
      <c r="C971" s="334"/>
    </row>
    <row r="972" spans="3:3" x14ac:dyDescent="0.3">
      <c r="C972" s="334"/>
    </row>
    <row r="973" spans="3:3" x14ac:dyDescent="0.3">
      <c r="C973" s="334"/>
    </row>
    <row r="974" spans="3:3" x14ac:dyDescent="0.3">
      <c r="C974" s="334"/>
    </row>
    <row r="975" spans="3:3" x14ac:dyDescent="0.3">
      <c r="C975" s="334"/>
    </row>
    <row r="976" spans="3:3" x14ac:dyDescent="0.3">
      <c r="C976" s="334"/>
    </row>
    <row r="977" spans="3:3" x14ac:dyDescent="0.3">
      <c r="C977" s="334"/>
    </row>
    <row r="978" spans="3:3" x14ac:dyDescent="0.3">
      <c r="C978" s="334"/>
    </row>
    <row r="979" spans="3:3" x14ac:dyDescent="0.3">
      <c r="C979" s="334"/>
    </row>
    <row r="980" spans="3:3" x14ac:dyDescent="0.3">
      <c r="C980" s="334"/>
    </row>
    <row r="981" spans="3:3" x14ac:dyDescent="0.3">
      <c r="C981" s="334"/>
    </row>
    <row r="982" spans="3:3" x14ac:dyDescent="0.3">
      <c r="C982" s="334"/>
    </row>
    <row r="983" spans="3:3" x14ac:dyDescent="0.3">
      <c r="C983" s="334"/>
    </row>
    <row r="984" spans="3:3" x14ac:dyDescent="0.3">
      <c r="C984" s="334"/>
    </row>
    <row r="985" spans="3:3" x14ac:dyDescent="0.3">
      <c r="C985" s="334"/>
    </row>
    <row r="986" spans="3:3" x14ac:dyDescent="0.3">
      <c r="C986" s="334"/>
    </row>
    <row r="987" spans="3:3" x14ac:dyDescent="0.3">
      <c r="C987" s="334"/>
    </row>
    <row r="988" spans="3:3" x14ac:dyDescent="0.3">
      <c r="C988" s="334"/>
    </row>
    <row r="989" spans="3:3" x14ac:dyDescent="0.3">
      <c r="C989" s="334"/>
    </row>
    <row r="990" spans="3:3" x14ac:dyDescent="0.3">
      <c r="C990" s="334"/>
    </row>
    <row r="991" spans="3:3" x14ac:dyDescent="0.3">
      <c r="C991" s="334"/>
    </row>
    <row r="992" spans="3:3" x14ac:dyDescent="0.3">
      <c r="C992" s="334"/>
    </row>
    <row r="993" spans="3:3" x14ac:dyDescent="0.3">
      <c r="C993" s="334"/>
    </row>
    <row r="994" spans="3:3" x14ac:dyDescent="0.3">
      <c r="C994" s="334"/>
    </row>
    <row r="995" spans="3:3" x14ac:dyDescent="0.3">
      <c r="C995" s="334"/>
    </row>
    <row r="996" spans="3:3" x14ac:dyDescent="0.3">
      <c r="C996" s="334"/>
    </row>
    <row r="997" spans="3:3" x14ac:dyDescent="0.3">
      <c r="C997" s="334"/>
    </row>
    <row r="998" spans="3:3" x14ac:dyDescent="0.3">
      <c r="C998" s="334"/>
    </row>
    <row r="999" spans="3:3" x14ac:dyDescent="0.3">
      <c r="C999" s="334"/>
    </row>
    <row r="1000" spans="3:3" x14ac:dyDescent="0.3">
      <c r="C1000" s="334"/>
    </row>
    <row r="1001" spans="3:3" x14ac:dyDescent="0.3">
      <c r="C1001" s="334"/>
    </row>
    <row r="1002" spans="3:3" x14ac:dyDescent="0.3">
      <c r="C1002" s="334"/>
    </row>
    <row r="1003" spans="3:3" x14ac:dyDescent="0.3">
      <c r="C1003" s="334"/>
    </row>
    <row r="1004" spans="3:3" x14ac:dyDescent="0.3">
      <c r="C1004" s="334"/>
    </row>
    <row r="1005" spans="3:3" x14ac:dyDescent="0.3">
      <c r="C1005" s="334"/>
    </row>
    <row r="1006" spans="3:3" x14ac:dyDescent="0.3">
      <c r="C1006" s="334"/>
    </row>
    <row r="1007" spans="3:3" x14ac:dyDescent="0.3">
      <c r="C1007" s="334"/>
    </row>
    <row r="1008" spans="3:3" x14ac:dyDescent="0.3">
      <c r="C1008" s="334"/>
    </row>
  </sheetData>
  <mergeCells count="1">
    <mergeCell ref="B6:E6"/>
  </mergeCells>
  <hyperlinks>
    <hyperlink ref="N1" location="'Navigation &amp; Instructions'!A1" display="Navigation" xr:uid="{00000000-0004-0000-2C00-000000000000}"/>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B2"/>
  <sheetViews>
    <sheetView workbookViewId="0">
      <selection activeCell="B2" sqref="B2"/>
    </sheetView>
  </sheetViews>
  <sheetFormatPr defaultRowHeight="14.4" x14ac:dyDescent="0.3"/>
  <sheetData>
    <row r="2" spans="2:2" ht="18" x14ac:dyDescent="0.35">
      <c r="B2" s="56" t="s">
        <v>68</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B1:N37"/>
  <sheetViews>
    <sheetView workbookViewId="0">
      <selection activeCell="G5" sqref="G5"/>
    </sheetView>
  </sheetViews>
  <sheetFormatPr defaultColWidth="54.21875" defaultRowHeight="14.4" x14ac:dyDescent="0.3"/>
  <cols>
    <col min="1" max="1" width="4.5546875" style="339" customWidth="1"/>
    <col min="2" max="2" width="22.21875" style="339" customWidth="1"/>
    <col min="3" max="7" width="18.77734375" style="339" customWidth="1"/>
    <col min="8" max="8" width="6" style="339" customWidth="1"/>
    <col min="9" max="9" width="37.21875" style="339" bestFit="1" customWidth="1"/>
    <col min="10" max="13" width="18.77734375" style="339" customWidth="1"/>
    <col min="14" max="14" width="10.44140625" style="339" customWidth="1"/>
    <col min="15" max="15" width="17.5546875" style="339" customWidth="1"/>
    <col min="16" max="16384" width="54.21875" style="339"/>
  </cols>
  <sheetData>
    <row r="1" spans="2:14" ht="15.6" x14ac:dyDescent="0.3">
      <c r="B1" s="338" t="s">
        <v>551</v>
      </c>
      <c r="N1" s="318" t="s">
        <v>135</v>
      </c>
    </row>
    <row r="2" spans="2:14" ht="15.6" x14ac:dyDescent="0.3">
      <c r="B2" s="340"/>
    </row>
    <row r="3" spans="2:14" ht="15.6" x14ac:dyDescent="0.3">
      <c r="B3" s="340" t="s">
        <v>520</v>
      </c>
    </row>
    <row r="4" spans="2:14" ht="15.6" x14ac:dyDescent="0.3">
      <c r="B4" s="341" t="s">
        <v>521</v>
      </c>
    </row>
    <row r="5" spans="2:14" ht="15.6" x14ac:dyDescent="0.3">
      <c r="B5" s="342"/>
    </row>
    <row r="6" spans="2:14" ht="15.6" x14ac:dyDescent="0.3">
      <c r="B6" s="335"/>
    </row>
    <row r="9" spans="2:14" x14ac:dyDescent="0.3">
      <c r="B9" s="343" t="s">
        <v>522</v>
      </c>
      <c r="C9" s="130"/>
      <c r="D9"/>
      <c r="E9"/>
      <c r="F9"/>
      <c r="G9"/>
      <c r="I9" s="344" t="s">
        <v>523</v>
      </c>
      <c r="J9" s="345">
        <v>0.05</v>
      </c>
    </row>
    <row r="10" spans="2:14" x14ac:dyDescent="0.3">
      <c r="B10"/>
      <c r="C10"/>
      <c r="D10"/>
      <c r="E10"/>
      <c r="F10"/>
      <c r="G10"/>
    </row>
    <row r="11" spans="2:14" x14ac:dyDescent="0.3">
      <c r="B11" s="300"/>
      <c r="C11" s="300">
        <v>2022</v>
      </c>
      <c r="D11" s="300">
        <v>2023</v>
      </c>
      <c r="E11" s="300">
        <v>2024</v>
      </c>
      <c r="F11" s="300">
        <v>2025</v>
      </c>
      <c r="G11" s="300">
        <v>2026</v>
      </c>
      <c r="I11" s="346"/>
      <c r="J11" s="346" t="s">
        <v>524</v>
      </c>
      <c r="K11" s="346" t="s">
        <v>525</v>
      </c>
      <c r="L11" s="346" t="s">
        <v>526</v>
      </c>
      <c r="M11" s="346" t="s">
        <v>400</v>
      </c>
    </row>
    <row r="12" spans="2:14" x14ac:dyDescent="0.3">
      <c r="B12" s="298" t="s">
        <v>527</v>
      </c>
      <c r="C12" s="347">
        <v>3736000</v>
      </c>
      <c r="D12" s="347">
        <v>3303000</v>
      </c>
      <c r="E12" s="347">
        <v>2872000</v>
      </c>
      <c r="F12" s="347">
        <v>2298000</v>
      </c>
      <c r="G12" s="347">
        <v>2011000</v>
      </c>
      <c r="I12" s="348" t="s">
        <v>528</v>
      </c>
      <c r="J12" s="349">
        <v>12501196.596264392</v>
      </c>
      <c r="K12" s="349">
        <v>27500159.618971221</v>
      </c>
      <c r="L12" s="349">
        <v>7500000</v>
      </c>
      <c r="M12" s="350">
        <v>47501356.215235613</v>
      </c>
    </row>
    <row r="13" spans="2:14" x14ac:dyDescent="0.3">
      <c r="B13" s="298" t="s">
        <v>529</v>
      </c>
      <c r="C13" s="347">
        <v>624000</v>
      </c>
      <c r="D13" s="347">
        <v>765000</v>
      </c>
      <c r="E13" s="347">
        <v>1006000</v>
      </c>
      <c r="F13" s="347">
        <v>1147000</v>
      </c>
      <c r="G13" s="347">
        <v>1640000</v>
      </c>
      <c r="I13" s="348" t="s">
        <v>530</v>
      </c>
      <c r="J13" s="349">
        <v>4385806.5410233485</v>
      </c>
      <c r="K13" s="349">
        <v>10798321.500863958</v>
      </c>
      <c r="L13" s="349">
        <v>2803037.1139205415</v>
      </c>
      <c r="M13" s="350">
        <v>17987165.155807845</v>
      </c>
    </row>
    <row r="14" spans="2:14" x14ac:dyDescent="0.3">
      <c r="B14" s="298"/>
      <c r="C14" s="347"/>
      <c r="D14" s="347"/>
      <c r="E14" s="347"/>
      <c r="F14" s="347"/>
      <c r="G14" s="347"/>
      <c r="I14" s="348"/>
      <c r="J14" s="351"/>
      <c r="K14" s="351"/>
      <c r="L14" s="351"/>
      <c r="M14" s="352"/>
    </row>
    <row r="15" spans="2:14" x14ac:dyDescent="0.3">
      <c r="B15" s="298" t="s">
        <v>531</v>
      </c>
      <c r="C15" s="347">
        <v>2238000</v>
      </c>
      <c r="D15" s="347">
        <v>126000</v>
      </c>
      <c r="E15" s="347">
        <v>114000</v>
      </c>
      <c r="F15" s="347">
        <v>100000</v>
      </c>
      <c r="G15" s="347">
        <v>87000</v>
      </c>
      <c r="I15" s="348" t="s">
        <v>532</v>
      </c>
      <c r="J15" s="349">
        <v>2494628.795908818</v>
      </c>
      <c r="K15" s="349">
        <v>5328688.4824836599</v>
      </c>
      <c r="L15" s="349">
        <v>1260622.6535533769</v>
      </c>
      <c r="M15" s="350">
        <v>9083939.9319458548</v>
      </c>
    </row>
    <row r="16" spans="2:14" x14ac:dyDescent="0.3">
      <c r="B16" s="298" t="s">
        <v>533</v>
      </c>
      <c r="C16" s="347">
        <v>1234000</v>
      </c>
      <c r="D16" s="347">
        <v>0</v>
      </c>
      <c r="E16" s="347">
        <v>0</v>
      </c>
      <c r="F16" s="347">
        <v>0</v>
      </c>
      <c r="G16" s="347">
        <v>0</v>
      </c>
      <c r="I16" s="348" t="s">
        <v>534</v>
      </c>
      <c r="J16" s="349">
        <v>1175238.0952380951</v>
      </c>
      <c r="K16" s="349">
        <v>2526666.6666666665</v>
      </c>
      <c r="L16" s="349">
        <v>774285.7142857142</v>
      </c>
      <c r="M16" s="350">
        <v>4476190.4761904757</v>
      </c>
    </row>
    <row r="17" spans="2:13" x14ac:dyDescent="0.3">
      <c r="B17" s="298" t="s">
        <v>535</v>
      </c>
      <c r="C17" s="347">
        <v>336000</v>
      </c>
      <c r="D17" s="347">
        <v>192000</v>
      </c>
      <c r="E17" s="347">
        <v>144000</v>
      </c>
      <c r="F17" s="347">
        <v>124000</v>
      </c>
      <c r="G17" s="347">
        <v>103000</v>
      </c>
      <c r="I17" s="348" t="s">
        <v>536</v>
      </c>
      <c r="J17" s="349">
        <v>801260.57607292267</v>
      </c>
      <c r="K17" s="349">
        <v>1877604.3638489838</v>
      </c>
      <c r="L17" s="349">
        <v>435648.30546551122</v>
      </c>
      <c r="M17" s="350">
        <v>3114513.2453874173</v>
      </c>
    </row>
    <row r="18" spans="2:13" x14ac:dyDescent="0.3">
      <c r="B18"/>
      <c r="C18"/>
      <c r="D18"/>
      <c r="E18"/>
      <c r="F18"/>
      <c r="G18"/>
      <c r="I18" s="348"/>
      <c r="J18" s="353"/>
      <c r="K18" s="353"/>
      <c r="L18" s="353"/>
      <c r="M18" s="354"/>
    </row>
    <row r="19" spans="2:13" x14ac:dyDescent="0.3">
      <c r="B19" s="343" t="s">
        <v>537</v>
      </c>
      <c r="C19" s="130"/>
      <c r="D19"/>
      <c r="E19"/>
      <c r="F19"/>
      <c r="G19"/>
      <c r="I19" s="348" t="s">
        <v>538</v>
      </c>
      <c r="J19" s="355">
        <v>150</v>
      </c>
      <c r="K19" s="355">
        <v>325</v>
      </c>
      <c r="L19" s="355">
        <v>90</v>
      </c>
      <c r="M19" s="356">
        <f>SUM(J19:L19)</f>
        <v>565</v>
      </c>
    </row>
    <row r="20" spans="2:13" x14ac:dyDescent="0.3">
      <c r="B20"/>
      <c r="C20"/>
      <c r="D20"/>
      <c r="E20"/>
      <c r="F20"/>
      <c r="G20"/>
      <c r="I20" s="348" t="s">
        <v>539</v>
      </c>
      <c r="J20" s="357">
        <v>2435</v>
      </c>
      <c r="K20" s="357">
        <v>3275</v>
      </c>
      <c r="L20" s="357">
        <v>2636</v>
      </c>
      <c r="M20" s="356">
        <f>SUM(J20:L20)</f>
        <v>8346</v>
      </c>
    </row>
    <row r="21" spans="2:13" x14ac:dyDescent="0.3">
      <c r="B21" s="300"/>
      <c r="C21" s="300">
        <v>2022</v>
      </c>
      <c r="D21" s="300">
        <v>2023</v>
      </c>
      <c r="E21" s="300">
        <v>2024</v>
      </c>
      <c r="F21" s="300">
        <v>2025</v>
      </c>
      <c r="G21" s="300">
        <v>2026</v>
      </c>
      <c r="I21" s="348" t="s">
        <v>540</v>
      </c>
      <c r="J21" s="358">
        <v>245132500</v>
      </c>
      <c r="K21" s="359">
        <v>421622500</v>
      </c>
      <c r="L21" s="358">
        <v>145565000</v>
      </c>
      <c r="M21" s="358">
        <f>(SUM(J21:L21))</f>
        <v>812320000</v>
      </c>
    </row>
    <row r="22" spans="2:13" x14ac:dyDescent="0.3">
      <c r="B22" s="298" t="s">
        <v>527</v>
      </c>
      <c r="C22" s="347">
        <v>8570000</v>
      </c>
      <c r="D22" s="347">
        <v>7345000</v>
      </c>
      <c r="E22" s="347">
        <v>6121000</v>
      </c>
      <c r="F22" s="347">
        <v>4958000</v>
      </c>
      <c r="G22" s="347">
        <v>4224000</v>
      </c>
      <c r="J22" s="360"/>
      <c r="K22" s="360"/>
      <c r="L22" s="360"/>
    </row>
    <row r="23" spans="2:13" x14ac:dyDescent="0.3">
      <c r="B23" s="298" t="s">
        <v>529</v>
      </c>
      <c r="C23" s="347">
        <v>1382000</v>
      </c>
      <c r="D23" s="347">
        <v>2032000</v>
      </c>
      <c r="E23" s="347">
        <v>2710000</v>
      </c>
      <c r="F23" s="347">
        <v>3116000</v>
      </c>
      <c r="G23" s="347">
        <v>3490000</v>
      </c>
      <c r="I23" s="348" t="s">
        <v>541</v>
      </c>
      <c r="J23" s="358">
        <v>500000</v>
      </c>
      <c r="K23" s="361"/>
    </row>
    <row r="24" spans="2:13" x14ac:dyDescent="0.3">
      <c r="B24" s="298"/>
      <c r="C24" s="347"/>
      <c r="D24" s="347"/>
      <c r="E24" s="347"/>
      <c r="F24" s="347"/>
      <c r="G24" s="347"/>
      <c r="I24" s="348" t="s">
        <v>542</v>
      </c>
      <c r="J24" s="358">
        <v>1625000</v>
      </c>
    </row>
    <row r="25" spans="2:13" x14ac:dyDescent="0.3">
      <c r="B25" s="298" t="s">
        <v>531</v>
      </c>
      <c r="C25" s="347">
        <v>4338000</v>
      </c>
      <c r="D25" s="347">
        <v>406000</v>
      </c>
      <c r="E25" s="347">
        <v>378000</v>
      </c>
      <c r="F25" s="347">
        <v>326000</v>
      </c>
      <c r="G25" s="347">
        <v>299000</v>
      </c>
      <c r="I25" s="348" t="s">
        <v>543</v>
      </c>
      <c r="J25" s="358">
        <v>935000</v>
      </c>
    </row>
    <row r="26" spans="2:13" x14ac:dyDescent="0.3">
      <c r="B26" s="298" t="s">
        <v>533</v>
      </c>
      <c r="C26" s="347">
        <v>2653000</v>
      </c>
      <c r="D26" s="347">
        <v>0</v>
      </c>
      <c r="E26" s="347">
        <v>0</v>
      </c>
      <c r="F26" s="347">
        <v>0</v>
      </c>
      <c r="G26" s="347">
        <v>0</v>
      </c>
      <c r="I26" s="348" t="s">
        <v>544</v>
      </c>
      <c r="J26" s="358">
        <v>62500</v>
      </c>
    </row>
    <row r="27" spans="2:13" x14ac:dyDescent="0.3">
      <c r="B27" s="298" t="s">
        <v>535</v>
      </c>
      <c r="C27" s="347">
        <v>633000</v>
      </c>
      <c r="D27" s="347">
        <v>511000</v>
      </c>
      <c r="E27" s="347">
        <v>376000</v>
      </c>
      <c r="F27" s="347">
        <v>317000</v>
      </c>
      <c r="G27" s="347">
        <v>288000</v>
      </c>
    </row>
    <row r="28" spans="2:13" x14ac:dyDescent="0.3">
      <c r="B28"/>
      <c r="C28"/>
      <c r="D28"/>
      <c r="E28"/>
      <c r="F28"/>
      <c r="G28"/>
      <c r="I28" s="348" t="s">
        <v>545</v>
      </c>
      <c r="J28" s="362"/>
      <c r="K28" s="362"/>
      <c r="L28" s="362"/>
      <c r="M28" s="362"/>
    </row>
    <row r="29" spans="2:13" x14ac:dyDescent="0.3">
      <c r="B29" s="343" t="s">
        <v>546</v>
      </c>
      <c r="C29" s="130"/>
      <c r="D29"/>
      <c r="E29"/>
      <c r="F29"/>
      <c r="G29"/>
      <c r="I29" s="348" t="s">
        <v>547</v>
      </c>
      <c r="J29" s="362"/>
      <c r="K29" s="362"/>
      <c r="L29" s="362"/>
      <c r="M29" s="362"/>
    </row>
    <row r="30" spans="2:13" x14ac:dyDescent="0.3">
      <c r="B30"/>
      <c r="C30"/>
      <c r="D30"/>
      <c r="E30"/>
      <c r="F30"/>
      <c r="G30"/>
      <c r="I30" s="348" t="s">
        <v>548</v>
      </c>
      <c r="J30" s="362"/>
      <c r="K30" s="362"/>
      <c r="L30" s="362"/>
      <c r="M30" s="362"/>
    </row>
    <row r="31" spans="2:13" x14ac:dyDescent="0.3">
      <c r="B31" s="300"/>
      <c r="C31" s="300">
        <v>2022</v>
      </c>
      <c r="D31" s="300">
        <v>2023</v>
      </c>
      <c r="E31" s="300">
        <v>2024</v>
      </c>
      <c r="F31" s="300">
        <v>2025</v>
      </c>
      <c r="G31" s="300">
        <v>2026</v>
      </c>
      <c r="I31" s="348" t="s">
        <v>549</v>
      </c>
      <c r="J31" s="362"/>
      <c r="K31" s="362"/>
      <c r="L31" s="362"/>
      <c r="M31" s="362"/>
    </row>
    <row r="32" spans="2:13" x14ac:dyDescent="0.3">
      <c r="B32" s="298" t="s">
        <v>527</v>
      </c>
      <c r="C32" s="363">
        <v>7875000</v>
      </c>
      <c r="D32" s="364">
        <v>0</v>
      </c>
      <c r="E32" s="365">
        <v>0</v>
      </c>
      <c r="F32" s="364">
        <v>0</v>
      </c>
      <c r="G32" s="364">
        <v>0</v>
      </c>
      <c r="I32" s="348" t="s">
        <v>550</v>
      </c>
      <c r="J32" s="362"/>
      <c r="K32" s="362"/>
      <c r="L32" s="362"/>
      <c r="M32" s="362"/>
    </row>
    <row r="33" spans="2:7" x14ac:dyDescent="0.3">
      <c r="B33" s="298" t="s">
        <v>529</v>
      </c>
      <c r="C33" s="363">
        <v>514000</v>
      </c>
      <c r="D33" s="365">
        <v>555000</v>
      </c>
      <c r="E33" s="365">
        <v>685000</v>
      </c>
      <c r="F33" s="365">
        <v>720000</v>
      </c>
      <c r="G33" s="365">
        <v>799000</v>
      </c>
    </row>
    <row r="34" spans="2:7" x14ac:dyDescent="0.3">
      <c r="B34" s="298"/>
      <c r="C34" s="347"/>
      <c r="D34" s="347"/>
      <c r="E34" s="347"/>
      <c r="F34" s="347"/>
      <c r="G34" s="347"/>
    </row>
    <row r="35" spans="2:7" x14ac:dyDescent="0.3">
      <c r="B35" s="298" t="s">
        <v>531</v>
      </c>
      <c r="C35" s="365">
        <v>1172000</v>
      </c>
      <c r="D35" s="365">
        <v>49000</v>
      </c>
      <c r="E35" s="365">
        <v>45000</v>
      </c>
      <c r="F35" s="365">
        <v>40000</v>
      </c>
      <c r="G35" s="365">
        <v>36000</v>
      </c>
    </row>
    <row r="36" spans="2:7" x14ac:dyDescent="0.3">
      <c r="B36" s="298" t="s">
        <v>533</v>
      </c>
      <c r="C36" s="365">
        <v>813000</v>
      </c>
      <c r="D36" s="365">
        <v>0</v>
      </c>
      <c r="E36" s="365">
        <v>0</v>
      </c>
      <c r="F36" s="365">
        <v>0</v>
      </c>
      <c r="G36" s="365">
        <v>0</v>
      </c>
    </row>
    <row r="37" spans="2:7" x14ac:dyDescent="0.3">
      <c r="B37" s="298" t="s">
        <v>535</v>
      </c>
      <c r="C37" s="365">
        <v>144000</v>
      </c>
      <c r="D37" s="365">
        <v>116000</v>
      </c>
      <c r="E37" s="365">
        <v>97000</v>
      </c>
      <c r="F37" s="365">
        <v>75000</v>
      </c>
      <c r="G37" s="365">
        <v>61000</v>
      </c>
    </row>
  </sheetData>
  <hyperlinks>
    <hyperlink ref="N1" location="'Navigation &amp; Instructions'!A1" display="Navigation" xr:uid="{00000000-0004-0000-2E00-000000000000}"/>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B1:N37"/>
  <sheetViews>
    <sheetView workbookViewId="0">
      <selection activeCell="F6" sqref="F6"/>
    </sheetView>
  </sheetViews>
  <sheetFormatPr defaultColWidth="54.21875" defaultRowHeight="14.4" x14ac:dyDescent="0.3"/>
  <cols>
    <col min="1" max="1" width="4.5546875" style="339" customWidth="1"/>
    <col min="2" max="2" width="22.21875" style="339" customWidth="1"/>
    <col min="3" max="7" width="18.77734375" style="339" customWidth="1"/>
    <col min="8" max="8" width="6" style="339" customWidth="1"/>
    <col min="9" max="9" width="37.21875" style="339" bestFit="1" customWidth="1"/>
    <col min="10" max="13" width="18.77734375" style="339" customWidth="1"/>
    <col min="14" max="14" width="10.44140625" style="339" customWidth="1"/>
    <col min="15" max="15" width="17.5546875" style="339" customWidth="1"/>
    <col min="16" max="16384" width="54.21875" style="339"/>
  </cols>
  <sheetData>
    <row r="1" spans="2:14" ht="15.6" x14ac:dyDescent="0.3">
      <c r="B1" s="338" t="s">
        <v>562</v>
      </c>
      <c r="N1" s="318" t="s">
        <v>135</v>
      </c>
    </row>
    <row r="2" spans="2:14" ht="15.6" x14ac:dyDescent="0.3">
      <c r="B2" s="340"/>
    </row>
    <row r="3" spans="2:14" ht="15.6" x14ac:dyDescent="0.3">
      <c r="B3" s="340" t="s">
        <v>520</v>
      </c>
    </row>
    <row r="4" spans="2:14" ht="15.6" x14ac:dyDescent="0.3">
      <c r="B4" s="341" t="s">
        <v>521</v>
      </c>
    </row>
    <row r="5" spans="2:14" ht="15.6" x14ac:dyDescent="0.3">
      <c r="B5" s="342"/>
    </row>
    <row r="6" spans="2:14" ht="15.6" x14ac:dyDescent="0.3">
      <c r="B6" s="335"/>
    </row>
    <row r="9" spans="2:14" x14ac:dyDescent="0.3">
      <c r="B9" s="343" t="s">
        <v>522</v>
      </c>
      <c r="C9" s="130"/>
      <c r="D9"/>
      <c r="E9"/>
      <c r="F9"/>
      <c r="G9"/>
      <c r="I9" s="344" t="s">
        <v>523</v>
      </c>
      <c r="J9" s="345">
        <v>0.05</v>
      </c>
    </row>
    <row r="10" spans="2:14" x14ac:dyDescent="0.3">
      <c r="B10"/>
      <c r="C10"/>
      <c r="D10"/>
      <c r="E10"/>
      <c r="F10"/>
      <c r="G10"/>
    </row>
    <row r="11" spans="2:14" x14ac:dyDescent="0.3">
      <c r="B11" s="300"/>
      <c r="C11" s="300">
        <v>2022</v>
      </c>
      <c r="D11" s="300">
        <v>2023</v>
      </c>
      <c r="E11" s="300">
        <v>2024</v>
      </c>
      <c r="F11" s="300">
        <v>2025</v>
      </c>
      <c r="G11" s="300">
        <v>2026</v>
      </c>
      <c r="I11" s="346"/>
      <c r="J11" s="346" t="s">
        <v>524</v>
      </c>
      <c r="K11" s="346" t="s">
        <v>525</v>
      </c>
      <c r="L11" s="346" t="s">
        <v>526</v>
      </c>
      <c r="M11" s="346" t="s">
        <v>400</v>
      </c>
    </row>
    <row r="12" spans="2:14" x14ac:dyDescent="0.3">
      <c r="B12" s="298" t="s">
        <v>527</v>
      </c>
      <c r="C12" s="347">
        <v>3736000</v>
      </c>
      <c r="D12" s="347">
        <v>3303000</v>
      </c>
      <c r="E12" s="347">
        <v>2872000</v>
      </c>
      <c r="F12" s="347">
        <v>2298000</v>
      </c>
      <c r="G12" s="347">
        <v>2011000</v>
      </c>
      <c r="I12" s="348" t="s">
        <v>528</v>
      </c>
      <c r="J12" s="349">
        <v>12501196.596264392</v>
      </c>
      <c r="K12" s="349">
        <v>27500159.618971221</v>
      </c>
      <c r="L12" s="349">
        <v>7500000</v>
      </c>
      <c r="M12" s="350">
        <v>47501356.215235613</v>
      </c>
    </row>
    <row r="13" spans="2:14" x14ac:dyDescent="0.3">
      <c r="B13" s="298" t="s">
        <v>529</v>
      </c>
      <c r="C13" s="347">
        <v>624000</v>
      </c>
      <c r="D13" s="347">
        <v>765000</v>
      </c>
      <c r="E13" s="347">
        <v>1006000</v>
      </c>
      <c r="F13" s="347">
        <v>1147000</v>
      </c>
      <c r="G13" s="347">
        <v>1640000</v>
      </c>
      <c r="I13" s="348" t="s">
        <v>530</v>
      </c>
      <c r="J13" s="349">
        <v>4385806.5410233485</v>
      </c>
      <c r="K13" s="349">
        <v>10798321.500863958</v>
      </c>
      <c r="L13" s="349">
        <v>2803037.1139205415</v>
      </c>
      <c r="M13" s="350">
        <v>17987165.155807845</v>
      </c>
    </row>
    <row r="14" spans="2:14" x14ac:dyDescent="0.3">
      <c r="B14" s="298"/>
      <c r="C14" s="347"/>
      <c r="D14" s="347"/>
      <c r="E14" s="347"/>
      <c r="F14" s="347"/>
      <c r="G14" s="347"/>
      <c r="I14" s="348"/>
      <c r="J14" s="351"/>
      <c r="K14" s="351"/>
      <c r="L14" s="351"/>
      <c r="M14" s="352"/>
    </row>
    <row r="15" spans="2:14" x14ac:dyDescent="0.3">
      <c r="B15" s="298" t="s">
        <v>531</v>
      </c>
      <c r="C15" s="347">
        <v>2238000</v>
      </c>
      <c r="D15" s="347">
        <v>126000</v>
      </c>
      <c r="E15" s="347">
        <v>114000</v>
      </c>
      <c r="F15" s="347">
        <v>100000</v>
      </c>
      <c r="G15" s="347">
        <v>87000</v>
      </c>
      <c r="I15" s="348" t="s">
        <v>532</v>
      </c>
      <c r="J15" s="349">
        <v>2494628.795908818</v>
      </c>
      <c r="K15" s="349">
        <v>5328688.4824836599</v>
      </c>
      <c r="L15" s="349">
        <v>1260622.6535533769</v>
      </c>
      <c r="M15" s="350">
        <v>9083939.9319458548</v>
      </c>
    </row>
    <row r="16" spans="2:14" x14ac:dyDescent="0.3">
      <c r="B16" s="298" t="s">
        <v>533</v>
      </c>
      <c r="C16" s="347">
        <v>1234000</v>
      </c>
      <c r="D16" s="347">
        <v>0</v>
      </c>
      <c r="E16" s="347">
        <v>0</v>
      </c>
      <c r="F16" s="347">
        <v>0</v>
      </c>
      <c r="G16" s="347">
        <v>0</v>
      </c>
      <c r="I16" s="348" t="s">
        <v>534</v>
      </c>
      <c r="J16" s="349">
        <v>1175238.0952380951</v>
      </c>
      <c r="K16" s="349">
        <v>2526666.6666666665</v>
      </c>
      <c r="L16" s="349">
        <v>774285.7142857142</v>
      </c>
      <c r="M16" s="350">
        <v>4476190.4761904757</v>
      </c>
    </row>
    <row r="17" spans="2:13" x14ac:dyDescent="0.3">
      <c r="B17" s="298" t="s">
        <v>535</v>
      </c>
      <c r="C17" s="347">
        <v>336000</v>
      </c>
      <c r="D17" s="347">
        <v>192000</v>
      </c>
      <c r="E17" s="347">
        <v>144000</v>
      </c>
      <c r="F17" s="347">
        <v>124000</v>
      </c>
      <c r="G17" s="347">
        <v>103000</v>
      </c>
      <c r="I17" s="348" t="s">
        <v>536</v>
      </c>
      <c r="J17" s="349">
        <v>801260.57607292267</v>
      </c>
      <c r="K17" s="349">
        <v>1877604.3638489838</v>
      </c>
      <c r="L17" s="349">
        <v>435648.30546551122</v>
      </c>
      <c r="M17" s="350">
        <v>3114513.2453874173</v>
      </c>
    </row>
    <row r="18" spans="2:13" x14ac:dyDescent="0.3">
      <c r="B18"/>
      <c r="C18"/>
      <c r="D18"/>
      <c r="E18"/>
      <c r="F18"/>
      <c r="G18"/>
      <c r="I18" s="348"/>
      <c r="J18" s="353"/>
      <c r="K18" s="353"/>
      <c r="L18" s="353"/>
      <c r="M18" s="354"/>
    </row>
    <row r="19" spans="2:13" x14ac:dyDescent="0.3">
      <c r="B19" s="343" t="s">
        <v>537</v>
      </c>
      <c r="C19" s="130"/>
      <c r="D19"/>
      <c r="E19"/>
      <c r="F19"/>
      <c r="G19"/>
      <c r="I19" s="348" t="s">
        <v>538</v>
      </c>
      <c r="J19" s="355">
        <v>150</v>
      </c>
      <c r="K19" s="355">
        <v>325</v>
      </c>
      <c r="L19" s="355">
        <v>90</v>
      </c>
      <c r="M19" s="356">
        <f>SUM(J19:L19)</f>
        <v>565</v>
      </c>
    </row>
    <row r="20" spans="2:13" x14ac:dyDescent="0.3">
      <c r="B20"/>
      <c r="C20"/>
      <c r="D20"/>
      <c r="E20"/>
      <c r="F20"/>
      <c r="G20"/>
      <c r="I20" s="348" t="s">
        <v>539</v>
      </c>
      <c r="J20" s="357">
        <v>2435</v>
      </c>
      <c r="K20" s="357">
        <v>3275</v>
      </c>
      <c r="L20" s="357">
        <v>2636</v>
      </c>
      <c r="M20" s="356">
        <f>SUM(J20:L20)</f>
        <v>8346</v>
      </c>
    </row>
    <row r="21" spans="2:13" x14ac:dyDescent="0.3">
      <c r="B21" s="300"/>
      <c r="C21" s="300">
        <v>2022</v>
      </c>
      <c r="D21" s="300">
        <v>2023</v>
      </c>
      <c r="E21" s="300">
        <v>2024</v>
      </c>
      <c r="F21" s="300">
        <v>2025</v>
      </c>
      <c r="G21" s="300">
        <v>2026</v>
      </c>
      <c r="I21" s="348" t="s">
        <v>540</v>
      </c>
      <c r="J21" s="358">
        <v>245132500</v>
      </c>
      <c r="K21" s="359">
        <v>421622500</v>
      </c>
      <c r="L21" s="358">
        <v>145565000</v>
      </c>
      <c r="M21" s="358">
        <f>(SUM(J21:L21))</f>
        <v>812320000</v>
      </c>
    </row>
    <row r="22" spans="2:13" x14ac:dyDescent="0.3">
      <c r="B22" s="298" t="s">
        <v>527</v>
      </c>
      <c r="C22" s="347">
        <v>8570000</v>
      </c>
      <c r="D22" s="347">
        <v>7345000</v>
      </c>
      <c r="E22" s="347">
        <v>6121000</v>
      </c>
      <c r="F22" s="347">
        <v>4958000</v>
      </c>
      <c r="G22" s="347">
        <v>4224000</v>
      </c>
      <c r="J22" s="360"/>
      <c r="K22" s="360"/>
      <c r="L22" s="360"/>
    </row>
    <row r="23" spans="2:13" x14ac:dyDescent="0.3">
      <c r="B23" s="298" t="s">
        <v>529</v>
      </c>
      <c r="C23" s="347">
        <v>1382000</v>
      </c>
      <c r="D23" s="347">
        <v>2032000</v>
      </c>
      <c r="E23" s="347">
        <v>2710000</v>
      </c>
      <c r="F23" s="347">
        <v>3116000</v>
      </c>
      <c r="G23" s="347">
        <v>3490000</v>
      </c>
      <c r="I23" s="348" t="s">
        <v>541</v>
      </c>
      <c r="J23" s="358">
        <v>500000</v>
      </c>
      <c r="K23" s="361"/>
    </row>
    <row r="24" spans="2:13" x14ac:dyDescent="0.3">
      <c r="B24" s="298"/>
      <c r="C24" s="347"/>
      <c r="D24" s="347"/>
      <c r="E24" s="347"/>
      <c r="F24" s="347"/>
      <c r="G24" s="347"/>
      <c r="I24" s="348" t="s">
        <v>542</v>
      </c>
      <c r="J24" s="358">
        <v>1625000</v>
      </c>
    </row>
    <row r="25" spans="2:13" x14ac:dyDescent="0.3">
      <c r="B25" s="298" t="s">
        <v>531</v>
      </c>
      <c r="C25" s="347">
        <v>4338000</v>
      </c>
      <c r="D25" s="347">
        <v>406000</v>
      </c>
      <c r="E25" s="347">
        <v>378000</v>
      </c>
      <c r="F25" s="347">
        <v>326000</v>
      </c>
      <c r="G25" s="347">
        <v>299000</v>
      </c>
      <c r="I25" s="348" t="s">
        <v>543</v>
      </c>
      <c r="J25" s="358">
        <v>935000</v>
      </c>
    </row>
    <row r="26" spans="2:13" x14ac:dyDescent="0.3">
      <c r="B26" s="298" t="s">
        <v>533</v>
      </c>
      <c r="C26" s="347">
        <v>2653000</v>
      </c>
      <c r="D26" s="347">
        <v>0</v>
      </c>
      <c r="E26" s="347">
        <v>0</v>
      </c>
      <c r="F26" s="347">
        <v>0</v>
      </c>
      <c r="G26" s="347">
        <v>0</v>
      </c>
      <c r="I26" s="348" t="s">
        <v>544</v>
      </c>
      <c r="J26" s="358">
        <v>62500</v>
      </c>
    </row>
    <row r="27" spans="2:13" x14ac:dyDescent="0.3">
      <c r="B27" s="298" t="s">
        <v>535</v>
      </c>
      <c r="C27" s="347">
        <v>633000</v>
      </c>
      <c r="D27" s="347">
        <v>511000</v>
      </c>
      <c r="E27" s="347">
        <v>376000</v>
      </c>
      <c r="F27" s="347">
        <v>317000</v>
      </c>
      <c r="G27" s="347">
        <v>288000</v>
      </c>
    </row>
    <row r="28" spans="2:13" x14ac:dyDescent="0.3">
      <c r="B28"/>
      <c r="C28"/>
      <c r="D28"/>
      <c r="E28"/>
      <c r="F28"/>
      <c r="G28"/>
      <c r="I28" s="348" t="s">
        <v>545</v>
      </c>
      <c r="J28" s="362">
        <f>(J12-J13-SUM(J15:J17))/J12</f>
        <v>0.29151310116266682</v>
      </c>
      <c r="K28" s="362">
        <f>(K12-K13-SUM(K15:K17))/K12</f>
        <v>0.25341229657083192</v>
      </c>
      <c r="L28" s="362">
        <f>(L12-L13-SUM(L15:L17))/L12</f>
        <v>0.29685416170331419</v>
      </c>
      <c r="M28" s="362">
        <f>(M12-M13-SUM(M15:M17))/M12</f>
        <v>0.27029854364002048</v>
      </c>
    </row>
    <row r="29" spans="2:13" x14ac:dyDescent="0.3">
      <c r="B29" s="343" t="s">
        <v>546</v>
      </c>
      <c r="C29" s="130"/>
      <c r="D29"/>
      <c r="E29"/>
      <c r="F29"/>
      <c r="G29"/>
      <c r="I29" s="348" t="s">
        <v>547</v>
      </c>
      <c r="J29" s="362">
        <f>(J12-J13-SUM(J15:J17)-SUM($J$23:$J$26)/3)/J12</f>
        <v>0.20825440465961723</v>
      </c>
      <c r="K29" s="362">
        <f>(K12-K13-SUM(K15:K17)-SUM($J$23:$J$26)/3)/K12</f>
        <v>0.21556403140602523</v>
      </c>
      <c r="L29" s="362">
        <f>(L12-L13-SUM(L15:L17)-SUM($J$23:$J$26)/3)/L12</f>
        <v>0.15807638392553641</v>
      </c>
      <c r="M29" s="362">
        <f>(M12-M13-SUM(M15:M17)-SUM($J$23:$J$26))/M12</f>
        <v>0.20456357839289163</v>
      </c>
    </row>
    <row r="30" spans="2:13" x14ac:dyDescent="0.3">
      <c r="B30"/>
      <c r="C30"/>
      <c r="D30"/>
      <c r="E30"/>
      <c r="F30"/>
      <c r="G30"/>
      <c r="I30" s="348" t="s">
        <v>548</v>
      </c>
      <c r="J30" s="362">
        <f>(J12-J13-SUM(J15:J17)-SUM($J$23:$J$26)*J19/$M$19)/J12</f>
        <v>0.22520086500979547</v>
      </c>
      <c r="K30" s="362">
        <f>(K12-K13-SUM(K15:K17)-SUM($J$23:$J$26)*K19/$M$19)/K12</f>
        <v>0.18809891863156369</v>
      </c>
      <c r="L30" s="362">
        <f>(L12-L13-SUM(L15:L17)-SUM($J$23:$J$26)*L19/$M$19)/L12</f>
        <v>0.23053557763251775</v>
      </c>
      <c r="M30" s="362">
        <f>(M12-M13-SUM(M15:M17)-SUM($J$23:$J$26)*M19/$M$19)/M12</f>
        <v>0.20456357839289163</v>
      </c>
    </row>
    <row r="31" spans="2:13" x14ac:dyDescent="0.3">
      <c r="B31" s="300"/>
      <c r="C31" s="300">
        <v>2022</v>
      </c>
      <c r="D31" s="300">
        <v>2023</v>
      </c>
      <c r="E31" s="300">
        <v>2024</v>
      </c>
      <c r="F31" s="300">
        <v>2025</v>
      </c>
      <c r="G31" s="300">
        <v>2026</v>
      </c>
      <c r="I31" s="348" t="s">
        <v>549</v>
      </c>
      <c r="J31" s="362">
        <f>(J12-J13-SUM(J15:J17)-SUM($J$23:$J$26)*J20/$M$20)/J12</f>
        <v>0.21863929599195303</v>
      </c>
      <c r="K31" s="362">
        <f>(K12-K13-SUM(K15:K17)-SUM($J$23:$J$26)*K20/$M$20)/K12</f>
        <v>0.20885691611981036</v>
      </c>
      <c r="L31" s="362">
        <f>(L12-L13-SUM(L15:L17)-SUM($J$23:$J$26)*L20/$M$20)/L12</f>
        <v>0.16535947362918685</v>
      </c>
      <c r="M31" s="362">
        <f>(M12-M13-SUM(M15:M17)-SUM($J$23:$J$26)*M20/$M$20)/M12</f>
        <v>0.20456357839289163</v>
      </c>
    </row>
    <row r="32" spans="2:13" x14ac:dyDescent="0.3">
      <c r="B32" s="298" t="s">
        <v>527</v>
      </c>
      <c r="C32" s="363">
        <v>7875000</v>
      </c>
      <c r="D32" s="364">
        <v>0</v>
      </c>
      <c r="E32" s="365">
        <v>0</v>
      </c>
      <c r="F32" s="364">
        <v>0</v>
      </c>
      <c r="G32" s="364">
        <v>0</v>
      </c>
      <c r="I32" s="348" t="s">
        <v>550</v>
      </c>
      <c r="J32" s="362">
        <f>(J12-J13-SUM(J15:J17)-SUM($J$23:$J$26)*J21/$M$21)/J12</f>
        <v>0.21613857232969286</v>
      </c>
      <c r="K32" s="362">
        <f>(K12-K13-SUM(K15:K17)-SUM($J$23:$J$26)*K21/$M$21)/K12</f>
        <v>0.19447857520690373</v>
      </c>
      <c r="L32" s="362">
        <f>(L12-L13-SUM(L15:L17)-SUM($J$23:$J$26)*L21/$M$21)/L12</f>
        <v>0.22224863473528847</v>
      </c>
      <c r="M32" s="362">
        <f>(M12-M13-SUM(M15:M17)-SUM($J$23:$J$26)*M21/$M$21)/M12</f>
        <v>0.20456357839289163</v>
      </c>
    </row>
    <row r="33" spans="2:7" x14ac:dyDescent="0.3">
      <c r="B33" s="298" t="s">
        <v>529</v>
      </c>
      <c r="C33" s="363">
        <v>514000</v>
      </c>
      <c r="D33" s="365">
        <v>555000</v>
      </c>
      <c r="E33" s="365">
        <v>685000</v>
      </c>
      <c r="F33" s="365">
        <v>720000</v>
      </c>
      <c r="G33" s="365">
        <v>799000</v>
      </c>
    </row>
    <row r="34" spans="2:7" x14ac:dyDescent="0.3">
      <c r="B34" s="298"/>
      <c r="C34" s="347"/>
      <c r="D34" s="347"/>
      <c r="E34" s="347"/>
      <c r="F34" s="347"/>
      <c r="G34" s="347"/>
    </row>
    <row r="35" spans="2:7" x14ac:dyDescent="0.3">
      <c r="B35" s="298" t="s">
        <v>531</v>
      </c>
      <c r="C35" s="365">
        <v>1172000</v>
      </c>
      <c r="D35" s="365">
        <v>49000</v>
      </c>
      <c r="E35" s="365">
        <v>45000</v>
      </c>
      <c r="F35" s="365">
        <v>40000</v>
      </c>
      <c r="G35" s="365">
        <v>36000</v>
      </c>
    </row>
    <row r="36" spans="2:7" x14ac:dyDescent="0.3">
      <c r="B36" s="298" t="s">
        <v>533</v>
      </c>
      <c r="C36" s="365">
        <v>813000</v>
      </c>
      <c r="D36" s="365">
        <v>0</v>
      </c>
      <c r="E36" s="365">
        <v>0</v>
      </c>
      <c r="F36" s="365">
        <v>0</v>
      </c>
      <c r="G36" s="365">
        <v>0</v>
      </c>
    </row>
    <row r="37" spans="2:7" x14ac:dyDescent="0.3">
      <c r="B37" s="298" t="s">
        <v>535</v>
      </c>
      <c r="C37" s="365">
        <v>144000</v>
      </c>
      <c r="D37" s="365">
        <v>116000</v>
      </c>
      <c r="E37" s="365">
        <v>97000</v>
      </c>
      <c r="F37" s="365">
        <v>75000</v>
      </c>
      <c r="G37" s="365">
        <v>61000</v>
      </c>
    </row>
  </sheetData>
  <hyperlinks>
    <hyperlink ref="N1" location="'Navigation &amp; Instructions'!A1" display="Navigation" xr:uid="{00000000-0004-0000-2F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46"/>
  <sheetViews>
    <sheetView workbookViewId="0">
      <selection activeCell="F9" sqref="F9"/>
    </sheetView>
  </sheetViews>
  <sheetFormatPr defaultRowHeight="14.4" x14ac:dyDescent="0.3"/>
  <cols>
    <col min="1" max="1" width="5.77734375" customWidth="1"/>
    <col min="2" max="2" width="57.21875" customWidth="1"/>
    <col min="14" max="14" width="10.21875" bestFit="1" customWidth="1"/>
  </cols>
  <sheetData>
    <row r="1" spans="2:15" ht="15.6" x14ac:dyDescent="0.3">
      <c r="B1" s="14" t="s">
        <v>365</v>
      </c>
      <c r="N1" s="48"/>
      <c r="O1" s="16"/>
    </row>
    <row r="2" spans="2:15" x14ac:dyDescent="0.3">
      <c r="N2" s="16"/>
    </row>
    <row r="3" spans="2:15" x14ac:dyDescent="0.3">
      <c r="B3" s="18" t="s">
        <v>66</v>
      </c>
      <c r="C3" s="19"/>
    </row>
    <row r="4" spans="2:15" x14ac:dyDescent="0.3">
      <c r="B4" s="18"/>
      <c r="C4" s="19"/>
    </row>
    <row r="5" spans="2:15" x14ac:dyDescent="0.3">
      <c r="B5" s="18" t="s">
        <v>50</v>
      </c>
      <c r="C5" s="19"/>
    </row>
    <row r="6" spans="2:15" x14ac:dyDescent="0.3">
      <c r="B6" s="21" t="s">
        <v>21</v>
      </c>
      <c r="C6" s="21" t="s">
        <v>22</v>
      </c>
      <c r="D6" s="21" t="s">
        <v>67</v>
      </c>
    </row>
    <row r="7" spans="2:15" x14ac:dyDescent="0.3">
      <c r="B7" t="s">
        <v>23</v>
      </c>
      <c r="C7" s="22">
        <f>'[1]1_b'!C6</f>
        <v>7.0000000000000007E-2</v>
      </c>
      <c r="D7" s="36"/>
    </row>
    <row r="8" spans="2:15" x14ac:dyDescent="0.3">
      <c r="B8" t="s">
        <v>24</v>
      </c>
      <c r="C8" s="22">
        <f>'[1]1_b'!C7</f>
        <v>0.02</v>
      </c>
      <c r="D8" s="37"/>
    </row>
    <row r="9" spans="2:15" x14ac:dyDescent="0.3">
      <c r="B9" t="s">
        <v>25</v>
      </c>
      <c r="C9" s="22">
        <f>'[1]1_b'!C8</f>
        <v>0.06</v>
      </c>
      <c r="D9" s="37"/>
    </row>
    <row r="10" spans="2:15" x14ac:dyDescent="0.3">
      <c r="B10" t="s">
        <v>26</v>
      </c>
      <c r="C10" s="22">
        <f>'[1]1_b'!C9</f>
        <v>1E-3</v>
      </c>
      <c r="D10" s="37"/>
    </row>
    <row r="11" spans="2:15" x14ac:dyDescent="0.3">
      <c r="B11" t="s">
        <v>27</v>
      </c>
      <c r="C11" s="22">
        <f>'[1]1_b'!C10</f>
        <v>0.06</v>
      </c>
      <c r="D11" s="37"/>
    </row>
    <row r="12" spans="2:15" x14ac:dyDescent="0.3">
      <c r="B12" t="s">
        <v>28</v>
      </c>
      <c r="C12" s="22">
        <f>'[1]1_b'!C11</f>
        <v>0.01</v>
      </c>
      <c r="D12" s="37"/>
    </row>
    <row r="13" spans="2:15" x14ac:dyDescent="0.3">
      <c r="B13" t="s">
        <v>29</v>
      </c>
      <c r="C13" s="22">
        <f>'[1]1_b'!C12</f>
        <v>0.02</v>
      </c>
      <c r="D13" s="37"/>
    </row>
    <row r="14" spans="2:15" x14ac:dyDescent="0.3">
      <c r="B14" t="s">
        <v>64</v>
      </c>
      <c r="C14" s="22">
        <f>'[1]1_b'!C13</f>
        <v>0.15</v>
      </c>
      <c r="D14" s="37"/>
    </row>
    <row r="15" spans="2:15" x14ac:dyDescent="0.3">
      <c r="B15" t="s">
        <v>31</v>
      </c>
      <c r="C15" s="22">
        <f>'[1]1_b'!C14</f>
        <v>0.21</v>
      </c>
      <c r="D15" s="52"/>
    </row>
    <row r="17" spans="2:13" x14ac:dyDescent="0.3">
      <c r="B17" s="24" t="s">
        <v>32</v>
      </c>
      <c r="C17" s="25">
        <v>46023</v>
      </c>
      <c r="D17" s="25">
        <v>46388</v>
      </c>
      <c r="E17" s="25">
        <v>46753</v>
      </c>
      <c r="F17" s="25">
        <v>47119</v>
      </c>
      <c r="G17" s="25">
        <v>47484</v>
      </c>
      <c r="H17" s="25">
        <v>47849</v>
      </c>
      <c r="I17" s="25">
        <v>48214</v>
      </c>
      <c r="J17" s="25">
        <v>48580</v>
      </c>
      <c r="K17" s="25">
        <v>48945</v>
      </c>
      <c r="L17" s="25">
        <v>49310</v>
      </c>
      <c r="M17" s="25">
        <v>49675</v>
      </c>
    </row>
    <row r="18" spans="2:13" x14ac:dyDescent="0.3">
      <c r="B18" t="s">
        <v>33</v>
      </c>
      <c r="C18">
        <v>0</v>
      </c>
      <c r="D18">
        <v>1</v>
      </c>
      <c r="E18">
        <v>2</v>
      </c>
      <c r="F18">
        <v>3</v>
      </c>
      <c r="G18">
        <v>4</v>
      </c>
      <c r="H18">
        <v>5</v>
      </c>
      <c r="I18">
        <v>6</v>
      </c>
      <c r="J18">
        <v>7</v>
      </c>
      <c r="K18">
        <v>8</v>
      </c>
      <c r="L18">
        <v>9</v>
      </c>
      <c r="M18">
        <v>10</v>
      </c>
    </row>
    <row r="19" spans="2:13" x14ac:dyDescent="0.3">
      <c r="B19" t="s">
        <v>34</v>
      </c>
      <c r="C19" s="26">
        <v>100</v>
      </c>
      <c r="D19" s="26"/>
      <c r="E19" s="26"/>
      <c r="F19" s="26"/>
      <c r="G19" s="26"/>
      <c r="H19" s="26"/>
      <c r="I19" s="26"/>
      <c r="J19" s="26"/>
      <c r="K19" s="26"/>
      <c r="L19" s="26"/>
      <c r="M19" s="26"/>
    </row>
    <row r="20" spans="2:13" ht="15" thickBot="1" x14ac:dyDescent="0.35">
      <c r="B20" s="27" t="s">
        <v>51</v>
      </c>
      <c r="C20" s="28"/>
      <c r="D20" s="28">
        <f t="shared" ref="D20:M20" si="0">$D$7*C36</f>
        <v>0</v>
      </c>
      <c r="E20" s="28">
        <f t="shared" si="0"/>
        <v>0</v>
      </c>
      <c r="F20" s="28">
        <f t="shared" si="0"/>
        <v>0</v>
      </c>
      <c r="G20" s="28">
        <f t="shared" si="0"/>
        <v>0</v>
      </c>
      <c r="H20" s="28">
        <f t="shared" si="0"/>
        <v>0</v>
      </c>
      <c r="I20" s="28">
        <f t="shared" si="0"/>
        <v>0</v>
      </c>
      <c r="J20" s="28">
        <f t="shared" si="0"/>
        <v>0</v>
      </c>
      <c r="K20" s="28">
        <f t="shared" si="0"/>
        <v>0</v>
      </c>
      <c r="L20" s="28">
        <f t="shared" si="0"/>
        <v>0</v>
      </c>
      <c r="M20" s="28">
        <f t="shared" si="0"/>
        <v>0</v>
      </c>
    </row>
    <row r="21" spans="2:13" x14ac:dyDescent="0.3">
      <c r="B21" t="s">
        <v>36</v>
      </c>
      <c r="C21" s="26">
        <f>SUM(C19:C20)</f>
        <v>100</v>
      </c>
      <c r="D21" s="26">
        <f t="shared" ref="D21:M21" si="1">SUM(D19:D20)</f>
        <v>0</v>
      </c>
      <c r="E21" s="26">
        <f t="shared" si="1"/>
        <v>0</v>
      </c>
      <c r="F21" s="26">
        <f t="shared" si="1"/>
        <v>0</v>
      </c>
      <c r="G21" s="26">
        <f t="shared" si="1"/>
        <v>0</v>
      </c>
      <c r="H21" s="26">
        <f t="shared" si="1"/>
        <v>0</v>
      </c>
      <c r="I21" s="26">
        <f t="shared" si="1"/>
        <v>0</v>
      </c>
      <c r="J21" s="26">
        <f t="shared" si="1"/>
        <v>0</v>
      </c>
      <c r="K21" s="26">
        <f t="shared" si="1"/>
        <v>0</v>
      </c>
      <c r="L21" s="26">
        <f t="shared" si="1"/>
        <v>0</v>
      </c>
      <c r="M21" s="26">
        <f t="shared" si="1"/>
        <v>0</v>
      </c>
    </row>
    <row r="22" spans="2:13" x14ac:dyDescent="0.3">
      <c r="C22" s="26"/>
      <c r="D22" s="26"/>
      <c r="E22" s="26"/>
      <c r="F22" s="26"/>
      <c r="G22" s="26"/>
      <c r="H22" s="26"/>
      <c r="I22" s="26"/>
      <c r="J22" s="26"/>
      <c r="K22" s="26"/>
      <c r="L22" s="26"/>
      <c r="M22" s="26"/>
    </row>
    <row r="23" spans="2:13" x14ac:dyDescent="0.3">
      <c r="B23" t="s">
        <v>37</v>
      </c>
      <c r="C23" s="26"/>
      <c r="D23" s="26">
        <f>$D$11*C36</f>
        <v>0</v>
      </c>
      <c r="E23" s="26">
        <f t="shared" ref="E23:M23" si="2">$D$11*D36</f>
        <v>0</v>
      </c>
      <c r="F23" s="26">
        <f t="shared" si="2"/>
        <v>0</v>
      </c>
      <c r="G23" s="26">
        <f t="shared" si="2"/>
        <v>0</v>
      </c>
      <c r="H23" s="26">
        <f t="shared" si="2"/>
        <v>0</v>
      </c>
      <c r="I23" s="26">
        <f t="shared" si="2"/>
        <v>0</v>
      </c>
      <c r="J23" s="26">
        <f t="shared" si="2"/>
        <v>0</v>
      </c>
      <c r="K23" s="26">
        <f t="shared" si="2"/>
        <v>0</v>
      </c>
      <c r="L23" s="26">
        <f t="shared" si="2"/>
        <v>0</v>
      </c>
      <c r="M23" s="26">
        <f t="shared" si="2"/>
        <v>0</v>
      </c>
    </row>
    <row r="24" spans="2:13" x14ac:dyDescent="0.3">
      <c r="B24" t="s">
        <v>38</v>
      </c>
      <c r="C24" s="26">
        <f>D9*C19</f>
        <v>0</v>
      </c>
      <c r="D24" s="26">
        <f t="shared" ref="D24:M24" si="3">$D$10*C36*(1+$D$8)^(D18-1)</f>
        <v>0</v>
      </c>
      <c r="E24" s="26">
        <f t="shared" si="3"/>
        <v>0</v>
      </c>
      <c r="F24" s="26">
        <f t="shared" si="3"/>
        <v>0</v>
      </c>
      <c r="G24" s="26">
        <f t="shared" si="3"/>
        <v>0</v>
      </c>
      <c r="H24" s="26">
        <f t="shared" si="3"/>
        <v>0</v>
      </c>
      <c r="I24" s="26">
        <f t="shared" si="3"/>
        <v>0</v>
      </c>
      <c r="J24" s="26">
        <f t="shared" si="3"/>
        <v>0</v>
      </c>
      <c r="K24" s="26">
        <f t="shared" si="3"/>
        <v>0</v>
      </c>
      <c r="L24" s="26">
        <f t="shared" si="3"/>
        <v>0</v>
      </c>
      <c r="M24" s="26">
        <f t="shared" si="3"/>
        <v>0</v>
      </c>
    </row>
    <row r="25" spans="2:13" x14ac:dyDescent="0.3">
      <c r="B25" t="s">
        <v>39</v>
      </c>
      <c r="C25" s="26"/>
      <c r="D25" s="26">
        <f>$D$12*C36</f>
        <v>0</v>
      </c>
      <c r="E25" s="26">
        <f t="shared" ref="E25:M25" si="4">$D$12*D36</f>
        <v>0</v>
      </c>
      <c r="F25" s="26">
        <f t="shared" si="4"/>
        <v>0</v>
      </c>
      <c r="G25" s="26">
        <f t="shared" si="4"/>
        <v>0</v>
      </c>
      <c r="H25" s="26">
        <f t="shared" si="4"/>
        <v>0</v>
      </c>
      <c r="I25" s="26">
        <f t="shared" si="4"/>
        <v>0</v>
      </c>
      <c r="J25" s="26">
        <f t="shared" si="4"/>
        <v>0</v>
      </c>
      <c r="K25" s="26">
        <f t="shared" si="4"/>
        <v>0</v>
      </c>
      <c r="L25" s="26">
        <f t="shared" si="4"/>
        <v>0</v>
      </c>
      <c r="M25" s="26">
        <f t="shared" si="4"/>
        <v>0</v>
      </c>
    </row>
    <row r="26" spans="2:13" x14ac:dyDescent="0.3">
      <c r="B26" t="s">
        <v>40</v>
      </c>
      <c r="C26" s="26"/>
      <c r="D26" s="26">
        <f t="shared" ref="D26:L26" si="5">C36*$D$13*(1+$D$14)^(D18-1)</f>
        <v>0</v>
      </c>
      <c r="E26" s="26">
        <f t="shared" si="5"/>
        <v>0</v>
      </c>
      <c r="F26" s="26">
        <f t="shared" si="5"/>
        <v>0</v>
      </c>
      <c r="G26" s="26">
        <f t="shared" si="5"/>
        <v>0</v>
      </c>
      <c r="H26" s="26">
        <f t="shared" si="5"/>
        <v>0</v>
      </c>
      <c r="I26" s="26">
        <f t="shared" si="5"/>
        <v>0</v>
      </c>
      <c r="J26" s="26">
        <f t="shared" si="5"/>
        <v>0</v>
      </c>
      <c r="K26" s="26">
        <f t="shared" si="5"/>
        <v>0</v>
      </c>
      <c r="L26" s="26">
        <f t="shared" si="5"/>
        <v>0</v>
      </c>
      <c r="M26" s="26">
        <f>L36+M23-M25</f>
        <v>100</v>
      </c>
    </row>
    <row r="27" spans="2:13" ht="15" thickBot="1" x14ac:dyDescent="0.35">
      <c r="B27" s="27" t="s">
        <v>41</v>
      </c>
      <c r="C27" s="28">
        <f>C36</f>
        <v>100</v>
      </c>
      <c r="D27" s="28">
        <f t="shared" ref="D27:M27" si="6">D36-C36</f>
        <v>0</v>
      </c>
      <c r="E27" s="28">
        <f t="shared" si="6"/>
        <v>0</v>
      </c>
      <c r="F27" s="28">
        <f t="shared" si="6"/>
        <v>0</v>
      </c>
      <c r="G27" s="28">
        <f t="shared" si="6"/>
        <v>0</v>
      </c>
      <c r="H27" s="28">
        <f t="shared" si="6"/>
        <v>0</v>
      </c>
      <c r="I27" s="28">
        <f t="shared" si="6"/>
        <v>0</v>
      </c>
      <c r="J27" s="28">
        <f t="shared" si="6"/>
        <v>0</v>
      </c>
      <c r="K27" s="28">
        <f t="shared" si="6"/>
        <v>0</v>
      </c>
      <c r="L27" s="28">
        <f t="shared" si="6"/>
        <v>0</v>
      </c>
      <c r="M27" s="28">
        <f t="shared" si="6"/>
        <v>-100</v>
      </c>
    </row>
    <row r="28" spans="2:13" x14ac:dyDescent="0.3">
      <c r="B28" t="s">
        <v>42</v>
      </c>
      <c r="C28" s="26">
        <f>SUM(C23:C27)</f>
        <v>100</v>
      </c>
      <c r="D28" s="26">
        <f>SUM(D24:D27)</f>
        <v>0</v>
      </c>
      <c r="E28" s="26">
        <f t="shared" ref="E28:M28" si="7">SUM(E24:E27)</f>
        <v>0</v>
      </c>
      <c r="F28" s="26">
        <f t="shared" si="7"/>
        <v>0</v>
      </c>
      <c r="G28" s="26">
        <f t="shared" si="7"/>
        <v>0</v>
      </c>
      <c r="H28" s="26">
        <f t="shared" si="7"/>
        <v>0</v>
      </c>
      <c r="I28" s="26">
        <f t="shared" si="7"/>
        <v>0</v>
      </c>
      <c r="J28" s="26">
        <f t="shared" si="7"/>
        <v>0</v>
      </c>
      <c r="K28" s="26">
        <f t="shared" si="7"/>
        <v>0</v>
      </c>
      <c r="L28" s="26">
        <f t="shared" si="7"/>
        <v>0</v>
      </c>
      <c r="M28" s="26">
        <f t="shared" si="7"/>
        <v>0</v>
      </c>
    </row>
    <row r="30" spans="2:13" x14ac:dyDescent="0.3">
      <c r="B30" t="s">
        <v>43</v>
      </c>
      <c r="C30" s="29">
        <f>C21-C28</f>
        <v>0</v>
      </c>
      <c r="D30" s="29">
        <f t="shared" ref="D30:M30" si="8">D21-D28</f>
        <v>0</v>
      </c>
      <c r="E30" s="29">
        <f t="shared" si="8"/>
        <v>0</v>
      </c>
      <c r="F30" s="29">
        <f t="shared" si="8"/>
        <v>0</v>
      </c>
      <c r="G30" s="29">
        <f t="shared" si="8"/>
        <v>0</v>
      </c>
      <c r="H30" s="29">
        <f t="shared" si="8"/>
        <v>0</v>
      </c>
      <c r="I30" s="29">
        <f t="shared" si="8"/>
        <v>0</v>
      </c>
      <c r="J30" s="29">
        <f t="shared" si="8"/>
        <v>0</v>
      </c>
      <c r="K30" s="29">
        <f t="shared" si="8"/>
        <v>0</v>
      </c>
      <c r="L30" s="29">
        <f t="shared" si="8"/>
        <v>0</v>
      </c>
      <c r="M30" s="29">
        <f t="shared" si="8"/>
        <v>0</v>
      </c>
    </row>
    <row r="31" spans="2:13" ht="15" thickBot="1" x14ac:dyDescent="0.35">
      <c r="B31" s="27" t="s">
        <v>44</v>
      </c>
      <c r="C31" s="28">
        <f t="shared" ref="C31:M31" si="9">$D$15*C30</f>
        <v>0</v>
      </c>
      <c r="D31" s="28">
        <f t="shared" si="9"/>
        <v>0</v>
      </c>
      <c r="E31" s="28">
        <f t="shared" si="9"/>
        <v>0</v>
      </c>
      <c r="F31" s="28">
        <f t="shared" si="9"/>
        <v>0</v>
      </c>
      <c r="G31" s="28">
        <f t="shared" si="9"/>
        <v>0</v>
      </c>
      <c r="H31" s="28">
        <f t="shared" si="9"/>
        <v>0</v>
      </c>
      <c r="I31" s="28">
        <f t="shared" si="9"/>
        <v>0</v>
      </c>
      <c r="J31" s="28">
        <f t="shared" si="9"/>
        <v>0</v>
      </c>
      <c r="K31" s="28">
        <f t="shared" si="9"/>
        <v>0</v>
      </c>
      <c r="L31" s="28">
        <f t="shared" si="9"/>
        <v>0</v>
      </c>
      <c r="M31" s="28">
        <f t="shared" si="9"/>
        <v>0</v>
      </c>
    </row>
    <row r="32" spans="2:13" x14ac:dyDescent="0.3">
      <c r="B32" t="s">
        <v>45</v>
      </c>
      <c r="C32" s="26">
        <f>C30-C31</f>
        <v>0</v>
      </c>
      <c r="D32" s="26">
        <f t="shared" ref="D32:L32" si="10">D30-D31</f>
        <v>0</v>
      </c>
      <c r="E32" s="26">
        <f t="shared" si="10"/>
        <v>0</v>
      </c>
      <c r="F32" s="26">
        <f t="shared" si="10"/>
        <v>0</v>
      </c>
      <c r="G32" s="26">
        <f t="shared" si="10"/>
        <v>0</v>
      </c>
      <c r="H32" s="26">
        <f t="shared" si="10"/>
        <v>0</v>
      </c>
      <c r="I32" s="26">
        <f t="shared" si="10"/>
        <v>0</v>
      </c>
      <c r="J32" s="26">
        <f t="shared" si="10"/>
        <v>0</v>
      </c>
      <c r="K32" s="26">
        <f t="shared" si="10"/>
        <v>0</v>
      </c>
      <c r="L32" s="26">
        <f t="shared" si="10"/>
        <v>0</v>
      </c>
      <c r="M32" s="26">
        <f>M30-M31</f>
        <v>0</v>
      </c>
    </row>
    <row r="33" spans="2:13" x14ac:dyDescent="0.3">
      <c r="C33" s="26"/>
      <c r="D33" s="26"/>
      <c r="E33" s="26"/>
      <c r="F33" s="26"/>
      <c r="G33" s="26"/>
      <c r="H33" s="26"/>
      <c r="I33" s="26"/>
      <c r="J33" s="26"/>
      <c r="K33" s="26"/>
      <c r="L33" s="26"/>
      <c r="M33" s="26"/>
    </row>
    <row r="34" spans="2:13" x14ac:dyDescent="0.3">
      <c r="C34" s="26"/>
      <c r="D34" s="26"/>
      <c r="E34" s="26"/>
      <c r="F34" s="26"/>
      <c r="G34" s="26"/>
      <c r="H34" s="26"/>
      <c r="I34" s="26"/>
      <c r="J34" s="26"/>
      <c r="K34" s="26"/>
      <c r="L34" s="26"/>
      <c r="M34" s="26"/>
    </row>
    <row r="35" spans="2:13" x14ac:dyDescent="0.3">
      <c r="B35" s="24" t="s">
        <v>48</v>
      </c>
    </row>
    <row r="36" spans="2:13" x14ac:dyDescent="0.3">
      <c r="B36" t="s">
        <v>49</v>
      </c>
      <c r="C36" s="26">
        <f>C19</f>
        <v>100</v>
      </c>
      <c r="D36" s="26">
        <f t="shared" ref="D36:M36" si="11">C36-D25-D26+D23</f>
        <v>100</v>
      </c>
      <c r="E36" s="26">
        <f t="shared" si="11"/>
        <v>100</v>
      </c>
      <c r="F36" s="26">
        <f t="shared" si="11"/>
        <v>100</v>
      </c>
      <c r="G36" s="26">
        <f t="shared" si="11"/>
        <v>100</v>
      </c>
      <c r="H36" s="26">
        <f t="shared" si="11"/>
        <v>100</v>
      </c>
      <c r="I36" s="26">
        <f t="shared" si="11"/>
        <v>100</v>
      </c>
      <c r="J36" s="26">
        <f t="shared" si="11"/>
        <v>100</v>
      </c>
      <c r="K36" s="26">
        <f t="shared" si="11"/>
        <v>100</v>
      </c>
      <c r="L36" s="26">
        <f t="shared" si="11"/>
        <v>100</v>
      </c>
      <c r="M36" s="26">
        <f t="shared" si="11"/>
        <v>0</v>
      </c>
    </row>
    <row r="37" spans="2:13" x14ac:dyDescent="0.3">
      <c r="C37" s="26"/>
      <c r="D37" s="26"/>
      <c r="E37" s="26"/>
      <c r="F37" s="26"/>
      <c r="G37" s="26"/>
      <c r="H37" s="26"/>
      <c r="I37" s="26"/>
      <c r="J37" s="26"/>
      <c r="K37" s="26"/>
      <c r="L37" s="26"/>
      <c r="M37" s="26"/>
    </row>
    <row r="38" spans="2:13" x14ac:dyDescent="0.3">
      <c r="B38" s="18" t="s">
        <v>46</v>
      </c>
      <c r="C38" s="50"/>
    </row>
    <row r="39" spans="2:13" x14ac:dyDescent="0.3">
      <c r="B39" s="18" t="s">
        <v>47</v>
      </c>
      <c r="C39" s="51"/>
    </row>
    <row r="40" spans="2:13" x14ac:dyDescent="0.3">
      <c r="B40" s="18"/>
      <c r="C40" s="53"/>
    </row>
    <row r="41" spans="2:13" ht="15" thickBot="1" x14ac:dyDescent="0.35">
      <c r="B41" s="18" t="s">
        <v>52</v>
      </c>
    </row>
    <row r="42" spans="2:13" x14ac:dyDescent="0.3">
      <c r="B42" s="752"/>
      <c r="C42" s="753"/>
      <c r="D42" s="753"/>
      <c r="E42" s="753"/>
      <c r="F42" s="753"/>
      <c r="G42" s="753"/>
      <c r="H42" s="753"/>
      <c r="I42" s="753"/>
      <c r="J42" s="753"/>
      <c r="K42" s="753"/>
      <c r="L42" s="753"/>
      <c r="M42" s="754"/>
    </row>
    <row r="43" spans="2:13" x14ac:dyDescent="0.3">
      <c r="B43" s="755"/>
      <c r="C43" s="756"/>
      <c r="D43" s="756"/>
      <c r="E43" s="756"/>
      <c r="F43" s="756"/>
      <c r="G43" s="756"/>
      <c r="H43" s="756"/>
      <c r="I43" s="756"/>
      <c r="J43" s="756"/>
      <c r="K43" s="756"/>
      <c r="L43" s="756"/>
      <c r="M43" s="757"/>
    </row>
    <row r="44" spans="2:13" x14ac:dyDescent="0.3">
      <c r="B44" s="755"/>
      <c r="C44" s="756"/>
      <c r="D44" s="756"/>
      <c r="E44" s="756"/>
      <c r="F44" s="756"/>
      <c r="G44" s="756"/>
      <c r="H44" s="756"/>
      <c r="I44" s="756"/>
      <c r="J44" s="756"/>
      <c r="K44" s="756"/>
      <c r="L44" s="756"/>
      <c r="M44" s="757"/>
    </row>
    <row r="45" spans="2:13" x14ac:dyDescent="0.3">
      <c r="B45" s="755"/>
      <c r="C45" s="756"/>
      <c r="D45" s="756"/>
      <c r="E45" s="756"/>
      <c r="F45" s="756"/>
      <c r="G45" s="756"/>
      <c r="H45" s="756"/>
      <c r="I45" s="756"/>
      <c r="J45" s="756"/>
      <c r="K45" s="756"/>
      <c r="L45" s="756"/>
      <c r="M45" s="757"/>
    </row>
    <row r="46" spans="2:13" ht="15" thickBot="1" x14ac:dyDescent="0.35">
      <c r="B46" s="758"/>
      <c r="C46" s="759"/>
      <c r="D46" s="759"/>
      <c r="E46" s="759"/>
      <c r="F46" s="759"/>
      <c r="G46" s="759"/>
      <c r="H46" s="759"/>
      <c r="I46" s="759"/>
      <c r="J46" s="759"/>
      <c r="K46" s="759"/>
      <c r="L46" s="759"/>
      <c r="M46" s="760"/>
    </row>
  </sheetData>
  <mergeCells count="1">
    <mergeCell ref="B42:M46"/>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B1:N33"/>
  <sheetViews>
    <sheetView workbookViewId="0">
      <selection activeCell="O9" sqref="O9"/>
    </sheetView>
  </sheetViews>
  <sheetFormatPr defaultColWidth="54.21875" defaultRowHeight="14.4" x14ac:dyDescent="0.3"/>
  <cols>
    <col min="1" max="1" width="4.5546875" style="339" customWidth="1"/>
    <col min="2" max="2" width="22.21875" style="339" customWidth="1"/>
    <col min="3" max="7" width="18.77734375" style="339" customWidth="1"/>
    <col min="8" max="8" width="6" style="339" customWidth="1"/>
    <col min="9" max="9" width="10.5546875" style="339" customWidth="1"/>
    <col min="10" max="10" width="7.44140625" style="339" customWidth="1"/>
    <col min="11" max="11" width="4.77734375" style="339" customWidth="1"/>
    <col min="12" max="12" width="9" style="339" customWidth="1"/>
    <col min="13" max="13" width="10.21875" style="339" customWidth="1"/>
    <col min="14" max="14" width="10.21875" style="339" bestFit="1" customWidth="1"/>
    <col min="15" max="15" width="17.5546875" style="339" customWidth="1"/>
    <col min="16" max="16384" width="54.21875" style="339"/>
  </cols>
  <sheetData>
    <row r="1" spans="2:14" ht="15.6" x14ac:dyDescent="0.3">
      <c r="B1" s="338" t="s">
        <v>561</v>
      </c>
      <c r="N1" s="318" t="s">
        <v>135</v>
      </c>
    </row>
    <row r="2" spans="2:14" ht="15.6" x14ac:dyDescent="0.3">
      <c r="B2" s="338"/>
    </row>
    <row r="3" spans="2:14" ht="112.95" customHeight="1" x14ac:dyDescent="0.3">
      <c r="B3" s="805" t="s">
        <v>552</v>
      </c>
      <c r="C3" s="805"/>
      <c r="D3" s="805"/>
      <c r="E3" s="805"/>
    </row>
    <row r="4" spans="2:14" ht="15.6" x14ac:dyDescent="0.3">
      <c r="B4" s="338"/>
    </row>
    <row r="6" spans="2:14" x14ac:dyDescent="0.3">
      <c r="B6" s="366" t="s">
        <v>553</v>
      </c>
    </row>
    <row r="7" spans="2:14" x14ac:dyDescent="0.3">
      <c r="B7" s="367"/>
      <c r="C7" s="368" t="s">
        <v>524</v>
      </c>
      <c r="D7" s="368" t="s">
        <v>525</v>
      </c>
      <c r="E7" s="368" t="s">
        <v>526</v>
      </c>
      <c r="F7" s="368" t="s">
        <v>400</v>
      </c>
    </row>
    <row r="8" spans="2:14" ht="28.8" x14ac:dyDescent="0.3">
      <c r="B8" s="369" t="s">
        <v>545</v>
      </c>
      <c r="C8" s="370">
        <f>'[2]Q4_c-i'!J28</f>
        <v>0</v>
      </c>
      <c r="D8" s="370">
        <f>'[2]Q4_c-i'!K28</f>
        <v>0</v>
      </c>
      <c r="E8" s="370">
        <f>'[2]Q4_c-i'!L28</f>
        <v>0</v>
      </c>
      <c r="F8" s="370">
        <f>'[2]Q4_c-i'!M28</f>
        <v>0</v>
      </c>
    </row>
    <row r="9" spans="2:14" x14ac:dyDescent="0.3">
      <c r="B9" s="369" t="s">
        <v>547</v>
      </c>
      <c r="C9" s="370">
        <f>'[2]Q4_c-i'!J29</f>
        <v>0</v>
      </c>
      <c r="D9" s="370">
        <f>'[2]Q4_c-i'!K29</f>
        <v>0</v>
      </c>
      <c r="E9" s="370">
        <f>'[2]Q4_c-i'!L29</f>
        <v>0</v>
      </c>
      <c r="F9" s="370">
        <f>'[2]Q4_c-i'!M29</f>
        <v>0</v>
      </c>
    </row>
    <row r="10" spans="2:14" x14ac:dyDescent="0.3">
      <c r="B10" s="369" t="s">
        <v>548</v>
      </c>
      <c r="C10" s="370">
        <f>'[2]Q4_c-i'!J30</f>
        <v>0</v>
      </c>
      <c r="D10" s="370">
        <f>'[2]Q4_c-i'!K30</f>
        <v>0</v>
      </c>
      <c r="E10" s="370">
        <f>'[2]Q4_c-i'!L30</f>
        <v>0</v>
      </c>
      <c r="F10" s="370">
        <f>'[2]Q4_c-i'!M30</f>
        <v>0</v>
      </c>
    </row>
    <row r="11" spans="2:14" x14ac:dyDescent="0.3">
      <c r="B11" s="369" t="s">
        <v>549</v>
      </c>
      <c r="C11" s="370">
        <f>'[2]Q4_c-i'!J31</f>
        <v>0</v>
      </c>
      <c r="D11" s="370">
        <f>'[2]Q4_c-i'!K31</f>
        <v>0</v>
      </c>
      <c r="E11" s="370">
        <f>'[2]Q4_c-i'!L31</f>
        <v>0</v>
      </c>
      <c r="F11" s="370">
        <f>'[2]Q4_c-i'!M31</f>
        <v>0</v>
      </c>
    </row>
    <row r="12" spans="2:14" ht="28.8" x14ac:dyDescent="0.3">
      <c r="B12" s="369" t="s">
        <v>550</v>
      </c>
      <c r="C12" s="370">
        <f>'[2]Q4_c-i'!J32</f>
        <v>0</v>
      </c>
      <c r="D12" s="370">
        <f>'[2]Q4_c-i'!K32</f>
        <v>0</v>
      </c>
      <c r="E12" s="370">
        <f>'[2]Q4_c-i'!L32</f>
        <v>0</v>
      </c>
      <c r="F12" s="370">
        <f>'[2]Q4_c-i'!M32</f>
        <v>0</v>
      </c>
    </row>
    <row r="14" spans="2:14" ht="15.6" x14ac:dyDescent="0.3">
      <c r="B14" s="371" t="s">
        <v>554</v>
      </c>
    </row>
    <row r="15" spans="2:14" x14ac:dyDescent="0.3">
      <c r="B15" s="348" t="s">
        <v>547</v>
      </c>
      <c r="C15" s="372"/>
    </row>
    <row r="16" spans="2:14" x14ac:dyDescent="0.3">
      <c r="B16" s="348" t="s">
        <v>548</v>
      </c>
      <c r="C16" s="372"/>
    </row>
    <row r="17" spans="2:7" x14ac:dyDescent="0.3">
      <c r="B17" s="348" t="s">
        <v>549</v>
      </c>
      <c r="C17" s="372"/>
    </row>
    <row r="18" spans="2:7" ht="28.8" x14ac:dyDescent="0.3">
      <c r="B18" s="348" t="s">
        <v>550</v>
      </c>
      <c r="C18" s="372"/>
    </row>
    <row r="19" spans="2:7" x14ac:dyDescent="0.3">
      <c r="B19" s="373"/>
    </row>
    <row r="20" spans="2:7" x14ac:dyDescent="0.3">
      <c r="B20" s="374" t="s">
        <v>555</v>
      </c>
      <c r="C20" s="375"/>
      <c r="D20" s="375"/>
      <c r="E20" s="375"/>
      <c r="F20" s="375"/>
      <c r="G20" s="376"/>
    </row>
    <row r="21" spans="2:7" x14ac:dyDescent="0.3">
      <c r="B21" s="377"/>
      <c r="C21" s="378"/>
      <c r="D21" s="378"/>
      <c r="E21" s="378"/>
      <c r="F21" s="378"/>
      <c r="G21" s="379"/>
    </row>
    <row r="22" spans="2:7" x14ac:dyDescent="0.3">
      <c r="B22" s="377"/>
      <c r="C22" s="378"/>
      <c r="D22" s="378"/>
      <c r="E22" s="378"/>
      <c r="F22" s="378"/>
      <c r="G22" s="379"/>
    </row>
    <row r="23" spans="2:7" x14ac:dyDescent="0.3">
      <c r="B23" s="377"/>
      <c r="C23" s="378"/>
      <c r="D23" s="378"/>
      <c r="E23" s="378"/>
      <c r="F23" s="378"/>
      <c r="G23" s="379"/>
    </row>
    <row r="24" spans="2:7" x14ac:dyDescent="0.3">
      <c r="B24" s="377"/>
      <c r="C24" s="378"/>
      <c r="D24" s="378"/>
      <c r="E24" s="378"/>
      <c r="F24" s="378"/>
      <c r="G24" s="379"/>
    </row>
    <row r="25" spans="2:7" x14ac:dyDescent="0.3">
      <c r="B25" s="377"/>
      <c r="C25" s="378"/>
      <c r="D25" s="378"/>
      <c r="E25" s="378"/>
      <c r="F25" s="378"/>
      <c r="G25" s="379"/>
    </row>
    <row r="26" spans="2:7" x14ac:dyDescent="0.3">
      <c r="B26" s="377"/>
      <c r="C26" s="378"/>
      <c r="D26" s="378"/>
      <c r="E26" s="378"/>
      <c r="F26" s="378"/>
      <c r="G26" s="379"/>
    </row>
    <row r="27" spans="2:7" x14ac:dyDescent="0.3">
      <c r="B27" s="377"/>
      <c r="C27" s="378"/>
      <c r="D27" s="378"/>
      <c r="E27" s="378"/>
      <c r="F27" s="378"/>
      <c r="G27" s="379"/>
    </row>
    <row r="28" spans="2:7" x14ac:dyDescent="0.3">
      <c r="B28" s="377"/>
      <c r="C28" s="378"/>
      <c r="D28" s="378"/>
      <c r="E28" s="378"/>
      <c r="F28" s="378"/>
      <c r="G28" s="379"/>
    </row>
    <row r="29" spans="2:7" x14ac:dyDescent="0.3">
      <c r="B29" s="377"/>
      <c r="C29" s="378"/>
      <c r="D29" s="378"/>
      <c r="E29" s="378"/>
      <c r="F29" s="378"/>
      <c r="G29" s="379"/>
    </row>
    <row r="30" spans="2:7" x14ac:dyDescent="0.3">
      <c r="B30" s="377"/>
      <c r="C30" s="378"/>
      <c r="D30" s="378"/>
      <c r="E30" s="378"/>
      <c r="F30" s="378"/>
      <c r="G30" s="379"/>
    </row>
    <row r="31" spans="2:7" x14ac:dyDescent="0.3">
      <c r="B31" s="377"/>
      <c r="C31" s="378"/>
      <c r="D31" s="378"/>
      <c r="E31" s="378"/>
      <c r="F31" s="378"/>
      <c r="G31" s="379"/>
    </row>
    <row r="32" spans="2:7" x14ac:dyDescent="0.3">
      <c r="B32" s="377"/>
      <c r="C32" s="378"/>
      <c r="D32" s="378"/>
      <c r="E32" s="378"/>
      <c r="F32" s="378"/>
      <c r="G32" s="379"/>
    </row>
    <row r="33" spans="2:7" x14ac:dyDescent="0.3">
      <c r="B33" s="380"/>
      <c r="C33" s="381"/>
      <c r="D33" s="381"/>
      <c r="E33" s="381"/>
      <c r="F33" s="381"/>
      <c r="G33" s="382"/>
    </row>
  </sheetData>
  <mergeCells count="1">
    <mergeCell ref="B3:E3"/>
  </mergeCells>
  <hyperlinks>
    <hyperlink ref="N1" location="'Navigation &amp; Instructions'!A1" display="Navigation" xr:uid="{00000000-0004-0000-3000-000000000000}"/>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B1:N33"/>
  <sheetViews>
    <sheetView workbookViewId="0">
      <selection activeCell="L17" sqref="L17"/>
    </sheetView>
  </sheetViews>
  <sheetFormatPr defaultColWidth="54.21875" defaultRowHeight="14.4" x14ac:dyDescent="0.3"/>
  <cols>
    <col min="1" max="1" width="4.5546875" style="339" customWidth="1"/>
    <col min="2" max="2" width="22.21875" style="339" customWidth="1"/>
    <col min="3" max="6" width="18.77734375" style="339" customWidth="1"/>
    <col min="7" max="7" width="49.77734375" style="339" customWidth="1"/>
    <col min="8" max="8" width="6" style="339" customWidth="1"/>
    <col min="9" max="9" width="10.5546875" style="339" customWidth="1"/>
    <col min="10" max="10" width="7.44140625" style="339" customWidth="1"/>
    <col min="11" max="11" width="4.77734375" style="339" customWidth="1"/>
    <col min="12" max="12" width="9" style="339" customWidth="1"/>
    <col min="13" max="13" width="10.21875" style="339" customWidth="1"/>
    <col min="14" max="14" width="10.21875" style="339" bestFit="1" customWidth="1"/>
    <col min="15" max="15" width="17.5546875" style="339" customWidth="1"/>
    <col min="16" max="16384" width="54.21875" style="339"/>
  </cols>
  <sheetData>
    <row r="1" spans="2:14" ht="15.6" x14ac:dyDescent="0.3">
      <c r="B1" s="338" t="s">
        <v>563</v>
      </c>
      <c r="N1" s="318" t="s">
        <v>135</v>
      </c>
    </row>
    <row r="2" spans="2:14" ht="15.6" x14ac:dyDescent="0.3">
      <c r="B2" s="338"/>
    </row>
    <row r="3" spans="2:14" ht="112.95" customHeight="1" x14ac:dyDescent="0.3">
      <c r="B3" s="805" t="s">
        <v>552</v>
      </c>
      <c r="C3" s="805"/>
      <c r="D3" s="805"/>
      <c r="E3" s="805"/>
    </row>
    <row r="4" spans="2:14" ht="15.6" x14ac:dyDescent="0.3">
      <c r="B4" s="338"/>
    </row>
    <row r="6" spans="2:14" x14ac:dyDescent="0.3">
      <c r="B6" s="366" t="s">
        <v>553</v>
      </c>
    </row>
    <row r="7" spans="2:14" x14ac:dyDescent="0.3">
      <c r="B7" s="367"/>
      <c r="C7" s="368" t="s">
        <v>524</v>
      </c>
      <c r="D7" s="368" t="s">
        <v>525</v>
      </c>
      <c r="E7" s="368" t="s">
        <v>526</v>
      </c>
      <c r="F7" s="368" t="s">
        <v>400</v>
      </c>
    </row>
    <row r="8" spans="2:14" ht="28.8" x14ac:dyDescent="0.3">
      <c r="B8" s="369" t="s">
        <v>545</v>
      </c>
      <c r="C8" s="370">
        <f>'[3]Q4_c-i'!J28</f>
        <v>0.29151310116266682</v>
      </c>
      <c r="D8" s="370">
        <f>'[3]Q4_c-i'!K28</f>
        <v>0.25341229657083192</v>
      </c>
      <c r="E8" s="370">
        <f>'[3]Q4_c-i'!L28</f>
        <v>0.29685416170331419</v>
      </c>
      <c r="F8" s="370">
        <f>'[3]Q4_c-i'!M28</f>
        <v>0.27029854364002048</v>
      </c>
    </row>
    <row r="9" spans="2:14" x14ac:dyDescent="0.3">
      <c r="B9" s="369" t="s">
        <v>547</v>
      </c>
      <c r="C9" s="370">
        <f>'[3]Q4_c-i'!J29</f>
        <v>0.20825440465961723</v>
      </c>
      <c r="D9" s="370">
        <f>'[3]Q4_c-i'!K29</f>
        <v>0.21556403140602523</v>
      </c>
      <c r="E9" s="370">
        <f>'[3]Q4_c-i'!L29</f>
        <v>0.15807638392553641</v>
      </c>
      <c r="F9" s="370">
        <f>'[3]Q4_c-i'!M29</f>
        <v>0.20456357839289163</v>
      </c>
    </row>
    <row r="10" spans="2:14" x14ac:dyDescent="0.3">
      <c r="B10" s="369" t="s">
        <v>548</v>
      </c>
      <c r="C10" s="370">
        <f>'[3]Q4_c-i'!J30</f>
        <v>0.22520086500979547</v>
      </c>
      <c r="D10" s="370">
        <f>'[3]Q4_c-i'!K30</f>
        <v>0.18809891863156369</v>
      </c>
      <c r="E10" s="370">
        <f>'[3]Q4_c-i'!L30</f>
        <v>0.23053557763251775</v>
      </c>
      <c r="F10" s="370">
        <f>'[3]Q4_c-i'!M30</f>
        <v>0.20456357839289163</v>
      </c>
    </row>
    <row r="11" spans="2:14" x14ac:dyDescent="0.3">
      <c r="B11" s="369" t="s">
        <v>549</v>
      </c>
      <c r="C11" s="370">
        <f>'[3]Q4_c-i'!J31</f>
        <v>0.21863929599195303</v>
      </c>
      <c r="D11" s="370">
        <f>'[3]Q4_c-i'!K31</f>
        <v>0.20885691611981036</v>
      </c>
      <c r="E11" s="370">
        <f>'[3]Q4_c-i'!L31</f>
        <v>0.16535947362918685</v>
      </c>
      <c r="F11" s="370">
        <f>'[3]Q4_c-i'!M31</f>
        <v>0.20456357839289163</v>
      </c>
    </row>
    <row r="12" spans="2:14" ht="28.8" x14ac:dyDescent="0.3">
      <c r="B12" s="369" t="s">
        <v>550</v>
      </c>
      <c r="C12" s="370">
        <f>'[3]Q4_c-i'!J32</f>
        <v>0.21613857232969286</v>
      </c>
      <c r="D12" s="370">
        <f>'[3]Q4_c-i'!K32</f>
        <v>0.19447857520690373</v>
      </c>
      <c r="E12" s="370">
        <f>'[3]Q4_c-i'!L32</f>
        <v>0.22224863473528847</v>
      </c>
      <c r="F12" s="370">
        <f>'[3]Q4_c-i'!M32</f>
        <v>0.20456357839289163</v>
      </c>
    </row>
    <row r="14" spans="2:14" ht="15.6" x14ac:dyDescent="0.3">
      <c r="B14" s="371" t="s">
        <v>554</v>
      </c>
    </row>
    <row r="15" spans="2:14" x14ac:dyDescent="0.3">
      <c r="B15" s="348" t="s">
        <v>547</v>
      </c>
      <c r="C15" s="372" t="s">
        <v>525</v>
      </c>
    </row>
    <row r="16" spans="2:14" x14ac:dyDescent="0.3">
      <c r="B16" s="348" t="s">
        <v>548</v>
      </c>
      <c r="C16" s="372" t="s">
        <v>526</v>
      </c>
    </row>
    <row r="17" spans="2:7" x14ac:dyDescent="0.3">
      <c r="B17" s="348" t="s">
        <v>549</v>
      </c>
      <c r="C17" s="372" t="s">
        <v>524</v>
      </c>
    </row>
    <row r="18" spans="2:7" ht="28.8" x14ac:dyDescent="0.3">
      <c r="B18" s="348" t="s">
        <v>550</v>
      </c>
      <c r="C18" s="372" t="s">
        <v>526</v>
      </c>
    </row>
    <row r="19" spans="2:7" x14ac:dyDescent="0.3">
      <c r="B19" s="373"/>
    </row>
    <row r="20" spans="2:7" x14ac:dyDescent="0.3">
      <c r="B20" s="374" t="s">
        <v>555</v>
      </c>
      <c r="C20" s="375"/>
      <c r="D20" s="375"/>
      <c r="E20" s="375"/>
      <c r="F20" s="375"/>
      <c r="G20" s="376"/>
    </row>
    <row r="21" spans="2:7" x14ac:dyDescent="0.3">
      <c r="B21" s="377" t="s">
        <v>556</v>
      </c>
      <c r="C21" s="378"/>
      <c r="D21" s="378"/>
      <c r="E21" s="378"/>
      <c r="F21" s="378"/>
      <c r="G21" s="379"/>
    </row>
    <row r="22" spans="2:7" x14ac:dyDescent="0.3">
      <c r="B22" s="377"/>
      <c r="C22" s="378"/>
      <c r="D22" s="378"/>
      <c r="E22" s="378"/>
      <c r="F22" s="378"/>
      <c r="G22" s="379"/>
    </row>
    <row r="23" spans="2:7" x14ac:dyDescent="0.3">
      <c r="B23" s="377" t="s">
        <v>557</v>
      </c>
      <c r="C23" s="378"/>
      <c r="D23" s="378"/>
      <c r="E23" s="378"/>
      <c r="F23" s="378"/>
      <c r="G23" s="379"/>
    </row>
    <row r="24" spans="2:7" x14ac:dyDescent="0.3">
      <c r="B24" s="377" t="s">
        <v>558</v>
      </c>
      <c r="C24" s="378"/>
      <c r="D24" s="378"/>
      <c r="E24" s="378"/>
      <c r="F24" s="378"/>
      <c r="G24" s="379"/>
    </row>
    <row r="25" spans="2:7" x14ac:dyDescent="0.3">
      <c r="B25" s="377" t="s">
        <v>559</v>
      </c>
      <c r="C25" s="378"/>
      <c r="D25" s="378"/>
      <c r="E25" s="378"/>
      <c r="F25" s="378"/>
      <c r="G25" s="379"/>
    </row>
    <row r="26" spans="2:7" x14ac:dyDescent="0.3">
      <c r="B26" s="377" t="s">
        <v>560</v>
      </c>
      <c r="C26" s="378"/>
      <c r="D26" s="378"/>
      <c r="E26" s="378"/>
      <c r="F26" s="378"/>
      <c r="G26" s="379"/>
    </row>
    <row r="27" spans="2:7" x14ac:dyDescent="0.3">
      <c r="B27" s="377"/>
      <c r="C27" s="378"/>
      <c r="D27" s="378"/>
      <c r="E27" s="378"/>
      <c r="F27" s="378"/>
      <c r="G27" s="379"/>
    </row>
    <row r="28" spans="2:7" x14ac:dyDescent="0.3">
      <c r="B28" s="377"/>
      <c r="C28" s="378"/>
      <c r="D28" s="378"/>
      <c r="E28" s="378"/>
      <c r="F28" s="378"/>
      <c r="G28" s="379"/>
    </row>
    <row r="29" spans="2:7" x14ac:dyDescent="0.3">
      <c r="B29" s="377"/>
      <c r="C29" s="378"/>
      <c r="D29" s="378"/>
      <c r="E29" s="378"/>
      <c r="F29" s="378"/>
      <c r="G29" s="379"/>
    </row>
    <row r="30" spans="2:7" x14ac:dyDescent="0.3">
      <c r="B30" s="377"/>
      <c r="C30" s="378"/>
      <c r="D30" s="378"/>
      <c r="E30" s="378"/>
      <c r="F30" s="378"/>
      <c r="G30" s="379"/>
    </row>
    <row r="31" spans="2:7" x14ac:dyDescent="0.3">
      <c r="B31" s="377"/>
      <c r="C31" s="378"/>
      <c r="D31" s="378"/>
      <c r="E31" s="378"/>
      <c r="F31" s="378"/>
      <c r="G31" s="379"/>
    </row>
    <row r="32" spans="2:7" x14ac:dyDescent="0.3">
      <c r="B32" s="377"/>
      <c r="C32" s="378"/>
      <c r="D32" s="378"/>
      <c r="E32" s="378"/>
      <c r="F32" s="378"/>
      <c r="G32" s="379"/>
    </row>
    <row r="33" spans="2:7" x14ac:dyDescent="0.3">
      <c r="B33" s="380"/>
      <c r="C33" s="381"/>
      <c r="D33" s="381"/>
      <c r="E33" s="381"/>
      <c r="F33" s="381"/>
      <c r="G33" s="382"/>
    </row>
  </sheetData>
  <mergeCells count="1">
    <mergeCell ref="B3:E3"/>
  </mergeCells>
  <hyperlinks>
    <hyperlink ref="N1" location="'Navigation &amp; Instructions'!A1" display="Navigation" xr:uid="{00000000-0004-0000-3100-000000000000}"/>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B1:N26"/>
  <sheetViews>
    <sheetView workbookViewId="0">
      <selection activeCell="H9" sqref="H9"/>
    </sheetView>
  </sheetViews>
  <sheetFormatPr defaultColWidth="54.21875" defaultRowHeight="14.4" x14ac:dyDescent="0.3"/>
  <cols>
    <col min="1" max="1" width="4.5546875" style="339" customWidth="1"/>
    <col min="2" max="2" width="22.21875" style="339" customWidth="1"/>
    <col min="3" max="7" width="18.77734375" style="339" customWidth="1"/>
    <col min="8" max="8" width="6" style="339" customWidth="1"/>
    <col min="9" max="13" width="10.21875" style="339" customWidth="1"/>
    <col min="14" max="14" width="10.21875" style="339" bestFit="1" customWidth="1"/>
    <col min="15" max="15" width="17.5546875" style="339" customWidth="1"/>
    <col min="16" max="16384" width="54.21875" style="339"/>
  </cols>
  <sheetData>
    <row r="1" spans="2:14" ht="15.6" x14ac:dyDescent="0.3">
      <c r="B1" s="338" t="s">
        <v>565</v>
      </c>
      <c r="N1" s="318" t="s">
        <v>135</v>
      </c>
    </row>
    <row r="4" spans="2:14" x14ac:dyDescent="0.3">
      <c r="B4" s="366" t="s">
        <v>553</v>
      </c>
    </row>
    <row r="5" spans="2:14" x14ac:dyDescent="0.3">
      <c r="B5" s="367"/>
      <c r="C5" s="368" t="s">
        <v>524</v>
      </c>
      <c r="D5" s="368" t="s">
        <v>525</v>
      </c>
      <c r="E5" s="368" t="s">
        <v>526</v>
      </c>
      <c r="F5" s="368" t="s">
        <v>400</v>
      </c>
    </row>
    <row r="6" spans="2:14" ht="28.8" x14ac:dyDescent="0.3">
      <c r="B6" s="369" t="s">
        <v>545</v>
      </c>
      <c r="C6" s="370">
        <f>'[2]Q4_c-i'!J28</f>
        <v>0</v>
      </c>
      <c r="D6" s="370">
        <f>'[2]Q4_c-i'!K28</f>
        <v>0</v>
      </c>
      <c r="E6" s="370">
        <f>'[2]Q4_c-i'!L28</f>
        <v>0</v>
      </c>
      <c r="F6" s="370">
        <f>'[2]Q4_c-i'!M28</f>
        <v>0</v>
      </c>
    </row>
    <row r="7" spans="2:14" x14ac:dyDescent="0.3">
      <c r="B7" s="369" t="s">
        <v>547</v>
      </c>
      <c r="C7" s="370">
        <f>'[2]Q4_c-i'!J29</f>
        <v>0</v>
      </c>
      <c r="D7" s="370">
        <f>'[2]Q4_c-i'!K29</f>
        <v>0</v>
      </c>
      <c r="E7" s="370">
        <f>'[2]Q4_c-i'!L29</f>
        <v>0</v>
      </c>
      <c r="F7" s="370">
        <f>'[2]Q4_c-i'!M29</f>
        <v>0</v>
      </c>
    </row>
    <row r="8" spans="2:14" x14ac:dyDescent="0.3">
      <c r="B8" s="369" t="s">
        <v>548</v>
      </c>
      <c r="C8" s="370">
        <f>'[2]Q4_c-i'!J30</f>
        <v>0</v>
      </c>
      <c r="D8" s="370">
        <f>'[2]Q4_c-i'!K30</f>
        <v>0</v>
      </c>
      <c r="E8" s="370">
        <f>'[2]Q4_c-i'!L30</f>
        <v>0</v>
      </c>
      <c r="F8" s="370">
        <f>'[2]Q4_c-i'!M30</f>
        <v>0</v>
      </c>
    </row>
    <row r="9" spans="2:14" x14ac:dyDescent="0.3">
      <c r="B9" s="369" t="s">
        <v>549</v>
      </c>
      <c r="C9" s="370">
        <f>'[2]Q4_c-i'!J31</f>
        <v>0</v>
      </c>
      <c r="D9" s="370">
        <f>'[2]Q4_c-i'!K31</f>
        <v>0</v>
      </c>
      <c r="E9" s="370">
        <f>'[2]Q4_c-i'!L31</f>
        <v>0</v>
      </c>
      <c r="F9" s="370">
        <f>'[2]Q4_c-i'!M31</f>
        <v>0</v>
      </c>
    </row>
    <row r="10" spans="2:14" ht="28.8" x14ac:dyDescent="0.3">
      <c r="B10" s="369" t="s">
        <v>550</v>
      </c>
      <c r="C10" s="370">
        <f>'[2]Q4_c-i'!J32</f>
        <v>0</v>
      </c>
      <c r="D10" s="370">
        <f>'[2]Q4_c-i'!K32</f>
        <v>0</v>
      </c>
      <c r="E10" s="370">
        <f>'[2]Q4_c-i'!L32</f>
        <v>0</v>
      </c>
      <c r="F10" s="370">
        <f>'[2]Q4_c-i'!M32</f>
        <v>0</v>
      </c>
    </row>
    <row r="12" spans="2:14" x14ac:dyDescent="0.3">
      <c r="B12" s="328" t="s">
        <v>564</v>
      </c>
    </row>
    <row r="13" spans="2:14" x14ac:dyDescent="0.3">
      <c r="B13" s="383"/>
      <c r="C13" s="375"/>
      <c r="D13" s="375"/>
      <c r="E13" s="375"/>
      <c r="F13" s="375"/>
      <c r="G13" s="376"/>
    </row>
    <row r="14" spans="2:14" x14ac:dyDescent="0.3">
      <c r="B14" s="377"/>
      <c r="C14" s="378"/>
      <c r="D14" s="378"/>
      <c r="E14" s="378"/>
      <c r="F14" s="378"/>
      <c r="G14" s="379"/>
    </row>
    <row r="15" spans="2:14" x14ac:dyDescent="0.3">
      <c r="B15" s="377"/>
      <c r="C15" s="378"/>
      <c r="D15" s="378"/>
      <c r="E15" s="378"/>
      <c r="F15" s="378"/>
      <c r="G15" s="379"/>
    </row>
    <row r="16" spans="2:14" x14ac:dyDescent="0.3">
      <c r="B16" s="377"/>
      <c r="C16" s="378"/>
      <c r="D16" s="378"/>
      <c r="E16" s="378"/>
      <c r="F16" s="378"/>
      <c r="G16" s="379"/>
    </row>
    <row r="17" spans="2:7" x14ac:dyDescent="0.3">
      <c r="B17" s="377"/>
      <c r="C17" s="378"/>
      <c r="D17" s="378"/>
      <c r="E17" s="378"/>
      <c r="F17" s="378"/>
      <c r="G17" s="379"/>
    </row>
    <row r="18" spans="2:7" x14ac:dyDescent="0.3">
      <c r="B18" s="377"/>
      <c r="C18" s="378"/>
      <c r="D18" s="378"/>
      <c r="E18" s="378"/>
      <c r="F18" s="378"/>
      <c r="G18" s="379"/>
    </row>
    <row r="19" spans="2:7" x14ac:dyDescent="0.3">
      <c r="B19" s="377"/>
      <c r="C19" s="378"/>
      <c r="D19" s="378"/>
      <c r="E19" s="378"/>
      <c r="F19" s="378"/>
      <c r="G19" s="379"/>
    </row>
    <row r="20" spans="2:7" x14ac:dyDescent="0.3">
      <c r="B20" s="377"/>
      <c r="C20" s="378"/>
      <c r="D20" s="378"/>
      <c r="E20" s="378"/>
      <c r="F20" s="378"/>
      <c r="G20" s="379"/>
    </row>
    <row r="21" spans="2:7" x14ac:dyDescent="0.3">
      <c r="B21" s="377"/>
      <c r="C21" s="378"/>
      <c r="D21" s="378"/>
      <c r="E21" s="378"/>
      <c r="F21" s="378"/>
      <c r="G21" s="379"/>
    </row>
    <row r="22" spans="2:7" x14ac:dyDescent="0.3">
      <c r="B22" s="377"/>
      <c r="C22" s="378"/>
      <c r="D22" s="378"/>
      <c r="E22" s="378"/>
      <c r="F22" s="378"/>
      <c r="G22" s="379"/>
    </row>
    <row r="23" spans="2:7" x14ac:dyDescent="0.3">
      <c r="B23" s="377"/>
      <c r="C23" s="378"/>
      <c r="D23" s="378"/>
      <c r="E23" s="378"/>
      <c r="F23" s="378"/>
      <c r="G23" s="379"/>
    </row>
    <row r="24" spans="2:7" x14ac:dyDescent="0.3">
      <c r="B24" s="377"/>
      <c r="C24" s="378"/>
      <c r="D24" s="378"/>
      <c r="E24" s="378"/>
      <c r="F24" s="378"/>
      <c r="G24" s="379"/>
    </row>
    <row r="25" spans="2:7" x14ac:dyDescent="0.3">
      <c r="B25" s="377"/>
      <c r="C25" s="378"/>
      <c r="D25" s="378"/>
      <c r="E25" s="378"/>
      <c r="F25" s="378"/>
      <c r="G25" s="379"/>
    </row>
    <row r="26" spans="2:7" x14ac:dyDescent="0.3">
      <c r="B26" s="380"/>
      <c r="C26" s="381"/>
      <c r="D26" s="381"/>
      <c r="E26" s="381"/>
      <c r="F26" s="381"/>
      <c r="G26" s="382"/>
    </row>
  </sheetData>
  <hyperlinks>
    <hyperlink ref="N1" location="'Navigation &amp; Instructions'!A1" display="Navigation" xr:uid="{00000000-0004-0000-3200-000000000000}"/>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B1:N26"/>
  <sheetViews>
    <sheetView workbookViewId="0">
      <selection activeCell="J9" sqref="J9"/>
    </sheetView>
  </sheetViews>
  <sheetFormatPr defaultColWidth="54.21875" defaultRowHeight="14.4" x14ac:dyDescent="0.3"/>
  <cols>
    <col min="1" max="1" width="4.5546875" style="339" customWidth="1"/>
    <col min="2" max="2" width="22.21875" style="339" customWidth="1"/>
    <col min="3" max="7" width="18.77734375" style="339" customWidth="1"/>
    <col min="8" max="8" width="6" style="339" customWidth="1"/>
    <col min="9" max="13" width="10.21875" style="339" customWidth="1"/>
    <col min="14" max="14" width="10.21875" style="339" bestFit="1" customWidth="1"/>
    <col min="15" max="15" width="17.5546875" style="339" customWidth="1"/>
    <col min="16" max="16384" width="54.21875" style="339"/>
  </cols>
  <sheetData>
    <row r="1" spans="2:14" ht="15.6" x14ac:dyDescent="0.3">
      <c r="B1" s="338" t="s">
        <v>568</v>
      </c>
      <c r="N1" s="318" t="s">
        <v>135</v>
      </c>
    </row>
    <row r="4" spans="2:14" x14ac:dyDescent="0.3">
      <c r="B4" s="366" t="s">
        <v>553</v>
      </c>
    </row>
    <row r="5" spans="2:14" x14ac:dyDescent="0.3">
      <c r="B5" s="367"/>
      <c r="C5" s="368" t="s">
        <v>524</v>
      </c>
      <c r="D5" s="368" t="s">
        <v>525</v>
      </c>
      <c r="E5" s="368" t="s">
        <v>526</v>
      </c>
      <c r="F5" s="368" t="s">
        <v>400</v>
      </c>
    </row>
    <row r="6" spans="2:14" ht="28.8" x14ac:dyDescent="0.3">
      <c r="B6" s="369" t="s">
        <v>545</v>
      </c>
      <c r="C6" s="370">
        <f>'[3]Q4_c-i'!J28</f>
        <v>0.29151310116266682</v>
      </c>
      <c r="D6" s="370">
        <f>'[3]Q4_c-i'!K28</f>
        <v>0.25341229657083192</v>
      </c>
      <c r="E6" s="370">
        <f>'[3]Q4_c-i'!L28</f>
        <v>0.29685416170331419</v>
      </c>
      <c r="F6" s="370">
        <f>'[3]Q4_c-i'!M28</f>
        <v>0.27029854364002048</v>
      </c>
    </row>
    <row r="7" spans="2:14" x14ac:dyDescent="0.3">
      <c r="B7" s="369" t="s">
        <v>547</v>
      </c>
      <c r="C7" s="370">
        <f>'[3]Q4_c-i'!J29</f>
        <v>0.20825440465961723</v>
      </c>
      <c r="D7" s="370">
        <f>'[3]Q4_c-i'!K29</f>
        <v>0.21556403140602523</v>
      </c>
      <c r="E7" s="370">
        <f>'[3]Q4_c-i'!L29</f>
        <v>0.15807638392553641</v>
      </c>
      <c r="F7" s="370">
        <f>'[3]Q4_c-i'!M29</f>
        <v>0.20456357839289163</v>
      </c>
    </row>
    <row r="8" spans="2:14" x14ac:dyDescent="0.3">
      <c r="B8" s="369" t="s">
        <v>548</v>
      </c>
      <c r="C8" s="370">
        <f>'[3]Q4_c-i'!J30</f>
        <v>0.22520086500979547</v>
      </c>
      <c r="D8" s="370">
        <f>'[3]Q4_c-i'!K30</f>
        <v>0.18809891863156369</v>
      </c>
      <c r="E8" s="370">
        <f>'[3]Q4_c-i'!L30</f>
        <v>0.23053557763251775</v>
      </c>
      <c r="F8" s="370">
        <f>'[3]Q4_c-i'!M30</f>
        <v>0.20456357839289163</v>
      </c>
    </row>
    <row r="9" spans="2:14" x14ac:dyDescent="0.3">
      <c r="B9" s="369" t="s">
        <v>549</v>
      </c>
      <c r="C9" s="370">
        <f>'[3]Q4_c-i'!J31</f>
        <v>0.21863929599195303</v>
      </c>
      <c r="D9" s="370">
        <f>'[3]Q4_c-i'!K31</f>
        <v>0.20885691611981036</v>
      </c>
      <c r="E9" s="370">
        <f>'[3]Q4_c-i'!L31</f>
        <v>0.16535947362918685</v>
      </c>
      <c r="F9" s="370">
        <f>'[3]Q4_c-i'!M31</f>
        <v>0.20456357839289163</v>
      </c>
    </row>
    <row r="10" spans="2:14" ht="28.8" x14ac:dyDescent="0.3">
      <c r="B10" s="369" t="s">
        <v>550</v>
      </c>
      <c r="C10" s="370">
        <f>'[3]Q4_c-i'!J32</f>
        <v>0.21613857232969286</v>
      </c>
      <c r="D10" s="370">
        <f>'[3]Q4_c-i'!K32</f>
        <v>0.19447857520690373</v>
      </c>
      <c r="E10" s="370">
        <f>'[3]Q4_c-i'!L32</f>
        <v>0.22224863473528847</v>
      </c>
      <c r="F10" s="370">
        <f>'[3]Q4_c-i'!M32</f>
        <v>0.20456357839289163</v>
      </c>
    </row>
    <row r="12" spans="2:14" x14ac:dyDescent="0.3">
      <c r="B12" s="328" t="s">
        <v>564</v>
      </c>
    </row>
    <row r="13" spans="2:14" x14ac:dyDescent="0.3">
      <c r="B13" s="383" t="s">
        <v>566</v>
      </c>
      <c r="C13" s="375"/>
      <c r="D13" s="375"/>
      <c r="E13" s="375"/>
      <c r="F13" s="375"/>
      <c r="G13" s="376"/>
    </row>
    <row r="14" spans="2:14" x14ac:dyDescent="0.3">
      <c r="B14" s="377" t="s">
        <v>567</v>
      </c>
      <c r="C14" s="378"/>
      <c r="D14" s="378"/>
      <c r="E14" s="378"/>
      <c r="F14" s="378"/>
      <c r="G14" s="379"/>
    </row>
    <row r="15" spans="2:14" x14ac:dyDescent="0.3">
      <c r="B15" s="377"/>
      <c r="C15" s="378"/>
      <c r="D15" s="378"/>
      <c r="E15" s="378"/>
      <c r="F15" s="378"/>
      <c r="G15" s="379"/>
    </row>
    <row r="16" spans="2:14" x14ac:dyDescent="0.3">
      <c r="B16" s="377"/>
      <c r="C16" s="378"/>
      <c r="D16" s="378"/>
      <c r="E16" s="378"/>
      <c r="F16" s="378"/>
      <c r="G16" s="379"/>
    </row>
    <row r="17" spans="2:7" x14ac:dyDescent="0.3">
      <c r="B17" s="377"/>
      <c r="C17" s="378"/>
      <c r="D17" s="378"/>
      <c r="E17" s="378"/>
      <c r="F17" s="378"/>
      <c r="G17" s="379"/>
    </row>
    <row r="18" spans="2:7" x14ac:dyDescent="0.3">
      <c r="B18" s="377"/>
      <c r="C18" s="378"/>
      <c r="D18" s="378"/>
      <c r="E18" s="378"/>
      <c r="F18" s="378"/>
      <c r="G18" s="379"/>
    </row>
    <row r="19" spans="2:7" x14ac:dyDescent="0.3">
      <c r="B19" s="377"/>
      <c r="C19" s="378"/>
      <c r="D19" s="378"/>
      <c r="E19" s="378"/>
      <c r="F19" s="378"/>
      <c r="G19" s="379"/>
    </row>
    <row r="20" spans="2:7" x14ac:dyDescent="0.3">
      <c r="B20" s="377"/>
      <c r="C20" s="378"/>
      <c r="D20" s="378"/>
      <c r="E20" s="378"/>
      <c r="F20" s="378"/>
      <c r="G20" s="379"/>
    </row>
    <row r="21" spans="2:7" x14ac:dyDescent="0.3">
      <c r="B21" s="377"/>
      <c r="C21" s="378"/>
      <c r="D21" s="378"/>
      <c r="E21" s="378"/>
      <c r="F21" s="378"/>
      <c r="G21" s="379"/>
    </row>
    <row r="22" spans="2:7" x14ac:dyDescent="0.3">
      <c r="B22" s="377"/>
      <c r="C22" s="378"/>
      <c r="D22" s="378"/>
      <c r="E22" s="378"/>
      <c r="F22" s="378"/>
      <c r="G22" s="379"/>
    </row>
    <row r="23" spans="2:7" x14ac:dyDescent="0.3">
      <c r="B23" s="377"/>
      <c r="C23" s="378"/>
      <c r="D23" s="378"/>
      <c r="E23" s="378"/>
      <c r="F23" s="378"/>
      <c r="G23" s="379"/>
    </row>
    <row r="24" spans="2:7" x14ac:dyDescent="0.3">
      <c r="B24" s="377"/>
      <c r="C24" s="378"/>
      <c r="D24" s="378"/>
      <c r="E24" s="378"/>
      <c r="F24" s="378"/>
      <c r="G24" s="379"/>
    </row>
    <row r="25" spans="2:7" x14ac:dyDescent="0.3">
      <c r="B25" s="377"/>
      <c r="C25" s="378"/>
      <c r="D25" s="378"/>
      <c r="E25" s="378"/>
      <c r="F25" s="378"/>
      <c r="G25" s="379"/>
    </row>
    <row r="26" spans="2:7" x14ac:dyDescent="0.3">
      <c r="B26" s="380"/>
      <c r="C26" s="381"/>
      <c r="D26" s="381"/>
      <c r="E26" s="381"/>
      <c r="F26" s="381"/>
      <c r="G26" s="382"/>
    </row>
  </sheetData>
  <hyperlinks>
    <hyperlink ref="N1" location="'Navigation &amp; Instructions'!A1" display="Navigation" xr:uid="{00000000-0004-0000-3300-000000000000}"/>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B1:N60"/>
  <sheetViews>
    <sheetView workbookViewId="0">
      <selection activeCell="B1" sqref="B1"/>
    </sheetView>
  </sheetViews>
  <sheetFormatPr defaultColWidth="8.77734375" defaultRowHeight="14.4" x14ac:dyDescent="0.3"/>
  <cols>
    <col min="1" max="1" width="8.77734375" customWidth="1"/>
    <col min="2" max="2" width="36.77734375" customWidth="1"/>
    <col min="6" max="6" width="25.77734375" customWidth="1"/>
    <col min="7" max="7" width="10.21875" bestFit="1" customWidth="1"/>
    <col min="10" max="10" width="10.21875" bestFit="1" customWidth="1"/>
    <col min="13" max="13" width="10.21875" bestFit="1" customWidth="1"/>
    <col min="14" max="14" width="10.44140625" customWidth="1"/>
  </cols>
  <sheetData>
    <row r="1" spans="2:14" ht="15.6" x14ac:dyDescent="0.3">
      <c r="B1" s="14" t="s">
        <v>593</v>
      </c>
      <c r="N1" s="318" t="s">
        <v>135</v>
      </c>
    </row>
    <row r="3" spans="2:14" x14ac:dyDescent="0.3">
      <c r="B3" s="140" t="s">
        <v>569</v>
      </c>
    </row>
    <row r="4" spans="2:14" x14ac:dyDescent="0.3">
      <c r="B4" s="384" t="s">
        <v>570</v>
      </c>
    </row>
    <row r="5" spans="2:14" x14ac:dyDescent="0.3">
      <c r="B5" s="384" t="s">
        <v>571</v>
      </c>
    </row>
    <row r="7" spans="2:14" x14ac:dyDescent="0.3">
      <c r="B7" s="39"/>
    </row>
    <row r="8" spans="2:14" x14ac:dyDescent="0.3">
      <c r="B8" s="39"/>
    </row>
    <row r="10" spans="2:14" x14ac:dyDescent="0.3">
      <c r="B10" s="295" t="s">
        <v>572</v>
      </c>
      <c r="C10" s="385">
        <v>0.75</v>
      </c>
    </row>
    <row r="11" spans="2:14" x14ac:dyDescent="0.3">
      <c r="B11" s="295" t="s">
        <v>573</v>
      </c>
      <c r="C11" s="385">
        <v>0.79</v>
      </c>
    </row>
    <row r="12" spans="2:14" ht="28.8" x14ac:dyDescent="0.3">
      <c r="B12" s="386" t="s">
        <v>439</v>
      </c>
      <c r="C12" s="385">
        <v>0.78</v>
      </c>
    </row>
    <row r="13" spans="2:14" x14ac:dyDescent="0.3">
      <c r="B13" s="387">
        <v>44180</v>
      </c>
      <c r="C13" s="385">
        <v>0.83</v>
      </c>
      <c r="F13" s="45" t="s">
        <v>574</v>
      </c>
      <c r="I13" s="45" t="s">
        <v>575</v>
      </c>
      <c r="J13" s="24"/>
      <c r="K13" s="24"/>
      <c r="L13" s="45" t="s">
        <v>576</v>
      </c>
    </row>
    <row r="14" spans="2:14" x14ac:dyDescent="0.3">
      <c r="B14" s="387">
        <v>44196</v>
      </c>
      <c r="C14" s="388">
        <v>0.85</v>
      </c>
      <c r="F14" s="24"/>
      <c r="G14" s="24"/>
      <c r="H14" s="24"/>
      <c r="I14" s="24">
        <v>2020</v>
      </c>
      <c r="J14" s="24"/>
      <c r="K14" s="24"/>
      <c r="L14" s="24">
        <v>2020</v>
      </c>
      <c r="M14" s="24"/>
      <c r="N14" s="24"/>
    </row>
    <row r="15" spans="2:14" s="24" customFormat="1" ht="15" thickBot="1" x14ac:dyDescent="0.35">
      <c r="B15" s="296" t="s">
        <v>577</v>
      </c>
      <c r="F15" s="24" t="s">
        <v>578</v>
      </c>
      <c r="I15" s="24" t="s">
        <v>579</v>
      </c>
      <c r="L15" s="24" t="s">
        <v>443</v>
      </c>
    </row>
    <row r="16" spans="2:14" ht="15" thickBot="1" x14ac:dyDescent="0.35">
      <c r="B16" s="272"/>
      <c r="C16" s="389">
        <v>2020</v>
      </c>
    </row>
    <row r="17" spans="2:14" ht="15" thickBot="1" x14ac:dyDescent="0.35">
      <c r="B17" s="276"/>
      <c r="C17" s="390"/>
      <c r="F17" s="16"/>
      <c r="G17" s="391" t="s">
        <v>580</v>
      </c>
      <c r="I17" t="s">
        <v>581</v>
      </c>
      <c r="J17" t="s">
        <v>582</v>
      </c>
      <c r="L17" t="s">
        <v>581</v>
      </c>
      <c r="M17" t="s">
        <v>582</v>
      </c>
    </row>
    <row r="18" spans="2:14" ht="15" thickBot="1" x14ac:dyDescent="0.35">
      <c r="B18" s="276" t="s">
        <v>527</v>
      </c>
      <c r="C18" s="390">
        <v>4700</v>
      </c>
      <c r="F18" s="392" t="s">
        <v>527</v>
      </c>
      <c r="G18" s="393"/>
      <c r="H18" s="393"/>
      <c r="I18" s="40"/>
      <c r="J18" s="393"/>
      <c r="K18" s="393"/>
      <c r="L18" s="40"/>
      <c r="M18" s="393"/>
      <c r="N18" s="394"/>
    </row>
    <row r="19" spans="2:14" ht="15" thickBot="1" x14ac:dyDescent="0.35">
      <c r="B19" s="276" t="s">
        <v>583</v>
      </c>
      <c r="C19" s="390">
        <v>507</v>
      </c>
      <c r="F19" s="392" t="s">
        <v>583</v>
      </c>
      <c r="G19" s="393"/>
      <c r="H19" s="393"/>
      <c r="I19" s="40"/>
      <c r="J19" s="393"/>
      <c r="K19" s="393"/>
      <c r="L19" s="40"/>
      <c r="M19" s="393"/>
      <c r="N19" s="394"/>
    </row>
    <row r="20" spans="2:14" ht="15" thickBot="1" x14ac:dyDescent="0.35">
      <c r="B20" s="276" t="s">
        <v>446</v>
      </c>
      <c r="C20" s="390">
        <v>5207</v>
      </c>
      <c r="F20" s="392" t="s">
        <v>446</v>
      </c>
      <c r="G20" s="393"/>
      <c r="H20" s="393"/>
      <c r="I20" s="40"/>
      <c r="J20" s="393"/>
      <c r="K20" s="393"/>
      <c r="L20" s="40"/>
      <c r="M20" s="393"/>
      <c r="N20" s="394"/>
    </row>
    <row r="21" spans="2:14" ht="15" thickBot="1" x14ac:dyDescent="0.35">
      <c r="B21" s="276"/>
      <c r="C21" s="390"/>
      <c r="F21" s="392"/>
      <c r="G21" s="393"/>
      <c r="H21" s="393"/>
      <c r="I21" s="40"/>
      <c r="J21" s="393"/>
      <c r="K21" s="393"/>
      <c r="L21" s="40"/>
      <c r="M21" s="393"/>
      <c r="N21" s="394"/>
    </row>
    <row r="22" spans="2:14" ht="15" thickBot="1" x14ac:dyDescent="0.35">
      <c r="B22" s="276" t="s">
        <v>529</v>
      </c>
      <c r="C22" s="390">
        <v>946</v>
      </c>
      <c r="F22" s="392" t="s">
        <v>529</v>
      </c>
      <c r="G22" s="393"/>
      <c r="H22" s="393"/>
      <c r="I22" s="40"/>
      <c r="J22" s="393"/>
      <c r="K22" s="393"/>
      <c r="L22" s="40"/>
      <c r="M22" s="393"/>
      <c r="N22" s="394"/>
    </row>
    <row r="23" spans="2:14" ht="15" thickBot="1" x14ac:dyDescent="0.35">
      <c r="B23" s="276" t="s">
        <v>584</v>
      </c>
      <c r="C23" s="390">
        <v>413</v>
      </c>
      <c r="F23" s="392" t="s">
        <v>584</v>
      </c>
      <c r="G23" s="393"/>
      <c r="H23" s="393"/>
      <c r="I23" s="40"/>
      <c r="J23" s="393"/>
      <c r="K23" s="393"/>
      <c r="L23" s="40"/>
      <c r="M23" s="393"/>
      <c r="N23" s="394"/>
    </row>
    <row r="24" spans="2:14" ht="15" thickBot="1" x14ac:dyDescent="0.35">
      <c r="B24" s="276" t="s">
        <v>41</v>
      </c>
      <c r="C24" s="390">
        <v>1539</v>
      </c>
      <c r="F24" s="392" t="s">
        <v>41</v>
      </c>
      <c r="G24" s="393"/>
      <c r="H24" s="393"/>
      <c r="I24" s="40"/>
      <c r="J24" s="393"/>
      <c r="K24" s="393"/>
      <c r="L24" s="40"/>
      <c r="M24" s="393"/>
      <c r="N24" s="394"/>
    </row>
    <row r="25" spans="2:14" ht="15" thickBot="1" x14ac:dyDescent="0.35">
      <c r="B25" s="276" t="s">
        <v>585</v>
      </c>
      <c r="C25" s="390">
        <v>2898</v>
      </c>
      <c r="F25" s="392" t="s">
        <v>585</v>
      </c>
      <c r="G25" s="393"/>
      <c r="H25" s="393"/>
      <c r="I25" s="40"/>
      <c r="J25" s="393"/>
      <c r="K25" s="393"/>
      <c r="L25" s="40"/>
      <c r="M25" s="393"/>
      <c r="N25" s="394"/>
    </row>
    <row r="26" spans="2:14" ht="15" thickBot="1" x14ac:dyDescent="0.35">
      <c r="B26" s="276"/>
      <c r="C26" s="390"/>
      <c r="F26" s="392"/>
      <c r="G26" s="393"/>
      <c r="H26" s="393"/>
      <c r="I26" s="40"/>
      <c r="J26" s="393"/>
      <c r="K26" s="393"/>
      <c r="L26" s="40"/>
      <c r="M26" s="393"/>
      <c r="N26" s="394"/>
    </row>
    <row r="27" spans="2:14" ht="15" thickBot="1" x14ac:dyDescent="0.35">
      <c r="B27" s="276" t="s">
        <v>42</v>
      </c>
      <c r="C27" s="390">
        <v>1158</v>
      </c>
      <c r="F27" s="392" t="s">
        <v>42</v>
      </c>
      <c r="G27" s="393"/>
      <c r="H27" s="393"/>
      <c r="I27" s="40"/>
      <c r="J27" s="393"/>
      <c r="K27" s="393"/>
      <c r="L27" s="40"/>
      <c r="M27" s="393"/>
      <c r="N27" s="394"/>
    </row>
    <row r="28" spans="2:14" ht="15" thickBot="1" x14ac:dyDescent="0.35">
      <c r="B28" s="395"/>
      <c r="C28" s="390"/>
      <c r="F28" s="396" t="s">
        <v>586</v>
      </c>
      <c r="G28" s="40"/>
      <c r="H28" s="40"/>
      <c r="I28" s="40"/>
      <c r="J28" s="397"/>
      <c r="K28" s="40"/>
      <c r="L28" s="40"/>
      <c r="M28" s="397"/>
      <c r="N28" s="130"/>
    </row>
    <row r="29" spans="2:14" ht="15" thickBot="1" x14ac:dyDescent="0.35">
      <c r="B29" s="395"/>
      <c r="C29" s="390"/>
      <c r="F29" s="396" t="s">
        <v>586</v>
      </c>
      <c r="G29" s="393"/>
      <c r="H29" s="393"/>
      <c r="I29" s="40"/>
      <c r="J29" s="393"/>
      <c r="K29" s="393"/>
      <c r="L29" s="40"/>
      <c r="M29" s="393"/>
      <c r="N29" s="394"/>
    </row>
    <row r="30" spans="2:14" ht="15" thickBot="1" x14ac:dyDescent="0.35">
      <c r="B30" s="276" t="s">
        <v>89</v>
      </c>
      <c r="C30" s="390">
        <v>1151</v>
      </c>
      <c r="F30" s="392" t="s">
        <v>89</v>
      </c>
      <c r="G30" s="393"/>
      <c r="H30" s="393"/>
      <c r="I30" s="40"/>
      <c r="J30" s="393"/>
      <c r="K30" s="393"/>
      <c r="L30" s="40"/>
      <c r="M30" s="393"/>
      <c r="N30" s="394"/>
    </row>
    <row r="31" spans="2:14" ht="15" thickBot="1" x14ac:dyDescent="0.35">
      <c r="B31" s="395"/>
      <c r="C31" s="390"/>
      <c r="F31" s="261" t="s">
        <v>451</v>
      </c>
      <c r="G31" s="393"/>
      <c r="H31" s="393"/>
      <c r="I31" s="40"/>
      <c r="J31" s="393"/>
      <c r="K31" s="393"/>
      <c r="L31" s="40"/>
      <c r="M31" s="393"/>
      <c r="N31" s="394"/>
    </row>
    <row r="32" spans="2:14" ht="15" thickBot="1" x14ac:dyDescent="0.35">
      <c r="B32" s="395"/>
      <c r="C32" s="390"/>
      <c r="F32" s="261" t="s">
        <v>587</v>
      </c>
      <c r="G32" s="393"/>
      <c r="H32" s="393"/>
      <c r="I32" s="40"/>
      <c r="J32" s="393"/>
      <c r="K32" s="393"/>
      <c r="L32" s="40"/>
      <c r="M32" s="393"/>
      <c r="N32" s="394"/>
    </row>
    <row r="33" spans="2:14" ht="15" thickBot="1" x14ac:dyDescent="0.35">
      <c r="B33" s="395"/>
      <c r="C33" s="390"/>
      <c r="F33" s="398" t="s">
        <v>586</v>
      </c>
      <c r="G33" s="393"/>
      <c r="H33" s="393"/>
      <c r="I33" s="40"/>
      <c r="J33" s="393"/>
      <c r="K33" s="393"/>
      <c r="L33" s="40"/>
      <c r="M33" s="393"/>
      <c r="N33" s="394"/>
    </row>
    <row r="34" spans="2:14" ht="15" thickBot="1" x14ac:dyDescent="0.35">
      <c r="B34" s="395"/>
      <c r="C34" s="390"/>
      <c r="F34" s="398" t="s">
        <v>586</v>
      </c>
      <c r="G34" s="393"/>
      <c r="H34" s="393"/>
      <c r="I34" s="40"/>
      <c r="J34" s="393"/>
      <c r="K34" s="393"/>
      <c r="L34" s="40"/>
      <c r="M34" s="393"/>
      <c r="N34" s="394"/>
    </row>
    <row r="38" spans="2:14" s="24" customFormat="1" x14ac:dyDescent="0.3">
      <c r="I38" s="24" t="s">
        <v>579</v>
      </c>
      <c r="L38" s="24" t="s">
        <v>443</v>
      </c>
    </row>
    <row r="39" spans="2:14" s="24" customFormat="1" ht="15" thickBot="1" x14ac:dyDescent="0.35">
      <c r="B39" s="24" t="s">
        <v>588</v>
      </c>
      <c r="F39" s="24" t="s">
        <v>588</v>
      </c>
    </row>
    <row r="40" spans="2:14" ht="15" thickBot="1" x14ac:dyDescent="0.35">
      <c r="B40" s="272"/>
      <c r="C40" s="389">
        <v>2020</v>
      </c>
      <c r="G40" s="391" t="s">
        <v>580</v>
      </c>
      <c r="I40" t="s">
        <v>581</v>
      </c>
      <c r="J40" t="s">
        <v>582</v>
      </c>
      <c r="L40" t="s">
        <v>581</v>
      </c>
      <c r="M40" t="s">
        <v>582</v>
      </c>
    </row>
    <row r="41" spans="2:14" ht="15" thickBot="1" x14ac:dyDescent="0.35">
      <c r="B41" s="276" t="s">
        <v>427</v>
      </c>
      <c r="C41" s="390"/>
      <c r="F41" s="392" t="s">
        <v>427</v>
      </c>
      <c r="G41" s="40"/>
      <c r="H41" s="40"/>
      <c r="I41" s="40"/>
      <c r="J41" s="40"/>
      <c r="K41" s="40"/>
      <c r="L41" s="40"/>
      <c r="M41" s="40"/>
    </row>
    <row r="42" spans="2:14" ht="15" thickBot="1" x14ac:dyDescent="0.35">
      <c r="B42" s="276"/>
      <c r="C42" s="390"/>
      <c r="F42" s="392"/>
      <c r="G42" s="40"/>
      <c r="H42" s="40"/>
      <c r="I42" s="40"/>
      <c r="J42" s="40"/>
      <c r="K42" s="40"/>
      <c r="L42" s="40"/>
      <c r="M42" s="40"/>
    </row>
    <row r="43" spans="2:14" ht="15" thickBot="1" x14ac:dyDescent="0.35">
      <c r="B43" s="276" t="s">
        <v>589</v>
      </c>
      <c r="C43" s="390">
        <v>18489</v>
      </c>
      <c r="F43" s="392" t="s">
        <v>589</v>
      </c>
      <c r="G43" s="393"/>
      <c r="H43" s="399"/>
      <c r="I43" s="40"/>
      <c r="J43" s="393"/>
      <c r="K43" s="393"/>
      <c r="L43" s="40"/>
      <c r="M43" s="393"/>
      <c r="N43" s="394"/>
    </row>
    <row r="44" spans="2:14" ht="15" thickBot="1" x14ac:dyDescent="0.35">
      <c r="B44" s="276" t="s">
        <v>93</v>
      </c>
      <c r="C44" s="390">
        <v>2180</v>
      </c>
      <c r="F44" s="392" t="s">
        <v>93</v>
      </c>
      <c r="G44" s="393"/>
      <c r="H44" s="399"/>
      <c r="I44" s="40"/>
      <c r="J44" s="393"/>
      <c r="K44" s="393"/>
      <c r="L44" s="40"/>
      <c r="M44" s="393"/>
      <c r="N44" s="394"/>
    </row>
    <row r="45" spans="2:14" ht="15" thickBot="1" x14ac:dyDescent="0.35">
      <c r="B45" s="276"/>
      <c r="C45" s="390"/>
      <c r="F45" s="392"/>
      <c r="G45" s="399"/>
      <c r="H45" s="399"/>
      <c r="I45" s="40"/>
      <c r="J45" s="393"/>
      <c r="K45" s="393"/>
      <c r="L45" s="40"/>
      <c r="M45" s="393"/>
      <c r="N45" s="394"/>
    </row>
    <row r="46" spans="2:14" ht="15" thickBot="1" x14ac:dyDescent="0.35">
      <c r="B46" s="276" t="s">
        <v>590</v>
      </c>
      <c r="C46" s="390">
        <v>105</v>
      </c>
      <c r="F46" s="392" t="s">
        <v>590</v>
      </c>
      <c r="G46" s="393"/>
      <c r="H46" s="399"/>
      <c r="I46" s="40"/>
      <c r="J46" s="393"/>
      <c r="K46" s="393"/>
      <c r="L46" s="40"/>
      <c r="M46" s="393"/>
      <c r="N46" s="394"/>
    </row>
    <row r="47" spans="2:14" ht="15" thickBot="1" x14ac:dyDescent="0.35">
      <c r="B47" s="276"/>
      <c r="C47" s="390"/>
      <c r="F47" s="392"/>
      <c r="G47" s="399"/>
      <c r="H47" s="399"/>
      <c r="I47" s="40"/>
      <c r="J47" s="393"/>
      <c r="K47" s="393"/>
      <c r="L47" s="40"/>
      <c r="M47" s="393"/>
      <c r="N47" s="394"/>
    </row>
    <row r="48" spans="2:14" ht="15" thickBot="1" x14ac:dyDescent="0.35">
      <c r="B48" s="276" t="s">
        <v>430</v>
      </c>
      <c r="C48" s="390">
        <v>20774</v>
      </c>
      <c r="F48" s="392" t="s">
        <v>430</v>
      </c>
      <c r="G48" s="393"/>
      <c r="H48" s="399"/>
      <c r="I48" s="40"/>
      <c r="J48" s="393"/>
      <c r="K48" s="393"/>
      <c r="L48" s="40"/>
      <c r="M48" s="393"/>
      <c r="N48" s="394"/>
    </row>
    <row r="49" spans="2:14" ht="15" thickBot="1" x14ac:dyDescent="0.35">
      <c r="B49" s="276"/>
      <c r="C49" s="390"/>
      <c r="F49" s="392"/>
      <c r="G49" s="399"/>
      <c r="H49" s="399"/>
      <c r="I49" s="40"/>
      <c r="J49" s="393"/>
      <c r="K49" s="393"/>
      <c r="L49" s="40"/>
      <c r="M49" s="393"/>
      <c r="N49" s="394"/>
    </row>
    <row r="50" spans="2:14" ht="15" thickBot="1" x14ac:dyDescent="0.35">
      <c r="B50" s="276" t="s">
        <v>591</v>
      </c>
      <c r="C50" s="390"/>
      <c r="F50" s="392" t="s">
        <v>591</v>
      </c>
      <c r="G50" s="399"/>
      <c r="H50" s="399"/>
      <c r="I50" s="40"/>
      <c r="J50" s="393"/>
      <c r="K50" s="393"/>
      <c r="L50" s="40"/>
      <c r="M50" s="393"/>
      <c r="N50" s="394"/>
    </row>
    <row r="51" spans="2:14" ht="15" thickBot="1" x14ac:dyDescent="0.35">
      <c r="B51" s="276"/>
      <c r="C51" s="390"/>
      <c r="F51" s="392"/>
      <c r="G51" s="399"/>
      <c r="H51" s="399"/>
      <c r="I51" s="40"/>
      <c r="J51" s="393"/>
      <c r="K51" s="393"/>
      <c r="L51" s="40"/>
      <c r="M51" s="393"/>
      <c r="N51" s="394"/>
    </row>
    <row r="52" spans="2:14" ht="15" thickBot="1" x14ac:dyDescent="0.35">
      <c r="B52" s="276" t="s">
        <v>592</v>
      </c>
      <c r="C52" s="390">
        <v>18715</v>
      </c>
      <c r="F52" s="392" t="s">
        <v>592</v>
      </c>
      <c r="G52" s="393"/>
      <c r="H52" s="399"/>
      <c r="I52" s="40"/>
      <c r="J52" s="393"/>
      <c r="K52" s="393"/>
      <c r="L52" s="40"/>
      <c r="M52" s="393"/>
      <c r="N52" s="394"/>
    </row>
    <row r="53" spans="2:14" ht="15" thickBot="1" x14ac:dyDescent="0.35">
      <c r="B53" s="276"/>
      <c r="C53" s="390"/>
      <c r="F53" s="392"/>
      <c r="G53" s="399"/>
      <c r="H53" s="399"/>
      <c r="I53" s="40"/>
      <c r="J53" s="393"/>
      <c r="K53" s="393"/>
      <c r="L53" s="40"/>
      <c r="M53" s="393"/>
      <c r="N53" s="394"/>
    </row>
    <row r="54" spans="2:14" ht="15" thickBot="1" x14ac:dyDescent="0.35">
      <c r="B54" s="276" t="s">
        <v>433</v>
      </c>
      <c r="C54" s="400"/>
      <c r="F54" s="392" t="s">
        <v>433</v>
      </c>
      <c r="G54" s="399"/>
      <c r="H54" s="399"/>
      <c r="I54" s="40"/>
      <c r="J54" s="393"/>
      <c r="K54" s="393"/>
      <c r="L54" s="40"/>
      <c r="M54" s="393"/>
      <c r="N54" s="394"/>
    </row>
    <row r="55" spans="2:14" ht="15" thickBot="1" x14ac:dyDescent="0.35">
      <c r="B55" s="276" t="s">
        <v>434</v>
      </c>
      <c r="C55" s="400"/>
      <c r="F55" s="392" t="s">
        <v>434</v>
      </c>
      <c r="G55" s="399"/>
      <c r="H55" s="399"/>
      <c r="I55" s="40"/>
      <c r="J55" s="393"/>
      <c r="K55" s="393"/>
      <c r="L55" s="40"/>
      <c r="M55" s="393"/>
      <c r="N55" s="394"/>
    </row>
    <row r="56" spans="2:14" ht="15" thickBot="1" x14ac:dyDescent="0.35">
      <c r="B56" s="276"/>
      <c r="C56" s="390"/>
      <c r="F56" s="398" t="s">
        <v>586</v>
      </c>
      <c r="G56" s="399"/>
      <c r="H56" s="399"/>
      <c r="I56" s="40"/>
      <c r="J56" s="393"/>
      <c r="K56" s="393"/>
      <c r="L56" s="40"/>
      <c r="M56" s="393"/>
      <c r="N56" s="394"/>
    </row>
    <row r="57" spans="2:14" ht="15" thickBot="1" x14ac:dyDescent="0.35">
      <c r="B57" s="276" t="s">
        <v>435</v>
      </c>
      <c r="C57" s="390">
        <v>20774</v>
      </c>
      <c r="F57" s="392" t="s">
        <v>435</v>
      </c>
      <c r="G57" s="393"/>
      <c r="H57" s="399"/>
      <c r="I57" s="40"/>
      <c r="J57" s="399"/>
      <c r="K57" s="399"/>
      <c r="L57" s="40"/>
      <c r="M57" s="399"/>
      <c r="N57" s="401"/>
    </row>
    <row r="58" spans="2:14" ht="15" thickBot="1" x14ac:dyDescent="0.35">
      <c r="B58" s="276"/>
      <c r="C58" s="390"/>
      <c r="F58" s="40"/>
      <c r="G58" s="402"/>
      <c r="H58" s="402"/>
      <c r="I58" s="40"/>
      <c r="J58" s="393"/>
      <c r="K58" s="393"/>
      <c r="L58" s="40"/>
      <c r="M58" s="393"/>
      <c r="N58" s="394"/>
    </row>
    <row r="59" spans="2:14" ht="15" thickBot="1" x14ac:dyDescent="0.35">
      <c r="B59" s="276"/>
      <c r="C59" s="390"/>
      <c r="F59" s="392"/>
      <c r="G59" s="402"/>
      <c r="H59" s="402"/>
      <c r="I59" s="40"/>
      <c r="J59" s="393"/>
      <c r="K59" s="393"/>
      <c r="L59" s="40"/>
      <c r="M59" s="393"/>
      <c r="N59" s="394"/>
    </row>
    <row r="60" spans="2:14" x14ac:dyDescent="0.3">
      <c r="M60" s="130"/>
      <c r="N60" s="130"/>
    </row>
  </sheetData>
  <hyperlinks>
    <hyperlink ref="N1" location="'Navigation &amp; Instructions'!A1" display="Navigation" xr:uid="{00000000-0004-0000-3400-000000000000}"/>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B1:N58"/>
  <sheetViews>
    <sheetView topLeftCell="B1" workbookViewId="0">
      <selection activeCell="F4" sqref="F4"/>
    </sheetView>
  </sheetViews>
  <sheetFormatPr defaultRowHeight="14.4" x14ac:dyDescent="0.3"/>
  <cols>
    <col min="1" max="1" width="0" hidden="1" customWidth="1"/>
    <col min="2" max="2" width="36.77734375" customWidth="1"/>
    <col min="6" max="6" width="26" bestFit="1" customWidth="1"/>
    <col min="7" max="7" width="11.21875" bestFit="1" customWidth="1"/>
    <col min="9" max="9" width="13.77734375" bestFit="1" customWidth="1"/>
    <col min="10" max="10" width="11.21875" bestFit="1" customWidth="1"/>
    <col min="12" max="12" width="13.77734375" bestFit="1" customWidth="1"/>
    <col min="13" max="13" width="11.21875" bestFit="1" customWidth="1"/>
    <col min="14" max="14" width="9.21875" bestFit="1" customWidth="1"/>
  </cols>
  <sheetData>
    <row r="1" spans="2:14" ht="15.6" x14ac:dyDescent="0.3">
      <c r="B1" s="14" t="s">
        <v>604</v>
      </c>
    </row>
    <row r="4" spans="2:14" x14ac:dyDescent="0.3">
      <c r="B4" t="s">
        <v>437</v>
      </c>
    </row>
    <row r="5" spans="2:14" x14ac:dyDescent="0.3">
      <c r="B5" s="39"/>
    </row>
    <row r="6" spans="2:14" x14ac:dyDescent="0.3">
      <c r="B6" s="39"/>
    </row>
    <row r="7" spans="2:14" x14ac:dyDescent="0.3">
      <c r="C7">
        <v>2010</v>
      </c>
    </row>
    <row r="8" spans="2:14" x14ac:dyDescent="0.3">
      <c r="B8" s="295" t="s">
        <v>594</v>
      </c>
      <c r="C8" s="295">
        <v>0.75</v>
      </c>
    </row>
    <row r="9" spans="2:14" x14ac:dyDescent="0.3">
      <c r="B9" s="295" t="s">
        <v>595</v>
      </c>
      <c r="C9" s="295">
        <v>0.79</v>
      </c>
    </row>
    <row r="10" spans="2:14" ht="28.8" x14ac:dyDescent="0.3">
      <c r="B10" s="386" t="s">
        <v>439</v>
      </c>
      <c r="C10" s="295">
        <v>0.78</v>
      </c>
    </row>
    <row r="11" spans="2:14" ht="28.8" x14ac:dyDescent="0.3">
      <c r="B11" s="386" t="s">
        <v>596</v>
      </c>
      <c r="C11" s="295">
        <v>0.83</v>
      </c>
      <c r="F11" s="45" t="s">
        <v>574</v>
      </c>
      <c r="I11" s="45" t="s">
        <v>575</v>
      </c>
      <c r="J11" s="24"/>
      <c r="K11" s="24"/>
      <c r="L11" s="45" t="s">
        <v>576</v>
      </c>
    </row>
    <row r="12" spans="2:14" x14ac:dyDescent="0.3">
      <c r="B12" s="403" t="s">
        <v>597</v>
      </c>
      <c r="C12" s="403">
        <v>0.85</v>
      </c>
      <c r="F12" s="24"/>
      <c r="G12" s="24"/>
      <c r="H12" s="24"/>
      <c r="I12" s="24">
        <v>2010</v>
      </c>
      <c r="J12" s="24"/>
      <c r="K12" s="24"/>
      <c r="L12" s="24">
        <v>2010</v>
      </c>
      <c r="M12" s="24"/>
      <c r="N12" s="24"/>
    </row>
    <row r="13" spans="2:14" s="24" customFormat="1" ht="15" thickBot="1" x14ac:dyDescent="0.35">
      <c r="B13" s="296" t="s">
        <v>444</v>
      </c>
      <c r="F13" s="24" t="s">
        <v>577</v>
      </c>
      <c r="I13" s="24" t="s">
        <v>579</v>
      </c>
      <c r="L13" s="24" t="s">
        <v>443</v>
      </c>
    </row>
    <row r="14" spans="2:14" ht="15" thickBot="1" x14ac:dyDescent="0.35">
      <c r="B14" s="272"/>
      <c r="C14" s="389">
        <v>2010</v>
      </c>
    </row>
    <row r="15" spans="2:14" ht="15" thickBot="1" x14ac:dyDescent="0.35">
      <c r="B15" s="276"/>
      <c r="C15" s="404"/>
      <c r="G15" t="s">
        <v>598</v>
      </c>
      <c r="I15" t="s">
        <v>599</v>
      </c>
      <c r="J15" t="s">
        <v>582</v>
      </c>
      <c r="L15" t="s">
        <v>599</v>
      </c>
      <c r="M15" t="s">
        <v>582</v>
      </c>
    </row>
    <row r="16" spans="2:14" ht="15" thickBot="1" x14ac:dyDescent="0.35">
      <c r="B16" s="276" t="s">
        <v>527</v>
      </c>
      <c r="C16" s="404">
        <v>4700</v>
      </c>
      <c r="F16" s="392" t="s">
        <v>527</v>
      </c>
      <c r="G16" s="393">
        <f>C16</f>
        <v>4700</v>
      </c>
      <c r="H16" s="393"/>
      <c r="I16" s="40">
        <v>0.79</v>
      </c>
      <c r="J16" s="393">
        <f>$G16*I16</f>
        <v>3713</v>
      </c>
      <c r="K16" s="393"/>
      <c r="L16" s="40">
        <v>0.79</v>
      </c>
      <c r="M16" s="393">
        <f>$G16*L16</f>
        <v>3713</v>
      </c>
      <c r="N16" s="394"/>
    </row>
    <row r="17" spans="2:14" ht="15" thickBot="1" x14ac:dyDescent="0.35">
      <c r="B17" s="276" t="s">
        <v>583</v>
      </c>
      <c r="C17" s="404">
        <v>507</v>
      </c>
      <c r="F17" s="392" t="s">
        <v>583</v>
      </c>
      <c r="G17" s="393">
        <f>C17</f>
        <v>507</v>
      </c>
      <c r="H17" s="393"/>
      <c r="I17" s="40">
        <v>0.79</v>
      </c>
      <c r="J17" s="393">
        <f>$G17*I17</f>
        <v>400.53000000000003</v>
      </c>
      <c r="K17" s="393"/>
      <c r="L17" s="40">
        <v>0.79</v>
      </c>
      <c r="M17" s="393">
        <f>$G17*L17</f>
        <v>400.53000000000003</v>
      </c>
      <c r="N17" s="394"/>
    </row>
    <row r="18" spans="2:14" ht="15" thickBot="1" x14ac:dyDescent="0.35">
      <c r="B18" s="276" t="s">
        <v>446</v>
      </c>
      <c r="C18" s="404">
        <v>5207</v>
      </c>
      <c r="F18" s="392" t="s">
        <v>446</v>
      </c>
      <c r="G18" s="393">
        <f>C18</f>
        <v>5207</v>
      </c>
      <c r="H18" s="393"/>
      <c r="I18" s="40"/>
      <c r="J18" s="393">
        <f>SUM(J16:J17)</f>
        <v>4113.53</v>
      </c>
      <c r="K18" s="393"/>
      <c r="L18" s="40"/>
      <c r="M18" s="393">
        <f>SUM(M16:M17)</f>
        <v>4113.53</v>
      </c>
      <c r="N18" s="394"/>
    </row>
    <row r="19" spans="2:14" ht="15" thickBot="1" x14ac:dyDescent="0.35">
      <c r="B19" s="276"/>
      <c r="C19" s="404"/>
      <c r="F19" s="392"/>
      <c r="G19" s="393"/>
      <c r="H19" s="393"/>
      <c r="I19" s="40"/>
      <c r="J19" s="393"/>
      <c r="K19" s="393"/>
      <c r="L19" s="40"/>
      <c r="M19" s="393"/>
      <c r="N19" s="394"/>
    </row>
    <row r="20" spans="2:14" ht="15" thickBot="1" x14ac:dyDescent="0.35">
      <c r="B20" s="276" t="s">
        <v>529</v>
      </c>
      <c r="C20" s="404">
        <v>946</v>
      </c>
      <c r="F20" s="392" t="s">
        <v>529</v>
      </c>
      <c r="G20" s="393">
        <f>C20</f>
        <v>946</v>
      </c>
      <c r="H20" s="393"/>
      <c r="I20" s="40">
        <v>0.79</v>
      </c>
      <c r="J20" s="393">
        <f>$G20*I20</f>
        <v>747.34</v>
      </c>
      <c r="K20" s="393"/>
      <c r="L20" s="40">
        <v>0.79</v>
      </c>
      <c r="M20" s="393">
        <f>$G20*L20</f>
        <v>747.34</v>
      </c>
      <c r="N20" s="394"/>
    </row>
    <row r="21" spans="2:14" ht="15" thickBot="1" x14ac:dyDescent="0.35">
      <c r="B21" s="276" t="s">
        <v>584</v>
      </c>
      <c r="C21" s="404">
        <v>413</v>
      </c>
      <c r="F21" s="392" t="s">
        <v>584</v>
      </c>
      <c r="G21" s="393">
        <f>C21</f>
        <v>413</v>
      </c>
      <c r="H21" s="393"/>
      <c r="I21" s="40">
        <v>0.79</v>
      </c>
      <c r="J21" s="393">
        <f>$G21*I21</f>
        <v>326.27000000000004</v>
      </c>
      <c r="K21" s="393"/>
      <c r="L21" s="40">
        <v>0.79</v>
      </c>
      <c r="M21" s="393">
        <f>$G21*L21</f>
        <v>326.27000000000004</v>
      </c>
      <c r="N21" s="394"/>
    </row>
    <row r="22" spans="2:14" ht="15" thickBot="1" x14ac:dyDescent="0.35">
      <c r="B22" s="276" t="s">
        <v>41</v>
      </c>
      <c r="C22" s="404">
        <v>1539</v>
      </c>
      <c r="F22" s="392" t="s">
        <v>41</v>
      </c>
      <c r="G22" s="393">
        <f>C22</f>
        <v>1539</v>
      </c>
      <c r="H22" s="393"/>
      <c r="I22" s="40">
        <v>0.79</v>
      </c>
      <c r="J22" s="393">
        <f>$G22*I22</f>
        <v>1215.81</v>
      </c>
      <c r="K22" s="393"/>
      <c r="L22" s="40">
        <v>0.79</v>
      </c>
      <c r="M22" s="393">
        <f>$G22*L22</f>
        <v>1215.81</v>
      </c>
      <c r="N22" s="394"/>
    </row>
    <row r="23" spans="2:14" ht="15" thickBot="1" x14ac:dyDescent="0.35">
      <c r="B23" s="276" t="s">
        <v>585</v>
      </c>
      <c r="C23" s="404">
        <v>2898</v>
      </c>
      <c r="F23" s="392" t="s">
        <v>585</v>
      </c>
      <c r="G23" s="393">
        <f>C23</f>
        <v>2898</v>
      </c>
      <c r="H23" s="393"/>
      <c r="I23" s="40"/>
      <c r="J23" s="393">
        <f>SUM(J20:J22)</f>
        <v>2289.42</v>
      </c>
      <c r="K23" s="393"/>
      <c r="L23" s="40"/>
      <c r="M23" s="393">
        <f>SUM(M20:M22)</f>
        <v>2289.42</v>
      </c>
      <c r="N23" s="394"/>
    </row>
    <row r="24" spans="2:14" ht="15" thickBot="1" x14ac:dyDescent="0.35">
      <c r="B24" s="276"/>
      <c r="C24" s="404"/>
      <c r="F24" s="392"/>
      <c r="G24" s="393"/>
      <c r="H24" s="393"/>
      <c r="I24" s="40"/>
      <c r="J24" s="393"/>
      <c r="K24" s="393"/>
      <c r="L24" s="40"/>
      <c r="M24" s="393"/>
      <c r="N24" s="394"/>
    </row>
    <row r="25" spans="2:14" ht="15" thickBot="1" x14ac:dyDescent="0.35">
      <c r="B25" s="276" t="s">
        <v>42</v>
      </c>
      <c r="C25" s="404">
        <v>1158</v>
      </c>
      <c r="F25" s="392" t="s">
        <v>42</v>
      </c>
      <c r="G25" s="393">
        <f>C25</f>
        <v>1158</v>
      </c>
      <c r="H25" s="393"/>
      <c r="I25" s="40">
        <v>0.79</v>
      </c>
      <c r="J25" s="393">
        <f>$G25*I25</f>
        <v>914.82</v>
      </c>
      <c r="K25" s="393"/>
      <c r="L25" s="40">
        <v>0.79</v>
      </c>
      <c r="M25" s="393">
        <f>$G25*L25</f>
        <v>914.82</v>
      </c>
      <c r="N25" s="394"/>
    </row>
    <row r="26" spans="2:14" ht="29.4" thickBot="1" x14ac:dyDescent="0.35">
      <c r="B26" s="276"/>
      <c r="C26" s="404"/>
      <c r="F26" s="392" t="s">
        <v>600</v>
      </c>
      <c r="G26" s="40"/>
      <c r="H26" s="40"/>
      <c r="I26" s="40"/>
      <c r="J26" s="397">
        <f>J18-J23-J25</f>
        <v>909.28999999999962</v>
      </c>
      <c r="K26" s="40"/>
      <c r="L26" s="40"/>
      <c r="M26" s="397">
        <f>M18-M23-M25</f>
        <v>909.28999999999962</v>
      </c>
      <c r="N26" s="130"/>
    </row>
    <row r="27" spans="2:14" ht="15" thickBot="1" x14ac:dyDescent="0.35">
      <c r="B27" s="276"/>
      <c r="C27" s="404"/>
      <c r="F27" s="392" t="s">
        <v>601</v>
      </c>
      <c r="G27" s="393"/>
      <c r="H27" s="393"/>
      <c r="I27" s="40"/>
      <c r="J27" s="393"/>
      <c r="K27" s="393"/>
      <c r="L27" s="40"/>
      <c r="M27" s="393">
        <f>M32+M30-M26</f>
        <v>1499.3920000000026</v>
      </c>
      <c r="N27" s="405"/>
    </row>
    <row r="28" spans="2:14" ht="15" thickBot="1" x14ac:dyDescent="0.35">
      <c r="B28" s="276" t="s">
        <v>89</v>
      </c>
      <c r="C28" s="404">
        <v>1151</v>
      </c>
      <c r="F28" s="392" t="s">
        <v>89</v>
      </c>
      <c r="G28" s="393">
        <f>C28</f>
        <v>1151</v>
      </c>
      <c r="H28" s="393"/>
      <c r="I28" s="40"/>
      <c r="J28" s="393">
        <f>J18-J23-J25</f>
        <v>909.28999999999962</v>
      </c>
      <c r="K28" s="393"/>
      <c r="L28" s="40"/>
      <c r="M28" s="393">
        <f>M26+M27</f>
        <v>2408.6820000000021</v>
      </c>
      <c r="N28" s="394"/>
    </row>
    <row r="29" spans="2:14" ht="15" thickBot="1" x14ac:dyDescent="0.35">
      <c r="B29" s="276"/>
      <c r="C29" s="404"/>
      <c r="F29" s="40"/>
      <c r="G29" s="393"/>
      <c r="H29" s="393"/>
      <c r="I29" s="40"/>
      <c r="J29" s="393"/>
      <c r="K29" s="393"/>
      <c r="L29" s="40"/>
      <c r="M29" s="393"/>
      <c r="N29" s="394"/>
    </row>
    <row r="30" spans="2:14" ht="15" thickBot="1" x14ac:dyDescent="0.35">
      <c r="B30" s="276"/>
      <c r="C30" s="404"/>
      <c r="F30" s="40" t="s">
        <v>451</v>
      </c>
      <c r="G30" s="393">
        <f>40%*G28</f>
        <v>460.40000000000003</v>
      </c>
      <c r="H30" s="393"/>
      <c r="I30" s="40">
        <v>0.83</v>
      </c>
      <c r="J30" s="393">
        <f>$G30*I30</f>
        <v>382.13200000000001</v>
      </c>
      <c r="K30" s="393"/>
      <c r="L30" s="40">
        <v>0.83</v>
      </c>
      <c r="M30" s="393">
        <f>$G30*L30</f>
        <v>382.13200000000001</v>
      </c>
      <c r="N30" s="394"/>
    </row>
    <row r="31" spans="2:14" ht="15" thickBot="1" x14ac:dyDescent="0.35">
      <c r="B31" s="276"/>
      <c r="C31" s="404"/>
      <c r="F31" s="40"/>
      <c r="G31" s="393"/>
      <c r="H31" s="393"/>
      <c r="I31" s="40"/>
      <c r="J31" s="393"/>
      <c r="K31" s="393"/>
      <c r="L31" s="40"/>
      <c r="M31" s="393"/>
      <c r="N31" s="394"/>
    </row>
    <row r="32" spans="2:14" ht="15" thickBot="1" x14ac:dyDescent="0.35">
      <c r="B32" s="276"/>
      <c r="C32" s="404"/>
      <c r="F32" s="40" t="s">
        <v>602</v>
      </c>
      <c r="G32" s="393">
        <f>G28-G30</f>
        <v>690.59999999999991</v>
      </c>
      <c r="H32" s="393"/>
      <c r="I32" s="40"/>
      <c r="J32" s="393">
        <f>J28-J30</f>
        <v>527.15799999999967</v>
      </c>
      <c r="K32" s="393"/>
      <c r="L32" s="40"/>
      <c r="M32" s="393">
        <f>M53</f>
        <v>2026.550000000002</v>
      </c>
      <c r="N32" s="394"/>
    </row>
    <row r="36" spans="2:14" s="24" customFormat="1" x14ac:dyDescent="0.3">
      <c r="I36" s="24" t="s">
        <v>579</v>
      </c>
      <c r="L36" s="24" t="s">
        <v>443</v>
      </c>
    </row>
    <row r="37" spans="2:14" s="24" customFormat="1" ht="15" thickBot="1" x14ac:dyDescent="0.35">
      <c r="B37" s="24" t="s">
        <v>454</v>
      </c>
      <c r="F37" s="24" t="s">
        <v>588</v>
      </c>
    </row>
    <row r="38" spans="2:14" ht="15" thickBot="1" x14ac:dyDescent="0.35">
      <c r="B38" s="272"/>
      <c r="C38" s="389">
        <v>2010</v>
      </c>
      <c r="G38" t="s">
        <v>598</v>
      </c>
      <c r="I38" t="s">
        <v>599</v>
      </c>
      <c r="J38" t="s">
        <v>582</v>
      </c>
      <c r="L38" t="s">
        <v>599</v>
      </c>
      <c r="M38" t="s">
        <v>582</v>
      </c>
    </row>
    <row r="39" spans="2:14" ht="15" thickBot="1" x14ac:dyDescent="0.35">
      <c r="B39" s="276" t="s">
        <v>427</v>
      </c>
      <c r="C39" s="404"/>
      <c r="F39" s="392" t="s">
        <v>427</v>
      </c>
      <c r="G39" s="40"/>
      <c r="H39" s="40"/>
      <c r="I39" s="40"/>
      <c r="J39" s="40"/>
      <c r="K39" s="40"/>
      <c r="L39" s="40"/>
      <c r="M39" s="40"/>
    </row>
    <row r="40" spans="2:14" ht="15" thickBot="1" x14ac:dyDescent="0.35">
      <c r="B40" s="276"/>
      <c r="C40" s="404"/>
      <c r="F40" s="392"/>
      <c r="G40" s="40"/>
      <c r="H40" s="40"/>
      <c r="I40" s="40"/>
      <c r="J40" s="40"/>
      <c r="K40" s="40"/>
      <c r="L40" s="40"/>
      <c r="M40" s="40"/>
    </row>
    <row r="41" spans="2:14" ht="15" thickBot="1" x14ac:dyDescent="0.35">
      <c r="B41" s="276" t="s">
        <v>589</v>
      </c>
      <c r="C41" s="404">
        <v>18489</v>
      </c>
      <c r="F41" s="392" t="s">
        <v>589</v>
      </c>
      <c r="G41" s="393">
        <f>C41</f>
        <v>18489</v>
      </c>
      <c r="H41" s="399"/>
      <c r="I41" s="40">
        <v>0.85</v>
      </c>
      <c r="J41" s="393">
        <f>$G41*I41</f>
        <v>15715.65</v>
      </c>
      <c r="K41" s="393"/>
      <c r="L41" s="40">
        <v>0.85</v>
      </c>
      <c r="M41" s="393">
        <f>$G41*L41</f>
        <v>15715.65</v>
      </c>
      <c r="N41" s="394"/>
    </row>
    <row r="42" spans="2:14" ht="15" thickBot="1" x14ac:dyDescent="0.35">
      <c r="B42" s="276" t="s">
        <v>93</v>
      </c>
      <c r="C42" s="404">
        <v>2180</v>
      </c>
      <c r="F42" s="392" t="s">
        <v>93</v>
      </c>
      <c r="G42" s="393">
        <f>C42</f>
        <v>2180</v>
      </c>
      <c r="H42" s="399"/>
      <c r="I42" s="40">
        <v>0.85</v>
      </c>
      <c r="J42" s="393">
        <f>$G42*I42</f>
        <v>1853</v>
      </c>
      <c r="K42" s="393"/>
      <c r="L42" s="40">
        <v>0.85</v>
      </c>
      <c r="M42" s="393">
        <f>$G42*L42</f>
        <v>1853</v>
      </c>
      <c r="N42" s="394"/>
    </row>
    <row r="43" spans="2:14" ht="15" thickBot="1" x14ac:dyDescent="0.35">
      <c r="B43" s="276"/>
      <c r="C43" s="404"/>
      <c r="F43" s="392"/>
      <c r="G43" s="399"/>
      <c r="H43" s="399"/>
      <c r="I43" s="40"/>
      <c r="J43" s="393"/>
      <c r="K43" s="393"/>
      <c r="L43" s="40"/>
      <c r="M43" s="393"/>
      <c r="N43" s="394"/>
    </row>
    <row r="44" spans="2:14" ht="15" thickBot="1" x14ac:dyDescent="0.35">
      <c r="B44" s="276" t="s">
        <v>590</v>
      </c>
      <c r="C44" s="404">
        <v>105</v>
      </c>
      <c r="F44" s="392" t="s">
        <v>590</v>
      </c>
      <c r="G44" s="393">
        <f>C44</f>
        <v>105</v>
      </c>
      <c r="H44" s="399"/>
      <c r="I44" s="40">
        <v>0.85</v>
      </c>
      <c r="J44" s="393">
        <f>$G44*I44</f>
        <v>89.25</v>
      </c>
      <c r="K44" s="393"/>
      <c r="L44" s="261">
        <v>0.78</v>
      </c>
      <c r="M44" s="393">
        <f>$G44*L44</f>
        <v>81.900000000000006</v>
      </c>
      <c r="N44" s="394"/>
    </row>
    <row r="45" spans="2:14" ht="15" thickBot="1" x14ac:dyDescent="0.35">
      <c r="B45" s="276"/>
      <c r="C45" s="404"/>
      <c r="F45" s="392"/>
      <c r="G45" s="399"/>
      <c r="H45" s="399"/>
      <c r="I45" s="40"/>
      <c r="J45" s="393"/>
      <c r="K45" s="393"/>
      <c r="L45" s="261"/>
      <c r="M45" s="393"/>
      <c r="N45" s="394"/>
    </row>
    <row r="46" spans="2:14" ht="15" thickBot="1" x14ac:dyDescent="0.35">
      <c r="B46" s="276" t="s">
        <v>430</v>
      </c>
      <c r="C46" s="404">
        <v>20774</v>
      </c>
      <c r="F46" s="392" t="s">
        <v>430</v>
      </c>
      <c r="G46" s="393">
        <f>C46</f>
        <v>20774</v>
      </c>
      <c r="H46" s="399"/>
      <c r="I46" s="40"/>
      <c r="J46" s="393">
        <f>SUM(J41:J44)</f>
        <v>17657.900000000001</v>
      </c>
      <c r="K46" s="393"/>
      <c r="L46" s="261"/>
      <c r="M46" s="393">
        <f>SUM(M41:M44)</f>
        <v>17650.550000000003</v>
      </c>
      <c r="N46" s="394"/>
    </row>
    <row r="47" spans="2:14" ht="15" thickBot="1" x14ac:dyDescent="0.35">
      <c r="B47" s="276"/>
      <c r="C47" s="404"/>
      <c r="F47" s="392"/>
      <c r="G47" s="399"/>
      <c r="H47" s="399"/>
      <c r="I47" s="40"/>
      <c r="J47" s="393"/>
      <c r="K47" s="393"/>
      <c r="L47" s="261"/>
      <c r="M47" s="393"/>
      <c r="N47" s="394"/>
    </row>
    <row r="48" spans="2:14" ht="15" thickBot="1" x14ac:dyDescent="0.35">
      <c r="B48" s="276" t="s">
        <v>591</v>
      </c>
      <c r="C48" s="404"/>
      <c r="F48" s="392" t="s">
        <v>591</v>
      </c>
      <c r="G48" s="399"/>
      <c r="H48" s="399"/>
      <c r="I48" s="40"/>
      <c r="J48" s="393"/>
      <c r="K48" s="393"/>
      <c r="L48" s="261"/>
      <c r="M48" s="393"/>
      <c r="N48" s="394"/>
    </row>
    <row r="49" spans="2:14" ht="15" thickBot="1" x14ac:dyDescent="0.35">
      <c r="B49" s="276"/>
      <c r="C49" s="404"/>
      <c r="F49" s="392"/>
      <c r="G49" s="399"/>
      <c r="H49" s="399"/>
      <c r="I49" s="40"/>
      <c r="J49" s="393"/>
      <c r="K49" s="393"/>
      <c r="L49" s="261"/>
      <c r="M49" s="393"/>
      <c r="N49" s="394"/>
    </row>
    <row r="50" spans="2:14" ht="15" thickBot="1" x14ac:dyDescent="0.35">
      <c r="B50" s="276" t="s">
        <v>592</v>
      </c>
      <c r="C50" s="404">
        <v>18715</v>
      </c>
      <c r="F50" s="392" t="s">
        <v>592</v>
      </c>
      <c r="G50" s="393">
        <f>C50</f>
        <v>18715</v>
      </c>
      <c r="H50" s="399"/>
      <c r="I50" s="40">
        <v>0.85</v>
      </c>
      <c r="J50" s="393">
        <f>$G50*I50</f>
        <v>15907.75</v>
      </c>
      <c r="K50" s="393"/>
      <c r="L50" s="261">
        <v>0.78</v>
      </c>
      <c r="M50" s="393">
        <f>$G50*L50</f>
        <v>14597.7</v>
      </c>
      <c r="N50" s="394"/>
    </row>
    <row r="51" spans="2:14" ht="15" thickBot="1" x14ac:dyDescent="0.35">
      <c r="B51" s="276"/>
      <c r="C51" s="404"/>
      <c r="F51" s="392"/>
      <c r="G51" s="399"/>
      <c r="H51" s="399"/>
      <c r="I51" s="40"/>
      <c r="J51" s="406"/>
      <c r="K51" s="406"/>
      <c r="L51" s="407"/>
      <c r="M51" s="406"/>
      <c r="N51" s="408"/>
    </row>
    <row r="52" spans="2:14" ht="15" thickBot="1" x14ac:dyDescent="0.35">
      <c r="B52" s="276" t="s">
        <v>433</v>
      </c>
      <c r="C52" s="404"/>
      <c r="F52" s="392" t="s">
        <v>433</v>
      </c>
      <c r="G52" s="399">
        <f>G55-G53</f>
        <v>1368.4</v>
      </c>
      <c r="H52" s="399"/>
      <c r="I52" s="40">
        <v>0.75</v>
      </c>
      <c r="J52" s="406">
        <f>$G52*I52</f>
        <v>1026.3000000000002</v>
      </c>
      <c r="K52" s="406"/>
      <c r="L52" s="407">
        <v>0.75</v>
      </c>
      <c r="M52" s="406">
        <f>$G52*L52</f>
        <v>1026.3000000000002</v>
      </c>
      <c r="N52" s="408"/>
    </row>
    <row r="53" spans="2:14" ht="15" thickBot="1" x14ac:dyDescent="0.35">
      <c r="B53" s="276" t="s">
        <v>434</v>
      </c>
      <c r="C53" s="404"/>
      <c r="F53" s="392" t="s">
        <v>434</v>
      </c>
      <c r="G53" s="399">
        <f>G32</f>
        <v>690.59999999999991</v>
      </c>
      <c r="H53" s="399"/>
      <c r="I53" s="40"/>
      <c r="J53" s="406">
        <f>J32</f>
        <v>527.15799999999967</v>
      </c>
      <c r="K53" s="406"/>
      <c r="L53" s="407"/>
      <c r="M53" s="406">
        <f>M46-M50-M52</f>
        <v>2026.550000000002</v>
      </c>
      <c r="N53" s="408"/>
    </row>
    <row r="54" spans="2:14" ht="15" thickBot="1" x14ac:dyDescent="0.35">
      <c r="B54" s="276"/>
      <c r="C54" s="404"/>
      <c r="F54" s="392" t="s">
        <v>603</v>
      </c>
      <c r="G54" s="399"/>
      <c r="H54" s="399"/>
      <c r="I54" s="40"/>
      <c r="J54" s="406">
        <f>J46-J50-J52-J53</f>
        <v>196.6920000000016</v>
      </c>
      <c r="K54" s="406"/>
      <c r="L54" s="407"/>
      <c r="M54" s="406"/>
      <c r="N54" s="408"/>
    </row>
    <row r="55" spans="2:14" ht="15" thickBot="1" x14ac:dyDescent="0.35">
      <c r="B55" s="276" t="s">
        <v>110</v>
      </c>
      <c r="C55" s="404"/>
      <c r="F55" s="392" t="s">
        <v>110</v>
      </c>
      <c r="G55" s="393">
        <f>G57-G50</f>
        <v>2059</v>
      </c>
      <c r="H55" s="399"/>
      <c r="I55" s="40"/>
      <c r="J55" s="409">
        <f>J46-J50</f>
        <v>1750.1500000000015</v>
      </c>
      <c r="K55" s="409"/>
      <c r="L55" s="407"/>
      <c r="M55" s="409">
        <f>M46-M50</f>
        <v>3052.8500000000022</v>
      </c>
      <c r="N55" s="410"/>
    </row>
    <row r="56" spans="2:14" ht="15" thickBot="1" x14ac:dyDescent="0.35">
      <c r="B56" s="276"/>
      <c r="C56" s="404"/>
      <c r="F56" s="40"/>
      <c r="G56" s="402"/>
      <c r="H56" s="402"/>
      <c r="I56" s="40"/>
      <c r="J56" s="406"/>
      <c r="K56" s="406"/>
      <c r="L56" s="407"/>
      <c r="M56" s="406"/>
      <c r="N56" s="408"/>
    </row>
    <row r="57" spans="2:14" ht="15" thickBot="1" x14ac:dyDescent="0.35">
      <c r="B57" s="276"/>
      <c r="C57" s="404"/>
      <c r="F57" s="392" t="s">
        <v>400</v>
      </c>
      <c r="G57" s="402">
        <f>G46</f>
        <v>20774</v>
      </c>
      <c r="H57" s="402"/>
      <c r="I57" s="40"/>
      <c r="J57" s="406">
        <f>J46</f>
        <v>17657.900000000001</v>
      </c>
      <c r="K57" s="406"/>
      <c r="L57" s="407"/>
      <c r="M57" s="406">
        <f>M46</f>
        <v>17650.550000000003</v>
      </c>
      <c r="N57" s="408"/>
    </row>
    <row r="58" spans="2:14" x14ac:dyDescent="0.3">
      <c r="J58" s="411"/>
      <c r="K58" s="411"/>
      <c r="L58" s="411"/>
      <c r="M58" s="412"/>
      <c r="N58" s="412"/>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B1:O34"/>
  <sheetViews>
    <sheetView workbookViewId="0">
      <selection activeCell="N27" sqref="N27"/>
    </sheetView>
  </sheetViews>
  <sheetFormatPr defaultColWidth="12.5546875" defaultRowHeight="14.4" x14ac:dyDescent="0.3"/>
  <cols>
    <col min="1" max="1" width="7.21875" customWidth="1"/>
    <col min="2" max="2" width="37.21875" customWidth="1"/>
    <col min="3" max="12" width="13.21875" style="413" customWidth="1"/>
  </cols>
  <sheetData>
    <row r="1" spans="2:15" ht="15.6" x14ac:dyDescent="0.3">
      <c r="B1" s="14" t="s">
        <v>627</v>
      </c>
      <c r="C1" s="238"/>
      <c r="N1" s="318" t="s">
        <v>135</v>
      </c>
    </row>
    <row r="2" spans="2:15" x14ac:dyDescent="0.3">
      <c r="C2" s="238"/>
    </row>
    <row r="3" spans="2:15" ht="66" customHeight="1" x14ac:dyDescent="0.3">
      <c r="B3" s="806" t="s">
        <v>605</v>
      </c>
      <c r="C3" s="806"/>
      <c r="D3" s="806"/>
      <c r="E3" s="806"/>
      <c r="F3" s="806"/>
      <c r="G3" s="325"/>
      <c r="H3" s="325"/>
      <c r="I3" s="325"/>
      <c r="J3" s="325"/>
      <c r="K3" s="325"/>
      <c r="L3" s="325"/>
      <c r="M3" s="325"/>
      <c r="N3" s="325"/>
      <c r="O3" s="325"/>
    </row>
    <row r="6" spans="2:15" ht="21" x14ac:dyDescent="0.4">
      <c r="B6" s="414" t="s">
        <v>606</v>
      </c>
      <c r="C6" s="415"/>
      <c r="D6" s="415"/>
      <c r="E6" s="415"/>
      <c r="F6" s="415"/>
      <c r="G6" s="415"/>
      <c r="H6" s="415"/>
      <c r="I6" s="415"/>
      <c r="J6" s="415"/>
      <c r="K6" s="415"/>
      <c r="L6" s="415"/>
    </row>
    <row r="7" spans="2:15" x14ac:dyDescent="0.3">
      <c r="B7" s="43"/>
      <c r="C7" s="415"/>
      <c r="D7" s="415"/>
      <c r="E7" s="415"/>
      <c r="F7" s="415"/>
      <c r="G7" s="415"/>
      <c r="H7" s="415"/>
      <c r="I7" s="415"/>
      <c r="J7" s="415"/>
      <c r="K7" s="415"/>
      <c r="L7" s="415"/>
    </row>
    <row r="8" spans="2:15" ht="15.6" x14ac:dyDescent="0.3">
      <c r="B8" s="416" t="s">
        <v>607</v>
      </c>
      <c r="C8" s="417" t="s">
        <v>608</v>
      </c>
      <c r="D8" s="417" t="s">
        <v>609</v>
      </c>
      <c r="E8" s="417" t="s">
        <v>610</v>
      </c>
      <c r="F8" s="417" t="s">
        <v>611</v>
      </c>
      <c r="G8" s="417" t="s">
        <v>612</v>
      </c>
      <c r="H8" s="417" t="s">
        <v>613</v>
      </c>
      <c r="I8" s="417" t="s">
        <v>614</v>
      </c>
      <c r="J8" s="417" t="s">
        <v>615</v>
      </c>
      <c r="K8" s="417" t="s">
        <v>616</v>
      </c>
      <c r="L8" s="417" t="s">
        <v>617</v>
      </c>
    </row>
    <row r="9" spans="2:15" x14ac:dyDescent="0.3">
      <c r="B9" s="43" t="s">
        <v>618</v>
      </c>
      <c r="C9" s="418">
        <v>12000000</v>
      </c>
      <c r="D9" s="419">
        <v>0</v>
      </c>
      <c r="E9" s="415">
        <v>120</v>
      </c>
      <c r="F9" s="419">
        <v>5.3499999999999997E-3</v>
      </c>
      <c r="G9" s="419">
        <v>1.6135E-2</v>
      </c>
      <c r="H9" s="419">
        <v>2.0160166666666667E-2</v>
      </c>
      <c r="I9" s="419">
        <v>2.0795000000000001E-2</v>
      </c>
      <c r="J9" s="419">
        <v>2.4805000000000001E-2</v>
      </c>
      <c r="K9" s="419">
        <v>3.1419999999999997E-2</v>
      </c>
      <c r="L9" s="419">
        <v>6.1795561537786002E-3</v>
      </c>
    </row>
    <row r="10" spans="2:15" x14ac:dyDescent="0.3">
      <c r="B10" s="43" t="s">
        <v>619</v>
      </c>
      <c r="C10" s="420">
        <v>11700000</v>
      </c>
      <c r="D10" s="419">
        <v>2.5000000000000001E-2</v>
      </c>
      <c r="E10" s="415">
        <v>117</v>
      </c>
      <c r="F10" s="419">
        <v>1.1713712275437183E-2</v>
      </c>
      <c r="G10" s="419">
        <v>2.4775469818281923E-2</v>
      </c>
      <c r="H10" s="419">
        <v>3.0678411704415869E-2</v>
      </c>
      <c r="I10" s="419">
        <v>3.0361554956246411E-2</v>
      </c>
      <c r="J10" s="419">
        <v>3.6239367404569151E-2</v>
      </c>
      <c r="K10" s="419">
        <v>4.8382206784094092E-2</v>
      </c>
      <c r="L10" s="419">
        <v>8.3234706176490668E-3</v>
      </c>
    </row>
    <row r="11" spans="2:15" x14ac:dyDescent="0.3">
      <c r="B11" s="43" t="s">
        <v>620</v>
      </c>
      <c r="C11" s="420">
        <v>12000000</v>
      </c>
      <c r="D11" s="419">
        <v>0</v>
      </c>
      <c r="E11" s="415">
        <v>120</v>
      </c>
      <c r="F11" s="421">
        <v>1310.33</v>
      </c>
      <c r="G11" s="422">
        <v>1969.1925000000001</v>
      </c>
      <c r="H11" s="421">
        <v>2578.3854166666647</v>
      </c>
      <c r="I11" s="421">
        <v>2398</v>
      </c>
      <c r="J11" s="415">
        <v>2959.85</v>
      </c>
      <c r="K11" s="421">
        <v>4766.18</v>
      </c>
      <c r="L11" s="422">
        <v>871.51978874817939</v>
      </c>
    </row>
    <row r="12" spans="2:15" x14ac:dyDescent="0.3">
      <c r="B12" s="43" t="s">
        <v>621</v>
      </c>
      <c r="C12" s="420">
        <v>12000000</v>
      </c>
      <c r="D12" s="419">
        <v>0</v>
      </c>
      <c r="E12" s="415">
        <v>11</v>
      </c>
      <c r="F12" s="419">
        <v>0</v>
      </c>
      <c r="G12" s="419">
        <v>2.5000000000000001E-2</v>
      </c>
      <c r="H12" s="419">
        <v>0.05</v>
      </c>
      <c r="I12" s="419">
        <v>0.05</v>
      </c>
      <c r="J12" s="419">
        <v>7.5000000000000011E-2</v>
      </c>
      <c r="K12" s="419">
        <v>0.1</v>
      </c>
      <c r="L12" s="419">
        <v>3.3166247903553991E-2</v>
      </c>
    </row>
    <row r="13" spans="2:15" x14ac:dyDescent="0.3">
      <c r="B13" s="43" t="s">
        <v>622</v>
      </c>
      <c r="C13" s="420">
        <v>7300000.0000000009</v>
      </c>
      <c r="D13" s="419">
        <v>0.39166666666666666</v>
      </c>
      <c r="E13" s="415">
        <v>67</v>
      </c>
      <c r="F13" s="419">
        <v>0</v>
      </c>
      <c r="G13" s="419">
        <v>7.1619009325645834E-3</v>
      </c>
      <c r="H13" s="419">
        <v>1.8763145801747916E-2</v>
      </c>
      <c r="I13" s="419">
        <v>1.840084249856307E-2</v>
      </c>
      <c r="J13" s="419">
        <v>2.8479821668860653E-2</v>
      </c>
      <c r="K13" s="419">
        <v>4.5691751756737245E-2</v>
      </c>
      <c r="L13" s="419">
        <v>1.2768486012631074E-2</v>
      </c>
    </row>
    <row r="14" spans="2:15" x14ac:dyDescent="0.3">
      <c r="B14" s="43" t="s">
        <v>623</v>
      </c>
      <c r="C14" s="420">
        <v>12000000</v>
      </c>
      <c r="D14" s="419">
        <v>0</v>
      </c>
      <c r="E14" s="415">
        <v>3</v>
      </c>
      <c r="F14" s="419">
        <v>0.01</v>
      </c>
      <c r="G14" s="419">
        <v>1.9999999999999997E-2</v>
      </c>
      <c r="H14" s="419">
        <v>2.6666666666666668E-2</v>
      </c>
      <c r="I14" s="419">
        <v>0.03</v>
      </c>
      <c r="J14" s="419">
        <v>3.5000000000000003E-2</v>
      </c>
      <c r="K14" s="419">
        <v>0.04</v>
      </c>
      <c r="L14" s="419">
        <v>1.5275252316519463E-2</v>
      </c>
    </row>
    <row r="15" spans="2:15" x14ac:dyDescent="0.3">
      <c r="B15" s="43" t="s">
        <v>624</v>
      </c>
      <c r="C15" s="420">
        <v>12000000</v>
      </c>
      <c r="D15" s="419">
        <v>0</v>
      </c>
      <c r="E15" s="420">
        <v>7800000</v>
      </c>
      <c r="F15" s="415">
        <v>0</v>
      </c>
      <c r="G15" s="423">
        <v>5258.45</v>
      </c>
      <c r="H15" s="423">
        <v>246836.59</v>
      </c>
      <c r="I15" s="423">
        <v>293763.18</v>
      </c>
      <c r="J15" s="423">
        <v>669904.74999999988</v>
      </c>
      <c r="K15" s="423">
        <v>2659365.89</v>
      </c>
      <c r="L15" s="423">
        <v>128965.82</v>
      </c>
    </row>
    <row r="16" spans="2:15" x14ac:dyDescent="0.3">
      <c r="B16" s="43" t="s">
        <v>625</v>
      </c>
      <c r="C16" s="420">
        <v>11683200</v>
      </c>
      <c r="D16" s="419">
        <v>2.64E-2</v>
      </c>
      <c r="E16" s="415">
        <v>420</v>
      </c>
      <c r="F16" s="424">
        <v>8.3333333333333329E-2</v>
      </c>
      <c r="G16" s="424">
        <v>0.33333333333333331</v>
      </c>
      <c r="H16" s="424">
        <v>168.41666666666666</v>
      </c>
      <c r="I16" s="424">
        <v>169.08333333333331</v>
      </c>
      <c r="J16" s="424">
        <v>300.08333333333331</v>
      </c>
      <c r="K16" s="424">
        <v>419.91666666666669</v>
      </c>
      <c r="L16" s="424">
        <v>59.416666666666664</v>
      </c>
    </row>
    <row r="18" spans="2:11" x14ac:dyDescent="0.3">
      <c r="G18" s="425"/>
      <c r="I18" s="425"/>
      <c r="J18" s="425"/>
      <c r="K18" s="425"/>
    </row>
    <row r="19" spans="2:11" x14ac:dyDescent="0.3">
      <c r="B19" s="328" t="s">
        <v>626</v>
      </c>
      <c r="C19"/>
      <c r="D19"/>
      <c r="E19"/>
      <c r="F19"/>
      <c r="G19"/>
      <c r="H19"/>
      <c r="I19"/>
      <c r="J19"/>
      <c r="K19"/>
    </row>
    <row r="20" spans="2:11" x14ac:dyDescent="0.3">
      <c r="B20" s="40"/>
      <c r="C20" s="40"/>
      <c r="D20" s="40"/>
      <c r="E20" s="40"/>
      <c r="F20" s="40"/>
      <c r="G20" s="40"/>
      <c r="H20" s="40"/>
      <c r="I20" s="40"/>
      <c r="J20" s="40"/>
      <c r="K20" s="40"/>
    </row>
    <row r="21" spans="2:11" x14ac:dyDescent="0.3">
      <c r="B21" s="40"/>
      <c r="C21" s="40"/>
      <c r="D21" s="40"/>
      <c r="E21" s="40"/>
      <c r="F21" s="40"/>
      <c r="G21" s="40"/>
      <c r="H21" s="40"/>
      <c r="I21" s="40"/>
      <c r="J21" s="40"/>
      <c r="K21" s="40"/>
    </row>
    <row r="22" spans="2:11" x14ac:dyDescent="0.3">
      <c r="B22" s="40"/>
      <c r="C22" s="40"/>
      <c r="D22" s="40"/>
      <c r="E22" s="40"/>
      <c r="F22" s="40"/>
      <c r="G22" s="40"/>
      <c r="H22" s="40"/>
      <c r="I22" s="40"/>
      <c r="J22" s="40"/>
      <c r="K22" s="40"/>
    </row>
    <row r="23" spans="2:11" x14ac:dyDescent="0.3">
      <c r="B23" s="40"/>
      <c r="C23" s="40"/>
      <c r="D23" s="40"/>
      <c r="E23" s="40"/>
      <c r="F23" s="40"/>
      <c r="G23" s="40"/>
      <c r="H23" s="40"/>
      <c r="I23" s="40"/>
      <c r="J23" s="40"/>
      <c r="K23" s="40"/>
    </row>
    <row r="24" spans="2:11" x14ac:dyDescent="0.3">
      <c r="B24" s="40"/>
      <c r="C24" s="40"/>
      <c r="D24" s="40"/>
      <c r="E24" s="40"/>
      <c r="F24" s="40"/>
      <c r="G24" s="40"/>
      <c r="H24" s="40"/>
      <c r="I24" s="40"/>
      <c r="J24" s="40"/>
      <c r="K24" s="40"/>
    </row>
    <row r="25" spans="2:11" x14ac:dyDescent="0.3">
      <c r="B25" s="40"/>
      <c r="C25" s="40"/>
      <c r="D25" s="426"/>
      <c r="E25" s="40"/>
      <c r="F25" s="40"/>
      <c r="G25" s="40"/>
      <c r="H25" s="40"/>
      <c r="I25" s="40"/>
      <c r="J25" s="40"/>
      <c r="K25" s="40"/>
    </row>
    <row r="26" spans="2:11" x14ac:dyDescent="0.3">
      <c r="B26" s="40"/>
      <c r="C26" s="40"/>
      <c r="D26" s="40"/>
      <c r="E26" s="40"/>
      <c r="F26" s="40"/>
      <c r="G26" s="40"/>
      <c r="H26" s="40"/>
      <c r="I26" s="40"/>
      <c r="J26" s="40"/>
      <c r="K26" s="40"/>
    </row>
    <row r="27" spans="2:11" x14ac:dyDescent="0.3">
      <c r="B27" s="40"/>
      <c r="C27" s="40"/>
      <c r="D27" s="40"/>
      <c r="E27" s="40"/>
      <c r="F27" s="40"/>
      <c r="G27" s="40"/>
      <c r="H27" s="40"/>
      <c r="I27" s="40"/>
      <c r="J27" s="40"/>
      <c r="K27" s="40"/>
    </row>
    <row r="28" spans="2:11" x14ac:dyDescent="0.3">
      <c r="B28" s="40"/>
      <c r="C28" s="40"/>
      <c r="D28" s="40"/>
      <c r="E28" s="40"/>
      <c r="F28" s="40"/>
      <c r="G28" s="40"/>
      <c r="H28" s="40"/>
      <c r="I28" s="40"/>
      <c r="J28" s="40"/>
      <c r="K28" s="40"/>
    </row>
    <row r="29" spans="2:11" x14ac:dyDescent="0.3">
      <c r="B29" s="40"/>
      <c r="C29" s="40"/>
      <c r="D29" s="40"/>
      <c r="E29" s="40"/>
      <c r="F29" s="40"/>
      <c r="G29" s="40"/>
      <c r="H29" s="40"/>
      <c r="I29" s="40"/>
      <c r="J29" s="40"/>
      <c r="K29" s="40"/>
    </row>
    <row r="30" spans="2:11" x14ac:dyDescent="0.3">
      <c r="B30" s="40"/>
      <c r="C30" s="40"/>
      <c r="D30" s="40"/>
      <c r="E30" s="40"/>
      <c r="F30" s="40"/>
      <c r="G30" s="40"/>
      <c r="H30" s="40"/>
      <c r="I30" s="40"/>
      <c r="J30" s="40"/>
      <c r="K30" s="40"/>
    </row>
    <row r="31" spans="2:11" x14ac:dyDescent="0.3">
      <c r="B31" s="40"/>
      <c r="C31" s="40"/>
      <c r="D31" s="40"/>
      <c r="E31" s="40"/>
      <c r="F31" s="40"/>
      <c r="G31" s="40"/>
      <c r="H31" s="40"/>
      <c r="I31" s="40"/>
      <c r="J31" s="40"/>
      <c r="K31" s="40"/>
    </row>
    <row r="32" spans="2:11" x14ac:dyDescent="0.3">
      <c r="B32" s="40"/>
      <c r="C32" s="40"/>
      <c r="D32" s="40"/>
      <c r="E32" s="40"/>
      <c r="F32" s="40"/>
      <c r="G32" s="40"/>
      <c r="H32" s="40"/>
      <c r="I32" s="40"/>
      <c r="J32" s="40"/>
      <c r="K32" s="40"/>
    </row>
    <row r="33" spans="2:11" x14ac:dyDescent="0.3">
      <c r="B33" s="40"/>
      <c r="C33" s="40"/>
      <c r="D33" s="40"/>
      <c r="E33" s="40"/>
      <c r="F33" s="40"/>
      <c r="G33" s="40"/>
      <c r="H33" s="40"/>
      <c r="I33" s="40"/>
      <c r="J33" s="40"/>
      <c r="K33" s="40"/>
    </row>
    <row r="34" spans="2:11" x14ac:dyDescent="0.3">
      <c r="B34" s="40"/>
      <c r="C34" s="40"/>
      <c r="D34" s="40"/>
      <c r="E34" s="40"/>
      <c r="F34" s="40"/>
      <c r="G34" s="40"/>
      <c r="H34" s="40"/>
      <c r="I34" s="40"/>
      <c r="J34" s="40"/>
      <c r="K34" s="40"/>
    </row>
  </sheetData>
  <mergeCells count="1">
    <mergeCell ref="B3:F3"/>
  </mergeCells>
  <hyperlinks>
    <hyperlink ref="N1" location="'Navigation &amp; Instructions'!A1" display="Navigation" xr:uid="{00000000-0004-0000-3600-000000000000}"/>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B2"/>
  <sheetViews>
    <sheetView workbookViewId="0">
      <selection activeCell="B2" sqref="B2"/>
    </sheetView>
  </sheetViews>
  <sheetFormatPr defaultRowHeight="14.4" x14ac:dyDescent="0.3"/>
  <sheetData>
    <row r="2" spans="2:2" ht="18" x14ac:dyDescent="0.35">
      <c r="B2" s="56" t="s">
        <v>68</v>
      </c>
    </row>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B1:Q978"/>
  <sheetViews>
    <sheetView workbookViewId="0">
      <selection activeCell="S29" sqref="S29"/>
    </sheetView>
  </sheetViews>
  <sheetFormatPr defaultColWidth="8.77734375" defaultRowHeight="14.4" x14ac:dyDescent="0.3"/>
  <cols>
    <col min="1" max="1" width="4.21875" style="203" customWidth="1"/>
    <col min="2" max="2" width="39.77734375" style="202" customWidth="1"/>
    <col min="3" max="3" width="16.21875" style="202" customWidth="1"/>
    <col min="4" max="4" width="9.77734375" style="202" customWidth="1"/>
    <col min="5" max="12" width="9.77734375" style="203" customWidth="1"/>
    <col min="13" max="13" width="12" style="203" customWidth="1"/>
    <col min="14" max="14" width="39.44140625" style="203" bestFit="1" customWidth="1"/>
    <col min="15" max="17" width="15.21875" style="203" customWidth="1"/>
    <col min="18" max="16384" width="8.77734375" style="203"/>
  </cols>
  <sheetData>
    <row r="1" spans="2:17" ht="21" customHeight="1" x14ac:dyDescent="0.3">
      <c r="B1" s="201" t="s">
        <v>641</v>
      </c>
      <c r="N1" t="s">
        <v>628</v>
      </c>
    </row>
    <row r="2" spans="2:17" ht="13.5" customHeight="1" x14ac:dyDescent="0.3">
      <c r="K2" s="207"/>
      <c r="N2" t="s">
        <v>629</v>
      </c>
    </row>
    <row r="3" spans="2:17" x14ac:dyDescent="0.3">
      <c r="B3" s="777" t="s">
        <v>630</v>
      </c>
      <c r="C3" s="777"/>
      <c r="D3" s="777"/>
      <c r="E3" s="777"/>
      <c r="F3" s="777"/>
      <c r="G3" s="777"/>
      <c r="H3" s="777"/>
      <c r="I3" s="777"/>
      <c r="J3" s="777"/>
      <c r="N3" t="s">
        <v>631</v>
      </c>
    </row>
    <row r="4" spans="2:17" ht="15.45" customHeight="1" x14ac:dyDescent="0.3">
      <c r="B4" s="427" t="s">
        <v>632</v>
      </c>
      <c r="C4" s="428"/>
      <c r="D4" s="428"/>
      <c r="E4" s="428"/>
      <c r="F4" s="428"/>
      <c r="G4" s="428"/>
      <c r="H4" s="428"/>
      <c r="I4" s="428"/>
      <c r="J4" s="428"/>
      <c r="N4" t="s">
        <v>633</v>
      </c>
      <c r="O4" s="429"/>
      <c r="P4" s="429"/>
      <c r="Q4" s="429"/>
    </row>
    <row r="5" spans="2:17" ht="16.95" customHeight="1" x14ac:dyDescent="0.3">
      <c r="B5" s="427" t="s">
        <v>634</v>
      </c>
      <c r="C5" s="428"/>
      <c r="D5" s="428"/>
      <c r="E5" s="428"/>
      <c r="F5" s="428"/>
      <c r="G5" s="428"/>
      <c r="H5" s="428"/>
      <c r="I5" s="428"/>
      <c r="J5" s="428"/>
      <c r="O5" s="429"/>
      <c r="P5" s="429"/>
      <c r="Q5" s="429"/>
    </row>
    <row r="6" spans="2:17" ht="16.95" customHeight="1" x14ac:dyDescent="0.3">
      <c r="B6" s="427" t="s">
        <v>635</v>
      </c>
      <c r="O6" s="429"/>
      <c r="P6" s="429"/>
      <c r="Q6" s="429"/>
    </row>
    <row r="7" spans="2:17" ht="16.95" customHeight="1" x14ac:dyDescent="0.3">
      <c r="B7" s="427"/>
      <c r="O7" s="202"/>
      <c r="P7" s="205"/>
      <c r="Q7" s="205"/>
    </row>
    <row r="8" spans="2:17" ht="16.95" customHeight="1" x14ac:dyDescent="0.3">
      <c r="B8" s="204" t="s">
        <v>636</v>
      </c>
      <c r="O8" s="202"/>
      <c r="P8" s="205"/>
      <c r="Q8" s="205"/>
    </row>
    <row r="9" spans="2:17" ht="16.95" customHeight="1" x14ac:dyDescent="0.3">
      <c r="B9" s="207" t="s">
        <v>258</v>
      </c>
      <c r="C9" s="208"/>
      <c r="D9" s="203"/>
      <c r="O9" s="202"/>
      <c r="P9" s="205"/>
      <c r="Q9" s="205"/>
    </row>
    <row r="10" spans="2:17" ht="16.95" customHeight="1" x14ac:dyDescent="0.3">
      <c r="B10" s="209"/>
      <c r="C10" s="210">
        <v>2021</v>
      </c>
      <c r="D10" s="211">
        <v>2020</v>
      </c>
      <c r="E10" s="210">
        <v>2019</v>
      </c>
      <c r="F10" s="211">
        <v>2018</v>
      </c>
      <c r="G10" s="210">
        <v>2017</v>
      </c>
      <c r="O10" s="202"/>
      <c r="P10" s="205"/>
      <c r="Q10" s="205"/>
    </row>
    <row r="11" spans="2:17" ht="16.95" customHeight="1" x14ac:dyDescent="0.3">
      <c r="B11" s="209" t="s">
        <v>637</v>
      </c>
      <c r="C11" s="210"/>
      <c r="D11" s="212"/>
      <c r="E11" s="212"/>
      <c r="F11" s="212"/>
      <c r="G11" s="212"/>
      <c r="O11" s="202"/>
      <c r="P11" s="205"/>
      <c r="Q11" s="205"/>
    </row>
    <row r="12" spans="2:17" ht="16.95" customHeight="1" x14ac:dyDescent="0.3">
      <c r="B12" s="209" t="s">
        <v>638</v>
      </c>
      <c r="C12" s="210"/>
      <c r="D12" s="212"/>
      <c r="E12" s="212"/>
      <c r="F12" s="212"/>
      <c r="G12" s="212"/>
      <c r="O12" s="202"/>
      <c r="P12" s="205"/>
      <c r="Q12" s="205"/>
    </row>
    <row r="13" spans="2:17" ht="16.95" customHeight="1" x14ac:dyDescent="0.3">
      <c r="B13" s="209" t="s">
        <v>639</v>
      </c>
      <c r="C13" s="210"/>
      <c r="D13" s="212"/>
      <c r="E13" s="212"/>
      <c r="F13" s="212"/>
      <c r="G13" s="212"/>
      <c r="O13" s="202"/>
      <c r="P13" s="205"/>
      <c r="Q13" s="205"/>
    </row>
    <row r="14" spans="2:17" ht="16.95" customHeight="1" x14ac:dyDescent="0.3">
      <c r="B14" s="206"/>
      <c r="O14" s="202"/>
      <c r="P14" s="205"/>
      <c r="Q14" s="205"/>
    </row>
    <row r="15" spans="2:17" ht="16.95" customHeight="1" x14ac:dyDescent="0.3">
      <c r="B15" s="207" t="s">
        <v>329</v>
      </c>
      <c r="C15" s="208"/>
      <c r="D15" s="203"/>
      <c r="O15" s="202"/>
      <c r="P15" s="205"/>
      <c r="Q15" s="205"/>
    </row>
    <row r="16" spans="2:17" ht="16.5" customHeight="1" x14ac:dyDescent="0.3">
      <c r="B16" s="213"/>
      <c r="C16" s="214"/>
      <c r="D16" s="215"/>
      <c r="E16" s="216"/>
      <c r="F16" s="216"/>
      <c r="G16" s="216"/>
      <c r="H16" s="216"/>
      <c r="I16" s="216"/>
      <c r="J16" s="216"/>
      <c r="K16" s="216"/>
      <c r="L16" s="216"/>
      <c r="M16" s="217"/>
      <c r="O16" s="202"/>
      <c r="P16" s="205"/>
      <c r="Q16" s="205"/>
    </row>
    <row r="17" spans="2:17" x14ac:dyDescent="0.3">
      <c r="B17" s="218"/>
      <c r="C17" s="219"/>
      <c r="D17" s="220"/>
      <c r="E17" s="220"/>
      <c r="F17" s="220"/>
      <c r="G17" s="220"/>
      <c r="H17" s="220"/>
      <c r="I17" s="220"/>
      <c r="J17" s="220"/>
      <c r="K17" s="220"/>
      <c r="L17" s="220"/>
      <c r="M17" s="221"/>
      <c r="O17" s="202"/>
      <c r="P17" s="205"/>
      <c r="Q17" s="205"/>
    </row>
    <row r="18" spans="2:17" x14ac:dyDescent="0.3">
      <c r="B18" s="218"/>
      <c r="C18" s="219"/>
      <c r="D18" s="220"/>
      <c r="E18" s="220"/>
      <c r="F18" s="220"/>
      <c r="G18" s="220"/>
      <c r="H18" s="220"/>
      <c r="I18" s="220"/>
      <c r="J18" s="220"/>
      <c r="K18" s="220"/>
      <c r="L18" s="220"/>
      <c r="M18" s="221"/>
      <c r="O18" s="202"/>
      <c r="P18" s="205"/>
      <c r="Q18" s="205"/>
    </row>
    <row r="19" spans="2:17" x14ac:dyDescent="0.3">
      <c r="B19" s="218"/>
      <c r="C19" s="219"/>
      <c r="D19" s="220"/>
      <c r="E19" s="220"/>
      <c r="F19" s="220"/>
      <c r="G19" s="219"/>
      <c r="H19" s="220"/>
      <c r="I19" s="220"/>
      <c r="J19" s="220"/>
      <c r="K19" s="220"/>
      <c r="L19" s="220"/>
      <c r="M19" s="221"/>
      <c r="O19" s="202"/>
      <c r="P19" s="205"/>
      <c r="Q19" s="205"/>
    </row>
    <row r="20" spans="2:17" x14ac:dyDescent="0.3">
      <c r="B20" s="218"/>
      <c r="C20" s="219"/>
      <c r="D20" s="220"/>
      <c r="E20" s="220"/>
      <c r="F20" s="220"/>
      <c r="G20" s="220"/>
      <c r="H20" s="220"/>
      <c r="I20" s="220"/>
      <c r="J20" s="220"/>
      <c r="K20" s="220"/>
      <c r="L20" s="220"/>
      <c r="M20" s="221"/>
      <c r="O20" s="202"/>
      <c r="P20" s="205"/>
      <c r="Q20" s="205"/>
    </row>
    <row r="21" spans="2:17" x14ac:dyDescent="0.3">
      <c r="B21" s="218"/>
      <c r="C21" s="219"/>
      <c r="D21" s="220"/>
      <c r="E21" s="220"/>
      <c r="F21" s="220"/>
      <c r="G21" s="220"/>
      <c r="H21" s="220"/>
      <c r="I21" s="220"/>
      <c r="J21" s="220"/>
      <c r="K21" s="220"/>
      <c r="L21" s="220"/>
      <c r="M21" s="221"/>
      <c r="O21" s="202"/>
      <c r="P21" s="205"/>
      <c r="Q21" s="205"/>
    </row>
    <row r="22" spans="2:17" x14ac:dyDescent="0.3">
      <c r="B22" s="218"/>
      <c r="C22" s="219"/>
      <c r="D22" s="220"/>
      <c r="E22" s="220"/>
      <c r="F22" s="220"/>
      <c r="G22" s="220"/>
      <c r="H22" s="220"/>
      <c r="I22" s="220"/>
      <c r="J22" s="220"/>
      <c r="K22" s="220"/>
      <c r="L22" s="220"/>
      <c r="M22" s="221"/>
      <c r="O22" s="202"/>
      <c r="P22" s="205"/>
      <c r="Q22" s="205"/>
    </row>
    <row r="23" spans="2:17" x14ac:dyDescent="0.3">
      <c r="B23" s="218"/>
      <c r="C23" s="219"/>
      <c r="D23" s="220"/>
      <c r="E23" s="220"/>
      <c r="F23" s="220"/>
      <c r="G23" s="220"/>
      <c r="H23" s="220"/>
      <c r="I23" s="220"/>
      <c r="J23" s="220"/>
      <c r="K23" s="220"/>
      <c r="L23" s="220"/>
      <c r="M23" s="221"/>
      <c r="O23" s="202"/>
      <c r="P23" s="205"/>
      <c r="Q23" s="205"/>
    </row>
    <row r="24" spans="2:17" x14ac:dyDescent="0.3">
      <c r="B24" s="218"/>
      <c r="C24" s="219"/>
      <c r="D24" s="220"/>
      <c r="E24" s="220"/>
      <c r="F24" s="220"/>
      <c r="G24" s="220"/>
      <c r="H24" s="220"/>
      <c r="I24" s="220"/>
      <c r="J24" s="220"/>
      <c r="K24" s="220"/>
      <c r="L24" s="220"/>
      <c r="M24" s="221"/>
      <c r="O24" s="202"/>
      <c r="P24" s="205"/>
      <c r="Q24" s="205"/>
    </row>
    <row r="25" spans="2:17" x14ac:dyDescent="0.3">
      <c r="B25" s="218"/>
      <c r="C25" s="219"/>
      <c r="D25" s="220"/>
      <c r="E25" s="220"/>
      <c r="F25" s="220"/>
      <c r="G25" s="220"/>
      <c r="H25" s="220"/>
      <c r="I25" s="220"/>
      <c r="J25" s="220"/>
      <c r="K25" s="220"/>
      <c r="L25" s="220"/>
      <c r="M25" s="221"/>
      <c r="O25" s="202"/>
      <c r="P25" s="205"/>
      <c r="Q25" s="205"/>
    </row>
    <row r="26" spans="2:17" x14ac:dyDescent="0.3">
      <c r="B26" s="222"/>
      <c r="C26" s="223"/>
      <c r="D26" s="224"/>
      <c r="E26" s="224"/>
      <c r="F26" s="224"/>
      <c r="G26" s="224"/>
      <c r="H26" s="224"/>
      <c r="I26" s="224"/>
      <c r="J26" s="224"/>
      <c r="K26" s="224"/>
      <c r="L26" s="224"/>
      <c r="M26" s="225"/>
      <c r="O26" s="202"/>
      <c r="P26" s="205"/>
      <c r="Q26" s="205"/>
    </row>
    <row r="27" spans="2:17" x14ac:dyDescent="0.3">
      <c r="B27" s="203"/>
      <c r="C27" s="226"/>
      <c r="D27" s="203"/>
      <c r="O27" s="202"/>
      <c r="P27" s="205"/>
      <c r="Q27" s="205"/>
    </row>
    <row r="28" spans="2:17" x14ac:dyDescent="0.3">
      <c r="O28" s="202"/>
      <c r="P28" s="205"/>
      <c r="Q28" s="205"/>
    </row>
    <row r="29" spans="2:17" ht="15.6" x14ac:dyDescent="0.3">
      <c r="B29" s="201" t="s">
        <v>640</v>
      </c>
      <c r="C29" s="208"/>
      <c r="D29" s="203"/>
      <c r="O29" s="202"/>
      <c r="P29" s="205"/>
      <c r="Q29" s="205"/>
    </row>
    <row r="30" spans="2:17" x14ac:dyDescent="0.3">
      <c r="B30" s="213"/>
      <c r="C30" s="214"/>
      <c r="D30" s="215"/>
      <c r="E30" s="216"/>
      <c r="F30" s="216"/>
      <c r="G30" s="216"/>
      <c r="H30" s="216"/>
      <c r="I30" s="216"/>
      <c r="J30" s="216"/>
      <c r="K30" s="216"/>
      <c r="L30" s="216"/>
      <c r="M30" s="217"/>
      <c r="O30" s="202"/>
      <c r="P30" s="205"/>
      <c r="Q30" s="205"/>
    </row>
    <row r="31" spans="2:17" x14ac:dyDescent="0.3">
      <c r="B31" s="218"/>
      <c r="C31" s="219"/>
      <c r="D31" s="220"/>
      <c r="E31" s="220"/>
      <c r="F31" s="220"/>
      <c r="G31" s="220"/>
      <c r="H31" s="220"/>
      <c r="I31" s="220"/>
      <c r="J31" s="220"/>
      <c r="K31" s="220"/>
      <c r="L31" s="220"/>
      <c r="M31" s="221"/>
      <c r="O31" s="202"/>
      <c r="P31" s="205"/>
      <c r="Q31" s="205"/>
    </row>
    <row r="32" spans="2:17" x14ac:dyDescent="0.3">
      <c r="B32" s="218"/>
      <c r="C32" s="219"/>
      <c r="D32" s="220"/>
      <c r="E32" s="220"/>
      <c r="F32" s="220"/>
      <c r="G32" s="220"/>
      <c r="H32" s="220"/>
      <c r="I32" s="220"/>
      <c r="J32" s="220"/>
      <c r="K32" s="220"/>
      <c r="L32" s="220"/>
      <c r="M32" s="221"/>
      <c r="O32" s="202"/>
      <c r="P32" s="205"/>
      <c r="Q32" s="205"/>
    </row>
    <row r="33" spans="2:17" x14ac:dyDescent="0.3">
      <c r="B33" s="218"/>
      <c r="C33" s="219"/>
      <c r="D33" s="220"/>
      <c r="E33" s="220"/>
      <c r="F33" s="220"/>
      <c r="G33" s="220"/>
      <c r="H33" s="220"/>
      <c r="I33" s="220"/>
      <c r="J33" s="220"/>
      <c r="K33" s="220"/>
      <c r="L33" s="220"/>
      <c r="M33" s="221"/>
      <c r="O33" s="202"/>
      <c r="P33" s="205"/>
      <c r="Q33" s="205"/>
    </row>
    <row r="34" spans="2:17" x14ac:dyDescent="0.3">
      <c r="B34" s="218"/>
      <c r="C34" s="219"/>
      <c r="D34" s="220"/>
      <c r="E34" s="220"/>
      <c r="F34" s="220"/>
      <c r="G34" s="219"/>
      <c r="H34" s="220"/>
      <c r="I34" s="220"/>
      <c r="J34" s="220"/>
      <c r="K34" s="220"/>
      <c r="L34" s="220"/>
      <c r="M34" s="221"/>
      <c r="O34" s="202"/>
      <c r="P34" s="205"/>
      <c r="Q34" s="205"/>
    </row>
    <row r="35" spans="2:17" x14ac:dyDescent="0.3">
      <c r="B35" s="218"/>
      <c r="C35" s="219"/>
      <c r="D35" s="220"/>
      <c r="E35" s="220"/>
      <c r="F35" s="220"/>
      <c r="G35" s="220"/>
      <c r="H35" s="220"/>
      <c r="I35" s="220"/>
      <c r="J35" s="220"/>
      <c r="K35" s="220"/>
      <c r="L35" s="220"/>
      <c r="M35" s="221"/>
      <c r="O35" s="202"/>
      <c r="P35" s="205"/>
      <c r="Q35" s="205"/>
    </row>
    <row r="36" spans="2:17" x14ac:dyDescent="0.3">
      <c r="B36" s="218"/>
      <c r="C36" s="219"/>
      <c r="D36" s="220"/>
      <c r="E36" s="220"/>
      <c r="F36" s="220"/>
      <c r="G36" s="220"/>
      <c r="H36" s="220"/>
      <c r="I36" s="220"/>
      <c r="J36" s="220"/>
      <c r="K36" s="220"/>
      <c r="L36" s="220"/>
      <c r="M36" s="221"/>
      <c r="O36" s="202"/>
      <c r="P36" s="205"/>
      <c r="Q36" s="205"/>
    </row>
    <row r="37" spans="2:17" x14ac:dyDescent="0.3">
      <c r="B37" s="218"/>
      <c r="C37" s="219"/>
      <c r="D37" s="220"/>
      <c r="E37" s="220"/>
      <c r="F37" s="220"/>
      <c r="G37" s="220"/>
      <c r="H37" s="220"/>
      <c r="I37" s="220"/>
      <c r="J37" s="220"/>
      <c r="K37" s="220"/>
      <c r="L37" s="220"/>
      <c r="M37" s="221"/>
      <c r="O37" s="202"/>
      <c r="P37" s="205"/>
      <c r="Q37" s="205"/>
    </row>
    <row r="38" spans="2:17" x14ac:dyDescent="0.3">
      <c r="B38" s="218"/>
      <c r="C38" s="219"/>
      <c r="D38" s="220"/>
      <c r="E38" s="220"/>
      <c r="F38" s="220"/>
      <c r="G38" s="220"/>
      <c r="H38" s="220"/>
      <c r="I38" s="220"/>
      <c r="J38" s="220"/>
      <c r="K38" s="220"/>
      <c r="L38" s="220"/>
      <c r="M38" s="221"/>
      <c r="O38" s="202"/>
      <c r="P38" s="205"/>
      <c r="Q38" s="205"/>
    </row>
    <row r="39" spans="2:17" x14ac:dyDescent="0.3">
      <c r="B39" s="218"/>
      <c r="C39" s="219"/>
      <c r="D39" s="220"/>
      <c r="E39" s="220"/>
      <c r="F39" s="220"/>
      <c r="G39" s="220"/>
      <c r="H39" s="220"/>
      <c r="I39" s="220"/>
      <c r="J39" s="220"/>
      <c r="K39" s="220"/>
      <c r="L39" s="220"/>
      <c r="M39" s="221"/>
      <c r="O39" s="202"/>
      <c r="P39" s="205"/>
      <c r="Q39" s="205"/>
    </row>
    <row r="40" spans="2:17" x14ac:dyDescent="0.3">
      <c r="B40" s="218"/>
      <c r="C40" s="219"/>
      <c r="D40" s="220"/>
      <c r="E40" s="220"/>
      <c r="F40" s="220"/>
      <c r="G40" s="220"/>
      <c r="H40" s="220"/>
      <c r="I40" s="220"/>
      <c r="J40" s="220"/>
      <c r="K40" s="220"/>
      <c r="L40" s="220"/>
      <c r="M40" s="221"/>
      <c r="O40" s="202"/>
      <c r="P40" s="205"/>
      <c r="Q40" s="205"/>
    </row>
    <row r="41" spans="2:17" x14ac:dyDescent="0.3">
      <c r="B41" s="222"/>
      <c r="C41" s="223"/>
      <c r="D41" s="224"/>
      <c r="E41" s="224"/>
      <c r="F41" s="224"/>
      <c r="G41" s="224"/>
      <c r="H41" s="224"/>
      <c r="I41" s="224"/>
      <c r="J41" s="224"/>
      <c r="K41" s="224"/>
      <c r="L41" s="224"/>
      <c r="M41" s="225"/>
      <c r="O41" s="202"/>
      <c r="P41" s="205"/>
      <c r="Q41" s="205"/>
    </row>
    <row r="42" spans="2:17" x14ac:dyDescent="0.3">
      <c r="O42" s="202"/>
      <c r="P42" s="205"/>
      <c r="Q42" s="205"/>
    </row>
    <row r="43" spans="2:17" x14ac:dyDescent="0.3">
      <c r="O43" s="202"/>
      <c r="P43" s="205"/>
      <c r="Q43" s="205"/>
    </row>
    <row r="44" spans="2:17" x14ac:dyDescent="0.3">
      <c r="O44" s="202"/>
      <c r="P44" s="205"/>
      <c r="Q44" s="205"/>
    </row>
    <row r="45" spans="2:17" x14ac:dyDescent="0.3">
      <c r="O45" s="202"/>
      <c r="P45" s="205"/>
      <c r="Q45" s="205"/>
    </row>
    <row r="46" spans="2:17" x14ac:dyDescent="0.3">
      <c r="O46" s="202"/>
      <c r="P46" s="205"/>
      <c r="Q46" s="205"/>
    </row>
    <row r="47" spans="2:17" x14ac:dyDescent="0.3">
      <c r="O47" s="202"/>
      <c r="P47" s="205"/>
      <c r="Q47" s="205"/>
    </row>
    <row r="48" spans="2:17" x14ac:dyDescent="0.3">
      <c r="O48" s="202"/>
      <c r="P48" s="205"/>
      <c r="Q48" s="205"/>
    </row>
    <row r="49" spans="15:17" x14ac:dyDescent="0.3">
      <c r="O49" s="202"/>
      <c r="P49" s="205"/>
      <c r="Q49" s="205"/>
    </row>
    <row r="50" spans="15:17" x14ac:dyDescent="0.3">
      <c r="O50" s="202"/>
      <c r="P50" s="205"/>
      <c r="Q50" s="205"/>
    </row>
    <row r="51" spans="15:17" x14ac:dyDescent="0.3">
      <c r="O51" s="202"/>
      <c r="P51" s="205"/>
      <c r="Q51" s="205"/>
    </row>
    <row r="52" spans="15:17" x14ac:dyDescent="0.3">
      <c r="O52" s="202"/>
      <c r="P52" s="205"/>
      <c r="Q52" s="205"/>
    </row>
    <row r="53" spans="15:17" x14ac:dyDescent="0.3">
      <c r="O53" s="202"/>
      <c r="P53" s="205"/>
      <c r="Q53" s="205"/>
    </row>
    <row r="54" spans="15:17" x14ac:dyDescent="0.3">
      <c r="O54" s="202"/>
      <c r="P54" s="205"/>
      <c r="Q54" s="205"/>
    </row>
    <row r="55" spans="15:17" x14ac:dyDescent="0.3">
      <c r="O55" s="202"/>
      <c r="P55" s="205"/>
      <c r="Q55" s="205"/>
    </row>
    <row r="56" spans="15:17" x14ac:dyDescent="0.3">
      <c r="O56" s="202"/>
      <c r="P56" s="205"/>
      <c r="Q56" s="205"/>
    </row>
    <row r="57" spans="15:17" x14ac:dyDescent="0.3">
      <c r="O57" s="202"/>
      <c r="P57" s="205"/>
      <c r="Q57" s="205"/>
    </row>
    <row r="58" spans="15:17" x14ac:dyDescent="0.3">
      <c r="O58" s="202"/>
      <c r="P58" s="205"/>
      <c r="Q58" s="205"/>
    </row>
    <row r="59" spans="15:17" x14ac:dyDescent="0.3">
      <c r="O59" s="202"/>
      <c r="P59" s="205"/>
      <c r="Q59" s="205"/>
    </row>
    <row r="60" spans="15:17" x14ac:dyDescent="0.3">
      <c r="O60" s="202"/>
      <c r="P60" s="205"/>
      <c r="Q60" s="205"/>
    </row>
    <row r="61" spans="15:17" x14ac:dyDescent="0.3">
      <c r="O61" s="202"/>
      <c r="P61" s="205"/>
      <c r="Q61" s="205"/>
    </row>
    <row r="62" spans="15:17" x14ac:dyDescent="0.3">
      <c r="O62" s="202"/>
      <c r="P62" s="205"/>
      <c r="Q62" s="205"/>
    </row>
    <row r="63" spans="15:17" x14ac:dyDescent="0.3">
      <c r="O63" s="202"/>
      <c r="P63" s="205"/>
      <c r="Q63" s="205"/>
    </row>
    <row r="64" spans="15:17" x14ac:dyDescent="0.3">
      <c r="O64" s="202"/>
      <c r="P64" s="205"/>
      <c r="Q64" s="205"/>
    </row>
    <row r="65" spans="15:17" x14ac:dyDescent="0.3">
      <c r="O65" s="202"/>
      <c r="P65" s="205"/>
      <c r="Q65" s="205"/>
    </row>
    <row r="66" spans="15:17" x14ac:dyDescent="0.3">
      <c r="O66" s="202"/>
      <c r="P66" s="205"/>
      <c r="Q66" s="205"/>
    </row>
    <row r="67" spans="15:17" x14ac:dyDescent="0.3">
      <c r="O67" s="202"/>
      <c r="P67" s="205"/>
      <c r="Q67" s="205"/>
    </row>
    <row r="68" spans="15:17" x14ac:dyDescent="0.3">
      <c r="O68" s="202"/>
      <c r="P68" s="205"/>
      <c r="Q68" s="205"/>
    </row>
    <row r="69" spans="15:17" x14ac:dyDescent="0.3">
      <c r="O69" s="202"/>
      <c r="P69" s="205"/>
      <c r="Q69" s="205"/>
    </row>
    <row r="70" spans="15:17" x14ac:dyDescent="0.3">
      <c r="O70" s="202"/>
      <c r="P70" s="205"/>
      <c r="Q70" s="205"/>
    </row>
    <row r="71" spans="15:17" x14ac:dyDescent="0.3">
      <c r="O71" s="202"/>
      <c r="P71" s="205"/>
      <c r="Q71" s="205"/>
    </row>
    <row r="72" spans="15:17" x14ac:dyDescent="0.3">
      <c r="O72" s="202"/>
      <c r="P72" s="205"/>
      <c r="Q72" s="205"/>
    </row>
    <row r="73" spans="15:17" x14ac:dyDescent="0.3">
      <c r="O73" s="202"/>
      <c r="P73" s="205"/>
      <c r="Q73" s="205"/>
    </row>
    <row r="74" spans="15:17" x14ac:dyDescent="0.3">
      <c r="O74" s="202"/>
      <c r="P74" s="205"/>
      <c r="Q74" s="205"/>
    </row>
    <row r="75" spans="15:17" x14ac:dyDescent="0.3">
      <c r="O75" s="202"/>
      <c r="P75" s="205"/>
      <c r="Q75" s="205"/>
    </row>
    <row r="76" spans="15:17" x14ac:dyDescent="0.3">
      <c r="O76" s="202"/>
      <c r="P76" s="205"/>
      <c r="Q76" s="205"/>
    </row>
    <row r="77" spans="15:17" x14ac:dyDescent="0.3">
      <c r="O77" s="202"/>
      <c r="P77" s="205"/>
      <c r="Q77" s="205"/>
    </row>
    <row r="78" spans="15:17" x14ac:dyDescent="0.3">
      <c r="O78" s="202"/>
      <c r="P78" s="205"/>
      <c r="Q78" s="205"/>
    </row>
    <row r="79" spans="15:17" x14ac:dyDescent="0.3">
      <c r="O79" s="202"/>
      <c r="P79" s="205"/>
      <c r="Q79" s="205"/>
    </row>
    <row r="80" spans="15:17" x14ac:dyDescent="0.3">
      <c r="O80" s="202"/>
      <c r="P80" s="205"/>
      <c r="Q80" s="205"/>
    </row>
    <row r="81" spans="15:17" x14ac:dyDescent="0.3">
      <c r="O81" s="202"/>
      <c r="P81" s="205"/>
      <c r="Q81" s="205"/>
    </row>
    <row r="82" spans="15:17" x14ac:dyDescent="0.3">
      <c r="O82" s="202"/>
      <c r="P82" s="205"/>
      <c r="Q82" s="205"/>
    </row>
    <row r="83" spans="15:17" x14ac:dyDescent="0.3">
      <c r="O83" s="202"/>
      <c r="P83" s="205"/>
      <c r="Q83" s="205"/>
    </row>
    <row r="84" spans="15:17" x14ac:dyDescent="0.3">
      <c r="O84" s="202"/>
      <c r="P84" s="205"/>
      <c r="Q84" s="205"/>
    </row>
    <row r="85" spans="15:17" x14ac:dyDescent="0.3">
      <c r="O85" s="202"/>
      <c r="P85" s="205"/>
      <c r="Q85" s="205"/>
    </row>
    <row r="86" spans="15:17" x14ac:dyDescent="0.3">
      <c r="O86" s="202"/>
      <c r="P86" s="205"/>
      <c r="Q86" s="205"/>
    </row>
    <row r="87" spans="15:17" x14ac:dyDescent="0.3">
      <c r="O87" s="202"/>
      <c r="P87" s="205"/>
      <c r="Q87" s="205"/>
    </row>
    <row r="88" spans="15:17" x14ac:dyDescent="0.3">
      <c r="O88" s="202"/>
      <c r="P88" s="205"/>
      <c r="Q88" s="205"/>
    </row>
    <row r="89" spans="15:17" x14ac:dyDescent="0.3">
      <c r="O89" s="202"/>
      <c r="P89" s="205"/>
      <c r="Q89" s="205"/>
    </row>
    <row r="90" spans="15:17" x14ac:dyDescent="0.3">
      <c r="O90" s="202"/>
      <c r="P90" s="205"/>
      <c r="Q90" s="205"/>
    </row>
    <row r="91" spans="15:17" x14ac:dyDescent="0.3">
      <c r="O91" s="202"/>
      <c r="P91" s="205"/>
      <c r="Q91" s="205"/>
    </row>
    <row r="92" spans="15:17" x14ac:dyDescent="0.3">
      <c r="O92" s="202"/>
      <c r="P92" s="205"/>
      <c r="Q92" s="205"/>
    </row>
    <row r="93" spans="15:17" x14ac:dyDescent="0.3">
      <c r="O93" s="202"/>
      <c r="P93" s="205"/>
      <c r="Q93" s="205"/>
    </row>
    <row r="94" spans="15:17" x14ac:dyDescent="0.3">
      <c r="O94" s="202"/>
      <c r="P94" s="205"/>
      <c r="Q94" s="205"/>
    </row>
    <row r="95" spans="15:17" x14ac:dyDescent="0.3">
      <c r="O95" s="202"/>
      <c r="P95" s="205"/>
      <c r="Q95" s="205"/>
    </row>
    <row r="96" spans="15:17" x14ac:dyDescent="0.3">
      <c r="O96" s="202"/>
      <c r="P96" s="205"/>
      <c r="Q96" s="205"/>
    </row>
    <row r="97" spans="15:17" x14ac:dyDescent="0.3">
      <c r="O97" s="202"/>
      <c r="P97" s="205"/>
      <c r="Q97" s="205"/>
    </row>
    <row r="98" spans="15:17" x14ac:dyDescent="0.3">
      <c r="O98" s="202"/>
      <c r="P98" s="205"/>
      <c r="Q98" s="205"/>
    </row>
    <row r="99" spans="15:17" x14ac:dyDescent="0.3">
      <c r="O99" s="202"/>
      <c r="P99" s="205"/>
      <c r="Q99" s="205"/>
    </row>
    <row r="100" spans="15:17" x14ac:dyDescent="0.3">
      <c r="O100" s="202"/>
      <c r="P100" s="205"/>
      <c r="Q100" s="205"/>
    </row>
    <row r="101" spans="15:17" x14ac:dyDescent="0.3">
      <c r="O101" s="202"/>
      <c r="P101" s="205"/>
      <c r="Q101" s="205"/>
    </row>
    <row r="102" spans="15:17" x14ac:dyDescent="0.3">
      <c r="O102" s="202"/>
      <c r="P102" s="205"/>
      <c r="Q102" s="205"/>
    </row>
    <row r="103" spans="15:17" x14ac:dyDescent="0.3">
      <c r="O103" s="202"/>
      <c r="P103" s="205"/>
      <c r="Q103" s="205"/>
    </row>
    <row r="104" spans="15:17" x14ac:dyDescent="0.3">
      <c r="O104" s="202"/>
      <c r="P104" s="205"/>
      <c r="Q104" s="205"/>
    </row>
    <row r="105" spans="15:17" x14ac:dyDescent="0.3">
      <c r="O105" s="202"/>
      <c r="P105" s="205"/>
      <c r="Q105" s="205"/>
    </row>
    <row r="106" spans="15:17" x14ac:dyDescent="0.3">
      <c r="O106" s="202"/>
      <c r="P106" s="205"/>
      <c r="Q106" s="205"/>
    </row>
    <row r="107" spans="15:17" x14ac:dyDescent="0.3">
      <c r="O107" s="202"/>
      <c r="P107" s="205"/>
      <c r="Q107" s="205"/>
    </row>
    <row r="108" spans="15:17" x14ac:dyDescent="0.3">
      <c r="O108" s="202"/>
      <c r="P108" s="205"/>
      <c r="Q108" s="205"/>
    </row>
    <row r="109" spans="15:17" x14ac:dyDescent="0.3">
      <c r="O109" s="202"/>
      <c r="P109" s="205"/>
      <c r="Q109" s="205"/>
    </row>
    <row r="110" spans="15:17" x14ac:dyDescent="0.3">
      <c r="O110" s="202"/>
      <c r="P110" s="205"/>
      <c r="Q110" s="205"/>
    </row>
    <row r="111" spans="15:17" x14ac:dyDescent="0.3">
      <c r="O111" s="202"/>
      <c r="P111" s="205"/>
      <c r="Q111" s="205"/>
    </row>
    <row r="112" spans="15:17" x14ac:dyDescent="0.3">
      <c r="O112" s="202"/>
      <c r="P112" s="205"/>
      <c r="Q112" s="205"/>
    </row>
    <row r="113" spans="15:17" x14ac:dyDescent="0.3">
      <c r="O113" s="202"/>
      <c r="P113" s="205"/>
      <c r="Q113" s="205"/>
    </row>
    <row r="114" spans="15:17" x14ac:dyDescent="0.3">
      <c r="O114" s="202"/>
      <c r="P114" s="205"/>
      <c r="Q114" s="205"/>
    </row>
    <row r="115" spans="15:17" x14ac:dyDescent="0.3">
      <c r="O115" s="202"/>
      <c r="P115" s="205"/>
      <c r="Q115" s="205"/>
    </row>
    <row r="116" spans="15:17" x14ac:dyDescent="0.3">
      <c r="O116" s="202"/>
      <c r="P116" s="205"/>
      <c r="Q116" s="205"/>
    </row>
    <row r="117" spans="15:17" x14ac:dyDescent="0.3">
      <c r="O117" s="202"/>
      <c r="P117" s="205"/>
      <c r="Q117" s="205"/>
    </row>
    <row r="118" spans="15:17" x14ac:dyDescent="0.3">
      <c r="O118" s="202"/>
      <c r="P118" s="205"/>
      <c r="Q118" s="205"/>
    </row>
    <row r="119" spans="15:17" x14ac:dyDescent="0.3">
      <c r="O119" s="202"/>
      <c r="P119" s="205"/>
      <c r="Q119" s="205"/>
    </row>
    <row r="120" spans="15:17" x14ac:dyDescent="0.3">
      <c r="O120" s="202"/>
      <c r="P120" s="205"/>
      <c r="Q120" s="205"/>
    </row>
    <row r="121" spans="15:17" x14ac:dyDescent="0.3">
      <c r="O121" s="202"/>
      <c r="P121" s="205"/>
      <c r="Q121" s="205"/>
    </row>
    <row r="122" spans="15:17" x14ac:dyDescent="0.3">
      <c r="O122" s="202"/>
      <c r="P122" s="205"/>
      <c r="Q122" s="205"/>
    </row>
    <row r="123" spans="15:17" x14ac:dyDescent="0.3">
      <c r="O123" s="202"/>
      <c r="P123" s="205"/>
      <c r="Q123" s="205"/>
    </row>
    <row r="124" spans="15:17" x14ac:dyDescent="0.3">
      <c r="O124" s="202"/>
      <c r="P124" s="205"/>
      <c r="Q124" s="205"/>
    </row>
    <row r="125" spans="15:17" x14ac:dyDescent="0.3">
      <c r="O125" s="202"/>
      <c r="P125" s="205"/>
      <c r="Q125" s="205"/>
    </row>
    <row r="126" spans="15:17" x14ac:dyDescent="0.3">
      <c r="O126" s="202"/>
      <c r="P126" s="205"/>
      <c r="Q126" s="205"/>
    </row>
    <row r="127" spans="15:17" x14ac:dyDescent="0.3">
      <c r="O127" s="202"/>
      <c r="P127" s="205"/>
      <c r="Q127" s="205"/>
    </row>
    <row r="128" spans="15:17" x14ac:dyDescent="0.3">
      <c r="O128" s="202"/>
      <c r="P128" s="205"/>
      <c r="Q128" s="205"/>
    </row>
    <row r="129" spans="15:17" x14ac:dyDescent="0.3">
      <c r="O129" s="202"/>
      <c r="P129" s="205"/>
      <c r="Q129" s="205"/>
    </row>
    <row r="130" spans="15:17" x14ac:dyDescent="0.3">
      <c r="O130" s="202"/>
      <c r="P130" s="205"/>
      <c r="Q130" s="205"/>
    </row>
    <row r="131" spans="15:17" x14ac:dyDescent="0.3">
      <c r="O131" s="202"/>
      <c r="P131" s="205"/>
      <c r="Q131" s="205"/>
    </row>
    <row r="132" spans="15:17" x14ac:dyDescent="0.3">
      <c r="O132" s="202"/>
      <c r="P132" s="205"/>
      <c r="Q132" s="205"/>
    </row>
    <row r="133" spans="15:17" x14ac:dyDescent="0.3">
      <c r="O133" s="202"/>
      <c r="P133" s="205"/>
      <c r="Q133" s="205"/>
    </row>
    <row r="134" spans="15:17" x14ac:dyDescent="0.3">
      <c r="O134" s="202"/>
      <c r="P134" s="205"/>
      <c r="Q134" s="205"/>
    </row>
    <row r="135" spans="15:17" x14ac:dyDescent="0.3">
      <c r="O135" s="202"/>
      <c r="P135" s="205"/>
      <c r="Q135" s="205"/>
    </row>
    <row r="136" spans="15:17" x14ac:dyDescent="0.3">
      <c r="O136" s="202"/>
      <c r="P136" s="205"/>
      <c r="Q136" s="205"/>
    </row>
    <row r="137" spans="15:17" x14ac:dyDescent="0.3">
      <c r="O137" s="202"/>
      <c r="P137" s="205"/>
      <c r="Q137" s="205"/>
    </row>
    <row r="138" spans="15:17" x14ac:dyDescent="0.3">
      <c r="O138" s="202"/>
      <c r="P138" s="205"/>
      <c r="Q138" s="205"/>
    </row>
    <row r="139" spans="15:17" x14ac:dyDescent="0.3">
      <c r="O139" s="202"/>
      <c r="P139" s="205"/>
      <c r="Q139" s="205"/>
    </row>
    <row r="140" spans="15:17" x14ac:dyDescent="0.3">
      <c r="O140" s="202"/>
      <c r="P140" s="205"/>
      <c r="Q140" s="205"/>
    </row>
    <row r="141" spans="15:17" x14ac:dyDescent="0.3">
      <c r="O141" s="202"/>
      <c r="P141" s="205"/>
      <c r="Q141" s="205"/>
    </row>
    <row r="142" spans="15:17" x14ac:dyDescent="0.3">
      <c r="O142" s="202"/>
      <c r="P142" s="205"/>
      <c r="Q142" s="205"/>
    </row>
    <row r="143" spans="15:17" x14ac:dyDescent="0.3">
      <c r="O143" s="202"/>
      <c r="P143" s="205"/>
      <c r="Q143" s="205"/>
    </row>
    <row r="144" spans="15:17" x14ac:dyDescent="0.3">
      <c r="O144" s="202"/>
      <c r="P144" s="205"/>
      <c r="Q144" s="205"/>
    </row>
    <row r="145" spans="15:17" x14ac:dyDescent="0.3">
      <c r="O145" s="202"/>
      <c r="P145" s="205"/>
      <c r="Q145" s="205"/>
    </row>
    <row r="146" spans="15:17" x14ac:dyDescent="0.3">
      <c r="O146" s="202"/>
      <c r="P146" s="205"/>
      <c r="Q146" s="205"/>
    </row>
    <row r="147" spans="15:17" x14ac:dyDescent="0.3">
      <c r="O147" s="202"/>
      <c r="P147" s="205"/>
      <c r="Q147" s="205"/>
    </row>
    <row r="148" spans="15:17" x14ac:dyDescent="0.3">
      <c r="O148" s="202"/>
      <c r="P148" s="205"/>
      <c r="Q148" s="205"/>
    </row>
    <row r="149" spans="15:17" x14ac:dyDescent="0.3">
      <c r="O149" s="202"/>
      <c r="P149" s="205"/>
      <c r="Q149" s="205"/>
    </row>
    <row r="150" spans="15:17" x14ac:dyDescent="0.3">
      <c r="O150" s="202"/>
      <c r="P150" s="205"/>
      <c r="Q150" s="205"/>
    </row>
    <row r="151" spans="15:17" x14ac:dyDescent="0.3">
      <c r="O151" s="202"/>
      <c r="P151" s="205"/>
      <c r="Q151" s="205"/>
    </row>
    <row r="152" spans="15:17" x14ac:dyDescent="0.3">
      <c r="O152" s="202"/>
      <c r="P152" s="205"/>
      <c r="Q152" s="205"/>
    </row>
    <row r="153" spans="15:17" x14ac:dyDescent="0.3">
      <c r="O153" s="202"/>
      <c r="P153" s="205"/>
      <c r="Q153" s="205"/>
    </row>
    <row r="154" spans="15:17" x14ac:dyDescent="0.3">
      <c r="O154" s="202"/>
      <c r="P154" s="205"/>
      <c r="Q154" s="205"/>
    </row>
    <row r="155" spans="15:17" x14ac:dyDescent="0.3">
      <c r="O155" s="202"/>
      <c r="P155" s="205"/>
      <c r="Q155" s="205"/>
    </row>
    <row r="156" spans="15:17" x14ac:dyDescent="0.3">
      <c r="O156" s="202"/>
      <c r="P156" s="205"/>
      <c r="Q156" s="205"/>
    </row>
    <row r="157" spans="15:17" x14ac:dyDescent="0.3">
      <c r="O157" s="202"/>
      <c r="P157" s="205"/>
      <c r="Q157" s="205"/>
    </row>
    <row r="158" spans="15:17" x14ac:dyDescent="0.3">
      <c r="O158" s="202"/>
      <c r="P158" s="205"/>
      <c r="Q158" s="205"/>
    </row>
    <row r="159" spans="15:17" x14ac:dyDescent="0.3">
      <c r="O159" s="202"/>
      <c r="P159" s="205"/>
      <c r="Q159" s="205"/>
    </row>
    <row r="160" spans="15:17" x14ac:dyDescent="0.3">
      <c r="O160" s="202"/>
      <c r="P160" s="205"/>
      <c r="Q160" s="205"/>
    </row>
    <row r="161" spans="15:17" x14ac:dyDescent="0.3">
      <c r="O161" s="202"/>
      <c r="P161" s="205"/>
      <c r="Q161" s="205"/>
    </row>
    <row r="162" spans="15:17" x14ac:dyDescent="0.3">
      <c r="O162" s="202"/>
      <c r="P162" s="205"/>
      <c r="Q162" s="205"/>
    </row>
    <row r="163" spans="15:17" x14ac:dyDescent="0.3">
      <c r="O163" s="202"/>
      <c r="P163" s="205"/>
      <c r="Q163" s="205"/>
    </row>
    <row r="164" spans="15:17" x14ac:dyDescent="0.3">
      <c r="O164" s="202"/>
      <c r="P164" s="205"/>
      <c r="Q164" s="205"/>
    </row>
    <row r="165" spans="15:17" x14ac:dyDescent="0.3">
      <c r="O165" s="202"/>
      <c r="P165" s="205"/>
      <c r="Q165" s="205"/>
    </row>
    <row r="166" spans="15:17" x14ac:dyDescent="0.3">
      <c r="O166" s="202"/>
      <c r="P166" s="205"/>
      <c r="Q166" s="205"/>
    </row>
    <row r="167" spans="15:17" x14ac:dyDescent="0.3">
      <c r="O167" s="202"/>
      <c r="P167" s="205"/>
      <c r="Q167" s="205"/>
    </row>
    <row r="168" spans="15:17" x14ac:dyDescent="0.3">
      <c r="O168" s="202"/>
      <c r="P168" s="205"/>
      <c r="Q168" s="205"/>
    </row>
    <row r="169" spans="15:17" x14ac:dyDescent="0.3">
      <c r="O169" s="202"/>
      <c r="P169" s="205"/>
      <c r="Q169" s="205"/>
    </row>
    <row r="170" spans="15:17" x14ac:dyDescent="0.3">
      <c r="O170" s="202"/>
      <c r="P170" s="205"/>
      <c r="Q170" s="205"/>
    </row>
    <row r="171" spans="15:17" x14ac:dyDescent="0.3">
      <c r="O171" s="202"/>
      <c r="P171" s="205"/>
      <c r="Q171" s="205"/>
    </row>
    <row r="172" spans="15:17" x14ac:dyDescent="0.3">
      <c r="O172" s="202"/>
      <c r="P172" s="205"/>
      <c r="Q172" s="205"/>
    </row>
    <row r="173" spans="15:17" x14ac:dyDescent="0.3">
      <c r="O173" s="202"/>
      <c r="P173" s="205"/>
      <c r="Q173" s="205"/>
    </row>
    <row r="174" spans="15:17" x14ac:dyDescent="0.3">
      <c r="O174" s="202"/>
      <c r="P174" s="205"/>
      <c r="Q174" s="205"/>
    </row>
    <row r="175" spans="15:17" x14ac:dyDescent="0.3">
      <c r="O175" s="202"/>
      <c r="P175" s="205"/>
      <c r="Q175" s="205"/>
    </row>
    <row r="176" spans="15:17" x14ac:dyDescent="0.3">
      <c r="O176" s="202"/>
      <c r="P176" s="205"/>
      <c r="Q176" s="205"/>
    </row>
    <row r="177" spans="15:17" x14ac:dyDescent="0.3">
      <c r="O177" s="202"/>
      <c r="P177" s="205"/>
      <c r="Q177" s="205"/>
    </row>
    <row r="178" spans="15:17" x14ac:dyDescent="0.3">
      <c r="O178" s="202"/>
      <c r="P178" s="205"/>
      <c r="Q178" s="205"/>
    </row>
    <row r="179" spans="15:17" x14ac:dyDescent="0.3">
      <c r="O179" s="202"/>
      <c r="P179" s="205"/>
      <c r="Q179" s="205"/>
    </row>
    <row r="180" spans="15:17" x14ac:dyDescent="0.3">
      <c r="O180" s="202"/>
      <c r="P180" s="205"/>
      <c r="Q180" s="205"/>
    </row>
    <row r="181" spans="15:17" x14ac:dyDescent="0.3">
      <c r="O181" s="202"/>
      <c r="P181" s="205"/>
      <c r="Q181" s="205"/>
    </row>
    <row r="182" spans="15:17" x14ac:dyDescent="0.3">
      <c r="O182" s="202"/>
      <c r="P182" s="205"/>
      <c r="Q182" s="205"/>
    </row>
    <row r="183" spans="15:17" x14ac:dyDescent="0.3">
      <c r="O183" s="202"/>
      <c r="P183" s="205"/>
      <c r="Q183" s="205"/>
    </row>
    <row r="184" spans="15:17" x14ac:dyDescent="0.3">
      <c r="O184" s="202"/>
      <c r="P184" s="205"/>
      <c r="Q184" s="205"/>
    </row>
    <row r="185" spans="15:17" x14ac:dyDescent="0.3">
      <c r="O185" s="202"/>
      <c r="P185" s="205"/>
      <c r="Q185" s="205"/>
    </row>
    <row r="186" spans="15:17" x14ac:dyDescent="0.3">
      <c r="O186" s="202"/>
      <c r="P186" s="205"/>
      <c r="Q186" s="205"/>
    </row>
    <row r="187" spans="15:17" x14ac:dyDescent="0.3">
      <c r="O187" s="202"/>
      <c r="P187" s="205"/>
      <c r="Q187" s="205"/>
    </row>
    <row r="188" spans="15:17" x14ac:dyDescent="0.3">
      <c r="O188" s="202"/>
      <c r="P188" s="205"/>
      <c r="Q188" s="205"/>
    </row>
    <row r="189" spans="15:17" x14ac:dyDescent="0.3">
      <c r="O189" s="202"/>
      <c r="P189" s="205"/>
      <c r="Q189" s="205"/>
    </row>
    <row r="190" spans="15:17" x14ac:dyDescent="0.3">
      <c r="O190" s="202"/>
      <c r="P190" s="205"/>
      <c r="Q190" s="205"/>
    </row>
    <row r="191" spans="15:17" x14ac:dyDescent="0.3">
      <c r="O191" s="202"/>
      <c r="P191" s="205"/>
      <c r="Q191" s="205"/>
    </row>
    <row r="192" spans="15:17" x14ac:dyDescent="0.3">
      <c r="O192" s="202"/>
      <c r="P192" s="205"/>
      <c r="Q192" s="205"/>
    </row>
    <row r="193" spans="15:17" x14ac:dyDescent="0.3">
      <c r="O193" s="202"/>
      <c r="P193" s="205"/>
      <c r="Q193" s="205"/>
    </row>
    <row r="194" spans="15:17" x14ac:dyDescent="0.3">
      <c r="O194" s="202"/>
      <c r="P194" s="205"/>
      <c r="Q194" s="205"/>
    </row>
    <row r="195" spans="15:17" x14ac:dyDescent="0.3">
      <c r="O195" s="202"/>
      <c r="P195" s="205"/>
      <c r="Q195" s="205"/>
    </row>
    <row r="196" spans="15:17" x14ac:dyDescent="0.3">
      <c r="O196" s="202"/>
      <c r="P196" s="205"/>
      <c r="Q196" s="205"/>
    </row>
    <row r="197" spans="15:17" x14ac:dyDescent="0.3">
      <c r="O197" s="202"/>
      <c r="P197" s="205"/>
      <c r="Q197" s="205"/>
    </row>
    <row r="198" spans="15:17" x14ac:dyDescent="0.3">
      <c r="O198" s="202"/>
      <c r="P198" s="205"/>
      <c r="Q198" s="205"/>
    </row>
    <row r="199" spans="15:17" x14ac:dyDescent="0.3">
      <c r="O199" s="202"/>
      <c r="P199" s="205"/>
      <c r="Q199" s="205"/>
    </row>
    <row r="200" spans="15:17" x14ac:dyDescent="0.3">
      <c r="O200" s="202"/>
      <c r="P200" s="205"/>
      <c r="Q200" s="205"/>
    </row>
    <row r="201" spans="15:17" x14ac:dyDescent="0.3">
      <c r="O201" s="202"/>
      <c r="P201" s="205"/>
      <c r="Q201" s="205"/>
    </row>
    <row r="202" spans="15:17" x14ac:dyDescent="0.3">
      <c r="O202" s="202"/>
      <c r="P202" s="205"/>
      <c r="Q202" s="205"/>
    </row>
    <row r="203" spans="15:17" x14ac:dyDescent="0.3">
      <c r="O203" s="202"/>
      <c r="P203" s="205"/>
      <c r="Q203" s="205"/>
    </row>
    <row r="204" spans="15:17" x14ac:dyDescent="0.3">
      <c r="O204" s="202"/>
      <c r="P204" s="205"/>
      <c r="Q204" s="205"/>
    </row>
    <row r="205" spans="15:17" x14ac:dyDescent="0.3">
      <c r="O205" s="202"/>
      <c r="P205" s="205"/>
      <c r="Q205" s="205"/>
    </row>
    <row r="206" spans="15:17" x14ac:dyDescent="0.3">
      <c r="O206" s="202"/>
      <c r="P206" s="205"/>
      <c r="Q206" s="205"/>
    </row>
    <row r="207" spans="15:17" x14ac:dyDescent="0.3">
      <c r="O207" s="202"/>
      <c r="P207" s="205"/>
      <c r="Q207" s="205"/>
    </row>
    <row r="208" spans="15:17" x14ac:dyDescent="0.3">
      <c r="O208" s="202"/>
      <c r="P208" s="205"/>
      <c r="Q208" s="205"/>
    </row>
    <row r="209" spans="15:17" x14ac:dyDescent="0.3">
      <c r="O209" s="202"/>
      <c r="P209" s="205"/>
      <c r="Q209" s="205"/>
    </row>
    <row r="210" spans="15:17" x14ac:dyDescent="0.3">
      <c r="O210" s="202"/>
      <c r="P210" s="205"/>
      <c r="Q210" s="205"/>
    </row>
    <row r="211" spans="15:17" x14ac:dyDescent="0.3">
      <c r="O211" s="202"/>
      <c r="P211" s="205"/>
      <c r="Q211" s="205"/>
    </row>
    <row r="212" spans="15:17" x14ac:dyDescent="0.3">
      <c r="O212" s="202"/>
      <c r="P212" s="205"/>
      <c r="Q212" s="205"/>
    </row>
    <row r="213" spans="15:17" x14ac:dyDescent="0.3">
      <c r="O213" s="202"/>
      <c r="P213" s="205"/>
      <c r="Q213" s="205"/>
    </row>
    <row r="214" spans="15:17" x14ac:dyDescent="0.3">
      <c r="O214" s="202"/>
      <c r="P214" s="205"/>
      <c r="Q214" s="205"/>
    </row>
    <row r="215" spans="15:17" x14ac:dyDescent="0.3">
      <c r="O215" s="202"/>
      <c r="P215" s="205"/>
      <c r="Q215" s="205"/>
    </row>
    <row r="216" spans="15:17" x14ac:dyDescent="0.3">
      <c r="O216" s="202"/>
      <c r="P216" s="205"/>
      <c r="Q216" s="205"/>
    </row>
    <row r="217" spans="15:17" x14ac:dyDescent="0.3">
      <c r="O217" s="202"/>
      <c r="P217" s="205"/>
      <c r="Q217" s="205"/>
    </row>
    <row r="218" spans="15:17" x14ac:dyDescent="0.3">
      <c r="O218" s="202"/>
      <c r="P218" s="205"/>
      <c r="Q218" s="205"/>
    </row>
    <row r="219" spans="15:17" x14ac:dyDescent="0.3">
      <c r="O219" s="202"/>
      <c r="P219" s="205"/>
      <c r="Q219" s="205"/>
    </row>
    <row r="220" spans="15:17" x14ac:dyDescent="0.3">
      <c r="O220" s="202"/>
      <c r="P220" s="205"/>
      <c r="Q220" s="205"/>
    </row>
    <row r="221" spans="15:17" x14ac:dyDescent="0.3">
      <c r="O221" s="202"/>
      <c r="P221" s="205"/>
      <c r="Q221" s="205"/>
    </row>
    <row r="222" spans="15:17" x14ac:dyDescent="0.3">
      <c r="O222" s="202"/>
      <c r="P222" s="205"/>
      <c r="Q222" s="205"/>
    </row>
    <row r="223" spans="15:17" x14ac:dyDescent="0.3">
      <c r="O223" s="202"/>
      <c r="P223" s="205"/>
      <c r="Q223" s="205"/>
    </row>
    <row r="224" spans="15:17" x14ac:dyDescent="0.3">
      <c r="O224" s="202"/>
      <c r="P224" s="205"/>
      <c r="Q224" s="205"/>
    </row>
    <row r="225" spans="15:17" x14ac:dyDescent="0.3">
      <c r="O225" s="202"/>
      <c r="P225" s="205"/>
      <c r="Q225" s="205"/>
    </row>
    <row r="226" spans="15:17" x14ac:dyDescent="0.3">
      <c r="O226" s="202"/>
      <c r="P226" s="205"/>
      <c r="Q226" s="205"/>
    </row>
    <row r="227" spans="15:17" x14ac:dyDescent="0.3">
      <c r="O227" s="202"/>
      <c r="P227" s="205"/>
      <c r="Q227" s="205"/>
    </row>
    <row r="228" spans="15:17" x14ac:dyDescent="0.3">
      <c r="O228" s="202"/>
      <c r="P228" s="205"/>
      <c r="Q228" s="205"/>
    </row>
    <row r="229" spans="15:17" x14ac:dyDescent="0.3">
      <c r="O229" s="202"/>
      <c r="P229" s="205"/>
      <c r="Q229" s="205"/>
    </row>
    <row r="230" spans="15:17" x14ac:dyDescent="0.3">
      <c r="O230" s="202"/>
      <c r="P230" s="205"/>
      <c r="Q230" s="205"/>
    </row>
    <row r="231" spans="15:17" x14ac:dyDescent="0.3">
      <c r="O231" s="202"/>
      <c r="P231" s="205"/>
      <c r="Q231" s="205"/>
    </row>
    <row r="232" spans="15:17" x14ac:dyDescent="0.3">
      <c r="O232" s="202"/>
      <c r="P232" s="205"/>
      <c r="Q232" s="205"/>
    </row>
    <row r="233" spans="15:17" x14ac:dyDescent="0.3">
      <c r="O233" s="202"/>
      <c r="P233" s="205"/>
      <c r="Q233" s="205"/>
    </row>
    <row r="234" spans="15:17" x14ac:dyDescent="0.3">
      <c r="O234" s="202"/>
      <c r="P234" s="205"/>
      <c r="Q234" s="205"/>
    </row>
    <row r="235" spans="15:17" x14ac:dyDescent="0.3">
      <c r="O235" s="202"/>
      <c r="P235" s="205"/>
      <c r="Q235" s="205"/>
    </row>
    <row r="236" spans="15:17" x14ac:dyDescent="0.3">
      <c r="O236" s="202"/>
      <c r="P236" s="205"/>
      <c r="Q236" s="205"/>
    </row>
    <row r="237" spans="15:17" x14ac:dyDescent="0.3">
      <c r="O237" s="202"/>
      <c r="P237" s="205"/>
      <c r="Q237" s="205"/>
    </row>
    <row r="238" spans="15:17" x14ac:dyDescent="0.3">
      <c r="O238" s="202"/>
      <c r="P238" s="205"/>
      <c r="Q238" s="205"/>
    </row>
    <row r="239" spans="15:17" x14ac:dyDescent="0.3">
      <c r="O239" s="202"/>
      <c r="P239" s="205"/>
      <c r="Q239" s="205"/>
    </row>
    <row r="240" spans="15:17" x14ac:dyDescent="0.3">
      <c r="O240" s="202"/>
      <c r="P240" s="205"/>
      <c r="Q240" s="205"/>
    </row>
    <row r="241" spans="15:17" x14ac:dyDescent="0.3">
      <c r="O241" s="202"/>
      <c r="P241" s="205"/>
      <c r="Q241" s="205"/>
    </row>
    <row r="242" spans="15:17" x14ac:dyDescent="0.3">
      <c r="O242" s="202"/>
      <c r="P242" s="205"/>
      <c r="Q242" s="205"/>
    </row>
    <row r="243" spans="15:17" x14ac:dyDescent="0.3">
      <c r="O243" s="202"/>
      <c r="P243" s="205"/>
      <c r="Q243" s="205"/>
    </row>
    <row r="244" spans="15:17" x14ac:dyDescent="0.3">
      <c r="O244" s="202"/>
      <c r="P244" s="205"/>
      <c r="Q244" s="205"/>
    </row>
    <row r="245" spans="15:17" x14ac:dyDescent="0.3">
      <c r="O245" s="202"/>
      <c r="P245" s="205"/>
      <c r="Q245" s="205"/>
    </row>
    <row r="246" spans="15:17" x14ac:dyDescent="0.3">
      <c r="O246" s="202"/>
      <c r="P246" s="205"/>
      <c r="Q246" s="205"/>
    </row>
    <row r="247" spans="15:17" x14ac:dyDescent="0.3">
      <c r="O247" s="202"/>
      <c r="P247" s="205"/>
      <c r="Q247" s="205"/>
    </row>
    <row r="248" spans="15:17" x14ac:dyDescent="0.3">
      <c r="O248" s="202"/>
      <c r="P248" s="205"/>
      <c r="Q248" s="205"/>
    </row>
    <row r="249" spans="15:17" x14ac:dyDescent="0.3">
      <c r="O249" s="202"/>
      <c r="P249" s="205"/>
      <c r="Q249" s="205"/>
    </row>
    <row r="250" spans="15:17" x14ac:dyDescent="0.3">
      <c r="O250" s="202"/>
      <c r="P250" s="205"/>
      <c r="Q250" s="205"/>
    </row>
    <row r="251" spans="15:17" x14ac:dyDescent="0.3">
      <c r="O251" s="202"/>
      <c r="P251" s="205"/>
      <c r="Q251" s="205"/>
    </row>
    <row r="252" spans="15:17" x14ac:dyDescent="0.3">
      <c r="O252" s="202"/>
      <c r="P252" s="205"/>
      <c r="Q252" s="205"/>
    </row>
    <row r="253" spans="15:17" x14ac:dyDescent="0.3">
      <c r="O253" s="202"/>
      <c r="P253" s="205"/>
      <c r="Q253" s="205"/>
    </row>
    <row r="254" spans="15:17" x14ac:dyDescent="0.3">
      <c r="O254" s="202"/>
      <c r="P254" s="205"/>
      <c r="Q254" s="205"/>
    </row>
    <row r="255" spans="15:17" x14ac:dyDescent="0.3">
      <c r="O255" s="202"/>
      <c r="P255" s="205"/>
      <c r="Q255" s="205"/>
    </row>
    <row r="256" spans="15:17" x14ac:dyDescent="0.3">
      <c r="O256" s="202"/>
      <c r="P256" s="205"/>
      <c r="Q256" s="205"/>
    </row>
    <row r="257" spans="15:17" x14ac:dyDescent="0.3">
      <c r="O257" s="202"/>
      <c r="P257" s="205"/>
      <c r="Q257" s="205"/>
    </row>
    <row r="258" spans="15:17" x14ac:dyDescent="0.3">
      <c r="O258" s="202"/>
      <c r="P258" s="205"/>
      <c r="Q258" s="205"/>
    </row>
    <row r="259" spans="15:17" x14ac:dyDescent="0.3">
      <c r="O259" s="202"/>
      <c r="P259" s="205"/>
      <c r="Q259" s="205"/>
    </row>
    <row r="260" spans="15:17" x14ac:dyDescent="0.3">
      <c r="O260" s="202"/>
      <c r="P260" s="205"/>
      <c r="Q260" s="205"/>
    </row>
    <row r="261" spans="15:17" x14ac:dyDescent="0.3">
      <c r="O261" s="202"/>
      <c r="P261" s="205"/>
      <c r="Q261" s="205"/>
    </row>
    <row r="262" spans="15:17" x14ac:dyDescent="0.3">
      <c r="O262" s="202"/>
      <c r="P262" s="205"/>
      <c r="Q262" s="205"/>
    </row>
    <row r="263" spans="15:17" x14ac:dyDescent="0.3">
      <c r="O263" s="202"/>
      <c r="P263" s="205"/>
      <c r="Q263" s="205"/>
    </row>
    <row r="264" spans="15:17" x14ac:dyDescent="0.3">
      <c r="O264" s="202"/>
      <c r="P264" s="205"/>
      <c r="Q264" s="205"/>
    </row>
    <row r="265" spans="15:17" x14ac:dyDescent="0.3">
      <c r="O265" s="202"/>
      <c r="P265" s="205"/>
      <c r="Q265" s="205"/>
    </row>
    <row r="266" spans="15:17" x14ac:dyDescent="0.3">
      <c r="O266" s="202"/>
      <c r="P266" s="205"/>
      <c r="Q266" s="205"/>
    </row>
    <row r="267" spans="15:17" x14ac:dyDescent="0.3">
      <c r="O267" s="202"/>
      <c r="P267" s="205"/>
      <c r="Q267" s="205"/>
    </row>
    <row r="268" spans="15:17" x14ac:dyDescent="0.3">
      <c r="O268" s="202"/>
      <c r="P268" s="205"/>
      <c r="Q268" s="205"/>
    </row>
    <row r="269" spans="15:17" x14ac:dyDescent="0.3">
      <c r="O269" s="202"/>
      <c r="P269" s="205"/>
      <c r="Q269" s="205"/>
    </row>
    <row r="270" spans="15:17" x14ac:dyDescent="0.3">
      <c r="O270" s="202"/>
      <c r="P270" s="205"/>
      <c r="Q270" s="205"/>
    </row>
    <row r="271" spans="15:17" x14ac:dyDescent="0.3">
      <c r="O271" s="202"/>
      <c r="P271" s="205"/>
      <c r="Q271" s="205"/>
    </row>
    <row r="272" spans="15:17" x14ac:dyDescent="0.3">
      <c r="O272" s="202"/>
      <c r="P272" s="205"/>
      <c r="Q272" s="205"/>
    </row>
    <row r="273" spans="15:17" x14ac:dyDescent="0.3">
      <c r="O273" s="202"/>
      <c r="P273" s="205"/>
      <c r="Q273" s="205"/>
    </row>
    <row r="274" spans="15:17" x14ac:dyDescent="0.3">
      <c r="O274" s="202"/>
      <c r="P274" s="205"/>
      <c r="Q274" s="205"/>
    </row>
    <row r="275" spans="15:17" x14ac:dyDescent="0.3">
      <c r="O275" s="202"/>
      <c r="P275" s="205"/>
      <c r="Q275" s="205"/>
    </row>
    <row r="276" spans="15:17" x14ac:dyDescent="0.3">
      <c r="O276" s="202"/>
      <c r="P276" s="205"/>
      <c r="Q276" s="205"/>
    </row>
    <row r="277" spans="15:17" x14ac:dyDescent="0.3">
      <c r="O277" s="202"/>
      <c r="P277" s="205"/>
      <c r="Q277" s="205"/>
    </row>
    <row r="278" spans="15:17" x14ac:dyDescent="0.3">
      <c r="O278" s="202"/>
      <c r="P278" s="205"/>
      <c r="Q278" s="205"/>
    </row>
    <row r="279" spans="15:17" x14ac:dyDescent="0.3">
      <c r="O279" s="202"/>
      <c r="P279" s="205"/>
      <c r="Q279" s="205"/>
    </row>
    <row r="280" spans="15:17" x14ac:dyDescent="0.3">
      <c r="O280" s="202"/>
      <c r="P280" s="205"/>
      <c r="Q280" s="205"/>
    </row>
    <row r="281" spans="15:17" x14ac:dyDescent="0.3">
      <c r="O281" s="202"/>
      <c r="P281" s="205"/>
      <c r="Q281" s="205"/>
    </row>
    <row r="282" spans="15:17" x14ac:dyDescent="0.3">
      <c r="O282" s="202"/>
      <c r="P282" s="205"/>
      <c r="Q282" s="205"/>
    </row>
    <row r="283" spans="15:17" x14ac:dyDescent="0.3">
      <c r="O283" s="202"/>
      <c r="P283" s="205"/>
      <c r="Q283" s="205"/>
    </row>
    <row r="284" spans="15:17" x14ac:dyDescent="0.3">
      <c r="O284" s="202"/>
      <c r="P284" s="205"/>
      <c r="Q284" s="205"/>
    </row>
    <row r="285" spans="15:17" x14ac:dyDescent="0.3">
      <c r="O285" s="202"/>
      <c r="P285" s="205"/>
      <c r="Q285" s="205"/>
    </row>
    <row r="286" spans="15:17" x14ac:dyDescent="0.3">
      <c r="O286" s="202"/>
      <c r="P286" s="205"/>
      <c r="Q286" s="205"/>
    </row>
    <row r="287" spans="15:17" x14ac:dyDescent="0.3">
      <c r="O287" s="202"/>
      <c r="P287" s="205"/>
      <c r="Q287" s="205"/>
    </row>
    <row r="288" spans="15:17" x14ac:dyDescent="0.3">
      <c r="O288" s="202"/>
      <c r="P288" s="205"/>
      <c r="Q288" s="205"/>
    </row>
    <row r="289" spans="15:17" x14ac:dyDescent="0.3">
      <c r="O289" s="202"/>
      <c r="P289" s="205"/>
      <c r="Q289" s="205"/>
    </row>
    <row r="290" spans="15:17" x14ac:dyDescent="0.3">
      <c r="O290" s="202"/>
      <c r="P290" s="205"/>
      <c r="Q290" s="205"/>
    </row>
    <row r="291" spans="15:17" x14ac:dyDescent="0.3">
      <c r="O291" s="202"/>
      <c r="P291" s="205"/>
      <c r="Q291" s="205"/>
    </row>
    <row r="292" spans="15:17" x14ac:dyDescent="0.3">
      <c r="O292" s="202"/>
      <c r="P292" s="205"/>
      <c r="Q292" s="205"/>
    </row>
    <row r="293" spans="15:17" x14ac:dyDescent="0.3">
      <c r="O293" s="202"/>
      <c r="P293" s="205"/>
      <c r="Q293" s="205"/>
    </row>
    <row r="294" spans="15:17" x14ac:dyDescent="0.3">
      <c r="O294" s="202"/>
      <c r="P294" s="205"/>
      <c r="Q294" s="205"/>
    </row>
    <row r="295" spans="15:17" x14ac:dyDescent="0.3">
      <c r="O295" s="202"/>
      <c r="P295" s="205"/>
      <c r="Q295" s="205"/>
    </row>
    <row r="296" spans="15:17" x14ac:dyDescent="0.3">
      <c r="O296" s="202"/>
      <c r="P296" s="205"/>
      <c r="Q296" s="205"/>
    </row>
    <row r="297" spans="15:17" x14ac:dyDescent="0.3">
      <c r="O297" s="202"/>
      <c r="P297" s="205"/>
      <c r="Q297" s="205"/>
    </row>
    <row r="298" spans="15:17" x14ac:dyDescent="0.3">
      <c r="O298" s="202"/>
      <c r="P298" s="205"/>
      <c r="Q298" s="205"/>
    </row>
    <row r="299" spans="15:17" x14ac:dyDescent="0.3">
      <c r="O299" s="202"/>
      <c r="P299" s="205"/>
      <c r="Q299" s="205"/>
    </row>
    <row r="300" spans="15:17" x14ac:dyDescent="0.3">
      <c r="O300" s="202"/>
      <c r="P300" s="205"/>
      <c r="Q300" s="205"/>
    </row>
    <row r="301" spans="15:17" x14ac:dyDescent="0.3">
      <c r="O301" s="202"/>
      <c r="P301" s="205"/>
      <c r="Q301" s="205"/>
    </row>
    <row r="302" spans="15:17" x14ac:dyDescent="0.3">
      <c r="O302" s="202"/>
      <c r="P302" s="205"/>
      <c r="Q302" s="205"/>
    </row>
    <row r="303" spans="15:17" x14ac:dyDescent="0.3">
      <c r="O303" s="202"/>
      <c r="P303" s="205"/>
      <c r="Q303" s="205"/>
    </row>
    <row r="304" spans="15:17" x14ac:dyDescent="0.3">
      <c r="O304" s="202"/>
      <c r="P304" s="205"/>
      <c r="Q304" s="205"/>
    </row>
    <row r="305" spans="15:17" x14ac:dyDescent="0.3">
      <c r="O305" s="202"/>
      <c r="P305" s="205"/>
      <c r="Q305" s="205"/>
    </row>
    <row r="306" spans="15:17" x14ac:dyDescent="0.3">
      <c r="O306" s="202"/>
      <c r="P306" s="205"/>
      <c r="Q306" s="205"/>
    </row>
    <row r="307" spans="15:17" x14ac:dyDescent="0.3">
      <c r="O307" s="202"/>
      <c r="P307" s="205"/>
      <c r="Q307" s="205"/>
    </row>
    <row r="308" spans="15:17" x14ac:dyDescent="0.3">
      <c r="O308" s="202"/>
      <c r="P308" s="205"/>
      <c r="Q308" s="205"/>
    </row>
    <row r="309" spans="15:17" x14ac:dyDescent="0.3">
      <c r="O309" s="202"/>
      <c r="P309" s="205"/>
      <c r="Q309" s="205"/>
    </row>
    <row r="310" spans="15:17" x14ac:dyDescent="0.3">
      <c r="O310" s="202"/>
      <c r="P310" s="205"/>
      <c r="Q310" s="205"/>
    </row>
    <row r="311" spans="15:17" x14ac:dyDescent="0.3">
      <c r="O311" s="202"/>
      <c r="P311" s="205"/>
      <c r="Q311" s="205"/>
    </row>
    <row r="312" spans="15:17" x14ac:dyDescent="0.3">
      <c r="O312" s="202"/>
      <c r="P312" s="205"/>
      <c r="Q312" s="205"/>
    </row>
    <row r="313" spans="15:17" x14ac:dyDescent="0.3">
      <c r="O313" s="202"/>
      <c r="P313" s="205"/>
      <c r="Q313" s="205"/>
    </row>
    <row r="314" spans="15:17" x14ac:dyDescent="0.3">
      <c r="O314" s="202"/>
      <c r="P314" s="205"/>
      <c r="Q314" s="205"/>
    </row>
    <row r="315" spans="15:17" x14ac:dyDescent="0.3">
      <c r="O315" s="202"/>
      <c r="P315" s="205"/>
      <c r="Q315" s="205"/>
    </row>
    <row r="316" spans="15:17" x14ac:dyDescent="0.3">
      <c r="O316" s="202"/>
      <c r="P316" s="205"/>
      <c r="Q316" s="205"/>
    </row>
    <row r="317" spans="15:17" x14ac:dyDescent="0.3">
      <c r="O317" s="202"/>
      <c r="P317" s="205"/>
      <c r="Q317" s="205"/>
    </row>
    <row r="318" spans="15:17" x14ac:dyDescent="0.3">
      <c r="O318" s="202"/>
      <c r="P318" s="205"/>
      <c r="Q318" s="205"/>
    </row>
    <row r="319" spans="15:17" x14ac:dyDescent="0.3">
      <c r="O319" s="202"/>
      <c r="P319" s="205"/>
      <c r="Q319" s="205"/>
    </row>
    <row r="320" spans="15:17" x14ac:dyDescent="0.3">
      <c r="O320" s="202"/>
      <c r="P320" s="205"/>
      <c r="Q320" s="205"/>
    </row>
    <row r="321" spans="15:17" x14ac:dyDescent="0.3">
      <c r="O321" s="202"/>
      <c r="P321" s="205"/>
      <c r="Q321" s="205"/>
    </row>
    <row r="322" spans="15:17" x14ac:dyDescent="0.3">
      <c r="O322" s="202"/>
      <c r="P322" s="205"/>
      <c r="Q322" s="205"/>
    </row>
    <row r="323" spans="15:17" x14ac:dyDescent="0.3">
      <c r="O323" s="202"/>
      <c r="P323" s="205"/>
      <c r="Q323" s="205"/>
    </row>
    <row r="324" spans="15:17" x14ac:dyDescent="0.3">
      <c r="O324" s="202"/>
      <c r="P324" s="205"/>
      <c r="Q324" s="205"/>
    </row>
    <row r="325" spans="15:17" x14ac:dyDescent="0.3">
      <c r="O325" s="202"/>
      <c r="P325" s="205"/>
      <c r="Q325" s="205"/>
    </row>
    <row r="326" spans="15:17" x14ac:dyDescent="0.3">
      <c r="O326" s="202"/>
      <c r="P326" s="205"/>
      <c r="Q326" s="205"/>
    </row>
    <row r="327" spans="15:17" x14ac:dyDescent="0.3">
      <c r="O327" s="202"/>
      <c r="P327" s="205"/>
      <c r="Q327" s="205"/>
    </row>
    <row r="328" spans="15:17" x14ac:dyDescent="0.3">
      <c r="O328" s="202"/>
      <c r="P328" s="205"/>
      <c r="Q328" s="205"/>
    </row>
    <row r="329" spans="15:17" x14ac:dyDescent="0.3">
      <c r="O329" s="202"/>
      <c r="P329" s="205"/>
      <c r="Q329" s="205"/>
    </row>
    <row r="330" spans="15:17" x14ac:dyDescent="0.3">
      <c r="O330" s="202"/>
      <c r="P330" s="205"/>
      <c r="Q330" s="205"/>
    </row>
    <row r="331" spans="15:17" x14ac:dyDescent="0.3">
      <c r="O331" s="202"/>
      <c r="P331" s="205"/>
      <c r="Q331" s="205"/>
    </row>
    <row r="332" spans="15:17" x14ac:dyDescent="0.3">
      <c r="O332" s="202"/>
      <c r="P332" s="205"/>
      <c r="Q332" s="205"/>
    </row>
    <row r="333" spans="15:17" x14ac:dyDescent="0.3">
      <c r="O333" s="202"/>
      <c r="P333" s="205"/>
      <c r="Q333" s="205"/>
    </row>
    <row r="334" spans="15:17" x14ac:dyDescent="0.3">
      <c r="O334" s="202"/>
      <c r="P334" s="205"/>
      <c r="Q334" s="205"/>
    </row>
    <row r="335" spans="15:17" x14ac:dyDescent="0.3">
      <c r="O335" s="202"/>
      <c r="P335" s="205"/>
      <c r="Q335" s="205"/>
    </row>
    <row r="336" spans="15:17" x14ac:dyDescent="0.3">
      <c r="O336" s="202"/>
      <c r="P336" s="205"/>
      <c r="Q336" s="205"/>
    </row>
    <row r="337" spans="15:17" x14ac:dyDescent="0.3">
      <c r="O337" s="202"/>
      <c r="P337" s="205"/>
      <c r="Q337" s="205"/>
    </row>
    <row r="338" spans="15:17" x14ac:dyDescent="0.3">
      <c r="O338" s="202"/>
      <c r="P338" s="205"/>
      <c r="Q338" s="205"/>
    </row>
    <row r="339" spans="15:17" x14ac:dyDescent="0.3">
      <c r="O339" s="202"/>
      <c r="P339" s="205"/>
      <c r="Q339" s="205"/>
    </row>
    <row r="340" spans="15:17" x14ac:dyDescent="0.3">
      <c r="O340" s="202"/>
      <c r="P340" s="205"/>
      <c r="Q340" s="205"/>
    </row>
    <row r="341" spans="15:17" x14ac:dyDescent="0.3">
      <c r="O341" s="202"/>
      <c r="P341" s="205"/>
      <c r="Q341" s="205"/>
    </row>
    <row r="342" spans="15:17" x14ac:dyDescent="0.3">
      <c r="O342" s="202"/>
      <c r="P342" s="205"/>
      <c r="Q342" s="205"/>
    </row>
    <row r="343" spans="15:17" x14ac:dyDescent="0.3">
      <c r="O343" s="202"/>
      <c r="P343" s="205"/>
      <c r="Q343" s="205"/>
    </row>
    <row r="344" spans="15:17" x14ac:dyDescent="0.3">
      <c r="O344" s="202"/>
      <c r="P344" s="205"/>
      <c r="Q344" s="205"/>
    </row>
    <row r="345" spans="15:17" x14ac:dyDescent="0.3">
      <c r="O345" s="202"/>
      <c r="P345" s="205"/>
      <c r="Q345" s="205"/>
    </row>
    <row r="346" spans="15:17" x14ac:dyDescent="0.3">
      <c r="O346" s="202"/>
      <c r="P346" s="205"/>
      <c r="Q346" s="205"/>
    </row>
    <row r="347" spans="15:17" x14ac:dyDescent="0.3">
      <c r="O347" s="202"/>
      <c r="P347" s="205"/>
      <c r="Q347" s="205"/>
    </row>
    <row r="348" spans="15:17" x14ac:dyDescent="0.3">
      <c r="O348" s="202"/>
      <c r="P348" s="205"/>
      <c r="Q348" s="205"/>
    </row>
    <row r="349" spans="15:17" x14ac:dyDescent="0.3">
      <c r="O349" s="202"/>
      <c r="P349" s="205"/>
      <c r="Q349" s="205"/>
    </row>
    <row r="350" spans="15:17" x14ac:dyDescent="0.3">
      <c r="O350" s="202"/>
      <c r="P350" s="205"/>
      <c r="Q350" s="205"/>
    </row>
    <row r="351" spans="15:17" x14ac:dyDescent="0.3">
      <c r="O351" s="202"/>
      <c r="P351" s="205"/>
      <c r="Q351" s="205"/>
    </row>
    <row r="352" spans="15:17" x14ac:dyDescent="0.3">
      <c r="O352" s="202"/>
      <c r="P352" s="205"/>
      <c r="Q352" s="205"/>
    </row>
    <row r="353" spans="15:17" x14ac:dyDescent="0.3">
      <c r="O353" s="202"/>
      <c r="P353" s="205"/>
      <c r="Q353" s="205"/>
    </row>
    <row r="354" spans="15:17" x14ac:dyDescent="0.3">
      <c r="O354" s="202"/>
      <c r="P354" s="205"/>
      <c r="Q354" s="205"/>
    </row>
    <row r="355" spans="15:17" x14ac:dyDescent="0.3">
      <c r="O355" s="202"/>
      <c r="P355" s="205"/>
      <c r="Q355" s="205"/>
    </row>
    <row r="356" spans="15:17" x14ac:dyDescent="0.3">
      <c r="O356" s="202"/>
      <c r="P356" s="205"/>
      <c r="Q356" s="205"/>
    </row>
    <row r="357" spans="15:17" x14ac:dyDescent="0.3">
      <c r="O357" s="202"/>
      <c r="P357" s="205"/>
      <c r="Q357" s="205"/>
    </row>
    <row r="358" spans="15:17" x14ac:dyDescent="0.3">
      <c r="O358" s="202"/>
      <c r="P358" s="205"/>
      <c r="Q358" s="205"/>
    </row>
    <row r="359" spans="15:17" x14ac:dyDescent="0.3">
      <c r="O359" s="202"/>
      <c r="P359" s="205"/>
      <c r="Q359" s="205"/>
    </row>
    <row r="360" spans="15:17" x14ac:dyDescent="0.3">
      <c r="O360" s="202"/>
      <c r="P360" s="205"/>
      <c r="Q360" s="205"/>
    </row>
    <row r="361" spans="15:17" x14ac:dyDescent="0.3">
      <c r="O361" s="202"/>
      <c r="P361" s="205"/>
      <c r="Q361" s="205"/>
    </row>
    <row r="362" spans="15:17" x14ac:dyDescent="0.3">
      <c r="O362" s="202"/>
      <c r="P362" s="205"/>
      <c r="Q362" s="205"/>
    </row>
    <row r="363" spans="15:17" x14ac:dyDescent="0.3">
      <c r="O363" s="202"/>
      <c r="P363" s="205"/>
      <c r="Q363" s="205"/>
    </row>
    <row r="364" spans="15:17" x14ac:dyDescent="0.3">
      <c r="O364" s="202"/>
      <c r="P364" s="205"/>
      <c r="Q364" s="205"/>
    </row>
    <row r="365" spans="15:17" x14ac:dyDescent="0.3">
      <c r="O365" s="202"/>
      <c r="P365" s="205"/>
      <c r="Q365" s="205"/>
    </row>
    <row r="366" spans="15:17" x14ac:dyDescent="0.3">
      <c r="O366" s="202"/>
      <c r="P366" s="205"/>
      <c r="Q366" s="205"/>
    </row>
    <row r="367" spans="15:17" x14ac:dyDescent="0.3">
      <c r="O367" s="202"/>
      <c r="P367" s="205"/>
      <c r="Q367" s="205"/>
    </row>
    <row r="368" spans="15:17" x14ac:dyDescent="0.3">
      <c r="O368" s="202"/>
      <c r="P368" s="205"/>
      <c r="Q368" s="205"/>
    </row>
    <row r="369" spans="15:17" x14ac:dyDescent="0.3">
      <c r="O369" s="202"/>
      <c r="P369" s="205"/>
      <c r="Q369" s="205"/>
    </row>
    <row r="370" spans="15:17" x14ac:dyDescent="0.3">
      <c r="O370" s="202"/>
      <c r="P370" s="205"/>
      <c r="Q370" s="205"/>
    </row>
    <row r="371" spans="15:17" x14ac:dyDescent="0.3">
      <c r="O371" s="202"/>
      <c r="P371" s="205"/>
      <c r="Q371" s="205"/>
    </row>
    <row r="372" spans="15:17" x14ac:dyDescent="0.3">
      <c r="O372" s="202"/>
      <c r="P372" s="205"/>
      <c r="Q372" s="205"/>
    </row>
    <row r="373" spans="15:17" x14ac:dyDescent="0.3">
      <c r="O373" s="202"/>
      <c r="P373" s="205"/>
      <c r="Q373" s="205"/>
    </row>
    <row r="374" spans="15:17" x14ac:dyDescent="0.3">
      <c r="O374" s="202"/>
      <c r="P374" s="205"/>
      <c r="Q374" s="205"/>
    </row>
    <row r="375" spans="15:17" x14ac:dyDescent="0.3">
      <c r="O375" s="202"/>
      <c r="P375" s="205"/>
      <c r="Q375" s="205"/>
    </row>
    <row r="376" spans="15:17" x14ac:dyDescent="0.3">
      <c r="O376" s="202"/>
      <c r="P376" s="205"/>
      <c r="Q376" s="205"/>
    </row>
    <row r="377" spans="15:17" x14ac:dyDescent="0.3">
      <c r="O377" s="202"/>
      <c r="P377" s="205"/>
      <c r="Q377" s="205"/>
    </row>
    <row r="378" spans="15:17" x14ac:dyDescent="0.3">
      <c r="O378" s="202"/>
      <c r="P378" s="205"/>
      <c r="Q378" s="205"/>
    </row>
    <row r="379" spans="15:17" x14ac:dyDescent="0.3">
      <c r="O379" s="202"/>
      <c r="P379" s="205"/>
      <c r="Q379" s="205"/>
    </row>
    <row r="380" spans="15:17" x14ac:dyDescent="0.3">
      <c r="O380" s="202"/>
      <c r="P380" s="205"/>
      <c r="Q380" s="205"/>
    </row>
    <row r="381" spans="15:17" x14ac:dyDescent="0.3">
      <c r="O381" s="202"/>
      <c r="P381" s="205"/>
      <c r="Q381" s="205"/>
    </row>
    <row r="382" spans="15:17" x14ac:dyDescent="0.3">
      <c r="O382" s="202"/>
      <c r="P382" s="205"/>
      <c r="Q382" s="205"/>
    </row>
    <row r="383" spans="15:17" x14ac:dyDescent="0.3">
      <c r="O383" s="202"/>
      <c r="P383" s="205"/>
      <c r="Q383" s="205"/>
    </row>
    <row r="384" spans="15:17" x14ac:dyDescent="0.3">
      <c r="O384" s="202"/>
      <c r="P384" s="205"/>
      <c r="Q384" s="205"/>
    </row>
    <row r="385" spans="15:17" x14ac:dyDescent="0.3">
      <c r="O385" s="202"/>
      <c r="P385" s="205"/>
      <c r="Q385" s="205"/>
    </row>
    <row r="386" spans="15:17" x14ac:dyDescent="0.3">
      <c r="O386" s="202"/>
      <c r="P386" s="205"/>
      <c r="Q386" s="205"/>
    </row>
    <row r="387" spans="15:17" x14ac:dyDescent="0.3">
      <c r="O387" s="202"/>
      <c r="P387" s="205"/>
      <c r="Q387" s="205"/>
    </row>
    <row r="388" spans="15:17" x14ac:dyDescent="0.3">
      <c r="O388" s="202"/>
      <c r="P388" s="205"/>
      <c r="Q388" s="205"/>
    </row>
    <row r="389" spans="15:17" x14ac:dyDescent="0.3">
      <c r="O389" s="202"/>
      <c r="P389" s="205"/>
      <c r="Q389" s="205"/>
    </row>
    <row r="390" spans="15:17" x14ac:dyDescent="0.3">
      <c r="O390" s="202"/>
      <c r="P390" s="205"/>
      <c r="Q390" s="205"/>
    </row>
    <row r="391" spans="15:17" x14ac:dyDescent="0.3">
      <c r="O391" s="202"/>
      <c r="P391" s="205"/>
      <c r="Q391" s="205"/>
    </row>
    <row r="392" spans="15:17" x14ac:dyDescent="0.3">
      <c r="O392" s="202"/>
      <c r="P392" s="205"/>
      <c r="Q392" s="205"/>
    </row>
    <row r="393" spans="15:17" x14ac:dyDescent="0.3">
      <c r="O393" s="202"/>
      <c r="P393" s="205"/>
      <c r="Q393" s="205"/>
    </row>
    <row r="394" spans="15:17" x14ac:dyDescent="0.3">
      <c r="O394" s="202"/>
      <c r="P394" s="205"/>
      <c r="Q394" s="205"/>
    </row>
    <row r="395" spans="15:17" x14ac:dyDescent="0.3">
      <c r="O395" s="202"/>
      <c r="P395" s="205"/>
      <c r="Q395" s="205"/>
    </row>
    <row r="396" spans="15:17" x14ac:dyDescent="0.3">
      <c r="O396" s="202"/>
      <c r="P396" s="205"/>
      <c r="Q396" s="205"/>
    </row>
    <row r="397" spans="15:17" x14ac:dyDescent="0.3">
      <c r="O397" s="202"/>
      <c r="P397" s="205"/>
      <c r="Q397" s="205"/>
    </row>
    <row r="398" spans="15:17" x14ac:dyDescent="0.3">
      <c r="O398" s="202"/>
      <c r="P398" s="205"/>
      <c r="Q398" s="205"/>
    </row>
    <row r="399" spans="15:17" x14ac:dyDescent="0.3">
      <c r="O399" s="202"/>
      <c r="P399" s="205"/>
      <c r="Q399" s="205"/>
    </row>
    <row r="400" spans="15:17" x14ac:dyDescent="0.3">
      <c r="O400" s="202"/>
      <c r="P400" s="205"/>
      <c r="Q400" s="205"/>
    </row>
    <row r="401" spans="15:17" x14ac:dyDescent="0.3">
      <c r="O401" s="202"/>
      <c r="P401" s="205"/>
      <c r="Q401" s="205"/>
    </row>
    <row r="402" spans="15:17" x14ac:dyDescent="0.3">
      <c r="O402" s="202"/>
      <c r="P402" s="205"/>
      <c r="Q402" s="205"/>
    </row>
    <row r="403" spans="15:17" x14ac:dyDescent="0.3">
      <c r="O403" s="202"/>
      <c r="P403" s="205"/>
      <c r="Q403" s="205"/>
    </row>
    <row r="404" spans="15:17" x14ac:dyDescent="0.3">
      <c r="O404" s="202"/>
      <c r="P404" s="205"/>
      <c r="Q404" s="205"/>
    </row>
    <row r="405" spans="15:17" x14ac:dyDescent="0.3">
      <c r="O405" s="202"/>
      <c r="P405" s="205"/>
      <c r="Q405" s="205"/>
    </row>
    <row r="406" spans="15:17" x14ac:dyDescent="0.3">
      <c r="O406" s="202"/>
      <c r="P406" s="205"/>
      <c r="Q406" s="205"/>
    </row>
    <row r="407" spans="15:17" x14ac:dyDescent="0.3">
      <c r="O407" s="202"/>
      <c r="P407" s="205"/>
      <c r="Q407" s="205"/>
    </row>
    <row r="408" spans="15:17" x14ac:dyDescent="0.3">
      <c r="O408" s="202"/>
      <c r="P408" s="205"/>
      <c r="Q408" s="205"/>
    </row>
    <row r="409" spans="15:17" x14ac:dyDescent="0.3">
      <c r="O409" s="202"/>
      <c r="P409" s="205"/>
      <c r="Q409" s="205"/>
    </row>
    <row r="410" spans="15:17" x14ac:dyDescent="0.3">
      <c r="O410" s="202"/>
      <c r="P410" s="205"/>
      <c r="Q410" s="205"/>
    </row>
    <row r="411" spans="15:17" x14ac:dyDescent="0.3">
      <c r="O411" s="202"/>
      <c r="P411" s="205"/>
      <c r="Q411" s="205"/>
    </row>
    <row r="412" spans="15:17" x14ac:dyDescent="0.3">
      <c r="O412" s="202"/>
      <c r="P412" s="205"/>
      <c r="Q412" s="205"/>
    </row>
    <row r="413" spans="15:17" x14ac:dyDescent="0.3">
      <c r="O413" s="202"/>
      <c r="P413" s="205"/>
      <c r="Q413" s="205"/>
    </row>
    <row r="414" spans="15:17" x14ac:dyDescent="0.3">
      <c r="O414" s="202"/>
      <c r="P414" s="205"/>
      <c r="Q414" s="205"/>
    </row>
    <row r="415" spans="15:17" x14ac:dyDescent="0.3">
      <c r="O415" s="202"/>
      <c r="P415" s="205"/>
      <c r="Q415" s="205"/>
    </row>
    <row r="416" spans="15:17" x14ac:dyDescent="0.3">
      <c r="O416" s="202"/>
      <c r="P416" s="205"/>
      <c r="Q416" s="205"/>
    </row>
    <row r="417" spans="15:17" x14ac:dyDescent="0.3">
      <c r="O417" s="202"/>
      <c r="P417" s="205"/>
      <c r="Q417" s="205"/>
    </row>
    <row r="418" spans="15:17" x14ac:dyDescent="0.3">
      <c r="O418" s="202"/>
      <c r="P418" s="205"/>
      <c r="Q418" s="205"/>
    </row>
    <row r="419" spans="15:17" x14ac:dyDescent="0.3">
      <c r="O419" s="202"/>
      <c r="P419" s="205"/>
      <c r="Q419" s="205"/>
    </row>
    <row r="420" spans="15:17" x14ac:dyDescent="0.3">
      <c r="O420" s="202"/>
      <c r="P420" s="205"/>
      <c r="Q420" s="205"/>
    </row>
    <row r="421" spans="15:17" x14ac:dyDescent="0.3">
      <c r="O421" s="202"/>
      <c r="P421" s="205"/>
      <c r="Q421" s="205"/>
    </row>
    <row r="422" spans="15:17" x14ac:dyDescent="0.3">
      <c r="O422" s="202"/>
      <c r="P422" s="205"/>
      <c r="Q422" s="205"/>
    </row>
    <row r="423" spans="15:17" x14ac:dyDescent="0.3">
      <c r="O423" s="202"/>
      <c r="P423" s="205"/>
      <c r="Q423" s="205"/>
    </row>
    <row r="424" spans="15:17" x14ac:dyDescent="0.3">
      <c r="O424" s="202"/>
      <c r="P424" s="205"/>
      <c r="Q424" s="205"/>
    </row>
    <row r="425" spans="15:17" x14ac:dyDescent="0.3">
      <c r="O425" s="202"/>
      <c r="P425" s="205"/>
      <c r="Q425" s="205"/>
    </row>
    <row r="426" spans="15:17" x14ac:dyDescent="0.3">
      <c r="O426" s="202"/>
      <c r="P426" s="205"/>
      <c r="Q426" s="205"/>
    </row>
    <row r="427" spans="15:17" x14ac:dyDescent="0.3">
      <c r="O427" s="202"/>
      <c r="P427" s="205"/>
      <c r="Q427" s="205"/>
    </row>
    <row r="428" spans="15:17" x14ac:dyDescent="0.3">
      <c r="O428" s="202"/>
      <c r="P428" s="205"/>
      <c r="Q428" s="205"/>
    </row>
    <row r="429" spans="15:17" x14ac:dyDescent="0.3">
      <c r="O429" s="202"/>
      <c r="P429" s="205"/>
      <c r="Q429" s="205"/>
    </row>
    <row r="430" spans="15:17" x14ac:dyDescent="0.3">
      <c r="O430" s="202"/>
      <c r="P430" s="205"/>
      <c r="Q430" s="205"/>
    </row>
    <row r="431" spans="15:17" x14ac:dyDescent="0.3">
      <c r="O431" s="202"/>
      <c r="P431" s="205"/>
      <c r="Q431" s="205"/>
    </row>
    <row r="432" spans="15:17" x14ac:dyDescent="0.3">
      <c r="O432" s="202"/>
      <c r="P432" s="205"/>
      <c r="Q432" s="205"/>
    </row>
    <row r="433" spans="15:17" x14ac:dyDescent="0.3">
      <c r="O433" s="202"/>
      <c r="P433" s="205"/>
      <c r="Q433" s="205"/>
    </row>
    <row r="434" spans="15:17" x14ac:dyDescent="0.3">
      <c r="O434" s="202"/>
      <c r="P434" s="205"/>
      <c r="Q434" s="205"/>
    </row>
    <row r="435" spans="15:17" x14ac:dyDescent="0.3">
      <c r="O435" s="202"/>
      <c r="P435" s="205"/>
      <c r="Q435" s="205"/>
    </row>
    <row r="436" spans="15:17" x14ac:dyDescent="0.3">
      <c r="O436" s="202"/>
      <c r="P436" s="205"/>
      <c r="Q436" s="205"/>
    </row>
    <row r="437" spans="15:17" x14ac:dyDescent="0.3">
      <c r="O437" s="202"/>
      <c r="P437" s="205"/>
      <c r="Q437" s="205"/>
    </row>
    <row r="438" spans="15:17" x14ac:dyDescent="0.3">
      <c r="O438" s="202"/>
      <c r="P438" s="205"/>
      <c r="Q438" s="205"/>
    </row>
    <row r="439" spans="15:17" x14ac:dyDescent="0.3">
      <c r="O439" s="202"/>
      <c r="P439" s="205"/>
      <c r="Q439" s="205"/>
    </row>
    <row r="440" spans="15:17" x14ac:dyDescent="0.3">
      <c r="O440" s="202"/>
      <c r="P440" s="205"/>
      <c r="Q440" s="205"/>
    </row>
    <row r="441" spans="15:17" x14ac:dyDescent="0.3">
      <c r="O441" s="202"/>
      <c r="P441" s="205"/>
      <c r="Q441" s="205"/>
    </row>
    <row r="442" spans="15:17" x14ac:dyDescent="0.3">
      <c r="O442" s="202"/>
      <c r="P442" s="205"/>
      <c r="Q442" s="205"/>
    </row>
    <row r="443" spans="15:17" x14ac:dyDescent="0.3">
      <c r="O443" s="202"/>
      <c r="P443" s="205"/>
      <c r="Q443" s="205"/>
    </row>
    <row r="444" spans="15:17" x14ac:dyDescent="0.3">
      <c r="O444" s="202"/>
      <c r="P444" s="205"/>
      <c r="Q444" s="205"/>
    </row>
    <row r="445" spans="15:17" x14ac:dyDescent="0.3">
      <c r="O445" s="202"/>
      <c r="P445" s="205"/>
      <c r="Q445" s="205"/>
    </row>
    <row r="446" spans="15:17" x14ac:dyDescent="0.3">
      <c r="O446" s="202"/>
      <c r="P446" s="205"/>
      <c r="Q446" s="205"/>
    </row>
    <row r="447" spans="15:17" x14ac:dyDescent="0.3">
      <c r="O447" s="202"/>
      <c r="P447" s="205"/>
      <c r="Q447" s="205"/>
    </row>
    <row r="448" spans="15:17" x14ac:dyDescent="0.3">
      <c r="O448" s="202"/>
      <c r="P448" s="205"/>
      <c r="Q448" s="205"/>
    </row>
    <row r="449" spans="15:17" x14ac:dyDescent="0.3">
      <c r="O449" s="202"/>
      <c r="P449" s="205"/>
      <c r="Q449" s="205"/>
    </row>
    <row r="450" spans="15:17" x14ac:dyDescent="0.3">
      <c r="O450" s="202"/>
      <c r="P450" s="205"/>
      <c r="Q450" s="205"/>
    </row>
    <row r="451" spans="15:17" x14ac:dyDescent="0.3">
      <c r="O451" s="202"/>
      <c r="P451" s="205"/>
      <c r="Q451" s="205"/>
    </row>
    <row r="452" spans="15:17" x14ac:dyDescent="0.3">
      <c r="O452" s="202"/>
      <c r="P452" s="205"/>
      <c r="Q452" s="205"/>
    </row>
    <row r="453" spans="15:17" x14ac:dyDescent="0.3">
      <c r="O453" s="202"/>
      <c r="P453" s="205"/>
      <c r="Q453" s="205"/>
    </row>
    <row r="454" spans="15:17" x14ac:dyDescent="0.3">
      <c r="O454" s="202"/>
      <c r="P454" s="205"/>
      <c r="Q454" s="205"/>
    </row>
    <row r="455" spans="15:17" x14ac:dyDescent="0.3">
      <c r="O455" s="202"/>
      <c r="P455" s="205"/>
      <c r="Q455" s="205"/>
    </row>
    <row r="456" spans="15:17" x14ac:dyDescent="0.3">
      <c r="O456" s="202"/>
      <c r="P456" s="205"/>
      <c r="Q456" s="205"/>
    </row>
    <row r="457" spans="15:17" x14ac:dyDescent="0.3">
      <c r="O457" s="202"/>
      <c r="P457" s="205"/>
      <c r="Q457" s="205"/>
    </row>
    <row r="458" spans="15:17" x14ac:dyDescent="0.3">
      <c r="O458" s="202"/>
      <c r="P458" s="205"/>
      <c r="Q458" s="205"/>
    </row>
    <row r="459" spans="15:17" x14ac:dyDescent="0.3">
      <c r="O459" s="202"/>
      <c r="P459" s="205"/>
      <c r="Q459" s="205"/>
    </row>
    <row r="460" spans="15:17" x14ac:dyDescent="0.3">
      <c r="O460" s="202"/>
      <c r="P460" s="205"/>
      <c r="Q460" s="205"/>
    </row>
    <row r="461" spans="15:17" x14ac:dyDescent="0.3">
      <c r="O461" s="202"/>
      <c r="P461" s="205"/>
      <c r="Q461" s="205"/>
    </row>
    <row r="462" spans="15:17" x14ac:dyDescent="0.3">
      <c r="O462" s="202"/>
      <c r="P462" s="205"/>
      <c r="Q462" s="205"/>
    </row>
    <row r="463" spans="15:17" x14ac:dyDescent="0.3">
      <c r="O463" s="202"/>
      <c r="P463" s="205"/>
      <c r="Q463" s="205"/>
    </row>
    <row r="464" spans="15:17" x14ac:dyDescent="0.3">
      <c r="O464" s="202"/>
      <c r="P464" s="205"/>
      <c r="Q464" s="205"/>
    </row>
    <row r="465" spans="15:17" x14ac:dyDescent="0.3">
      <c r="O465" s="202"/>
      <c r="P465" s="205"/>
      <c r="Q465" s="205"/>
    </row>
    <row r="466" spans="15:17" x14ac:dyDescent="0.3">
      <c r="O466" s="202"/>
      <c r="P466" s="205"/>
      <c r="Q466" s="205"/>
    </row>
    <row r="467" spans="15:17" x14ac:dyDescent="0.3">
      <c r="O467" s="202"/>
      <c r="P467" s="205"/>
      <c r="Q467" s="205"/>
    </row>
    <row r="468" spans="15:17" x14ac:dyDescent="0.3">
      <c r="O468" s="202"/>
      <c r="P468" s="205"/>
      <c r="Q468" s="205"/>
    </row>
    <row r="469" spans="15:17" x14ac:dyDescent="0.3">
      <c r="O469" s="202"/>
      <c r="P469" s="205"/>
      <c r="Q469" s="205"/>
    </row>
    <row r="470" spans="15:17" x14ac:dyDescent="0.3">
      <c r="O470" s="202"/>
      <c r="P470" s="205"/>
      <c r="Q470" s="205"/>
    </row>
    <row r="471" spans="15:17" x14ac:dyDescent="0.3">
      <c r="O471" s="202"/>
      <c r="P471" s="205"/>
      <c r="Q471" s="205"/>
    </row>
    <row r="472" spans="15:17" x14ac:dyDescent="0.3">
      <c r="O472" s="202"/>
      <c r="P472" s="205"/>
      <c r="Q472" s="205"/>
    </row>
    <row r="473" spans="15:17" x14ac:dyDescent="0.3">
      <c r="O473" s="202"/>
      <c r="P473" s="205"/>
      <c r="Q473" s="205"/>
    </row>
    <row r="474" spans="15:17" x14ac:dyDescent="0.3">
      <c r="O474" s="202"/>
      <c r="P474" s="205"/>
      <c r="Q474" s="205"/>
    </row>
    <row r="475" spans="15:17" x14ac:dyDescent="0.3">
      <c r="O475" s="202"/>
      <c r="P475" s="205"/>
      <c r="Q475" s="205"/>
    </row>
    <row r="476" spans="15:17" x14ac:dyDescent="0.3">
      <c r="O476" s="202"/>
      <c r="P476" s="205"/>
      <c r="Q476" s="205"/>
    </row>
    <row r="477" spans="15:17" x14ac:dyDescent="0.3">
      <c r="O477" s="202"/>
      <c r="P477" s="205"/>
      <c r="Q477" s="205"/>
    </row>
    <row r="478" spans="15:17" x14ac:dyDescent="0.3">
      <c r="O478" s="202"/>
      <c r="P478" s="205"/>
      <c r="Q478" s="205"/>
    </row>
    <row r="479" spans="15:17" x14ac:dyDescent="0.3">
      <c r="O479" s="202"/>
      <c r="P479" s="205"/>
      <c r="Q479" s="205"/>
    </row>
    <row r="480" spans="15:17" x14ac:dyDescent="0.3">
      <c r="O480" s="202"/>
      <c r="P480" s="205"/>
      <c r="Q480" s="205"/>
    </row>
    <row r="481" spans="15:17" x14ac:dyDescent="0.3">
      <c r="O481" s="202"/>
      <c r="P481" s="205"/>
      <c r="Q481" s="205"/>
    </row>
    <row r="482" spans="15:17" x14ac:dyDescent="0.3">
      <c r="O482" s="202"/>
      <c r="P482" s="205"/>
      <c r="Q482" s="205"/>
    </row>
    <row r="483" spans="15:17" x14ac:dyDescent="0.3">
      <c r="O483" s="202"/>
      <c r="P483" s="205"/>
      <c r="Q483" s="205"/>
    </row>
    <row r="484" spans="15:17" x14ac:dyDescent="0.3">
      <c r="O484" s="202"/>
      <c r="P484" s="205"/>
      <c r="Q484" s="205"/>
    </row>
    <row r="485" spans="15:17" x14ac:dyDescent="0.3">
      <c r="O485" s="202"/>
      <c r="P485" s="205"/>
      <c r="Q485" s="205"/>
    </row>
    <row r="486" spans="15:17" x14ac:dyDescent="0.3">
      <c r="O486" s="202"/>
      <c r="P486" s="205"/>
      <c r="Q486" s="205"/>
    </row>
    <row r="487" spans="15:17" x14ac:dyDescent="0.3">
      <c r="O487" s="202"/>
      <c r="P487" s="205"/>
      <c r="Q487" s="205"/>
    </row>
    <row r="488" spans="15:17" x14ac:dyDescent="0.3">
      <c r="O488" s="202"/>
      <c r="P488" s="205"/>
      <c r="Q488" s="205"/>
    </row>
    <row r="489" spans="15:17" x14ac:dyDescent="0.3">
      <c r="O489" s="202"/>
      <c r="P489" s="205"/>
      <c r="Q489" s="205"/>
    </row>
    <row r="490" spans="15:17" x14ac:dyDescent="0.3">
      <c r="O490" s="202"/>
      <c r="P490" s="205"/>
      <c r="Q490" s="205"/>
    </row>
    <row r="491" spans="15:17" x14ac:dyDescent="0.3">
      <c r="O491" s="202"/>
      <c r="P491" s="205"/>
      <c r="Q491" s="205"/>
    </row>
    <row r="492" spans="15:17" x14ac:dyDescent="0.3">
      <c r="O492" s="202"/>
      <c r="P492" s="205"/>
      <c r="Q492" s="205"/>
    </row>
    <row r="493" spans="15:17" x14ac:dyDescent="0.3">
      <c r="O493" s="202"/>
      <c r="P493" s="205"/>
      <c r="Q493" s="205"/>
    </row>
    <row r="494" spans="15:17" x14ac:dyDescent="0.3">
      <c r="O494" s="202"/>
      <c r="P494" s="205"/>
      <c r="Q494" s="205"/>
    </row>
    <row r="495" spans="15:17" x14ac:dyDescent="0.3">
      <c r="O495" s="202"/>
      <c r="P495" s="205"/>
      <c r="Q495" s="205"/>
    </row>
    <row r="496" spans="15:17" x14ac:dyDescent="0.3">
      <c r="O496" s="202"/>
      <c r="P496" s="205"/>
      <c r="Q496" s="205"/>
    </row>
    <row r="497" spans="15:17" x14ac:dyDescent="0.3">
      <c r="O497" s="202"/>
      <c r="P497" s="205"/>
      <c r="Q497" s="205"/>
    </row>
    <row r="498" spans="15:17" x14ac:dyDescent="0.3">
      <c r="O498" s="202"/>
      <c r="P498" s="205"/>
      <c r="Q498" s="205"/>
    </row>
    <row r="499" spans="15:17" x14ac:dyDescent="0.3">
      <c r="O499" s="202"/>
      <c r="P499" s="205"/>
      <c r="Q499" s="205"/>
    </row>
    <row r="500" spans="15:17" x14ac:dyDescent="0.3">
      <c r="O500" s="202"/>
      <c r="P500" s="205"/>
      <c r="Q500" s="205"/>
    </row>
    <row r="501" spans="15:17" x14ac:dyDescent="0.3">
      <c r="O501" s="202"/>
      <c r="P501" s="205"/>
      <c r="Q501" s="205"/>
    </row>
    <row r="502" spans="15:17" x14ac:dyDescent="0.3">
      <c r="O502" s="202"/>
      <c r="P502" s="205"/>
      <c r="Q502" s="205"/>
    </row>
    <row r="503" spans="15:17" x14ac:dyDescent="0.3">
      <c r="O503" s="202"/>
      <c r="P503" s="205"/>
      <c r="Q503" s="205"/>
    </row>
    <row r="504" spans="15:17" x14ac:dyDescent="0.3">
      <c r="O504" s="202"/>
      <c r="P504" s="205"/>
      <c r="Q504" s="205"/>
    </row>
    <row r="505" spans="15:17" x14ac:dyDescent="0.3">
      <c r="O505" s="202"/>
      <c r="P505" s="205"/>
      <c r="Q505" s="205"/>
    </row>
    <row r="506" spans="15:17" x14ac:dyDescent="0.3">
      <c r="O506" s="202"/>
      <c r="P506" s="205"/>
      <c r="Q506" s="205"/>
    </row>
    <row r="507" spans="15:17" x14ac:dyDescent="0.3">
      <c r="O507" s="202"/>
      <c r="P507" s="205"/>
      <c r="Q507" s="205"/>
    </row>
    <row r="508" spans="15:17" x14ac:dyDescent="0.3">
      <c r="O508" s="202"/>
      <c r="P508" s="205"/>
      <c r="Q508" s="205"/>
    </row>
    <row r="509" spans="15:17" x14ac:dyDescent="0.3">
      <c r="O509" s="202"/>
      <c r="P509" s="205"/>
      <c r="Q509" s="205"/>
    </row>
    <row r="510" spans="15:17" x14ac:dyDescent="0.3">
      <c r="O510" s="202"/>
      <c r="P510" s="205"/>
      <c r="Q510" s="205"/>
    </row>
    <row r="511" spans="15:17" x14ac:dyDescent="0.3">
      <c r="O511" s="202"/>
      <c r="P511" s="205"/>
      <c r="Q511" s="205"/>
    </row>
    <row r="512" spans="15:17" x14ac:dyDescent="0.3">
      <c r="O512" s="202"/>
      <c r="P512" s="205"/>
      <c r="Q512" s="205"/>
    </row>
    <row r="513" spans="15:17" x14ac:dyDescent="0.3">
      <c r="O513" s="202"/>
      <c r="P513" s="205"/>
      <c r="Q513" s="205"/>
    </row>
    <row r="514" spans="15:17" x14ac:dyDescent="0.3">
      <c r="O514" s="202"/>
      <c r="P514" s="205"/>
      <c r="Q514" s="205"/>
    </row>
    <row r="515" spans="15:17" x14ac:dyDescent="0.3">
      <c r="O515" s="202"/>
      <c r="P515" s="205"/>
      <c r="Q515" s="205"/>
    </row>
    <row r="516" spans="15:17" x14ac:dyDescent="0.3">
      <c r="O516" s="202"/>
      <c r="P516" s="205"/>
      <c r="Q516" s="205"/>
    </row>
    <row r="517" spans="15:17" x14ac:dyDescent="0.3">
      <c r="O517" s="202"/>
      <c r="P517" s="205"/>
      <c r="Q517" s="205"/>
    </row>
    <row r="518" spans="15:17" x14ac:dyDescent="0.3">
      <c r="O518" s="202"/>
      <c r="P518" s="205"/>
      <c r="Q518" s="205"/>
    </row>
    <row r="519" spans="15:17" x14ac:dyDescent="0.3">
      <c r="O519" s="202"/>
      <c r="P519" s="205"/>
      <c r="Q519" s="205"/>
    </row>
    <row r="520" spans="15:17" x14ac:dyDescent="0.3">
      <c r="O520" s="202"/>
      <c r="P520" s="205"/>
      <c r="Q520" s="205"/>
    </row>
    <row r="521" spans="15:17" x14ac:dyDescent="0.3">
      <c r="O521" s="202"/>
      <c r="P521" s="205"/>
      <c r="Q521" s="205"/>
    </row>
    <row r="522" spans="15:17" x14ac:dyDescent="0.3">
      <c r="O522" s="202"/>
      <c r="P522" s="205"/>
      <c r="Q522" s="205"/>
    </row>
    <row r="523" spans="15:17" x14ac:dyDescent="0.3">
      <c r="O523" s="202"/>
      <c r="P523" s="205"/>
      <c r="Q523" s="205"/>
    </row>
    <row r="524" spans="15:17" x14ac:dyDescent="0.3">
      <c r="O524" s="202"/>
      <c r="P524" s="205"/>
      <c r="Q524" s="205"/>
    </row>
    <row r="525" spans="15:17" x14ac:dyDescent="0.3">
      <c r="O525" s="202"/>
      <c r="P525" s="205"/>
      <c r="Q525" s="205"/>
    </row>
    <row r="526" spans="15:17" x14ac:dyDescent="0.3">
      <c r="O526" s="202"/>
      <c r="P526" s="205"/>
      <c r="Q526" s="205"/>
    </row>
    <row r="527" spans="15:17" x14ac:dyDescent="0.3">
      <c r="O527" s="202"/>
      <c r="P527" s="205"/>
      <c r="Q527" s="205"/>
    </row>
    <row r="528" spans="15:17" x14ac:dyDescent="0.3">
      <c r="O528" s="202"/>
      <c r="P528" s="205"/>
      <c r="Q528" s="205"/>
    </row>
    <row r="529" spans="15:17" x14ac:dyDescent="0.3">
      <c r="O529" s="202"/>
      <c r="P529" s="205"/>
      <c r="Q529" s="205"/>
    </row>
    <row r="530" spans="15:17" x14ac:dyDescent="0.3">
      <c r="O530" s="202"/>
      <c r="P530" s="205"/>
      <c r="Q530" s="205"/>
    </row>
    <row r="531" spans="15:17" x14ac:dyDescent="0.3">
      <c r="O531" s="202"/>
      <c r="P531" s="205"/>
      <c r="Q531" s="205"/>
    </row>
    <row r="532" spans="15:17" x14ac:dyDescent="0.3">
      <c r="O532" s="202"/>
      <c r="P532" s="205"/>
      <c r="Q532" s="205"/>
    </row>
    <row r="533" spans="15:17" x14ac:dyDescent="0.3">
      <c r="O533" s="202"/>
      <c r="P533" s="205"/>
      <c r="Q533" s="205"/>
    </row>
    <row r="534" spans="15:17" x14ac:dyDescent="0.3">
      <c r="O534" s="202"/>
      <c r="P534" s="205"/>
      <c r="Q534" s="205"/>
    </row>
    <row r="535" spans="15:17" x14ac:dyDescent="0.3">
      <c r="O535" s="202"/>
      <c r="P535" s="205"/>
      <c r="Q535" s="205"/>
    </row>
    <row r="536" spans="15:17" x14ac:dyDescent="0.3">
      <c r="O536" s="202"/>
      <c r="P536" s="205"/>
      <c r="Q536" s="205"/>
    </row>
    <row r="537" spans="15:17" x14ac:dyDescent="0.3">
      <c r="O537" s="202"/>
      <c r="P537" s="205"/>
      <c r="Q537" s="205"/>
    </row>
    <row r="538" spans="15:17" x14ac:dyDescent="0.3">
      <c r="O538" s="202"/>
      <c r="P538" s="205"/>
      <c r="Q538" s="205"/>
    </row>
    <row r="539" spans="15:17" x14ac:dyDescent="0.3">
      <c r="O539" s="202"/>
      <c r="P539" s="205"/>
      <c r="Q539" s="205"/>
    </row>
    <row r="540" spans="15:17" x14ac:dyDescent="0.3">
      <c r="O540" s="202"/>
      <c r="P540" s="205"/>
      <c r="Q540" s="205"/>
    </row>
    <row r="541" spans="15:17" x14ac:dyDescent="0.3">
      <c r="O541" s="202"/>
      <c r="P541" s="205"/>
      <c r="Q541" s="205"/>
    </row>
    <row r="542" spans="15:17" x14ac:dyDescent="0.3">
      <c r="O542" s="202"/>
      <c r="P542" s="205"/>
      <c r="Q542" s="205"/>
    </row>
    <row r="543" spans="15:17" x14ac:dyDescent="0.3">
      <c r="O543" s="202"/>
      <c r="P543" s="205"/>
      <c r="Q543" s="205"/>
    </row>
    <row r="544" spans="15:17" x14ac:dyDescent="0.3">
      <c r="O544" s="202"/>
      <c r="P544" s="205"/>
      <c r="Q544" s="205"/>
    </row>
    <row r="545" spans="15:17" x14ac:dyDescent="0.3">
      <c r="O545" s="202"/>
      <c r="P545" s="205"/>
      <c r="Q545" s="205"/>
    </row>
    <row r="546" spans="15:17" x14ac:dyDescent="0.3">
      <c r="O546" s="202"/>
      <c r="P546" s="205"/>
      <c r="Q546" s="205"/>
    </row>
    <row r="547" spans="15:17" x14ac:dyDescent="0.3">
      <c r="O547" s="202"/>
      <c r="P547" s="205"/>
      <c r="Q547" s="205"/>
    </row>
    <row r="548" spans="15:17" x14ac:dyDescent="0.3">
      <c r="O548" s="202"/>
      <c r="P548" s="205"/>
      <c r="Q548" s="205"/>
    </row>
    <row r="549" spans="15:17" x14ac:dyDescent="0.3">
      <c r="O549" s="202"/>
      <c r="P549" s="205"/>
      <c r="Q549" s="205"/>
    </row>
    <row r="550" spans="15:17" x14ac:dyDescent="0.3">
      <c r="O550" s="202"/>
      <c r="P550" s="205"/>
      <c r="Q550" s="205"/>
    </row>
    <row r="551" spans="15:17" x14ac:dyDescent="0.3">
      <c r="O551" s="202"/>
      <c r="P551" s="205"/>
      <c r="Q551" s="205"/>
    </row>
    <row r="552" spans="15:17" x14ac:dyDescent="0.3">
      <c r="O552" s="202"/>
      <c r="P552" s="205"/>
      <c r="Q552" s="205"/>
    </row>
    <row r="553" spans="15:17" x14ac:dyDescent="0.3">
      <c r="O553" s="202"/>
      <c r="P553" s="205"/>
      <c r="Q553" s="205"/>
    </row>
    <row r="554" spans="15:17" x14ac:dyDescent="0.3">
      <c r="O554" s="202"/>
      <c r="P554" s="205"/>
      <c r="Q554" s="205"/>
    </row>
    <row r="555" spans="15:17" x14ac:dyDescent="0.3">
      <c r="O555" s="202"/>
      <c r="P555" s="205"/>
      <c r="Q555" s="205"/>
    </row>
    <row r="556" spans="15:17" x14ac:dyDescent="0.3">
      <c r="O556" s="202"/>
      <c r="P556" s="205"/>
      <c r="Q556" s="205"/>
    </row>
    <row r="557" spans="15:17" x14ac:dyDescent="0.3">
      <c r="O557" s="202"/>
      <c r="P557" s="205"/>
      <c r="Q557" s="205"/>
    </row>
    <row r="558" spans="15:17" x14ac:dyDescent="0.3">
      <c r="O558" s="202"/>
      <c r="P558" s="205"/>
      <c r="Q558" s="205"/>
    </row>
    <row r="559" spans="15:17" x14ac:dyDescent="0.3">
      <c r="O559" s="202"/>
      <c r="P559" s="205"/>
      <c r="Q559" s="205"/>
    </row>
    <row r="560" spans="15:17" x14ac:dyDescent="0.3">
      <c r="O560" s="202"/>
      <c r="P560" s="205"/>
      <c r="Q560" s="205"/>
    </row>
    <row r="561" spans="15:17" x14ac:dyDescent="0.3">
      <c r="O561" s="202"/>
      <c r="P561" s="205"/>
      <c r="Q561" s="205"/>
    </row>
    <row r="562" spans="15:17" x14ac:dyDescent="0.3">
      <c r="O562" s="202"/>
      <c r="P562" s="205"/>
      <c r="Q562" s="205"/>
    </row>
    <row r="563" spans="15:17" x14ac:dyDescent="0.3">
      <c r="O563" s="202"/>
      <c r="P563" s="205"/>
      <c r="Q563" s="205"/>
    </row>
    <row r="564" spans="15:17" x14ac:dyDescent="0.3">
      <c r="O564" s="202"/>
      <c r="P564" s="205"/>
      <c r="Q564" s="205"/>
    </row>
    <row r="565" spans="15:17" x14ac:dyDescent="0.3">
      <c r="O565" s="202"/>
      <c r="P565" s="205"/>
      <c r="Q565" s="205"/>
    </row>
    <row r="566" spans="15:17" x14ac:dyDescent="0.3">
      <c r="O566" s="202"/>
      <c r="P566" s="205"/>
      <c r="Q566" s="205"/>
    </row>
    <row r="567" spans="15:17" x14ac:dyDescent="0.3">
      <c r="O567" s="202"/>
      <c r="P567" s="205"/>
      <c r="Q567" s="205"/>
    </row>
    <row r="568" spans="15:17" x14ac:dyDescent="0.3">
      <c r="O568" s="202"/>
      <c r="P568" s="205"/>
      <c r="Q568" s="205"/>
    </row>
    <row r="569" spans="15:17" x14ac:dyDescent="0.3">
      <c r="O569" s="202"/>
      <c r="P569" s="205"/>
      <c r="Q569" s="205"/>
    </row>
    <row r="570" spans="15:17" x14ac:dyDescent="0.3">
      <c r="O570" s="202"/>
      <c r="P570" s="205"/>
      <c r="Q570" s="205"/>
    </row>
    <row r="571" spans="15:17" x14ac:dyDescent="0.3">
      <c r="O571" s="202"/>
      <c r="P571" s="205"/>
      <c r="Q571" s="205"/>
    </row>
    <row r="572" spans="15:17" x14ac:dyDescent="0.3">
      <c r="O572" s="202"/>
      <c r="P572" s="205"/>
      <c r="Q572" s="205"/>
    </row>
    <row r="573" spans="15:17" x14ac:dyDescent="0.3">
      <c r="O573" s="202"/>
      <c r="P573" s="205"/>
      <c r="Q573" s="205"/>
    </row>
    <row r="574" spans="15:17" x14ac:dyDescent="0.3">
      <c r="O574" s="202"/>
      <c r="P574" s="205"/>
      <c r="Q574" s="205"/>
    </row>
    <row r="575" spans="15:17" x14ac:dyDescent="0.3">
      <c r="O575" s="202"/>
      <c r="P575" s="205"/>
      <c r="Q575" s="205"/>
    </row>
    <row r="576" spans="15:17" x14ac:dyDescent="0.3">
      <c r="O576" s="202"/>
      <c r="P576" s="205"/>
      <c r="Q576" s="205"/>
    </row>
    <row r="577" spans="15:17" x14ac:dyDescent="0.3">
      <c r="O577" s="202"/>
      <c r="P577" s="205"/>
      <c r="Q577" s="205"/>
    </row>
    <row r="578" spans="15:17" x14ac:dyDescent="0.3">
      <c r="O578" s="202"/>
      <c r="P578" s="205"/>
      <c r="Q578" s="205"/>
    </row>
    <row r="579" spans="15:17" x14ac:dyDescent="0.3">
      <c r="O579" s="202"/>
      <c r="P579" s="205"/>
      <c r="Q579" s="205"/>
    </row>
    <row r="580" spans="15:17" x14ac:dyDescent="0.3">
      <c r="O580" s="202"/>
      <c r="P580" s="205"/>
      <c r="Q580" s="205"/>
    </row>
    <row r="581" spans="15:17" x14ac:dyDescent="0.3">
      <c r="O581" s="202"/>
      <c r="P581" s="205"/>
      <c r="Q581" s="205"/>
    </row>
    <row r="582" spans="15:17" x14ac:dyDescent="0.3">
      <c r="O582" s="202"/>
      <c r="P582" s="205"/>
      <c r="Q582" s="205"/>
    </row>
    <row r="583" spans="15:17" x14ac:dyDescent="0.3">
      <c r="O583" s="202"/>
      <c r="P583" s="205"/>
      <c r="Q583" s="205"/>
    </row>
    <row r="584" spans="15:17" x14ac:dyDescent="0.3">
      <c r="O584" s="202"/>
      <c r="P584" s="205"/>
      <c r="Q584" s="205"/>
    </row>
    <row r="585" spans="15:17" x14ac:dyDescent="0.3">
      <c r="O585" s="202"/>
      <c r="P585" s="205"/>
      <c r="Q585" s="205"/>
    </row>
    <row r="586" spans="15:17" x14ac:dyDescent="0.3">
      <c r="O586" s="202"/>
      <c r="P586" s="205"/>
      <c r="Q586" s="205"/>
    </row>
    <row r="587" spans="15:17" x14ac:dyDescent="0.3">
      <c r="O587" s="202"/>
      <c r="P587" s="205"/>
      <c r="Q587" s="205"/>
    </row>
    <row r="588" spans="15:17" x14ac:dyDescent="0.3">
      <c r="O588" s="202"/>
      <c r="P588" s="205"/>
      <c r="Q588" s="205"/>
    </row>
    <row r="589" spans="15:17" x14ac:dyDescent="0.3">
      <c r="O589" s="202"/>
      <c r="P589" s="205"/>
      <c r="Q589" s="205"/>
    </row>
    <row r="590" spans="15:17" x14ac:dyDescent="0.3">
      <c r="O590" s="202"/>
      <c r="P590" s="205"/>
      <c r="Q590" s="205"/>
    </row>
    <row r="591" spans="15:17" x14ac:dyDescent="0.3">
      <c r="O591" s="202"/>
      <c r="P591" s="205"/>
      <c r="Q591" s="205"/>
    </row>
    <row r="592" spans="15:17" x14ac:dyDescent="0.3">
      <c r="O592" s="202"/>
      <c r="P592" s="205"/>
      <c r="Q592" s="205"/>
    </row>
    <row r="593" spans="15:17" x14ac:dyDescent="0.3">
      <c r="O593" s="202"/>
      <c r="P593" s="205"/>
      <c r="Q593" s="205"/>
    </row>
    <row r="594" spans="15:17" x14ac:dyDescent="0.3">
      <c r="O594" s="202"/>
      <c r="P594" s="205"/>
      <c r="Q594" s="205"/>
    </row>
    <row r="595" spans="15:17" x14ac:dyDescent="0.3">
      <c r="O595" s="202"/>
      <c r="P595" s="205"/>
      <c r="Q595" s="205"/>
    </row>
    <row r="596" spans="15:17" x14ac:dyDescent="0.3">
      <c r="O596" s="202"/>
      <c r="P596" s="205"/>
      <c r="Q596" s="205"/>
    </row>
    <row r="597" spans="15:17" x14ac:dyDescent="0.3">
      <c r="O597" s="202"/>
      <c r="P597" s="205"/>
      <c r="Q597" s="205"/>
    </row>
    <row r="598" spans="15:17" x14ac:dyDescent="0.3">
      <c r="O598" s="202"/>
      <c r="P598" s="205"/>
      <c r="Q598" s="205"/>
    </row>
    <row r="599" spans="15:17" x14ac:dyDescent="0.3">
      <c r="O599" s="202"/>
      <c r="P599" s="205"/>
      <c r="Q599" s="205"/>
    </row>
    <row r="600" spans="15:17" x14ac:dyDescent="0.3">
      <c r="O600" s="202"/>
      <c r="P600" s="205"/>
      <c r="Q600" s="205"/>
    </row>
    <row r="601" spans="15:17" x14ac:dyDescent="0.3">
      <c r="O601" s="202"/>
      <c r="P601" s="205"/>
      <c r="Q601" s="205"/>
    </row>
    <row r="602" spans="15:17" x14ac:dyDescent="0.3">
      <c r="O602" s="202"/>
      <c r="P602" s="205"/>
      <c r="Q602" s="205"/>
    </row>
    <row r="603" spans="15:17" x14ac:dyDescent="0.3">
      <c r="O603" s="202"/>
      <c r="P603" s="205"/>
      <c r="Q603" s="205"/>
    </row>
    <row r="604" spans="15:17" x14ac:dyDescent="0.3">
      <c r="O604" s="202"/>
      <c r="P604" s="205"/>
      <c r="Q604" s="205"/>
    </row>
    <row r="605" spans="15:17" x14ac:dyDescent="0.3">
      <c r="O605" s="202"/>
      <c r="P605" s="205"/>
      <c r="Q605" s="205"/>
    </row>
    <row r="606" spans="15:17" x14ac:dyDescent="0.3">
      <c r="O606" s="202"/>
      <c r="P606" s="205"/>
      <c r="Q606" s="205"/>
    </row>
    <row r="607" spans="15:17" x14ac:dyDescent="0.3">
      <c r="O607" s="202"/>
      <c r="P607" s="205"/>
      <c r="Q607" s="205"/>
    </row>
    <row r="608" spans="15:17" x14ac:dyDescent="0.3">
      <c r="O608" s="202"/>
      <c r="P608" s="205"/>
      <c r="Q608" s="205"/>
    </row>
    <row r="609" spans="15:17" x14ac:dyDescent="0.3">
      <c r="O609" s="202"/>
      <c r="P609" s="205"/>
      <c r="Q609" s="205"/>
    </row>
    <row r="610" spans="15:17" x14ac:dyDescent="0.3">
      <c r="O610" s="202"/>
      <c r="P610" s="205"/>
      <c r="Q610" s="205"/>
    </row>
    <row r="611" spans="15:17" x14ac:dyDescent="0.3">
      <c r="O611" s="202"/>
      <c r="P611" s="205"/>
      <c r="Q611" s="205"/>
    </row>
    <row r="612" spans="15:17" x14ac:dyDescent="0.3">
      <c r="O612" s="202"/>
      <c r="P612" s="205"/>
      <c r="Q612" s="205"/>
    </row>
    <row r="613" spans="15:17" x14ac:dyDescent="0.3">
      <c r="O613" s="202"/>
      <c r="P613" s="205"/>
      <c r="Q613" s="205"/>
    </row>
    <row r="614" spans="15:17" x14ac:dyDescent="0.3">
      <c r="O614" s="202"/>
      <c r="P614" s="205"/>
      <c r="Q614" s="205"/>
    </row>
    <row r="615" spans="15:17" x14ac:dyDescent="0.3">
      <c r="O615" s="202"/>
      <c r="P615" s="205"/>
      <c r="Q615" s="205"/>
    </row>
    <row r="616" spans="15:17" x14ac:dyDescent="0.3">
      <c r="O616" s="202"/>
      <c r="P616" s="205"/>
      <c r="Q616" s="205"/>
    </row>
    <row r="617" spans="15:17" x14ac:dyDescent="0.3">
      <c r="O617" s="202"/>
      <c r="P617" s="205"/>
      <c r="Q617" s="205"/>
    </row>
    <row r="618" spans="15:17" x14ac:dyDescent="0.3">
      <c r="O618" s="202"/>
      <c r="P618" s="205"/>
      <c r="Q618" s="205"/>
    </row>
    <row r="619" spans="15:17" x14ac:dyDescent="0.3">
      <c r="O619" s="202"/>
      <c r="P619" s="205"/>
      <c r="Q619" s="205"/>
    </row>
    <row r="620" spans="15:17" x14ac:dyDescent="0.3">
      <c r="O620" s="202"/>
      <c r="P620" s="205"/>
      <c r="Q620" s="205"/>
    </row>
    <row r="621" spans="15:17" x14ac:dyDescent="0.3">
      <c r="O621" s="202"/>
      <c r="P621" s="205"/>
      <c r="Q621" s="205"/>
    </row>
    <row r="622" spans="15:17" x14ac:dyDescent="0.3">
      <c r="O622" s="202"/>
      <c r="P622" s="205"/>
      <c r="Q622" s="205"/>
    </row>
    <row r="623" spans="15:17" x14ac:dyDescent="0.3">
      <c r="O623" s="202"/>
      <c r="P623" s="205"/>
      <c r="Q623" s="205"/>
    </row>
    <row r="624" spans="15:17" x14ac:dyDescent="0.3">
      <c r="O624" s="202"/>
      <c r="P624" s="205"/>
      <c r="Q624" s="205"/>
    </row>
    <row r="625" spans="15:17" x14ac:dyDescent="0.3">
      <c r="O625" s="202"/>
      <c r="P625" s="205"/>
      <c r="Q625" s="205"/>
    </row>
    <row r="626" spans="15:17" x14ac:dyDescent="0.3">
      <c r="O626" s="202"/>
      <c r="P626" s="205"/>
      <c r="Q626" s="205"/>
    </row>
    <row r="627" spans="15:17" x14ac:dyDescent="0.3">
      <c r="O627" s="202"/>
      <c r="P627" s="205"/>
      <c r="Q627" s="205"/>
    </row>
    <row r="628" spans="15:17" x14ac:dyDescent="0.3">
      <c r="O628" s="202"/>
      <c r="P628" s="205"/>
      <c r="Q628" s="205"/>
    </row>
    <row r="629" spans="15:17" x14ac:dyDescent="0.3">
      <c r="O629" s="202"/>
      <c r="P629" s="205"/>
      <c r="Q629" s="205"/>
    </row>
    <row r="630" spans="15:17" x14ac:dyDescent="0.3">
      <c r="O630" s="202"/>
      <c r="P630" s="205"/>
      <c r="Q630" s="205"/>
    </row>
    <row r="631" spans="15:17" x14ac:dyDescent="0.3">
      <c r="O631" s="202"/>
      <c r="P631" s="205"/>
      <c r="Q631" s="205"/>
    </row>
    <row r="632" spans="15:17" x14ac:dyDescent="0.3">
      <c r="O632" s="202"/>
      <c r="P632" s="205"/>
      <c r="Q632" s="205"/>
    </row>
    <row r="633" spans="15:17" x14ac:dyDescent="0.3">
      <c r="O633" s="202"/>
      <c r="P633" s="205"/>
      <c r="Q633" s="205"/>
    </row>
    <row r="634" spans="15:17" x14ac:dyDescent="0.3">
      <c r="O634" s="202"/>
      <c r="P634" s="205"/>
      <c r="Q634" s="205"/>
    </row>
    <row r="635" spans="15:17" x14ac:dyDescent="0.3">
      <c r="O635" s="202"/>
      <c r="P635" s="205"/>
      <c r="Q635" s="205"/>
    </row>
    <row r="636" spans="15:17" x14ac:dyDescent="0.3">
      <c r="O636" s="202"/>
      <c r="P636" s="205"/>
      <c r="Q636" s="205"/>
    </row>
    <row r="637" spans="15:17" x14ac:dyDescent="0.3">
      <c r="O637" s="202"/>
      <c r="P637" s="205"/>
      <c r="Q637" s="205"/>
    </row>
    <row r="638" spans="15:17" x14ac:dyDescent="0.3">
      <c r="O638" s="202"/>
      <c r="P638" s="205"/>
      <c r="Q638" s="205"/>
    </row>
    <row r="639" spans="15:17" x14ac:dyDescent="0.3">
      <c r="O639" s="202"/>
      <c r="P639" s="205"/>
      <c r="Q639" s="205"/>
    </row>
    <row r="640" spans="15:17" x14ac:dyDescent="0.3">
      <c r="O640" s="202"/>
      <c r="P640" s="205"/>
      <c r="Q640" s="205"/>
    </row>
    <row r="641" spans="15:17" x14ac:dyDescent="0.3">
      <c r="O641" s="202"/>
      <c r="P641" s="205"/>
      <c r="Q641" s="205"/>
    </row>
    <row r="642" spans="15:17" x14ac:dyDescent="0.3">
      <c r="O642" s="202"/>
      <c r="P642" s="205"/>
      <c r="Q642" s="205"/>
    </row>
    <row r="643" spans="15:17" x14ac:dyDescent="0.3">
      <c r="O643" s="202"/>
      <c r="P643" s="205"/>
      <c r="Q643" s="205"/>
    </row>
    <row r="644" spans="15:17" x14ac:dyDescent="0.3">
      <c r="O644" s="202"/>
      <c r="P644" s="205"/>
      <c r="Q644" s="205"/>
    </row>
    <row r="645" spans="15:17" x14ac:dyDescent="0.3">
      <c r="O645" s="202"/>
      <c r="P645" s="205"/>
      <c r="Q645" s="205"/>
    </row>
    <row r="646" spans="15:17" x14ac:dyDescent="0.3">
      <c r="O646" s="202"/>
      <c r="P646" s="205"/>
      <c r="Q646" s="205"/>
    </row>
    <row r="647" spans="15:17" x14ac:dyDescent="0.3">
      <c r="O647" s="202"/>
      <c r="P647" s="205"/>
      <c r="Q647" s="205"/>
    </row>
    <row r="648" spans="15:17" x14ac:dyDescent="0.3">
      <c r="O648" s="202"/>
      <c r="P648" s="205"/>
      <c r="Q648" s="205"/>
    </row>
    <row r="649" spans="15:17" x14ac:dyDescent="0.3">
      <c r="O649" s="202"/>
      <c r="P649" s="205"/>
      <c r="Q649" s="205"/>
    </row>
    <row r="650" spans="15:17" x14ac:dyDescent="0.3">
      <c r="O650" s="202"/>
      <c r="P650" s="205"/>
      <c r="Q650" s="205"/>
    </row>
    <row r="651" spans="15:17" x14ac:dyDescent="0.3">
      <c r="O651" s="202"/>
      <c r="P651" s="205"/>
      <c r="Q651" s="205"/>
    </row>
    <row r="652" spans="15:17" x14ac:dyDescent="0.3">
      <c r="O652" s="202"/>
      <c r="P652" s="205"/>
      <c r="Q652" s="205"/>
    </row>
    <row r="653" spans="15:17" x14ac:dyDescent="0.3">
      <c r="O653" s="202"/>
      <c r="P653" s="205"/>
      <c r="Q653" s="205"/>
    </row>
    <row r="654" spans="15:17" x14ac:dyDescent="0.3">
      <c r="O654" s="202"/>
      <c r="P654" s="205"/>
      <c r="Q654" s="205"/>
    </row>
    <row r="655" spans="15:17" x14ac:dyDescent="0.3">
      <c r="O655" s="202"/>
      <c r="P655" s="205"/>
      <c r="Q655" s="205"/>
    </row>
    <row r="656" spans="15:17" x14ac:dyDescent="0.3">
      <c r="O656" s="202"/>
      <c r="P656" s="205"/>
      <c r="Q656" s="205"/>
    </row>
    <row r="657" spans="15:17" x14ac:dyDescent="0.3">
      <c r="O657" s="202"/>
      <c r="P657" s="205"/>
      <c r="Q657" s="205"/>
    </row>
    <row r="658" spans="15:17" x14ac:dyDescent="0.3">
      <c r="O658" s="202"/>
      <c r="P658" s="205"/>
      <c r="Q658" s="205"/>
    </row>
    <row r="659" spans="15:17" x14ac:dyDescent="0.3">
      <c r="O659" s="202"/>
      <c r="P659" s="205"/>
      <c r="Q659" s="205"/>
    </row>
    <row r="660" spans="15:17" x14ac:dyDescent="0.3">
      <c r="O660" s="202"/>
      <c r="P660" s="205"/>
      <c r="Q660" s="205"/>
    </row>
    <row r="661" spans="15:17" x14ac:dyDescent="0.3">
      <c r="O661" s="202"/>
      <c r="P661" s="205"/>
      <c r="Q661" s="205"/>
    </row>
    <row r="662" spans="15:17" x14ac:dyDescent="0.3">
      <c r="O662" s="202"/>
      <c r="P662" s="205"/>
      <c r="Q662" s="205"/>
    </row>
    <row r="663" spans="15:17" x14ac:dyDescent="0.3">
      <c r="O663" s="202"/>
      <c r="P663" s="205"/>
      <c r="Q663" s="205"/>
    </row>
    <row r="664" spans="15:17" x14ac:dyDescent="0.3">
      <c r="O664" s="202"/>
      <c r="P664" s="205"/>
      <c r="Q664" s="205"/>
    </row>
    <row r="665" spans="15:17" x14ac:dyDescent="0.3">
      <c r="O665" s="202"/>
      <c r="P665" s="205"/>
      <c r="Q665" s="205"/>
    </row>
    <row r="666" spans="15:17" x14ac:dyDescent="0.3">
      <c r="O666" s="202"/>
      <c r="P666" s="205"/>
      <c r="Q666" s="205"/>
    </row>
    <row r="667" spans="15:17" x14ac:dyDescent="0.3">
      <c r="O667" s="202"/>
      <c r="P667" s="205"/>
      <c r="Q667" s="205"/>
    </row>
    <row r="668" spans="15:17" x14ac:dyDescent="0.3">
      <c r="O668" s="202"/>
      <c r="P668" s="205"/>
      <c r="Q668" s="205"/>
    </row>
    <row r="669" spans="15:17" x14ac:dyDescent="0.3">
      <c r="O669" s="202"/>
      <c r="P669" s="205"/>
      <c r="Q669" s="205"/>
    </row>
    <row r="670" spans="15:17" x14ac:dyDescent="0.3">
      <c r="O670" s="202"/>
      <c r="P670" s="205"/>
      <c r="Q670" s="205"/>
    </row>
    <row r="671" spans="15:17" x14ac:dyDescent="0.3">
      <c r="O671" s="202"/>
      <c r="P671" s="205"/>
      <c r="Q671" s="205"/>
    </row>
    <row r="672" spans="15:17" x14ac:dyDescent="0.3">
      <c r="O672" s="202"/>
      <c r="P672" s="205"/>
      <c r="Q672" s="205"/>
    </row>
    <row r="673" spans="15:17" x14ac:dyDescent="0.3">
      <c r="O673" s="202"/>
      <c r="P673" s="205"/>
      <c r="Q673" s="205"/>
    </row>
    <row r="674" spans="15:17" x14ac:dyDescent="0.3">
      <c r="O674" s="202"/>
      <c r="P674" s="205"/>
      <c r="Q674" s="205"/>
    </row>
    <row r="675" spans="15:17" x14ac:dyDescent="0.3">
      <c r="O675" s="202"/>
      <c r="P675" s="205"/>
      <c r="Q675" s="205"/>
    </row>
    <row r="676" spans="15:17" x14ac:dyDescent="0.3">
      <c r="O676" s="202"/>
      <c r="P676" s="205"/>
      <c r="Q676" s="205"/>
    </row>
    <row r="677" spans="15:17" x14ac:dyDescent="0.3">
      <c r="O677" s="202"/>
      <c r="P677" s="205"/>
      <c r="Q677" s="205"/>
    </row>
    <row r="678" spans="15:17" x14ac:dyDescent="0.3">
      <c r="O678" s="202"/>
      <c r="P678" s="205"/>
      <c r="Q678" s="205"/>
    </row>
    <row r="679" spans="15:17" x14ac:dyDescent="0.3">
      <c r="O679" s="202"/>
      <c r="P679" s="205"/>
      <c r="Q679" s="205"/>
    </row>
    <row r="680" spans="15:17" x14ac:dyDescent="0.3">
      <c r="O680" s="202"/>
      <c r="P680" s="205"/>
      <c r="Q680" s="205"/>
    </row>
    <row r="681" spans="15:17" x14ac:dyDescent="0.3">
      <c r="O681" s="202"/>
      <c r="P681" s="205"/>
      <c r="Q681" s="205"/>
    </row>
    <row r="682" spans="15:17" x14ac:dyDescent="0.3">
      <c r="O682" s="202"/>
      <c r="P682" s="205"/>
      <c r="Q682" s="205"/>
    </row>
    <row r="683" spans="15:17" x14ac:dyDescent="0.3">
      <c r="O683" s="202"/>
      <c r="P683" s="205"/>
      <c r="Q683" s="205"/>
    </row>
    <row r="684" spans="15:17" x14ac:dyDescent="0.3">
      <c r="O684" s="202"/>
      <c r="P684" s="205"/>
      <c r="Q684" s="205"/>
    </row>
    <row r="685" spans="15:17" x14ac:dyDescent="0.3">
      <c r="O685" s="202"/>
      <c r="P685" s="205"/>
      <c r="Q685" s="205"/>
    </row>
    <row r="686" spans="15:17" x14ac:dyDescent="0.3">
      <c r="O686" s="202"/>
      <c r="P686" s="205"/>
      <c r="Q686" s="205"/>
    </row>
    <row r="687" spans="15:17" x14ac:dyDescent="0.3">
      <c r="O687" s="202"/>
      <c r="P687" s="205"/>
      <c r="Q687" s="205"/>
    </row>
    <row r="688" spans="15:17" x14ac:dyDescent="0.3">
      <c r="O688" s="202"/>
      <c r="P688" s="205"/>
      <c r="Q688" s="205"/>
    </row>
    <row r="689" spans="15:17" x14ac:dyDescent="0.3">
      <c r="O689" s="202"/>
      <c r="P689" s="205"/>
      <c r="Q689" s="205"/>
    </row>
    <row r="690" spans="15:17" x14ac:dyDescent="0.3">
      <c r="O690" s="202"/>
      <c r="P690" s="205"/>
      <c r="Q690" s="205"/>
    </row>
    <row r="691" spans="15:17" x14ac:dyDescent="0.3">
      <c r="O691" s="202"/>
      <c r="P691" s="205"/>
      <c r="Q691" s="205"/>
    </row>
    <row r="692" spans="15:17" x14ac:dyDescent="0.3">
      <c r="O692" s="202"/>
      <c r="P692" s="205"/>
      <c r="Q692" s="205"/>
    </row>
    <row r="693" spans="15:17" x14ac:dyDescent="0.3">
      <c r="O693" s="202"/>
      <c r="P693" s="205"/>
      <c r="Q693" s="205"/>
    </row>
    <row r="694" spans="15:17" x14ac:dyDescent="0.3">
      <c r="O694" s="202"/>
      <c r="P694" s="205"/>
      <c r="Q694" s="205"/>
    </row>
    <row r="695" spans="15:17" x14ac:dyDescent="0.3">
      <c r="O695" s="202"/>
      <c r="P695" s="205"/>
      <c r="Q695" s="205"/>
    </row>
    <row r="696" spans="15:17" x14ac:dyDescent="0.3">
      <c r="O696" s="202"/>
      <c r="P696" s="205"/>
      <c r="Q696" s="205"/>
    </row>
    <row r="697" spans="15:17" x14ac:dyDescent="0.3">
      <c r="O697" s="202"/>
      <c r="P697" s="205"/>
      <c r="Q697" s="205"/>
    </row>
    <row r="698" spans="15:17" x14ac:dyDescent="0.3">
      <c r="O698" s="202"/>
      <c r="P698" s="205"/>
      <c r="Q698" s="205"/>
    </row>
    <row r="699" spans="15:17" x14ac:dyDescent="0.3">
      <c r="O699" s="202"/>
      <c r="P699" s="205"/>
      <c r="Q699" s="205"/>
    </row>
    <row r="700" spans="15:17" x14ac:dyDescent="0.3">
      <c r="O700" s="202"/>
      <c r="P700" s="205"/>
      <c r="Q700" s="205"/>
    </row>
    <row r="701" spans="15:17" x14ac:dyDescent="0.3">
      <c r="O701" s="202"/>
      <c r="P701" s="205"/>
      <c r="Q701" s="205"/>
    </row>
    <row r="702" spans="15:17" x14ac:dyDescent="0.3">
      <c r="O702" s="202"/>
      <c r="P702" s="205"/>
      <c r="Q702" s="205"/>
    </row>
    <row r="703" spans="15:17" x14ac:dyDescent="0.3">
      <c r="O703" s="202"/>
      <c r="P703" s="205"/>
      <c r="Q703" s="205"/>
    </row>
    <row r="704" spans="15:17" x14ac:dyDescent="0.3">
      <c r="O704" s="202"/>
      <c r="P704" s="205"/>
      <c r="Q704" s="205"/>
    </row>
    <row r="705" spans="15:17" x14ac:dyDescent="0.3">
      <c r="O705" s="202"/>
      <c r="P705" s="205"/>
      <c r="Q705" s="205"/>
    </row>
    <row r="706" spans="15:17" x14ac:dyDescent="0.3">
      <c r="O706" s="202"/>
      <c r="P706" s="205"/>
      <c r="Q706" s="205"/>
    </row>
    <row r="707" spans="15:17" x14ac:dyDescent="0.3">
      <c r="O707" s="202"/>
      <c r="P707" s="205"/>
      <c r="Q707" s="205"/>
    </row>
    <row r="708" spans="15:17" x14ac:dyDescent="0.3">
      <c r="O708" s="202"/>
      <c r="P708" s="205"/>
      <c r="Q708" s="205"/>
    </row>
    <row r="709" spans="15:17" x14ac:dyDescent="0.3">
      <c r="O709" s="202"/>
      <c r="P709" s="205"/>
      <c r="Q709" s="205"/>
    </row>
    <row r="710" spans="15:17" x14ac:dyDescent="0.3">
      <c r="O710" s="202"/>
      <c r="P710" s="205"/>
      <c r="Q710" s="205"/>
    </row>
    <row r="711" spans="15:17" x14ac:dyDescent="0.3">
      <c r="O711" s="202"/>
      <c r="P711" s="205"/>
      <c r="Q711" s="205"/>
    </row>
    <row r="712" spans="15:17" x14ac:dyDescent="0.3">
      <c r="O712" s="202"/>
      <c r="P712" s="205"/>
      <c r="Q712" s="205"/>
    </row>
    <row r="713" spans="15:17" x14ac:dyDescent="0.3">
      <c r="O713" s="202"/>
      <c r="P713" s="205"/>
      <c r="Q713" s="205"/>
    </row>
    <row r="714" spans="15:17" x14ac:dyDescent="0.3">
      <c r="O714" s="202"/>
      <c r="P714" s="205"/>
      <c r="Q714" s="205"/>
    </row>
    <row r="715" spans="15:17" x14ac:dyDescent="0.3">
      <c r="O715" s="202"/>
      <c r="P715" s="205"/>
      <c r="Q715" s="205"/>
    </row>
    <row r="716" spans="15:17" x14ac:dyDescent="0.3">
      <c r="O716" s="202"/>
      <c r="P716" s="205"/>
      <c r="Q716" s="205"/>
    </row>
    <row r="717" spans="15:17" x14ac:dyDescent="0.3">
      <c r="O717" s="202"/>
      <c r="P717" s="205"/>
      <c r="Q717" s="205"/>
    </row>
    <row r="718" spans="15:17" x14ac:dyDescent="0.3">
      <c r="O718" s="202"/>
      <c r="P718" s="205"/>
      <c r="Q718" s="205"/>
    </row>
    <row r="719" spans="15:17" x14ac:dyDescent="0.3">
      <c r="O719" s="202"/>
      <c r="P719" s="205"/>
      <c r="Q719" s="205"/>
    </row>
    <row r="720" spans="15:17" x14ac:dyDescent="0.3">
      <c r="O720" s="202"/>
      <c r="P720" s="205"/>
      <c r="Q720" s="205"/>
    </row>
    <row r="721" spans="15:17" x14ac:dyDescent="0.3">
      <c r="O721" s="202"/>
      <c r="P721" s="205"/>
      <c r="Q721" s="205"/>
    </row>
    <row r="722" spans="15:17" x14ac:dyDescent="0.3">
      <c r="O722" s="202"/>
      <c r="P722" s="205"/>
      <c r="Q722" s="205"/>
    </row>
    <row r="723" spans="15:17" x14ac:dyDescent="0.3">
      <c r="O723" s="202"/>
      <c r="P723" s="205"/>
      <c r="Q723" s="205"/>
    </row>
    <row r="724" spans="15:17" x14ac:dyDescent="0.3">
      <c r="O724" s="202"/>
      <c r="P724" s="205"/>
      <c r="Q724" s="205"/>
    </row>
    <row r="725" spans="15:17" x14ac:dyDescent="0.3">
      <c r="O725" s="202"/>
      <c r="P725" s="205"/>
      <c r="Q725" s="205"/>
    </row>
    <row r="726" spans="15:17" x14ac:dyDescent="0.3">
      <c r="O726" s="202"/>
      <c r="P726" s="205"/>
      <c r="Q726" s="205"/>
    </row>
    <row r="727" spans="15:17" x14ac:dyDescent="0.3">
      <c r="O727" s="202"/>
      <c r="P727" s="205"/>
      <c r="Q727" s="205"/>
    </row>
    <row r="728" spans="15:17" x14ac:dyDescent="0.3">
      <c r="O728" s="202"/>
      <c r="P728" s="205"/>
      <c r="Q728" s="205"/>
    </row>
    <row r="729" spans="15:17" x14ac:dyDescent="0.3">
      <c r="O729" s="202"/>
      <c r="P729" s="205"/>
      <c r="Q729" s="205"/>
    </row>
    <row r="730" spans="15:17" x14ac:dyDescent="0.3">
      <c r="O730" s="202"/>
      <c r="P730" s="205"/>
      <c r="Q730" s="205"/>
    </row>
    <row r="731" spans="15:17" x14ac:dyDescent="0.3">
      <c r="O731" s="202"/>
      <c r="P731" s="205"/>
      <c r="Q731" s="205"/>
    </row>
    <row r="732" spans="15:17" x14ac:dyDescent="0.3">
      <c r="O732" s="202"/>
      <c r="P732" s="205"/>
      <c r="Q732" s="205"/>
    </row>
    <row r="733" spans="15:17" x14ac:dyDescent="0.3">
      <c r="O733" s="202"/>
      <c r="P733" s="205"/>
      <c r="Q733" s="205"/>
    </row>
    <row r="734" spans="15:17" x14ac:dyDescent="0.3">
      <c r="O734" s="202"/>
      <c r="P734" s="205"/>
      <c r="Q734" s="205"/>
    </row>
    <row r="735" spans="15:17" x14ac:dyDescent="0.3">
      <c r="O735" s="202"/>
      <c r="P735" s="205"/>
      <c r="Q735" s="205"/>
    </row>
    <row r="736" spans="15:17" x14ac:dyDescent="0.3">
      <c r="O736" s="202"/>
      <c r="P736" s="205"/>
      <c r="Q736" s="205"/>
    </row>
    <row r="737" spans="15:17" x14ac:dyDescent="0.3">
      <c r="O737" s="202"/>
      <c r="P737" s="205"/>
      <c r="Q737" s="205"/>
    </row>
    <row r="738" spans="15:17" x14ac:dyDescent="0.3">
      <c r="O738" s="202"/>
      <c r="P738" s="205"/>
      <c r="Q738" s="205"/>
    </row>
    <row r="739" spans="15:17" x14ac:dyDescent="0.3">
      <c r="O739" s="202"/>
      <c r="P739" s="205"/>
      <c r="Q739" s="205"/>
    </row>
    <row r="740" spans="15:17" x14ac:dyDescent="0.3">
      <c r="O740" s="202"/>
      <c r="P740" s="205"/>
      <c r="Q740" s="205"/>
    </row>
    <row r="741" spans="15:17" x14ac:dyDescent="0.3">
      <c r="O741" s="202"/>
      <c r="P741" s="205"/>
      <c r="Q741" s="205"/>
    </row>
    <row r="742" spans="15:17" x14ac:dyDescent="0.3">
      <c r="O742" s="202"/>
      <c r="P742" s="205"/>
      <c r="Q742" s="205"/>
    </row>
    <row r="743" spans="15:17" x14ac:dyDescent="0.3">
      <c r="O743" s="202"/>
      <c r="P743" s="205"/>
      <c r="Q743" s="205"/>
    </row>
    <row r="744" spans="15:17" x14ac:dyDescent="0.3">
      <c r="O744" s="202"/>
      <c r="P744" s="205"/>
      <c r="Q744" s="205"/>
    </row>
    <row r="745" spans="15:17" x14ac:dyDescent="0.3">
      <c r="O745" s="202"/>
      <c r="P745" s="205"/>
      <c r="Q745" s="205"/>
    </row>
    <row r="746" spans="15:17" x14ac:dyDescent="0.3">
      <c r="O746" s="202"/>
      <c r="P746" s="205"/>
      <c r="Q746" s="205"/>
    </row>
    <row r="747" spans="15:17" x14ac:dyDescent="0.3">
      <c r="O747" s="202"/>
      <c r="P747" s="205"/>
      <c r="Q747" s="205"/>
    </row>
    <row r="748" spans="15:17" x14ac:dyDescent="0.3">
      <c r="O748" s="202"/>
      <c r="P748" s="205"/>
      <c r="Q748" s="205"/>
    </row>
    <row r="749" spans="15:17" x14ac:dyDescent="0.3">
      <c r="O749" s="202"/>
      <c r="P749" s="205"/>
      <c r="Q749" s="205"/>
    </row>
    <row r="750" spans="15:17" x14ac:dyDescent="0.3">
      <c r="O750" s="202"/>
      <c r="P750" s="205"/>
      <c r="Q750" s="205"/>
    </row>
    <row r="751" spans="15:17" x14ac:dyDescent="0.3">
      <c r="O751" s="202"/>
      <c r="P751" s="205"/>
      <c r="Q751" s="205"/>
    </row>
    <row r="752" spans="15:17" x14ac:dyDescent="0.3">
      <c r="O752" s="202"/>
      <c r="P752" s="205"/>
      <c r="Q752" s="205"/>
    </row>
    <row r="753" spans="15:17" x14ac:dyDescent="0.3">
      <c r="O753" s="202"/>
      <c r="P753" s="205"/>
      <c r="Q753" s="205"/>
    </row>
    <row r="754" spans="15:17" x14ac:dyDescent="0.3">
      <c r="O754" s="202"/>
      <c r="P754" s="205"/>
      <c r="Q754" s="205"/>
    </row>
    <row r="755" spans="15:17" x14ac:dyDescent="0.3">
      <c r="O755" s="202"/>
      <c r="P755" s="205"/>
      <c r="Q755" s="205"/>
    </row>
    <row r="756" spans="15:17" x14ac:dyDescent="0.3">
      <c r="O756" s="202"/>
      <c r="P756" s="205"/>
      <c r="Q756" s="205"/>
    </row>
    <row r="757" spans="15:17" x14ac:dyDescent="0.3">
      <c r="O757" s="202"/>
      <c r="P757" s="205"/>
      <c r="Q757" s="205"/>
    </row>
    <row r="758" spans="15:17" x14ac:dyDescent="0.3">
      <c r="O758" s="202"/>
      <c r="P758" s="205"/>
      <c r="Q758" s="205"/>
    </row>
    <row r="759" spans="15:17" x14ac:dyDescent="0.3">
      <c r="O759" s="202"/>
      <c r="P759" s="205"/>
      <c r="Q759" s="205"/>
    </row>
    <row r="760" spans="15:17" x14ac:dyDescent="0.3">
      <c r="O760" s="202"/>
      <c r="P760" s="205"/>
      <c r="Q760" s="205"/>
    </row>
    <row r="761" spans="15:17" x14ac:dyDescent="0.3">
      <c r="O761" s="202"/>
      <c r="P761" s="205"/>
      <c r="Q761" s="205"/>
    </row>
    <row r="762" spans="15:17" x14ac:dyDescent="0.3">
      <c r="O762" s="202"/>
      <c r="P762" s="205"/>
      <c r="Q762" s="205"/>
    </row>
    <row r="763" spans="15:17" x14ac:dyDescent="0.3">
      <c r="O763" s="202"/>
      <c r="P763" s="205"/>
      <c r="Q763" s="205"/>
    </row>
    <row r="764" spans="15:17" x14ac:dyDescent="0.3">
      <c r="O764" s="202"/>
      <c r="P764" s="205"/>
      <c r="Q764" s="205"/>
    </row>
    <row r="765" spans="15:17" x14ac:dyDescent="0.3">
      <c r="O765" s="202"/>
      <c r="P765" s="205"/>
      <c r="Q765" s="205"/>
    </row>
    <row r="766" spans="15:17" x14ac:dyDescent="0.3">
      <c r="O766" s="202"/>
      <c r="P766" s="205"/>
      <c r="Q766" s="205"/>
    </row>
    <row r="767" spans="15:17" x14ac:dyDescent="0.3">
      <c r="O767" s="202"/>
      <c r="P767" s="205"/>
      <c r="Q767" s="205"/>
    </row>
    <row r="768" spans="15:17" x14ac:dyDescent="0.3">
      <c r="O768" s="202"/>
      <c r="P768" s="205"/>
      <c r="Q768" s="205"/>
    </row>
    <row r="769" spans="15:17" x14ac:dyDescent="0.3">
      <c r="O769" s="202"/>
      <c r="P769" s="205"/>
      <c r="Q769" s="205"/>
    </row>
    <row r="770" spans="15:17" x14ac:dyDescent="0.3">
      <c r="O770" s="202"/>
      <c r="P770" s="205"/>
      <c r="Q770" s="205"/>
    </row>
    <row r="771" spans="15:17" x14ac:dyDescent="0.3">
      <c r="O771" s="202"/>
      <c r="P771" s="205"/>
      <c r="Q771" s="205"/>
    </row>
    <row r="772" spans="15:17" x14ac:dyDescent="0.3">
      <c r="O772" s="202"/>
      <c r="P772" s="205"/>
      <c r="Q772" s="205"/>
    </row>
    <row r="773" spans="15:17" x14ac:dyDescent="0.3">
      <c r="O773" s="202"/>
      <c r="P773" s="205"/>
      <c r="Q773" s="205"/>
    </row>
    <row r="774" spans="15:17" x14ac:dyDescent="0.3">
      <c r="O774" s="202"/>
      <c r="P774" s="205"/>
      <c r="Q774" s="205"/>
    </row>
    <row r="775" spans="15:17" x14ac:dyDescent="0.3">
      <c r="O775" s="202"/>
      <c r="P775" s="205"/>
      <c r="Q775" s="205"/>
    </row>
    <row r="776" spans="15:17" x14ac:dyDescent="0.3">
      <c r="O776" s="202"/>
      <c r="P776" s="205"/>
      <c r="Q776" s="205"/>
    </row>
    <row r="777" spans="15:17" x14ac:dyDescent="0.3">
      <c r="O777" s="202"/>
      <c r="P777" s="205"/>
      <c r="Q777" s="205"/>
    </row>
    <row r="778" spans="15:17" x14ac:dyDescent="0.3">
      <c r="O778" s="202"/>
      <c r="P778" s="205"/>
      <c r="Q778" s="205"/>
    </row>
    <row r="779" spans="15:17" x14ac:dyDescent="0.3">
      <c r="O779" s="202"/>
      <c r="P779" s="205"/>
      <c r="Q779" s="205"/>
    </row>
    <row r="780" spans="15:17" x14ac:dyDescent="0.3">
      <c r="O780" s="202"/>
      <c r="P780" s="205"/>
      <c r="Q780" s="205"/>
    </row>
    <row r="781" spans="15:17" x14ac:dyDescent="0.3">
      <c r="O781" s="202"/>
      <c r="P781" s="205"/>
      <c r="Q781" s="205"/>
    </row>
    <row r="782" spans="15:17" x14ac:dyDescent="0.3">
      <c r="O782" s="202"/>
      <c r="P782" s="205"/>
      <c r="Q782" s="205"/>
    </row>
    <row r="783" spans="15:17" x14ac:dyDescent="0.3">
      <c r="O783" s="202"/>
      <c r="P783" s="205"/>
      <c r="Q783" s="205"/>
    </row>
    <row r="784" spans="15:17" x14ac:dyDescent="0.3">
      <c r="O784" s="202"/>
      <c r="P784" s="205"/>
      <c r="Q784" s="205"/>
    </row>
    <row r="785" spans="15:17" x14ac:dyDescent="0.3">
      <c r="O785" s="202"/>
      <c r="P785" s="205"/>
      <c r="Q785" s="205"/>
    </row>
    <row r="786" spans="15:17" x14ac:dyDescent="0.3">
      <c r="O786" s="202"/>
      <c r="P786" s="205"/>
      <c r="Q786" s="205"/>
    </row>
    <row r="787" spans="15:17" x14ac:dyDescent="0.3">
      <c r="O787" s="202"/>
      <c r="P787" s="205"/>
      <c r="Q787" s="205"/>
    </row>
    <row r="788" spans="15:17" x14ac:dyDescent="0.3">
      <c r="O788" s="202"/>
      <c r="P788" s="205"/>
      <c r="Q788" s="205"/>
    </row>
    <row r="789" spans="15:17" x14ac:dyDescent="0.3">
      <c r="O789" s="202"/>
      <c r="P789" s="205"/>
      <c r="Q789" s="205"/>
    </row>
    <row r="790" spans="15:17" x14ac:dyDescent="0.3">
      <c r="O790" s="202"/>
      <c r="P790" s="205"/>
      <c r="Q790" s="205"/>
    </row>
    <row r="791" spans="15:17" x14ac:dyDescent="0.3">
      <c r="O791" s="202"/>
      <c r="P791" s="205"/>
      <c r="Q791" s="205"/>
    </row>
    <row r="792" spans="15:17" x14ac:dyDescent="0.3">
      <c r="O792" s="202"/>
      <c r="P792" s="205"/>
      <c r="Q792" s="205"/>
    </row>
    <row r="793" spans="15:17" x14ac:dyDescent="0.3">
      <c r="O793" s="202"/>
      <c r="P793" s="205"/>
      <c r="Q793" s="205"/>
    </row>
    <row r="794" spans="15:17" x14ac:dyDescent="0.3">
      <c r="O794" s="202"/>
      <c r="P794" s="205"/>
      <c r="Q794" s="205"/>
    </row>
    <row r="795" spans="15:17" x14ac:dyDescent="0.3">
      <c r="O795" s="202"/>
      <c r="P795" s="205"/>
      <c r="Q795" s="205"/>
    </row>
    <row r="796" spans="15:17" x14ac:dyDescent="0.3">
      <c r="O796" s="202"/>
      <c r="P796" s="205"/>
      <c r="Q796" s="205"/>
    </row>
    <row r="797" spans="15:17" x14ac:dyDescent="0.3">
      <c r="O797" s="202"/>
      <c r="P797" s="205"/>
      <c r="Q797" s="205"/>
    </row>
    <row r="798" spans="15:17" x14ac:dyDescent="0.3">
      <c r="O798" s="202"/>
      <c r="P798" s="205"/>
      <c r="Q798" s="205"/>
    </row>
    <row r="799" spans="15:17" x14ac:dyDescent="0.3">
      <c r="O799" s="202"/>
      <c r="P799" s="205"/>
      <c r="Q799" s="205"/>
    </row>
    <row r="800" spans="15:17" x14ac:dyDescent="0.3">
      <c r="O800" s="202"/>
      <c r="P800" s="205"/>
      <c r="Q800" s="205"/>
    </row>
    <row r="801" spans="15:17" x14ac:dyDescent="0.3">
      <c r="O801" s="202"/>
      <c r="P801" s="205"/>
      <c r="Q801" s="205"/>
    </row>
    <row r="802" spans="15:17" x14ac:dyDescent="0.3">
      <c r="O802" s="202"/>
      <c r="P802" s="205"/>
      <c r="Q802" s="205"/>
    </row>
    <row r="803" spans="15:17" x14ac:dyDescent="0.3">
      <c r="O803" s="202"/>
      <c r="P803" s="205"/>
      <c r="Q803" s="205"/>
    </row>
    <row r="804" spans="15:17" x14ac:dyDescent="0.3">
      <c r="O804" s="202"/>
      <c r="P804" s="205"/>
      <c r="Q804" s="205"/>
    </row>
    <row r="805" spans="15:17" x14ac:dyDescent="0.3">
      <c r="O805" s="202"/>
      <c r="P805" s="205"/>
      <c r="Q805" s="205"/>
    </row>
    <row r="806" spans="15:17" x14ac:dyDescent="0.3">
      <c r="O806" s="202"/>
      <c r="P806" s="205"/>
      <c r="Q806" s="205"/>
    </row>
    <row r="807" spans="15:17" x14ac:dyDescent="0.3">
      <c r="O807" s="202"/>
      <c r="P807" s="205"/>
      <c r="Q807" s="205"/>
    </row>
    <row r="808" spans="15:17" x14ac:dyDescent="0.3">
      <c r="O808" s="202"/>
      <c r="P808" s="205"/>
      <c r="Q808" s="205"/>
    </row>
    <row r="809" spans="15:17" x14ac:dyDescent="0.3">
      <c r="O809" s="202"/>
      <c r="P809" s="205"/>
      <c r="Q809" s="205"/>
    </row>
    <row r="810" spans="15:17" x14ac:dyDescent="0.3">
      <c r="O810" s="202"/>
      <c r="P810" s="205"/>
      <c r="Q810" s="205"/>
    </row>
    <row r="811" spans="15:17" x14ac:dyDescent="0.3">
      <c r="O811" s="202"/>
      <c r="P811" s="205"/>
      <c r="Q811" s="205"/>
    </row>
    <row r="812" spans="15:17" x14ac:dyDescent="0.3">
      <c r="O812" s="202"/>
      <c r="P812" s="205"/>
      <c r="Q812" s="205"/>
    </row>
    <row r="813" spans="15:17" x14ac:dyDescent="0.3">
      <c r="O813" s="202"/>
      <c r="P813" s="205"/>
      <c r="Q813" s="205"/>
    </row>
    <row r="814" spans="15:17" x14ac:dyDescent="0.3">
      <c r="O814" s="202"/>
      <c r="P814" s="205"/>
      <c r="Q814" s="205"/>
    </row>
    <row r="815" spans="15:17" x14ac:dyDescent="0.3">
      <c r="O815" s="202"/>
      <c r="P815" s="205"/>
      <c r="Q815" s="205"/>
    </row>
    <row r="816" spans="15:17" x14ac:dyDescent="0.3">
      <c r="O816" s="202"/>
      <c r="P816" s="205"/>
      <c r="Q816" s="205"/>
    </row>
    <row r="817" spans="15:17" x14ac:dyDescent="0.3">
      <c r="O817" s="202"/>
      <c r="P817" s="205"/>
      <c r="Q817" s="205"/>
    </row>
    <row r="818" spans="15:17" x14ac:dyDescent="0.3">
      <c r="O818" s="202"/>
      <c r="P818" s="205"/>
      <c r="Q818" s="205"/>
    </row>
    <row r="819" spans="15:17" x14ac:dyDescent="0.3">
      <c r="O819" s="202"/>
      <c r="P819" s="205"/>
      <c r="Q819" s="205"/>
    </row>
    <row r="820" spans="15:17" x14ac:dyDescent="0.3">
      <c r="O820" s="202"/>
      <c r="P820" s="205"/>
      <c r="Q820" s="205"/>
    </row>
    <row r="821" spans="15:17" x14ac:dyDescent="0.3">
      <c r="O821" s="202"/>
      <c r="P821" s="205"/>
      <c r="Q821" s="205"/>
    </row>
    <row r="822" spans="15:17" x14ac:dyDescent="0.3">
      <c r="O822" s="202"/>
      <c r="P822" s="205"/>
      <c r="Q822" s="205"/>
    </row>
    <row r="823" spans="15:17" x14ac:dyDescent="0.3">
      <c r="O823" s="202"/>
      <c r="P823" s="205"/>
      <c r="Q823" s="205"/>
    </row>
    <row r="824" spans="15:17" x14ac:dyDescent="0.3">
      <c r="O824" s="202"/>
      <c r="P824" s="205"/>
      <c r="Q824" s="205"/>
    </row>
    <row r="825" spans="15:17" x14ac:dyDescent="0.3">
      <c r="O825" s="202"/>
      <c r="P825" s="205"/>
      <c r="Q825" s="205"/>
    </row>
    <row r="826" spans="15:17" x14ac:dyDescent="0.3">
      <c r="O826" s="202"/>
      <c r="P826" s="205"/>
      <c r="Q826" s="205"/>
    </row>
    <row r="827" spans="15:17" x14ac:dyDescent="0.3">
      <c r="O827" s="202"/>
      <c r="P827" s="205"/>
      <c r="Q827" s="205"/>
    </row>
    <row r="828" spans="15:17" x14ac:dyDescent="0.3">
      <c r="O828" s="202"/>
      <c r="P828" s="205"/>
      <c r="Q828" s="205"/>
    </row>
    <row r="829" spans="15:17" x14ac:dyDescent="0.3">
      <c r="O829" s="202"/>
      <c r="P829" s="205"/>
      <c r="Q829" s="205"/>
    </row>
    <row r="830" spans="15:17" x14ac:dyDescent="0.3">
      <c r="O830" s="202"/>
      <c r="P830" s="205"/>
      <c r="Q830" s="205"/>
    </row>
    <row r="831" spans="15:17" x14ac:dyDescent="0.3">
      <c r="O831" s="202"/>
      <c r="P831" s="205"/>
      <c r="Q831" s="205"/>
    </row>
    <row r="832" spans="15:17" x14ac:dyDescent="0.3">
      <c r="O832" s="202"/>
      <c r="P832" s="205"/>
      <c r="Q832" s="205"/>
    </row>
    <row r="833" spans="15:17" x14ac:dyDescent="0.3">
      <c r="O833" s="202"/>
      <c r="P833" s="205"/>
      <c r="Q833" s="205"/>
    </row>
    <row r="834" spans="15:17" x14ac:dyDescent="0.3">
      <c r="O834" s="202"/>
      <c r="P834" s="205"/>
      <c r="Q834" s="205"/>
    </row>
    <row r="835" spans="15:17" x14ac:dyDescent="0.3">
      <c r="O835" s="202"/>
      <c r="P835" s="205"/>
      <c r="Q835" s="205"/>
    </row>
    <row r="836" spans="15:17" x14ac:dyDescent="0.3">
      <c r="O836" s="202"/>
      <c r="P836" s="205"/>
      <c r="Q836" s="205"/>
    </row>
    <row r="837" spans="15:17" x14ac:dyDescent="0.3">
      <c r="O837" s="202"/>
      <c r="P837" s="205"/>
      <c r="Q837" s="205"/>
    </row>
    <row r="838" spans="15:17" x14ac:dyDescent="0.3">
      <c r="O838" s="202"/>
      <c r="P838" s="205"/>
      <c r="Q838" s="205"/>
    </row>
    <row r="839" spans="15:17" x14ac:dyDescent="0.3">
      <c r="O839" s="202"/>
      <c r="P839" s="205"/>
      <c r="Q839" s="205"/>
    </row>
    <row r="840" spans="15:17" x14ac:dyDescent="0.3">
      <c r="O840" s="202"/>
      <c r="P840" s="205"/>
      <c r="Q840" s="205"/>
    </row>
    <row r="841" spans="15:17" x14ac:dyDescent="0.3">
      <c r="O841" s="202"/>
      <c r="P841" s="205"/>
      <c r="Q841" s="205"/>
    </row>
    <row r="842" spans="15:17" x14ac:dyDescent="0.3">
      <c r="O842" s="202"/>
      <c r="P842" s="205"/>
      <c r="Q842" s="205"/>
    </row>
    <row r="843" spans="15:17" x14ac:dyDescent="0.3">
      <c r="O843" s="202"/>
      <c r="P843" s="205"/>
      <c r="Q843" s="205"/>
    </row>
    <row r="844" spans="15:17" x14ac:dyDescent="0.3">
      <c r="O844" s="202"/>
      <c r="P844" s="205"/>
      <c r="Q844" s="205"/>
    </row>
    <row r="845" spans="15:17" x14ac:dyDescent="0.3">
      <c r="O845" s="202"/>
      <c r="P845" s="205"/>
      <c r="Q845" s="205"/>
    </row>
    <row r="846" spans="15:17" x14ac:dyDescent="0.3">
      <c r="O846" s="202"/>
      <c r="P846" s="205"/>
      <c r="Q846" s="205"/>
    </row>
    <row r="847" spans="15:17" x14ac:dyDescent="0.3">
      <c r="O847" s="202"/>
      <c r="P847" s="205"/>
      <c r="Q847" s="205"/>
    </row>
    <row r="848" spans="15:17" x14ac:dyDescent="0.3">
      <c r="O848" s="202"/>
      <c r="P848" s="205"/>
      <c r="Q848" s="205"/>
    </row>
    <row r="849" spans="15:17" x14ac:dyDescent="0.3">
      <c r="O849" s="202"/>
      <c r="P849" s="205"/>
      <c r="Q849" s="205"/>
    </row>
    <row r="850" spans="15:17" x14ac:dyDescent="0.3">
      <c r="O850" s="202"/>
      <c r="P850" s="205"/>
      <c r="Q850" s="205"/>
    </row>
    <row r="851" spans="15:17" x14ac:dyDescent="0.3">
      <c r="O851" s="202"/>
      <c r="P851" s="205"/>
      <c r="Q851" s="205"/>
    </row>
    <row r="852" spans="15:17" x14ac:dyDescent="0.3">
      <c r="O852" s="202"/>
      <c r="P852" s="205"/>
      <c r="Q852" s="205"/>
    </row>
    <row r="853" spans="15:17" x14ac:dyDescent="0.3">
      <c r="O853" s="202"/>
      <c r="P853" s="205"/>
      <c r="Q853" s="205"/>
    </row>
    <row r="854" spans="15:17" x14ac:dyDescent="0.3">
      <c r="O854" s="202"/>
      <c r="P854" s="205"/>
      <c r="Q854" s="205"/>
    </row>
    <row r="855" spans="15:17" x14ac:dyDescent="0.3">
      <c r="O855" s="202"/>
      <c r="P855" s="205"/>
      <c r="Q855" s="205"/>
    </row>
    <row r="856" spans="15:17" x14ac:dyDescent="0.3">
      <c r="O856" s="202"/>
      <c r="P856" s="205"/>
      <c r="Q856" s="205"/>
    </row>
    <row r="857" spans="15:17" x14ac:dyDescent="0.3">
      <c r="O857" s="202"/>
      <c r="P857" s="205"/>
      <c r="Q857" s="205"/>
    </row>
    <row r="858" spans="15:17" x14ac:dyDescent="0.3">
      <c r="O858" s="202"/>
      <c r="P858" s="205"/>
      <c r="Q858" s="205"/>
    </row>
    <row r="859" spans="15:17" x14ac:dyDescent="0.3">
      <c r="O859" s="202"/>
      <c r="P859" s="205"/>
      <c r="Q859" s="205"/>
    </row>
    <row r="860" spans="15:17" x14ac:dyDescent="0.3">
      <c r="O860" s="202"/>
      <c r="P860" s="205"/>
      <c r="Q860" s="205"/>
    </row>
    <row r="861" spans="15:17" x14ac:dyDescent="0.3">
      <c r="O861" s="202"/>
      <c r="P861" s="205"/>
      <c r="Q861" s="205"/>
    </row>
    <row r="862" spans="15:17" x14ac:dyDescent="0.3">
      <c r="O862" s="202"/>
      <c r="P862" s="205"/>
      <c r="Q862" s="205"/>
    </row>
    <row r="863" spans="15:17" x14ac:dyDescent="0.3">
      <c r="O863" s="202"/>
      <c r="P863" s="205"/>
      <c r="Q863" s="205"/>
    </row>
    <row r="864" spans="15:17" x14ac:dyDescent="0.3">
      <c r="O864" s="202"/>
      <c r="P864" s="205"/>
      <c r="Q864" s="205"/>
    </row>
    <row r="865" spans="15:17" x14ac:dyDescent="0.3">
      <c r="O865" s="202"/>
      <c r="P865" s="205"/>
      <c r="Q865" s="205"/>
    </row>
    <row r="866" spans="15:17" x14ac:dyDescent="0.3">
      <c r="O866" s="202"/>
      <c r="P866" s="205"/>
      <c r="Q866" s="205"/>
    </row>
    <row r="867" spans="15:17" x14ac:dyDescent="0.3">
      <c r="O867" s="202"/>
      <c r="P867" s="205"/>
      <c r="Q867" s="205"/>
    </row>
    <row r="868" spans="15:17" x14ac:dyDescent="0.3">
      <c r="O868" s="202"/>
      <c r="P868" s="205"/>
      <c r="Q868" s="205"/>
    </row>
    <row r="869" spans="15:17" x14ac:dyDescent="0.3">
      <c r="O869" s="202"/>
      <c r="P869" s="205"/>
      <c r="Q869" s="205"/>
    </row>
    <row r="870" spans="15:17" x14ac:dyDescent="0.3">
      <c r="O870" s="202"/>
      <c r="P870" s="205"/>
      <c r="Q870" s="205"/>
    </row>
    <row r="871" spans="15:17" x14ac:dyDescent="0.3">
      <c r="O871" s="202"/>
      <c r="P871" s="205"/>
      <c r="Q871" s="205"/>
    </row>
    <row r="872" spans="15:17" x14ac:dyDescent="0.3">
      <c r="O872" s="202"/>
      <c r="P872" s="205"/>
      <c r="Q872" s="205"/>
    </row>
    <row r="873" spans="15:17" x14ac:dyDescent="0.3">
      <c r="O873" s="202"/>
      <c r="P873" s="205"/>
      <c r="Q873" s="205"/>
    </row>
    <row r="874" spans="15:17" x14ac:dyDescent="0.3">
      <c r="O874" s="202"/>
      <c r="P874" s="205"/>
      <c r="Q874" s="205"/>
    </row>
    <row r="875" spans="15:17" x14ac:dyDescent="0.3">
      <c r="O875" s="202"/>
      <c r="P875" s="205"/>
      <c r="Q875" s="205"/>
    </row>
    <row r="876" spans="15:17" x14ac:dyDescent="0.3">
      <c r="O876" s="202"/>
      <c r="P876" s="205"/>
      <c r="Q876" s="205"/>
    </row>
    <row r="877" spans="15:17" x14ac:dyDescent="0.3">
      <c r="O877" s="202"/>
      <c r="P877" s="205"/>
      <c r="Q877" s="205"/>
    </row>
    <row r="878" spans="15:17" x14ac:dyDescent="0.3">
      <c r="O878" s="202"/>
      <c r="P878" s="205"/>
      <c r="Q878" s="205"/>
    </row>
    <row r="879" spans="15:17" x14ac:dyDescent="0.3">
      <c r="O879" s="202"/>
      <c r="P879" s="205"/>
      <c r="Q879" s="205"/>
    </row>
    <row r="880" spans="15:17" x14ac:dyDescent="0.3">
      <c r="O880" s="202"/>
      <c r="P880" s="205"/>
      <c r="Q880" s="205"/>
    </row>
    <row r="881" spans="15:17" x14ac:dyDescent="0.3">
      <c r="O881" s="202"/>
      <c r="P881" s="205"/>
      <c r="Q881" s="205"/>
    </row>
    <row r="882" spans="15:17" x14ac:dyDescent="0.3">
      <c r="O882" s="202"/>
      <c r="P882" s="205"/>
      <c r="Q882" s="205"/>
    </row>
    <row r="883" spans="15:17" x14ac:dyDescent="0.3">
      <c r="O883" s="202"/>
      <c r="P883" s="205"/>
      <c r="Q883" s="205"/>
    </row>
    <row r="884" spans="15:17" x14ac:dyDescent="0.3">
      <c r="O884" s="202"/>
      <c r="P884" s="205"/>
      <c r="Q884" s="205"/>
    </row>
    <row r="885" spans="15:17" x14ac:dyDescent="0.3">
      <c r="O885" s="202"/>
      <c r="P885" s="205"/>
      <c r="Q885" s="205"/>
    </row>
    <row r="886" spans="15:17" x14ac:dyDescent="0.3">
      <c r="O886" s="202"/>
      <c r="P886" s="205"/>
      <c r="Q886" s="205"/>
    </row>
    <row r="887" spans="15:17" x14ac:dyDescent="0.3">
      <c r="O887" s="202"/>
      <c r="P887" s="205"/>
      <c r="Q887" s="205"/>
    </row>
    <row r="888" spans="15:17" x14ac:dyDescent="0.3">
      <c r="O888" s="202"/>
      <c r="P888" s="205"/>
      <c r="Q888" s="205"/>
    </row>
    <row r="889" spans="15:17" x14ac:dyDescent="0.3">
      <c r="O889" s="202"/>
      <c r="P889" s="205"/>
      <c r="Q889" s="205"/>
    </row>
    <row r="890" spans="15:17" x14ac:dyDescent="0.3">
      <c r="O890" s="202"/>
      <c r="P890" s="205"/>
      <c r="Q890" s="205"/>
    </row>
    <row r="891" spans="15:17" x14ac:dyDescent="0.3">
      <c r="O891" s="202"/>
      <c r="P891" s="205"/>
      <c r="Q891" s="205"/>
    </row>
    <row r="892" spans="15:17" x14ac:dyDescent="0.3">
      <c r="O892" s="202"/>
      <c r="P892" s="205"/>
      <c r="Q892" s="205"/>
    </row>
    <row r="893" spans="15:17" x14ac:dyDescent="0.3">
      <c r="O893" s="202"/>
      <c r="P893" s="205"/>
      <c r="Q893" s="205"/>
    </row>
    <row r="894" spans="15:17" x14ac:dyDescent="0.3">
      <c r="O894" s="202"/>
      <c r="P894" s="205"/>
      <c r="Q894" s="205"/>
    </row>
    <row r="895" spans="15:17" x14ac:dyDescent="0.3">
      <c r="O895" s="202"/>
      <c r="P895" s="205"/>
      <c r="Q895" s="205"/>
    </row>
    <row r="896" spans="15:17" x14ac:dyDescent="0.3">
      <c r="O896" s="202"/>
      <c r="P896" s="205"/>
      <c r="Q896" s="205"/>
    </row>
    <row r="897" spans="15:17" x14ac:dyDescent="0.3">
      <c r="O897" s="202"/>
      <c r="P897" s="205"/>
      <c r="Q897" s="205"/>
    </row>
    <row r="898" spans="15:17" x14ac:dyDescent="0.3">
      <c r="O898" s="202"/>
      <c r="P898" s="205"/>
      <c r="Q898" s="205"/>
    </row>
    <row r="899" spans="15:17" x14ac:dyDescent="0.3">
      <c r="O899" s="202"/>
      <c r="P899" s="205"/>
      <c r="Q899" s="205"/>
    </row>
    <row r="900" spans="15:17" x14ac:dyDescent="0.3">
      <c r="O900" s="202"/>
      <c r="P900" s="205"/>
      <c r="Q900" s="205"/>
    </row>
    <row r="901" spans="15:17" x14ac:dyDescent="0.3">
      <c r="O901" s="202"/>
      <c r="P901" s="205"/>
      <c r="Q901" s="205"/>
    </row>
    <row r="902" spans="15:17" x14ac:dyDescent="0.3">
      <c r="O902" s="202"/>
      <c r="P902" s="205"/>
      <c r="Q902" s="205"/>
    </row>
    <row r="903" spans="15:17" x14ac:dyDescent="0.3">
      <c r="O903" s="202"/>
      <c r="P903" s="205"/>
      <c r="Q903" s="205"/>
    </row>
    <row r="904" spans="15:17" x14ac:dyDescent="0.3">
      <c r="O904" s="202"/>
      <c r="P904" s="205"/>
      <c r="Q904" s="205"/>
    </row>
    <row r="905" spans="15:17" x14ac:dyDescent="0.3">
      <c r="O905" s="202"/>
      <c r="P905" s="205"/>
      <c r="Q905" s="205"/>
    </row>
    <row r="906" spans="15:17" x14ac:dyDescent="0.3">
      <c r="O906" s="202"/>
      <c r="P906" s="205"/>
      <c r="Q906" s="205"/>
    </row>
    <row r="907" spans="15:17" x14ac:dyDescent="0.3">
      <c r="O907" s="202"/>
      <c r="P907" s="205"/>
      <c r="Q907" s="205"/>
    </row>
    <row r="908" spans="15:17" x14ac:dyDescent="0.3">
      <c r="O908" s="202"/>
      <c r="P908" s="205"/>
      <c r="Q908" s="205"/>
    </row>
    <row r="909" spans="15:17" x14ac:dyDescent="0.3">
      <c r="O909" s="202"/>
      <c r="P909" s="205"/>
      <c r="Q909" s="205"/>
    </row>
    <row r="910" spans="15:17" x14ac:dyDescent="0.3">
      <c r="O910" s="202"/>
      <c r="P910" s="205"/>
      <c r="Q910" s="205"/>
    </row>
    <row r="911" spans="15:17" x14ac:dyDescent="0.3">
      <c r="O911" s="202"/>
      <c r="P911" s="205"/>
      <c r="Q911" s="205"/>
    </row>
    <row r="912" spans="15:17" x14ac:dyDescent="0.3">
      <c r="O912" s="202"/>
      <c r="P912" s="205"/>
      <c r="Q912" s="205"/>
    </row>
    <row r="913" spans="15:17" x14ac:dyDescent="0.3">
      <c r="O913" s="202"/>
      <c r="P913" s="205"/>
      <c r="Q913" s="205"/>
    </row>
    <row r="914" spans="15:17" x14ac:dyDescent="0.3">
      <c r="O914" s="202"/>
      <c r="P914" s="205"/>
      <c r="Q914" s="205"/>
    </row>
    <row r="915" spans="15:17" x14ac:dyDescent="0.3">
      <c r="O915" s="202"/>
      <c r="P915" s="205"/>
      <c r="Q915" s="205"/>
    </row>
    <row r="916" spans="15:17" x14ac:dyDescent="0.3">
      <c r="O916" s="202"/>
      <c r="P916" s="205"/>
      <c r="Q916" s="205"/>
    </row>
    <row r="917" spans="15:17" x14ac:dyDescent="0.3">
      <c r="O917" s="202"/>
      <c r="P917" s="205"/>
      <c r="Q917" s="205"/>
    </row>
    <row r="918" spans="15:17" x14ac:dyDescent="0.3">
      <c r="O918" s="202"/>
      <c r="P918" s="205"/>
      <c r="Q918" s="205"/>
    </row>
    <row r="919" spans="15:17" x14ac:dyDescent="0.3">
      <c r="O919" s="202"/>
      <c r="P919" s="205"/>
      <c r="Q919" s="205"/>
    </row>
    <row r="920" spans="15:17" x14ac:dyDescent="0.3">
      <c r="O920" s="202"/>
      <c r="P920" s="205"/>
      <c r="Q920" s="205"/>
    </row>
    <row r="921" spans="15:17" x14ac:dyDescent="0.3">
      <c r="O921" s="202"/>
      <c r="P921" s="205"/>
      <c r="Q921" s="205"/>
    </row>
    <row r="922" spans="15:17" x14ac:dyDescent="0.3">
      <c r="O922" s="202"/>
      <c r="P922" s="205"/>
      <c r="Q922" s="205"/>
    </row>
    <row r="923" spans="15:17" x14ac:dyDescent="0.3">
      <c r="O923" s="202"/>
      <c r="P923" s="205"/>
      <c r="Q923" s="205"/>
    </row>
    <row r="924" spans="15:17" x14ac:dyDescent="0.3">
      <c r="O924" s="202"/>
      <c r="P924" s="205"/>
      <c r="Q924" s="205"/>
    </row>
    <row r="925" spans="15:17" x14ac:dyDescent="0.3">
      <c r="O925" s="202"/>
      <c r="P925" s="205"/>
      <c r="Q925" s="205"/>
    </row>
    <row r="926" spans="15:17" x14ac:dyDescent="0.3">
      <c r="O926" s="202"/>
      <c r="P926" s="205"/>
      <c r="Q926" s="205"/>
    </row>
    <row r="927" spans="15:17" x14ac:dyDescent="0.3">
      <c r="O927" s="202"/>
      <c r="P927" s="205"/>
      <c r="Q927" s="205"/>
    </row>
    <row r="928" spans="15:17" x14ac:dyDescent="0.3">
      <c r="O928" s="202"/>
      <c r="P928" s="205"/>
      <c r="Q928" s="205"/>
    </row>
    <row r="929" spans="15:17" x14ac:dyDescent="0.3">
      <c r="O929" s="202"/>
      <c r="P929" s="205"/>
      <c r="Q929" s="205"/>
    </row>
    <row r="930" spans="15:17" x14ac:dyDescent="0.3">
      <c r="O930" s="202"/>
      <c r="P930" s="205"/>
      <c r="Q930" s="205"/>
    </row>
    <row r="931" spans="15:17" x14ac:dyDescent="0.3">
      <c r="O931" s="202"/>
      <c r="P931" s="205"/>
      <c r="Q931" s="205"/>
    </row>
    <row r="932" spans="15:17" x14ac:dyDescent="0.3">
      <c r="O932" s="202"/>
      <c r="P932" s="205"/>
      <c r="Q932" s="205"/>
    </row>
    <row r="933" spans="15:17" x14ac:dyDescent="0.3">
      <c r="O933" s="202"/>
      <c r="P933" s="205"/>
      <c r="Q933" s="205"/>
    </row>
    <row r="934" spans="15:17" x14ac:dyDescent="0.3">
      <c r="O934" s="202"/>
      <c r="P934" s="205"/>
      <c r="Q934" s="205"/>
    </row>
    <row r="935" spans="15:17" x14ac:dyDescent="0.3">
      <c r="O935" s="202"/>
      <c r="P935" s="205"/>
      <c r="Q935" s="205"/>
    </row>
    <row r="936" spans="15:17" x14ac:dyDescent="0.3">
      <c r="O936" s="202"/>
      <c r="P936" s="205"/>
      <c r="Q936" s="205"/>
    </row>
    <row r="937" spans="15:17" x14ac:dyDescent="0.3">
      <c r="O937" s="202"/>
      <c r="P937" s="205"/>
      <c r="Q937" s="205"/>
    </row>
    <row r="938" spans="15:17" x14ac:dyDescent="0.3">
      <c r="O938" s="202"/>
      <c r="P938" s="205"/>
      <c r="Q938" s="205"/>
    </row>
    <row r="939" spans="15:17" x14ac:dyDescent="0.3">
      <c r="O939" s="202"/>
      <c r="P939" s="205"/>
      <c r="Q939" s="205"/>
    </row>
    <row r="940" spans="15:17" x14ac:dyDescent="0.3">
      <c r="O940" s="202"/>
      <c r="P940" s="205"/>
      <c r="Q940" s="205"/>
    </row>
    <row r="941" spans="15:17" x14ac:dyDescent="0.3">
      <c r="O941" s="202"/>
      <c r="P941" s="205"/>
      <c r="Q941" s="205"/>
    </row>
    <row r="942" spans="15:17" x14ac:dyDescent="0.3">
      <c r="O942" s="202"/>
      <c r="P942" s="205"/>
      <c r="Q942" s="205"/>
    </row>
    <row r="943" spans="15:17" x14ac:dyDescent="0.3">
      <c r="O943" s="202"/>
      <c r="P943" s="205"/>
      <c r="Q943" s="205"/>
    </row>
    <row r="944" spans="15:17" x14ac:dyDescent="0.3">
      <c r="O944" s="202"/>
      <c r="P944" s="205"/>
      <c r="Q944" s="205"/>
    </row>
    <row r="945" spans="15:17" x14ac:dyDescent="0.3">
      <c r="O945" s="202"/>
      <c r="P945" s="205"/>
      <c r="Q945" s="205"/>
    </row>
    <row r="946" spans="15:17" x14ac:dyDescent="0.3">
      <c r="O946" s="202"/>
      <c r="P946" s="205"/>
      <c r="Q946" s="205"/>
    </row>
    <row r="947" spans="15:17" x14ac:dyDescent="0.3">
      <c r="O947" s="202"/>
      <c r="P947" s="205"/>
      <c r="Q947" s="205"/>
    </row>
    <row r="948" spans="15:17" x14ac:dyDescent="0.3">
      <c r="O948" s="202"/>
      <c r="P948" s="205"/>
      <c r="Q948" s="205"/>
    </row>
    <row r="949" spans="15:17" x14ac:dyDescent="0.3">
      <c r="O949" s="202"/>
      <c r="P949" s="205"/>
      <c r="Q949" s="205"/>
    </row>
    <row r="950" spans="15:17" x14ac:dyDescent="0.3">
      <c r="O950" s="202"/>
      <c r="P950" s="205"/>
      <c r="Q950" s="205"/>
    </row>
    <row r="951" spans="15:17" x14ac:dyDescent="0.3">
      <c r="O951" s="202"/>
      <c r="P951" s="205"/>
      <c r="Q951" s="205"/>
    </row>
    <row r="952" spans="15:17" x14ac:dyDescent="0.3">
      <c r="O952" s="202"/>
      <c r="P952" s="205"/>
      <c r="Q952" s="205"/>
    </row>
    <row r="953" spans="15:17" x14ac:dyDescent="0.3">
      <c r="O953" s="202"/>
      <c r="P953" s="205"/>
      <c r="Q953" s="205"/>
    </row>
    <row r="954" spans="15:17" x14ac:dyDescent="0.3">
      <c r="O954" s="202"/>
      <c r="P954" s="205"/>
      <c r="Q954" s="205"/>
    </row>
    <row r="955" spans="15:17" x14ac:dyDescent="0.3">
      <c r="O955" s="202"/>
      <c r="P955" s="205"/>
      <c r="Q955" s="205"/>
    </row>
    <row r="956" spans="15:17" x14ac:dyDescent="0.3">
      <c r="O956" s="202"/>
      <c r="P956" s="205"/>
      <c r="Q956" s="205"/>
    </row>
    <row r="957" spans="15:17" x14ac:dyDescent="0.3">
      <c r="O957" s="202"/>
      <c r="P957" s="205"/>
      <c r="Q957" s="205"/>
    </row>
    <row r="958" spans="15:17" x14ac:dyDescent="0.3">
      <c r="O958" s="202"/>
      <c r="P958" s="205"/>
      <c r="Q958" s="205"/>
    </row>
    <row r="959" spans="15:17" x14ac:dyDescent="0.3">
      <c r="O959" s="202"/>
      <c r="P959" s="205"/>
      <c r="Q959" s="205"/>
    </row>
    <row r="960" spans="15:17" x14ac:dyDescent="0.3">
      <c r="O960" s="202"/>
      <c r="P960" s="205"/>
      <c r="Q960" s="205"/>
    </row>
    <row r="961" spans="15:17" x14ac:dyDescent="0.3">
      <c r="O961" s="202"/>
      <c r="P961" s="205"/>
      <c r="Q961" s="205"/>
    </row>
    <row r="962" spans="15:17" x14ac:dyDescent="0.3">
      <c r="O962" s="202"/>
      <c r="P962" s="205"/>
      <c r="Q962" s="205"/>
    </row>
    <row r="963" spans="15:17" x14ac:dyDescent="0.3">
      <c r="O963" s="202"/>
      <c r="P963" s="205"/>
      <c r="Q963" s="205"/>
    </row>
    <row r="964" spans="15:17" x14ac:dyDescent="0.3">
      <c r="O964" s="202"/>
      <c r="P964" s="205"/>
      <c r="Q964" s="205"/>
    </row>
    <row r="965" spans="15:17" x14ac:dyDescent="0.3">
      <c r="O965" s="202"/>
      <c r="P965" s="205"/>
      <c r="Q965" s="205"/>
    </row>
    <row r="966" spans="15:17" x14ac:dyDescent="0.3">
      <c r="O966" s="202"/>
      <c r="P966" s="205"/>
      <c r="Q966" s="205"/>
    </row>
    <row r="967" spans="15:17" x14ac:dyDescent="0.3">
      <c r="O967" s="202"/>
      <c r="P967" s="205"/>
      <c r="Q967" s="205"/>
    </row>
    <row r="968" spans="15:17" x14ac:dyDescent="0.3">
      <c r="O968" s="202"/>
      <c r="P968" s="205"/>
      <c r="Q968" s="205"/>
    </row>
    <row r="969" spans="15:17" x14ac:dyDescent="0.3">
      <c r="O969" s="202"/>
      <c r="P969" s="205"/>
      <c r="Q969" s="205"/>
    </row>
    <row r="970" spans="15:17" x14ac:dyDescent="0.3">
      <c r="O970" s="202"/>
      <c r="P970" s="205"/>
      <c r="Q970" s="205"/>
    </row>
    <row r="971" spans="15:17" x14ac:dyDescent="0.3">
      <c r="O971" s="202"/>
      <c r="P971" s="205"/>
      <c r="Q971" s="205"/>
    </row>
    <row r="972" spans="15:17" x14ac:dyDescent="0.3">
      <c r="O972" s="202"/>
      <c r="P972" s="205"/>
      <c r="Q972" s="205"/>
    </row>
    <row r="973" spans="15:17" x14ac:dyDescent="0.3">
      <c r="O973" s="202"/>
      <c r="P973" s="205"/>
      <c r="Q973" s="205"/>
    </row>
    <row r="974" spans="15:17" x14ac:dyDescent="0.3">
      <c r="O974" s="202"/>
      <c r="P974" s="205"/>
      <c r="Q974" s="205"/>
    </row>
    <row r="975" spans="15:17" x14ac:dyDescent="0.3">
      <c r="O975" s="202"/>
      <c r="P975" s="205"/>
      <c r="Q975" s="205"/>
    </row>
    <row r="976" spans="15:17" x14ac:dyDescent="0.3">
      <c r="O976" s="202"/>
      <c r="P976" s="205"/>
      <c r="Q976" s="205"/>
    </row>
    <row r="977" spans="15:17" x14ac:dyDescent="0.3">
      <c r="O977" s="202"/>
      <c r="P977" s="205"/>
      <c r="Q977" s="205"/>
    </row>
    <row r="978" spans="15:17" x14ac:dyDescent="0.3">
      <c r="O978" s="202"/>
      <c r="P978" s="205"/>
      <c r="Q978" s="205"/>
    </row>
  </sheetData>
  <mergeCells count="1">
    <mergeCell ref="B3:J3"/>
  </mergeCell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B2"/>
  <sheetViews>
    <sheetView workbookViewId="0">
      <selection activeCell="B2" sqref="B2"/>
    </sheetView>
  </sheetViews>
  <sheetFormatPr defaultRowHeight="14.4" x14ac:dyDescent="0.3"/>
  <sheetData>
    <row r="2" spans="2:2" ht="18" x14ac:dyDescent="0.35">
      <c r="B2" s="56" t="s">
        <v>68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51"/>
  <sheetViews>
    <sheetView workbookViewId="0">
      <selection activeCell="B2" sqref="B2"/>
    </sheetView>
  </sheetViews>
  <sheetFormatPr defaultRowHeight="14.4" x14ac:dyDescent="0.3"/>
  <cols>
    <col min="1" max="1" width="5.77734375" customWidth="1"/>
    <col min="2" max="2" width="57.21875" customWidth="1"/>
    <col min="14" max="14" width="10.21875" bestFit="1" customWidth="1"/>
  </cols>
  <sheetData>
    <row r="1" spans="2:15" x14ac:dyDescent="0.3">
      <c r="N1" s="48"/>
      <c r="O1" s="16"/>
    </row>
    <row r="2" spans="2:15" ht="18" x14ac:dyDescent="0.35">
      <c r="B2" s="56" t="s">
        <v>68</v>
      </c>
      <c r="N2" s="16"/>
    </row>
    <row r="3" spans="2:15" x14ac:dyDescent="0.3">
      <c r="C3" s="19"/>
    </row>
    <row r="4" spans="2:15" x14ac:dyDescent="0.3">
      <c r="B4" s="18"/>
      <c r="C4" s="19"/>
    </row>
    <row r="5" spans="2:15" x14ac:dyDescent="0.3">
      <c r="B5" s="18"/>
      <c r="C5" s="19"/>
    </row>
    <row r="6" spans="2:15" x14ac:dyDescent="0.3">
      <c r="B6" s="24"/>
      <c r="C6" s="24"/>
      <c r="D6" s="24"/>
    </row>
    <row r="7" spans="2:15" x14ac:dyDescent="0.3">
      <c r="C7" s="54"/>
      <c r="D7" s="54"/>
    </row>
    <row r="8" spans="2:15" x14ac:dyDescent="0.3">
      <c r="C8" s="54"/>
      <c r="D8" s="54"/>
    </row>
    <row r="9" spans="2:15" x14ac:dyDescent="0.3">
      <c r="C9" s="54"/>
      <c r="D9" s="54"/>
    </row>
    <row r="10" spans="2:15" x14ac:dyDescent="0.3">
      <c r="C10" s="54"/>
      <c r="D10" s="54"/>
    </row>
    <row r="11" spans="2:15" x14ac:dyDescent="0.3">
      <c r="C11" s="54"/>
      <c r="D11" s="54"/>
    </row>
    <row r="12" spans="2:15" x14ac:dyDescent="0.3">
      <c r="C12" s="54"/>
      <c r="D12" s="54"/>
    </row>
    <row r="13" spans="2:15" x14ac:dyDescent="0.3">
      <c r="C13" s="54"/>
      <c r="D13" s="54"/>
    </row>
    <row r="14" spans="2:15" x14ac:dyDescent="0.3">
      <c r="C14" s="54"/>
      <c r="D14" s="54"/>
    </row>
    <row r="15" spans="2:15" x14ac:dyDescent="0.3">
      <c r="C15" s="54"/>
      <c r="D15" s="54"/>
    </row>
    <row r="17" spans="2:13" x14ac:dyDescent="0.3">
      <c r="B17" s="24"/>
      <c r="C17" s="25"/>
      <c r="D17" s="25"/>
      <c r="E17" s="25"/>
      <c r="F17" s="25"/>
      <c r="G17" s="25"/>
      <c r="H17" s="25"/>
      <c r="I17" s="25"/>
      <c r="J17" s="25"/>
      <c r="K17" s="25"/>
      <c r="L17" s="25"/>
      <c r="M17" s="25"/>
    </row>
    <row r="19" spans="2:13" x14ac:dyDescent="0.3">
      <c r="C19" s="26"/>
      <c r="D19" s="26"/>
      <c r="E19" s="26"/>
      <c r="F19" s="26"/>
      <c r="G19" s="26"/>
      <c r="H19" s="26"/>
      <c r="I19" s="26"/>
      <c r="J19" s="26"/>
      <c r="K19" s="26"/>
      <c r="L19" s="26"/>
      <c r="M19" s="26"/>
    </row>
    <row r="20" spans="2:13" x14ac:dyDescent="0.3">
      <c r="C20" s="26"/>
      <c r="D20" s="26"/>
      <c r="E20" s="26"/>
      <c r="F20" s="26"/>
      <c r="G20" s="26"/>
      <c r="H20" s="26"/>
      <c r="I20" s="26"/>
      <c r="J20" s="26"/>
      <c r="K20" s="26"/>
      <c r="L20" s="26"/>
      <c r="M20" s="26"/>
    </row>
    <row r="21" spans="2:13" x14ac:dyDescent="0.3">
      <c r="C21" s="26"/>
      <c r="D21" s="26"/>
      <c r="E21" s="26"/>
      <c r="F21" s="26"/>
      <c r="G21" s="26"/>
      <c r="H21" s="26"/>
      <c r="I21" s="26"/>
      <c r="J21" s="26"/>
      <c r="K21" s="26"/>
      <c r="L21" s="26"/>
      <c r="M21" s="26"/>
    </row>
    <row r="22" spans="2:13" x14ac:dyDescent="0.3">
      <c r="C22" s="26"/>
      <c r="D22" s="26"/>
      <c r="E22" s="26"/>
      <c r="F22" s="26"/>
      <c r="G22" s="26"/>
      <c r="H22" s="26"/>
      <c r="I22" s="26"/>
      <c r="J22" s="26"/>
      <c r="K22" s="26"/>
      <c r="L22" s="26"/>
      <c r="M22" s="26"/>
    </row>
    <row r="23" spans="2:13" x14ac:dyDescent="0.3">
      <c r="C23" s="26"/>
      <c r="D23" s="26"/>
      <c r="E23" s="26"/>
      <c r="F23" s="26"/>
      <c r="G23" s="26"/>
      <c r="H23" s="26"/>
      <c r="I23" s="26"/>
      <c r="J23" s="26"/>
      <c r="K23" s="26"/>
      <c r="L23" s="26"/>
      <c r="M23" s="26"/>
    </row>
    <row r="24" spans="2:13" x14ac:dyDescent="0.3">
      <c r="C24" s="26"/>
      <c r="D24" s="26"/>
      <c r="E24" s="26"/>
      <c r="F24" s="26"/>
      <c r="G24" s="26"/>
      <c r="H24" s="26"/>
      <c r="I24" s="26"/>
      <c r="J24" s="26"/>
      <c r="K24" s="26"/>
      <c r="L24" s="26"/>
      <c r="M24" s="26"/>
    </row>
    <row r="25" spans="2:13" x14ac:dyDescent="0.3">
      <c r="C25" s="26"/>
      <c r="D25" s="26"/>
      <c r="E25" s="26"/>
      <c r="F25" s="26"/>
      <c r="G25" s="26"/>
      <c r="H25" s="26"/>
      <c r="I25" s="26"/>
      <c r="J25" s="26"/>
      <c r="K25" s="26"/>
      <c r="L25" s="26"/>
      <c r="M25" s="26"/>
    </row>
    <row r="26" spans="2:13" x14ac:dyDescent="0.3">
      <c r="C26" s="26"/>
      <c r="D26" s="26"/>
      <c r="E26" s="26"/>
      <c r="F26" s="26"/>
      <c r="G26" s="26"/>
      <c r="H26" s="26"/>
      <c r="I26" s="26"/>
      <c r="J26" s="26"/>
      <c r="K26" s="26"/>
      <c r="L26" s="26"/>
      <c r="M26" s="26"/>
    </row>
    <row r="27" spans="2:13" x14ac:dyDescent="0.3">
      <c r="C27" s="26"/>
      <c r="D27" s="26"/>
      <c r="E27" s="26"/>
      <c r="F27" s="26"/>
      <c r="G27" s="26"/>
      <c r="H27" s="26"/>
      <c r="I27" s="26"/>
      <c r="J27" s="26"/>
      <c r="K27" s="26"/>
      <c r="L27" s="26"/>
      <c r="M27" s="26"/>
    </row>
    <row r="28" spans="2:13" x14ac:dyDescent="0.3">
      <c r="C28" s="26"/>
      <c r="D28" s="26"/>
      <c r="E28" s="26"/>
      <c r="F28" s="26"/>
      <c r="G28" s="26"/>
      <c r="H28" s="26"/>
      <c r="I28" s="26"/>
      <c r="J28" s="26"/>
      <c r="K28" s="26"/>
      <c r="L28" s="26"/>
      <c r="M28" s="26"/>
    </row>
    <row r="30" spans="2:13" x14ac:dyDescent="0.3">
      <c r="C30" s="29"/>
      <c r="D30" s="29"/>
      <c r="E30" s="29"/>
      <c r="F30" s="29"/>
      <c r="G30" s="29"/>
      <c r="H30" s="29"/>
      <c r="I30" s="29"/>
      <c r="J30" s="29"/>
      <c r="K30" s="29"/>
      <c r="L30" s="29"/>
      <c r="M30" s="29"/>
    </row>
    <row r="31" spans="2:13" x14ac:dyDescent="0.3">
      <c r="C31" s="26"/>
      <c r="D31" s="26"/>
      <c r="E31" s="26"/>
      <c r="F31" s="26"/>
      <c r="G31" s="26"/>
      <c r="H31" s="26"/>
      <c r="I31" s="26"/>
      <c r="J31" s="26"/>
      <c r="K31" s="26"/>
      <c r="L31" s="26"/>
      <c r="M31" s="26"/>
    </row>
    <row r="32" spans="2:13" x14ac:dyDescent="0.3">
      <c r="C32" s="26"/>
      <c r="D32" s="26"/>
      <c r="E32" s="26"/>
      <c r="F32" s="26"/>
      <c r="G32" s="26"/>
      <c r="H32" s="26"/>
      <c r="I32" s="26"/>
      <c r="J32" s="26"/>
      <c r="K32" s="26"/>
      <c r="L32" s="26"/>
      <c r="M32" s="26"/>
    </row>
    <row r="33" spans="2:13" x14ac:dyDescent="0.3">
      <c r="C33" s="26"/>
      <c r="D33" s="26"/>
      <c r="E33" s="26"/>
      <c r="F33" s="26"/>
      <c r="G33" s="26"/>
      <c r="H33" s="26"/>
      <c r="I33" s="26"/>
      <c r="J33" s="26"/>
      <c r="K33" s="26"/>
      <c r="L33" s="26"/>
      <c r="M33" s="26"/>
    </row>
    <row r="34" spans="2:13" x14ac:dyDescent="0.3">
      <c r="C34" s="26"/>
      <c r="D34" s="26"/>
      <c r="E34" s="26"/>
      <c r="F34" s="26"/>
      <c r="G34" s="26"/>
      <c r="H34" s="26"/>
      <c r="I34" s="26"/>
      <c r="J34" s="26"/>
      <c r="K34" s="26"/>
      <c r="L34" s="26"/>
      <c r="M34" s="26"/>
    </row>
    <row r="35" spans="2:13" x14ac:dyDescent="0.3">
      <c r="B35" s="18"/>
      <c r="C35" s="55"/>
      <c r="D35" s="26"/>
      <c r="E35" s="26"/>
      <c r="F35" s="26"/>
      <c r="G35" s="26"/>
      <c r="H35" s="26"/>
      <c r="I35" s="26"/>
      <c r="J35" s="26"/>
      <c r="K35" s="26"/>
      <c r="L35" s="26"/>
      <c r="M35" s="26"/>
    </row>
    <row r="36" spans="2:13" x14ac:dyDescent="0.3">
      <c r="B36" s="18"/>
      <c r="C36" s="53"/>
      <c r="D36" s="26"/>
      <c r="E36" s="26"/>
      <c r="F36" s="26"/>
      <c r="G36" s="26"/>
      <c r="H36" s="26"/>
      <c r="I36" s="26"/>
      <c r="J36" s="26"/>
      <c r="K36" s="26"/>
      <c r="L36" s="26"/>
      <c r="M36" s="26"/>
    </row>
    <row r="37" spans="2:13" x14ac:dyDescent="0.3">
      <c r="C37" s="26"/>
      <c r="D37" s="26"/>
      <c r="E37" s="26"/>
      <c r="F37" s="26"/>
      <c r="G37" s="26"/>
      <c r="H37" s="26"/>
      <c r="I37" s="26"/>
      <c r="J37" s="26"/>
      <c r="K37" s="26"/>
      <c r="L37" s="26"/>
      <c r="M37" s="26"/>
    </row>
    <row r="38" spans="2:13" x14ac:dyDescent="0.3">
      <c r="C38" s="26"/>
      <c r="D38" s="26"/>
      <c r="E38" s="26"/>
      <c r="F38" s="26"/>
      <c r="G38" s="26"/>
      <c r="H38" s="26"/>
      <c r="I38" s="26"/>
      <c r="J38" s="26"/>
      <c r="K38" s="26"/>
      <c r="L38" s="26"/>
      <c r="M38" s="26"/>
    </row>
    <row r="39" spans="2:13" x14ac:dyDescent="0.3">
      <c r="C39" s="26"/>
      <c r="D39" s="26"/>
      <c r="E39" s="26"/>
      <c r="F39" s="26"/>
      <c r="G39" s="26"/>
      <c r="H39" s="26"/>
      <c r="I39" s="26"/>
      <c r="J39" s="26"/>
      <c r="K39" s="26"/>
      <c r="L39" s="26"/>
      <c r="M39" s="26"/>
    </row>
    <row r="40" spans="2:13" x14ac:dyDescent="0.3">
      <c r="C40" s="34"/>
    </row>
    <row r="41" spans="2:13" x14ac:dyDescent="0.3">
      <c r="C41" s="35"/>
    </row>
    <row r="42" spans="2:13" x14ac:dyDescent="0.3">
      <c r="B42" s="24" t="s">
        <v>48</v>
      </c>
    </row>
    <row r="43" spans="2:13" x14ac:dyDescent="0.3">
      <c r="B43" t="s">
        <v>49</v>
      </c>
      <c r="C43" s="26">
        <f>C19</f>
        <v>0</v>
      </c>
      <c r="D43" s="26">
        <f t="shared" ref="D43:M43" si="0">C43-D25-D26+D23</f>
        <v>0</v>
      </c>
      <c r="E43" s="26">
        <f t="shared" si="0"/>
        <v>0</v>
      </c>
      <c r="F43" s="26">
        <f t="shared" si="0"/>
        <v>0</v>
      </c>
      <c r="G43" s="26">
        <f t="shared" si="0"/>
        <v>0</v>
      </c>
      <c r="H43" s="26">
        <f t="shared" si="0"/>
        <v>0</v>
      </c>
      <c r="I43" s="26">
        <f t="shared" si="0"/>
        <v>0</v>
      </c>
      <c r="J43" s="26">
        <f t="shared" si="0"/>
        <v>0</v>
      </c>
      <c r="K43" s="26">
        <f t="shared" si="0"/>
        <v>0</v>
      </c>
      <c r="L43" s="26">
        <f t="shared" si="0"/>
        <v>0</v>
      </c>
      <c r="M43" s="26">
        <f t="shared" si="0"/>
        <v>0</v>
      </c>
    </row>
    <row r="46" spans="2:13" ht="15" thickBot="1" x14ac:dyDescent="0.35">
      <c r="B46" s="18" t="s">
        <v>52</v>
      </c>
    </row>
    <row r="47" spans="2:13" x14ac:dyDescent="0.3">
      <c r="B47" s="752"/>
      <c r="C47" s="753"/>
      <c r="D47" s="753"/>
      <c r="E47" s="753"/>
      <c r="F47" s="753"/>
      <c r="G47" s="753"/>
      <c r="H47" s="753"/>
      <c r="I47" s="753"/>
      <c r="J47" s="753"/>
      <c r="K47" s="753"/>
      <c r="L47" s="753"/>
      <c r="M47" s="754"/>
    </row>
    <row r="48" spans="2:13" x14ac:dyDescent="0.3">
      <c r="B48" s="755"/>
      <c r="C48" s="756"/>
      <c r="D48" s="756"/>
      <c r="E48" s="756"/>
      <c r="F48" s="756"/>
      <c r="G48" s="756"/>
      <c r="H48" s="756"/>
      <c r="I48" s="756"/>
      <c r="J48" s="756"/>
      <c r="K48" s="756"/>
      <c r="L48" s="756"/>
      <c r="M48" s="757"/>
    </row>
    <row r="49" spans="2:13" x14ac:dyDescent="0.3">
      <c r="B49" s="755"/>
      <c r="C49" s="756"/>
      <c r="D49" s="756"/>
      <c r="E49" s="756"/>
      <c r="F49" s="756"/>
      <c r="G49" s="756"/>
      <c r="H49" s="756"/>
      <c r="I49" s="756"/>
      <c r="J49" s="756"/>
      <c r="K49" s="756"/>
      <c r="L49" s="756"/>
      <c r="M49" s="757"/>
    </row>
    <row r="50" spans="2:13" x14ac:dyDescent="0.3">
      <c r="B50" s="755"/>
      <c r="C50" s="756"/>
      <c r="D50" s="756"/>
      <c r="E50" s="756"/>
      <c r="F50" s="756"/>
      <c r="G50" s="756"/>
      <c r="H50" s="756"/>
      <c r="I50" s="756"/>
      <c r="J50" s="756"/>
      <c r="K50" s="756"/>
      <c r="L50" s="756"/>
      <c r="M50" s="757"/>
    </row>
    <row r="51" spans="2:13" ht="15" thickBot="1" x14ac:dyDescent="0.35">
      <c r="B51" s="758"/>
      <c r="C51" s="759"/>
      <c r="D51" s="759"/>
      <c r="E51" s="759"/>
      <c r="F51" s="759"/>
      <c r="G51" s="759"/>
      <c r="H51" s="759"/>
      <c r="I51" s="759"/>
      <c r="J51" s="759"/>
      <c r="K51" s="759"/>
      <c r="L51" s="759"/>
      <c r="M51" s="760"/>
    </row>
  </sheetData>
  <mergeCells count="1">
    <mergeCell ref="B47:M51"/>
  </mergeCell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B1:Q859"/>
  <sheetViews>
    <sheetView workbookViewId="0">
      <selection activeCell="J32" sqref="J32"/>
    </sheetView>
  </sheetViews>
  <sheetFormatPr defaultColWidth="8.77734375" defaultRowHeight="14.4" x14ac:dyDescent="0.3"/>
  <cols>
    <col min="1" max="1" width="4.21875" style="203" customWidth="1"/>
    <col min="2" max="2" width="21.21875" style="202" customWidth="1"/>
    <col min="3" max="3" width="16.21875" style="202" customWidth="1"/>
    <col min="4" max="4" width="9.77734375" style="202" customWidth="1"/>
    <col min="5" max="12" width="9.77734375" style="203" customWidth="1"/>
    <col min="13" max="13" width="12" style="203" customWidth="1"/>
    <col min="14" max="14" width="11.21875" style="203" customWidth="1"/>
    <col min="15" max="17" width="15.21875" style="203" customWidth="1"/>
    <col min="18" max="16384" width="8.77734375" style="203"/>
  </cols>
  <sheetData>
    <row r="1" spans="2:17" ht="21" customHeight="1" x14ac:dyDescent="0.3">
      <c r="B1" s="201" t="s">
        <v>643</v>
      </c>
      <c r="N1"/>
    </row>
    <row r="2" spans="2:17" ht="13.5" customHeight="1" x14ac:dyDescent="0.3"/>
    <row r="3" spans="2:17" ht="16.5" customHeight="1" x14ac:dyDescent="0.3">
      <c r="B3" s="204" t="s">
        <v>642</v>
      </c>
      <c r="C3" s="208"/>
      <c r="D3" s="203"/>
      <c r="O3" s="202"/>
      <c r="P3" s="205"/>
      <c r="Q3" s="205"/>
    </row>
    <row r="4" spans="2:17" x14ac:dyDescent="0.3">
      <c r="B4" s="213"/>
      <c r="C4" s="214"/>
      <c r="D4" s="215"/>
      <c r="E4" s="216"/>
      <c r="F4" s="216"/>
      <c r="G4" s="216"/>
      <c r="H4" s="216"/>
      <c r="I4" s="216"/>
      <c r="J4" s="216"/>
      <c r="K4" s="216"/>
      <c r="L4" s="216"/>
      <c r="M4" s="217"/>
      <c r="O4" s="202"/>
      <c r="P4" s="205"/>
      <c r="Q4" s="205"/>
    </row>
    <row r="5" spans="2:17" x14ac:dyDescent="0.3">
      <c r="B5" s="218"/>
      <c r="C5" s="219"/>
      <c r="D5" s="220"/>
      <c r="E5" s="220"/>
      <c r="F5" s="220"/>
      <c r="G5" s="220"/>
      <c r="H5" s="220"/>
      <c r="I5" s="220"/>
      <c r="J5" s="220"/>
      <c r="K5" s="220"/>
      <c r="L5" s="220"/>
      <c r="M5" s="221"/>
      <c r="O5" s="202"/>
      <c r="P5" s="205"/>
      <c r="Q5" s="205"/>
    </row>
    <row r="6" spans="2:17" x14ac:dyDescent="0.3">
      <c r="B6" s="218"/>
      <c r="C6" s="219"/>
      <c r="D6" s="220"/>
      <c r="E6" s="220"/>
      <c r="F6" s="220"/>
      <c r="G6" s="220"/>
      <c r="H6" s="220"/>
      <c r="I6" s="220"/>
      <c r="J6" s="220"/>
      <c r="K6" s="220"/>
      <c r="L6" s="220"/>
      <c r="M6" s="221"/>
      <c r="O6" s="202"/>
      <c r="P6" s="205"/>
      <c r="Q6" s="205"/>
    </row>
    <row r="7" spans="2:17" x14ac:dyDescent="0.3">
      <c r="B7" s="218"/>
      <c r="C7" s="219"/>
      <c r="D7" s="220"/>
      <c r="E7" s="220"/>
      <c r="F7" s="220"/>
      <c r="G7" s="220"/>
      <c r="H7" s="220"/>
      <c r="I7" s="220"/>
      <c r="J7" s="220"/>
      <c r="K7" s="220"/>
      <c r="L7" s="220"/>
      <c r="M7" s="221"/>
      <c r="O7" s="202"/>
      <c r="P7" s="205"/>
      <c r="Q7" s="205"/>
    </row>
    <row r="8" spans="2:17" x14ac:dyDescent="0.3">
      <c r="B8" s="218"/>
      <c r="C8" s="219"/>
      <c r="D8" s="220"/>
      <c r="E8" s="220"/>
      <c r="F8" s="220"/>
      <c r="G8" s="220"/>
      <c r="H8" s="220"/>
      <c r="I8" s="220"/>
      <c r="J8" s="220"/>
      <c r="K8" s="220"/>
      <c r="L8" s="220"/>
      <c r="M8" s="221"/>
      <c r="O8" s="202"/>
      <c r="P8" s="205"/>
      <c r="Q8" s="205"/>
    </row>
    <row r="9" spans="2:17" x14ac:dyDescent="0.3">
      <c r="B9" s="218"/>
      <c r="C9" s="219"/>
      <c r="D9" s="220"/>
      <c r="E9" s="220"/>
      <c r="F9" s="220"/>
      <c r="G9" s="220"/>
      <c r="H9" s="220"/>
      <c r="I9" s="220"/>
      <c r="J9" s="220"/>
      <c r="K9" s="220"/>
      <c r="L9" s="220"/>
      <c r="M9" s="221"/>
      <c r="O9" s="202"/>
      <c r="P9" s="205"/>
      <c r="Q9" s="205"/>
    </row>
    <row r="10" spans="2:17" x14ac:dyDescent="0.3">
      <c r="B10" s="218"/>
      <c r="C10" s="219"/>
      <c r="D10" s="220"/>
      <c r="E10" s="220"/>
      <c r="F10" s="220"/>
      <c r="G10" s="220"/>
      <c r="H10" s="220"/>
      <c r="I10" s="220"/>
      <c r="J10" s="220"/>
      <c r="K10" s="220"/>
      <c r="L10" s="220"/>
      <c r="M10" s="221"/>
      <c r="O10" s="202"/>
      <c r="P10" s="205"/>
      <c r="Q10" s="205"/>
    </row>
    <row r="11" spans="2:17" x14ac:dyDescent="0.3">
      <c r="B11" s="218"/>
      <c r="C11" s="219"/>
      <c r="D11" s="220"/>
      <c r="E11" s="220"/>
      <c r="F11" s="220"/>
      <c r="G11" s="220"/>
      <c r="H11" s="220"/>
      <c r="I11" s="220"/>
      <c r="J11" s="220"/>
      <c r="K11" s="220"/>
      <c r="L11" s="220"/>
      <c r="M11" s="221"/>
      <c r="O11" s="202"/>
      <c r="P11" s="205"/>
      <c r="Q11" s="205"/>
    </row>
    <row r="12" spans="2:17" x14ac:dyDescent="0.3">
      <c r="B12" s="218"/>
      <c r="C12" s="219"/>
      <c r="D12" s="220"/>
      <c r="E12" s="220"/>
      <c r="F12" s="220"/>
      <c r="G12" s="220"/>
      <c r="H12" s="220"/>
      <c r="I12" s="220"/>
      <c r="J12" s="220"/>
      <c r="K12" s="220"/>
      <c r="L12" s="220"/>
      <c r="M12" s="221"/>
      <c r="O12" s="202"/>
      <c r="P12" s="205"/>
      <c r="Q12" s="205"/>
    </row>
    <row r="13" spans="2:17" x14ac:dyDescent="0.3">
      <c r="B13" s="218"/>
      <c r="C13" s="219"/>
      <c r="D13" s="220"/>
      <c r="E13" s="220"/>
      <c r="F13" s="220"/>
      <c r="G13" s="220"/>
      <c r="H13" s="220"/>
      <c r="I13" s="220"/>
      <c r="J13" s="220"/>
      <c r="K13" s="220"/>
      <c r="L13" s="220"/>
      <c r="M13" s="221"/>
      <c r="O13" s="202"/>
      <c r="P13" s="205"/>
      <c r="Q13" s="205"/>
    </row>
    <row r="14" spans="2:17" x14ac:dyDescent="0.3">
      <c r="B14" s="218"/>
      <c r="C14" s="219"/>
      <c r="D14" s="220"/>
      <c r="E14" s="220"/>
      <c r="F14" s="220"/>
      <c r="G14" s="219"/>
      <c r="H14" s="220"/>
      <c r="I14" s="220"/>
      <c r="J14" s="220"/>
      <c r="K14" s="220"/>
      <c r="L14" s="220"/>
      <c r="M14" s="221"/>
      <c r="O14" s="202"/>
      <c r="P14" s="205"/>
      <c r="Q14" s="205"/>
    </row>
    <row r="15" spans="2:17" x14ac:dyDescent="0.3">
      <c r="B15" s="218"/>
      <c r="C15" s="219"/>
      <c r="D15" s="220"/>
      <c r="E15" s="220"/>
      <c r="F15" s="220"/>
      <c r="G15" s="220"/>
      <c r="H15" s="220"/>
      <c r="I15" s="220"/>
      <c r="J15" s="220"/>
      <c r="K15" s="220"/>
      <c r="L15" s="220"/>
      <c r="M15" s="221"/>
      <c r="O15" s="202"/>
      <c r="P15" s="205"/>
      <c r="Q15" s="205"/>
    </row>
    <row r="16" spans="2:17" x14ac:dyDescent="0.3">
      <c r="B16" s="218"/>
      <c r="C16" s="219"/>
      <c r="D16" s="220"/>
      <c r="E16" s="220"/>
      <c r="F16" s="220"/>
      <c r="G16" s="220"/>
      <c r="H16" s="220"/>
      <c r="I16" s="220"/>
      <c r="J16" s="220"/>
      <c r="K16" s="220"/>
      <c r="L16" s="220"/>
      <c r="M16" s="221"/>
      <c r="O16" s="202"/>
      <c r="P16" s="205"/>
      <c r="Q16" s="205"/>
    </row>
    <row r="17" spans="2:17" x14ac:dyDescent="0.3">
      <c r="B17" s="218"/>
      <c r="C17" s="219"/>
      <c r="D17" s="220"/>
      <c r="E17" s="220"/>
      <c r="F17" s="220"/>
      <c r="G17" s="220"/>
      <c r="H17" s="220"/>
      <c r="I17" s="220"/>
      <c r="J17" s="220"/>
      <c r="K17" s="220"/>
      <c r="L17" s="220"/>
      <c r="M17" s="221"/>
      <c r="O17" s="202"/>
      <c r="P17" s="205"/>
      <c r="Q17" s="205"/>
    </row>
    <row r="18" spans="2:17" x14ac:dyDescent="0.3">
      <c r="B18" s="218"/>
      <c r="C18" s="219"/>
      <c r="D18" s="220"/>
      <c r="E18" s="220"/>
      <c r="F18" s="220"/>
      <c r="G18" s="220"/>
      <c r="H18" s="220"/>
      <c r="I18" s="220"/>
      <c r="J18" s="220"/>
      <c r="K18" s="220"/>
      <c r="L18" s="220"/>
      <c r="M18" s="221"/>
      <c r="O18" s="202"/>
      <c r="P18" s="205"/>
      <c r="Q18" s="205"/>
    </row>
    <row r="19" spans="2:17" x14ac:dyDescent="0.3">
      <c r="B19" s="218"/>
      <c r="C19" s="219"/>
      <c r="D19" s="220"/>
      <c r="E19" s="220"/>
      <c r="F19" s="220"/>
      <c r="G19" s="220"/>
      <c r="H19" s="220"/>
      <c r="I19" s="220"/>
      <c r="J19" s="220"/>
      <c r="K19" s="220"/>
      <c r="L19" s="220"/>
      <c r="M19" s="221"/>
      <c r="O19" s="202"/>
      <c r="P19" s="205"/>
      <c r="Q19" s="205"/>
    </row>
    <row r="20" spans="2:17" x14ac:dyDescent="0.3">
      <c r="B20" s="218"/>
      <c r="C20" s="219"/>
      <c r="D20" s="220"/>
      <c r="E20" s="220"/>
      <c r="F20" s="220"/>
      <c r="G20" s="220"/>
      <c r="H20" s="220"/>
      <c r="I20" s="220"/>
      <c r="J20" s="220"/>
      <c r="K20" s="220"/>
      <c r="L20" s="220"/>
      <c r="M20" s="221"/>
      <c r="O20" s="202"/>
      <c r="P20" s="205"/>
      <c r="Q20" s="205"/>
    </row>
    <row r="21" spans="2:17" x14ac:dyDescent="0.3">
      <c r="B21" s="222"/>
      <c r="C21" s="223"/>
      <c r="D21" s="224"/>
      <c r="E21" s="224"/>
      <c r="F21" s="224"/>
      <c r="G21" s="224"/>
      <c r="H21" s="224"/>
      <c r="I21" s="224"/>
      <c r="J21" s="224"/>
      <c r="K21" s="224"/>
      <c r="L21" s="224"/>
      <c r="M21" s="225"/>
      <c r="O21" s="202"/>
      <c r="P21" s="205"/>
      <c r="Q21" s="205"/>
    </row>
    <row r="22" spans="2:17" x14ac:dyDescent="0.3">
      <c r="B22" s="203"/>
      <c r="C22" s="226"/>
      <c r="D22" s="203"/>
      <c r="O22" s="202"/>
      <c r="P22" s="205"/>
      <c r="Q22" s="205"/>
    </row>
    <row r="23" spans="2:17" x14ac:dyDescent="0.3">
      <c r="O23" s="202"/>
      <c r="P23" s="205"/>
      <c r="Q23" s="205"/>
    </row>
    <row r="24" spans="2:17" x14ac:dyDescent="0.3">
      <c r="O24" s="202"/>
      <c r="P24" s="205"/>
      <c r="Q24" s="205"/>
    </row>
    <row r="25" spans="2:17" x14ac:dyDescent="0.3">
      <c r="O25" s="202"/>
      <c r="P25" s="205"/>
      <c r="Q25" s="205"/>
    </row>
    <row r="26" spans="2:17" x14ac:dyDescent="0.3">
      <c r="O26" s="202"/>
      <c r="P26" s="205"/>
      <c r="Q26" s="205"/>
    </row>
    <row r="27" spans="2:17" x14ac:dyDescent="0.3">
      <c r="O27" s="202"/>
      <c r="P27" s="205"/>
      <c r="Q27" s="205"/>
    </row>
    <row r="28" spans="2:17" x14ac:dyDescent="0.3">
      <c r="O28" s="202"/>
      <c r="P28" s="205"/>
      <c r="Q28" s="205"/>
    </row>
    <row r="29" spans="2:17" x14ac:dyDescent="0.3">
      <c r="O29" s="202"/>
      <c r="P29" s="205"/>
      <c r="Q29" s="205"/>
    </row>
    <row r="30" spans="2:17" x14ac:dyDescent="0.3">
      <c r="O30" s="202"/>
      <c r="P30" s="205"/>
      <c r="Q30" s="205"/>
    </row>
    <row r="31" spans="2:17" x14ac:dyDescent="0.3">
      <c r="O31" s="202"/>
      <c r="P31" s="205"/>
      <c r="Q31" s="205"/>
    </row>
    <row r="32" spans="2:17" x14ac:dyDescent="0.3">
      <c r="O32" s="202"/>
      <c r="P32" s="205"/>
      <c r="Q32" s="205"/>
    </row>
    <row r="33" spans="15:17" x14ac:dyDescent="0.3">
      <c r="O33" s="202"/>
      <c r="P33" s="205"/>
      <c r="Q33" s="205"/>
    </row>
    <row r="34" spans="15:17" x14ac:dyDescent="0.3">
      <c r="O34" s="202"/>
      <c r="P34" s="205"/>
      <c r="Q34" s="205"/>
    </row>
    <row r="35" spans="15:17" x14ac:dyDescent="0.3">
      <c r="O35" s="202"/>
      <c r="P35" s="205"/>
      <c r="Q35" s="205"/>
    </row>
    <row r="36" spans="15:17" x14ac:dyDescent="0.3">
      <c r="O36" s="202"/>
      <c r="P36" s="205"/>
      <c r="Q36" s="205"/>
    </row>
    <row r="37" spans="15:17" x14ac:dyDescent="0.3">
      <c r="O37" s="202"/>
      <c r="P37" s="205"/>
      <c r="Q37" s="205"/>
    </row>
    <row r="38" spans="15:17" x14ac:dyDescent="0.3">
      <c r="O38" s="202"/>
      <c r="P38" s="205"/>
      <c r="Q38" s="205"/>
    </row>
    <row r="39" spans="15:17" x14ac:dyDescent="0.3">
      <c r="O39" s="202"/>
      <c r="P39" s="205"/>
      <c r="Q39" s="205"/>
    </row>
    <row r="40" spans="15:17" x14ac:dyDescent="0.3">
      <c r="O40" s="202"/>
      <c r="P40" s="205"/>
      <c r="Q40" s="205"/>
    </row>
    <row r="41" spans="15:17" x14ac:dyDescent="0.3">
      <c r="O41" s="202"/>
      <c r="P41" s="205"/>
      <c r="Q41" s="205"/>
    </row>
    <row r="42" spans="15:17" x14ac:dyDescent="0.3">
      <c r="O42" s="202"/>
      <c r="P42" s="205"/>
      <c r="Q42" s="205"/>
    </row>
    <row r="43" spans="15:17" x14ac:dyDescent="0.3">
      <c r="O43" s="202"/>
      <c r="P43" s="205"/>
      <c r="Q43" s="205"/>
    </row>
    <row r="44" spans="15:17" x14ac:dyDescent="0.3">
      <c r="O44" s="202"/>
      <c r="P44" s="205"/>
      <c r="Q44" s="205"/>
    </row>
    <row r="45" spans="15:17" x14ac:dyDescent="0.3">
      <c r="O45" s="202"/>
      <c r="P45" s="205"/>
      <c r="Q45" s="205"/>
    </row>
    <row r="46" spans="15:17" x14ac:dyDescent="0.3">
      <c r="O46" s="202"/>
      <c r="P46" s="205"/>
      <c r="Q46" s="205"/>
    </row>
    <row r="47" spans="15:17" x14ac:dyDescent="0.3">
      <c r="O47" s="202"/>
      <c r="P47" s="205"/>
      <c r="Q47" s="205"/>
    </row>
    <row r="48" spans="15:17" x14ac:dyDescent="0.3">
      <c r="O48" s="202"/>
      <c r="P48" s="205"/>
      <c r="Q48" s="205"/>
    </row>
    <row r="49" spans="15:17" x14ac:dyDescent="0.3">
      <c r="O49" s="202"/>
      <c r="P49" s="205"/>
      <c r="Q49" s="205"/>
    </row>
    <row r="50" spans="15:17" x14ac:dyDescent="0.3">
      <c r="O50" s="202"/>
      <c r="P50" s="205"/>
      <c r="Q50" s="205"/>
    </row>
    <row r="51" spans="15:17" x14ac:dyDescent="0.3">
      <c r="O51" s="202"/>
      <c r="P51" s="205"/>
      <c r="Q51" s="205"/>
    </row>
    <row r="52" spans="15:17" x14ac:dyDescent="0.3">
      <c r="O52" s="202"/>
      <c r="P52" s="205"/>
      <c r="Q52" s="205"/>
    </row>
    <row r="53" spans="15:17" x14ac:dyDescent="0.3">
      <c r="O53" s="202"/>
      <c r="P53" s="205"/>
      <c r="Q53" s="205"/>
    </row>
    <row r="54" spans="15:17" x14ac:dyDescent="0.3">
      <c r="O54" s="202"/>
      <c r="P54" s="205"/>
      <c r="Q54" s="205"/>
    </row>
    <row r="55" spans="15:17" x14ac:dyDescent="0.3">
      <c r="O55" s="202"/>
      <c r="P55" s="205"/>
      <c r="Q55" s="205"/>
    </row>
    <row r="56" spans="15:17" x14ac:dyDescent="0.3">
      <c r="O56" s="202"/>
      <c r="P56" s="205"/>
      <c r="Q56" s="205"/>
    </row>
    <row r="57" spans="15:17" x14ac:dyDescent="0.3">
      <c r="O57" s="202"/>
      <c r="P57" s="205"/>
      <c r="Q57" s="205"/>
    </row>
    <row r="58" spans="15:17" x14ac:dyDescent="0.3">
      <c r="O58" s="202"/>
      <c r="P58" s="205"/>
      <c r="Q58" s="205"/>
    </row>
    <row r="59" spans="15:17" x14ac:dyDescent="0.3">
      <c r="O59" s="202"/>
      <c r="P59" s="205"/>
      <c r="Q59" s="205"/>
    </row>
    <row r="60" spans="15:17" x14ac:dyDescent="0.3">
      <c r="O60" s="202"/>
      <c r="P60" s="205"/>
      <c r="Q60" s="205"/>
    </row>
    <row r="61" spans="15:17" x14ac:dyDescent="0.3">
      <c r="O61" s="202"/>
      <c r="P61" s="205"/>
      <c r="Q61" s="205"/>
    </row>
    <row r="62" spans="15:17" x14ac:dyDescent="0.3">
      <c r="O62" s="202"/>
      <c r="P62" s="205"/>
      <c r="Q62" s="205"/>
    </row>
    <row r="63" spans="15:17" x14ac:dyDescent="0.3">
      <c r="O63" s="202"/>
      <c r="P63" s="205"/>
      <c r="Q63" s="205"/>
    </row>
    <row r="64" spans="15:17" x14ac:dyDescent="0.3">
      <c r="O64" s="202"/>
      <c r="P64" s="205"/>
      <c r="Q64" s="205"/>
    </row>
    <row r="65" spans="15:17" x14ac:dyDescent="0.3">
      <c r="O65" s="202"/>
      <c r="P65" s="205"/>
      <c r="Q65" s="205"/>
    </row>
    <row r="66" spans="15:17" x14ac:dyDescent="0.3">
      <c r="O66" s="202"/>
      <c r="P66" s="205"/>
      <c r="Q66" s="205"/>
    </row>
    <row r="67" spans="15:17" x14ac:dyDescent="0.3">
      <c r="O67" s="202"/>
      <c r="P67" s="205"/>
      <c r="Q67" s="205"/>
    </row>
    <row r="68" spans="15:17" x14ac:dyDescent="0.3">
      <c r="O68" s="202"/>
      <c r="P68" s="205"/>
      <c r="Q68" s="205"/>
    </row>
    <row r="69" spans="15:17" x14ac:dyDescent="0.3">
      <c r="O69" s="202"/>
      <c r="P69" s="205"/>
      <c r="Q69" s="205"/>
    </row>
    <row r="70" spans="15:17" x14ac:dyDescent="0.3">
      <c r="O70" s="202"/>
      <c r="P70" s="205"/>
      <c r="Q70" s="205"/>
    </row>
    <row r="71" spans="15:17" x14ac:dyDescent="0.3">
      <c r="O71" s="202"/>
      <c r="P71" s="205"/>
      <c r="Q71" s="205"/>
    </row>
    <row r="72" spans="15:17" x14ac:dyDescent="0.3">
      <c r="O72" s="202"/>
      <c r="P72" s="205"/>
      <c r="Q72" s="205"/>
    </row>
    <row r="73" spans="15:17" x14ac:dyDescent="0.3">
      <c r="O73" s="202"/>
      <c r="P73" s="205"/>
      <c r="Q73" s="205"/>
    </row>
    <row r="74" spans="15:17" x14ac:dyDescent="0.3">
      <c r="O74" s="202"/>
      <c r="P74" s="205"/>
      <c r="Q74" s="205"/>
    </row>
    <row r="75" spans="15:17" x14ac:dyDescent="0.3">
      <c r="O75" s="202"/>
      <c r="P75" s="205"/>
      <c r="Q75" s="205"/>
    </row>
    <row r="76" spans="15:17" x14ac:dyDescent="0.3">
      <c r="O76" s="202"/>
      <c r="P76" s="205"/>
      <c r="Q76" s="205"/>
    </row>
    <row r="77" spans="15:17" x14ac:dyDescent="0.3">
      <c r="O77" s="202"/>
      <c r="P77" s="205"/>
      <c r="Q77" s="205"/>
    </row>
    <row r="78" spans="15:17" x14ac:dyDescent="0.3">
      <c r="O78" s="202"/>
      <c r="P78" s="205"/>
      <c r="Q78" s="205"/>
    </row>
    <row r="79" spans="15:17" x14ac:dyDescent="0.3">
      <c r="O79" s="202"/>
      <c r="P79" s="205"/>
      <c r="Q79" s="205"/>
    </row>
    <row r="80" spans="15:17" x14ac:dyDescent="0.3">
      <c r="O80" s="202"/>
      <c r="P80" s="205"/>
      <c r="Q80" s="205"/>
    </row>
    <row r="81" spans="15:17" x14ac:dyDescent="0.3">
      <c r="O81" s="202"/>
      <c r="P81" s="205"/>
      <c r="Q81" s="205"/>
    </row>
    <row r="82" spans="15:17" x14ac:dyDescent="0.3">
      <c r="O82" s="202"/>
      <c r="P82" s="205"/>
      <c r="Q82" s="205"/>
    </row>
    <row r="83" spans="15:17" x14ac:dyDescent="0.3">
      <c r="O83" s="202"/>
      <c r="P83" s="205"/>
      <c r="Q83" s="205"/>
    </row>
    <row r="84" spans="15:17" x14ac:dyDescent="0.3">
      <c r="O84" s="202"/>
      <c r="P84" s="205"/>
      <c r="Q84" s="205"/>
    </row>
    <row r="85" spans="15:17" x14ac:dyDescent="0.3">
      <c r="O85" s="202"/>
      <c r="P85" s="205"/>
      <c r="Q85" s="205"/>
    </row>
    <row r="86" spans="15:17" x14ac:dyDescent="0.3">
      <c r="O86" s="202"/>
      <c r="P86" s="205"/>
      <c r="Q86" s="205"/>
    </row>
    <row r="87" spans="15:17" x14ac:dyDescent="0.3">
      <c r="O87" s="202"/>
      <c r="P87" s="205"/>
      <c r="Q87" s="205"/>
    </row>
    <row r="88" spans="15:17" x14ac:dyDescent="0.3">
      <c r="O88" s="202"/>
      <c r="P88" s="205"/>
      <c r="Q88" s="205"/>
    </row>
    <row r="89" spans="15:17" x14ac:dyDescent="0.3">
      <c r="O89" s="202"/>
      <c r="P89" s="205"/>
      <c r="Q89" s="205"/>
    </row>
    <row r="90" spans="15:17" x14ac:dyDescent="0.3">
      <c r="O90" s="202"/>
      <c r="P90" s="205"/>
      <c r="Q90" s="205"/>
    </row>
    <row r="91" spans="15:17" x14ac:dyDescent="0.3">
      <c r="O91" s="202"/>
      <c r="P91" s="205"/>
      <c r="Q91" s="205"/>
    </row>
    <row r="92" spans="15:17" x14ac:dyDescent="0.3">
      <c r="O92" s="202"/>
      <c r="P92" s="205"/>
      <c r="Q92" s="205"/>
    </row>
    <row r="93" spans="15:17" x14ac:dyDescent="0.3">
      <c r="O93" s="202"/>
      <c r="P93" s="205"/>
      <c r="Q93" s="205"/>
    </row>
    <row r="94" spans="15:17" x14ac:dyDescent="0.3">
      <c r="O94" s="202"/>
      <c r="P94" s="205"/>
      <c r="Q94" s="205"/>
    </row>
    <row r="95" spans="15:17" x14ac:dyDescent="0.3">
      <c r="O95" s="202"/>
      <c r="P95" s="205"/>
      <c r="Q95" s="205"/>
    </row>
    <row r="96" spans="15:17" x14ac:dyDescent="0.3">
      <c r="O96" s="202"/>
      <c r="P96" s="205"/>
      <c r="Q96" s="205"/>
    </row>
    <row r="97" spans="15:17" x14ac:dyDescent="0.3">
      <c r="O97" s="202"/>
      <c r="P97" s="205"/>
      <c r="Q97" s="205"/>
    </row>
    <row r="98" spans="15:17" x14ac:dyDescent="0.3">
      <c r="O98" s="202"/>
      <c r="P98" s="205"/>
      <c r="Q98" s="205"/>
    </row>
    <row r="99" spans="15:17" x14ac:dyDescent="0.3">
      <c r="O99" s="202"/>
      <c r="P99" s="205"/>
      <c r="Q99" s="205"/>
    </row>
    <row r="100" spans="15:17" x14ac:dyDescent="0.3">
      <c r="O100" s="202"/>
      <c r="P100" s="205"/>
      <c r="Q100" s="205"/>
    </row>
    <row r="101" spans="15:17" x14ac:dyDescent="0.3">
      <c r="O101" s="202"/>
      <c r="P101" s="205"/>
      <c r="Q101" s="205"/>
    </row>
    <row r="102" spans="15:17" x14ac:dyDescent="0.3">
      <c r="O102" s="202"/>
      <c r="P102" s="205"/>
      <c r="Q102" s="205"/>
    </row>
    <row r="103" spans="15:17" x14ac:dyDescent="0.3">
      <c r="O103" s="202"/>
      <c r="P103" s="205"/>
      <c r="Q103" s="205"/>
    </row>
    <row r="104" spans="15:17" x14ac:dyDescent="0.3">
      <c r="O104" s="202"/>
      <c r="P104" s="205"/>
      <c r="Q104" s="205"/>
    </row>
    <row r="105" spans="15:17" x14ac:dyDescent="0.3">
      <c r="O105" s="202"/>
      <c r="P105" s="205"/>
      <c r="Q105" s="205"/>
    </row>
    <row r="106" spans="15:17" x14ac:dyDescent="0.3">
      <c r="O106" s="202"/>
      <c r="P106" s="205"/>
      <c r="Q106" s="205"/>
    </row>
    <row r="107" spans="15:17" x14ac:dyDescent="0.3">
      <c r="O107" s="202"/>
      <c r="P107" s="205"/>
      <c r="Q107" s="205"/>
    </row>
    <row r="108" spans="15:17" x14ac:dyDescent="0.3">
      <c r="O108" s="202"/>
      <c r="P108" s="205"/>
      <c r="Q108" s="205"/>
    </row>
    <row r="109" spans="15:17" x14ac:dyDescent="0.3">
      <c r="O109" s="202"/>
      <c r="P109" s="205"/>
      <c r="Q109" s="205"/>
    </row>
    <row r="110" spans="15:17" x14ac:dyDescent="0.3">
      <c r="O110" s="202"/>
      <c r="P110" s="205"/>
      <c r="Q110" s="205"/>
    </row>
    <row r="111" spans="15:17" x14ac:dyDescent="0.3">
      <c r="O111" s="202"/>
      <c r="P111" s="205"/>
      <c r="Q111" s="205"/>
    </row>
    <row r="112" spans="15:17" x14ac:dyDescent="0.3">
      <c r="O112" s="202"/>
      <c r="P112" s="205"/>
      <c r="Q112" s="205"/>
    </row>
    <row r="113" spans="15:17" x14ac:dyDescent="0.3">
      <c r="O113" s="202"/>
      <c r="P113" s="205"/>
      <c r="Q113" s="205"/>
    </row>
    <row r="114" spans="15:17" x14ac:dyDescent="0.3">
      <c r="O114" s="202"/>
      <c r="P114" s="205"/>
      <c r="Q114" s="205"/>
    </row>
    <row r="115" spans="15:17" x14ac:dyDescent="0.3">
      <c r="O115" s="202"/>
      <c r="P115" s="205"/>
      <c r="Q115" s="205"/>
    </row>
    <row r="116" spans="15:17" x14ac:dyDescent="0.3">
      <c r="O116" s="202"/>
      <c r="P116" s="205"/>
      <c r="Q116" s="205"/>
    </row>
    <row r="117" spans="15:17" x14ac:dyDescent="0.3">
      <c r="O117" s="202"/>
      <c r="P117" s="205"/>
      <c r="Q117" s="205"/>
    </row>
    <row r="118" spans="15:17" x14ac:dyDescent="0.3">
      <c r="O118" s="202"/>
      <c r="P118" s="205"/>
      <c r="Q118" s="205"/>
    </row>
    <row r="119" spans="15:17" x14ac:dyDescent="0.3">
      <c r="O119" s="202"/>
      <c r="P119" s="205"/>
      <c r="Q119" s="205"/>
    </row>
    <row r="120" spans="15:17" x14ac:dyDescent="0.3">
      <c r="O120" s="202"/>
      <c r="P120" s="205"/>
      <c r="Q120" s="205"/>
    </row>
    <row r="121" spans="15:17" x14ac:dyDescent="0.3">
      <c r="O121" s="202"/>
      <c r="P121" s="205"/>
      <c r="Q121" s="205"/>
    </row>
    <row r="122" spans="15:17" x14ac:dyDescent="0.3">
      <c r="O122" s="202"/>
      <c r="P122" s="205"/>
      <c r="Q122" s="205"/>
    </row>
    <row r="123" spans="15:17" x14ac:dyDescent="0.3">
      <c r="O123" s="202"/>
      <c r="P123" s="205"/>
      <c r="Q123" s="205"/>
    </row>
    <row r="124" spans="15:17" x14ac:dyDescent="0.3">
      <c r="O124" s="202"/>
      <c r="P124" s="205"/>
      <c r="Q124" s="205"/>
    </row>
    <row r="125" spans="15:17" x14ac:dyDescent="0.3">
      <c r="O125" s="202"/>
      <c r="P125" s="205"/>
      <c r="Q125" s="205"/>
    </row>
    <row r="126" spans="15:17" x14ac:dyDescent="0.3">
      <c r="O126" s="202"/>
      <c r="P126" s="205"/>
      <c r="Q126" s="205"/>
    </row>
    <row r="127" spans="15:17" x14ac:dyDescent="0.3">
      <c r="O127" s="202"/>
      <c r="P127" s="205"/>
      <c r="Q127" s="205"/>
    </row>
    <row r="128" spans="15:17" x14ac:dyDescent="0.3">
      <c r="O128" s="202"/>
      <c r="P128" s="205"/>
      <c r="Q128" s="205"/>
    </row>
    <row r="129" spans="15:17" x14ac:dyDescent="0.3">
      <c r="O129" s="202"/>
      <c r="P129" s="205"/>
      <c r="Q129" s="205"/>
    </row>
    <row r="130" spans="15:17" x14ac:dyDescent="0.3">
      <c r="O130" s="202"/>
      <c r="P130" s="205"/>
      <c r="Q130" s="205"/>
    </row>
    <row r="131" spans="15:17" x14ac:dyDescent="0.3">
      <c r="O131" s="202"/>
      <c r="P131" s="205"/>
      <c r="Q131" s="205"/>
    </row>
    <row r="132" spans="15:17" x14ac:dyDescent="0.3">
      <c r="O132" s="202"/>
      <c r="P132" s="205"/>
      <c r="Q132" s="205"/>
    </row>
    <row r="133" spans="15:17" x14ac:dyDescent="0.3">
      <c r="O133" s="202"/>
      <c r="P133" s="205"/>
      <c r="Q133" s="205"/>
    </row>
    <row r="134" spans="15:17" x14ac:dyDescent="0.3">
      <c r="O134" s="202"/>
      <c r="P134" s="205"/>
      <c r="Q134" s="205"/>
    </row>
    <row r="135" spans="15:17" x14ac:dyDescent="0.3">
      <c r="O135" s="202"/>
      <c r="P135" s="205"/>
      <c r="Q135" s="205"/>
    </row>
    <row r="136" spans="15:17" x14ac:dyDescent="0.3">
      <c r="O136" s="202"/>
      <c r="P136" s="205"/>
      <c r="Q136" s="205"/>
    </row>
    <row r="137" spans="15:17" x14ac:dyDescent="0.3">
      <c r="O137" s="202"/>
      <c r="P137" s="205"/>
      <c r="Q137" s="205"/>
    </row>
    <row r="138" spans="15:17" x14ac:dyDescent="0.3">
      <c r="O138" s="202"/>
      <c r="P138" s="205"/>
      <c r="Q138" s="205"/>
    </row>
    <row r="139" spans="15:17" x14ac:dyDescent="0.3">
      <c r="O139" s="202"/>
      <c r="P139" s="205"/>
      <c r="Q139" s="205"/>
    </row>
    <row r="140" spans="15:17" x14ac:dyDescent="0.3">
      <c r="O140" s="202"/>
      <c r="P140" s="205"/>
      <c r="Q140" s="205"/>
    </row>
    <row r="141" spans="15:17" x14ac:dyDescent="0.3">
      <c r="O141" s="202"/>
      <c r="P141" s="205"/>
      <c r="Q141" s="205"/>
    </row>
    <row r="142" spans="15:17" x14ac:dyDescent="0.3">
      <c r="O142" s="202"/>
      <c r="P142" s="205"/>
      <c r="Q142" s="205"/>
    </row>
    <row r="143" spans="15:17" x14ac:dyDescent="0.3">
      <c r="O143" s="202"/>
      <c r="P143" s="205"/>
      <c r="Q143" s="205"/>
    </row>
    <row r="144" spans="15:17" x14ac:dyDescent="0.3">
      <c r="O144" s="202"/>
      <c r="P144" s="205"/>
      <c r="Q144" s="205"/>
    </row>
    <row r="145" spans="15:17" x14ac:dyDescent="0.3">
      <c r="O145" s="202"/>
      <c r="P145" s="205"/>
      <c r="Q145" s="205"/>
    </row>
    <row r="146" spans="15:17" x14ac:dyDescent="0.3">
      <c r="O146" s="202"/>
      <c r="P146" s="205"/>
      <c r="Q146" s="205"/>
    </row>
    <row r="147" spans="15:17" x14ac:dyDescent="0.3">
      <c r="O147" s="202"/>
      <c r="P147" s="205"/>
      <c r="Q147" s="205"/>
    </row>
    <row r="148" spans="15:17" x14ac:dyDescent="0.3">
      <c r="O148" s="202"/>
      <c r="P148" s="205"/>
      <c r="Q148" s="205"/>
    </row>
    <row r="149" spans="15:17" x14ac:dyDescent="0.3">
      <c r="O149" s="202"/>
      <c r="P149" s="205"/>
      <c r="Q149" s="205"/>
    </row>
    <row r="150" spans="15:17" x14ac:dyDescent="0.3">
      <c r="O150" s="202"/>
      <c r="P150" s="205"/>
      <c r="Q150" s="205"/>
    </row>
    <row r="151" spans="15:17" x14ac:dyDescent="0.3">
      <c r="O151" s="202"/>
      <c r="P151" s="205"/>
      <c r="Q151" s="205"/>
    </row>
    <row r="152" spans="15:17" x14ac:dyDescent="0.3">
      <c r="O152" s="202"/>
      <c r="P152" s="205"/>
      <c r="Q152" s="205"/>
    </row>
    <row r="153" spans="15:17" x14ac:dyDescent="0.3">
      <c r="O153" s="202"/>
      <c r="P153" s="205"/>
      <c r="Q153" s="205"/>
    </row>
    <row r="154" spans="15:17" x14ac:dyDescent="0.3">
      <c r="O154" s="202"/>
      <c r="P154" s="205"/>
      <c r="Q154" s="205"/>
    </row>
    <row r="155" spans="15:17" x14ac:dyDescent="0.3">
      <c r="O155" s="202"/>
      <c r="P155" s="205"/>
      <c r="Q155" s="205"/>
    </row>
    <row r="156" spans="15:17" x14ac:dyDescent="0.3">
      <c r="O156" s="202"/>
      <c r="P156" s="205"/>
      <c r="Q156" s="205"/>
    </row>
    <row r="157" spans="15:17" x14ac:dyDescent="0.3">
      <c r="O157" s="202"/>
      <c r="P157" s="205"/>
      <c r="Q157" s="205"/>
    </row>
    <row r="158" spans="15:17" x14ac:dyDescent="0.3">
      <c r="O158" s="202"/>
      <c r="P158" s="205"/>
      <c r="Q158" s="205"/>
    </row>
    <row r="159" spans="15:17" x14ac:dyDescent="0.3">
      <c r="O159" s="202"/>
      <c r="P159" s="205"/>
      <c r="Q159" s="205"/>
    </row>
    <row r="160" spans="15:17" x14ac:dyDescent="0.3">
      <c r="O160" s="202"/>
      <c r="P160" s="205"/>
      <c r="Q160" s="205"/>
    </row>
    <row r="161" spans="15:17" x14ac:dyDescent="0.3">
      <c r="O161" s="202"/>
      <c r="P161" s="205"/>
      <c r="Q161" s="205"/>
    </row>
    <row r="162" spans="15:17" x14ac:dyDescent="0.3">
      <c r="O162" s="202"/>
      <c r="P162" s="205"/>
      <c r="Q162" s="205"/>
    </row>
    <row r="163" spans="15:17" x14ac:dyDescent="0.3">
      <c r="O163" s="202"/>
      <c r="P163" s="205"/>
      <c r="Q163" s="205"/>
    </row>
    <row r="164" spans="15:17" x14ac:dyDescent="0.3">
      <c r="O164" s="202"/>
      <c r="P164" s="205"/>
      <c r="Q164" s="205"/>
    </row>
    <row r="165" spans="15:17" x14ac:dyDescent="0.3">
      <c r="O165" s="202"/>
      <c r="P165" s="205"/>
      <c r="Q165" s="205"/>
    </row>
    <row r="166" spans="15:17" x14ac:dyDescent="0.3">
      <c r="O166" s="202"/>
      <c r="P166" s="205"/>
      <c r="Q166" s="205"/>
    </row>
    <row r="167" spans="15:17" x14ac:dyDescent="0.3">
      <c r="O167" s="202"/>
      <c r="P167" s="205"/>
      <c r="Q167" s="205"/>
    </row>
    <row r="168" spans="15:17" x14ac:dyDescent="0.3">
      <c r="O168" s="202"/>
      <c r="P168" s="205"/>
      <c r="Q168" s="205"/>
    </row>
    <row r="169" spans="15:17" x14ac:dyDescent="0.3">
      <c r="O169" s="202"/>
      <c r="P169" s="205"/>
      <c r="Q169" s="205"/>
    </row>
    <row r="170" spans="15:17" x14ac:dyDescent="0.3">
      <c r="O170" s="202"/>
      <c r="P170" s="205"/>
      <c r="Q170" s="205"/>
    </row>
    <row r="171" spans="15:17" x14ac:dyDescent="0.3">
      <c r="O171" s="202"/>
      <c r="P171" s="205"/>
      <c r="Q171" s="205"/>
    </row>
    <row r="172" spans="15:17" x14ac:dyDescent="0.3">
      <c r="O172" s="202"/>
      <c r="P172" s="205"/>
      <c r="Q172" s="205"/>
    </row>
    <row r="173" spans="15:17" x14ac:dyDescent="0.3">
      <c r="O173" s="202"/>
      <c r="P173" s="205"/>
      <c r="Q173" s="205"/>
    </row>
    <row r="174" spans="15:17" x14ac:dyDescent="0.3">
      <c r="O174" s="202"/>
      <c r="P174" s="205"/>
      <c r="Q174" s="205"/>
    </row>
    <row r="175" spans="15:17" x14ac:dyDescent="0.3">
      <c r="O175" s="202"/>
      <c r="P175" s="205"/>
      <c r="Q175" s="205"/>
    </row>
    <row r="176" spans="15:17" x14ac:dyDescent="0.3">
      <c r="O176" s="202"/>
      <c r="P176" s="205"/>
      <c r="Q176" s="205"/>
    </row>
    <row r="177" spans="15:17" x14ac:dyDescent="0.3">
      <c r="O177" s="202"/>
      <c r="P177" s="205"/>
      <c r="Q177" s="205"/>
    </row>
    <row r="178" spans="15:17" x14ac:dyDescent="0.3">
      <c r="O178" s="202"/>
      <c r="P178" s="205"/>
      <c r="Q178" s="205"/>
    </row>
    <row r="179" spans="15:17" x14ac:dyDescent="0.3">
      <c r="O179" s="202"/>
      <c r="P179" s="205"/>
      <c r="Q179" s="205"/>
    </row>
    <row r="180" spans="15:17" x14ac:dyDescent="0.3">
      <c r="O180" s="202"/>
      <c r="P180" s="205"/>
      <c r="Q180" s="205"/>
    </row>
    <row r="181" spans="15:17" x14ac:dyDescent="0.3">
      <c r="O181" s="202"/>
      <c r="P181" s="205"/>
      <c r="Q181" s="205"/>
    </row>
    <row r="182" spans="15:17" x14ac:dyDescent="0.3">
      <c r="O182" s="202"/>
      <c r="P182" s="205"/>
      <c r="Q182" s="205"/>
    </row>
    <row r="183" spans="15:17" x14ac:dyDescent="0.3">
      <c r="O183" s="202"/>
      <c r="P183" s="205"/>
      <c r="Q183" s="205"/>
    </row>
    <row r="184" spans="15:17" x14ac:dyDescent="0.3">
      <c r="O184" s="202"/>
      <c r="P184" s="205"/>
      <c r="Q184" s="205"/>
    </row>
    <row r="185" spans="15:17" x14ac:dyDescent="0.3">
      <c r="O185" s="202"/>
      <c r="P185" s="205"/>
      <c r="Q185" s="205"/>
    </row>
    <row r="186" spans="15:17" x14ac:dyDescent="0.3">
      <c r="O186" s="202"/>
      <c r="P186" s="205"/>
      <c r="Q186" s="205"/>
    </row>
    <row r="187" spans="15:17" x14ac:dyDescent="0.3">
      <c r="O187" s="202"/>
      <c r="P187" s="205"/>
      <c r="Q187" s="205"/>
    </row>
    <row r="188" spans="15:17" x14ac:dyDescent="0.3">
      <c r="O188" s="202"/>
      <c r="P188" s="205"/>
      <c r="Q188" s="205"/>
    </row>
    <row r="189" spans="15:17" x14ac:dyDescent="0.3">
      <c r="O189" s="202"/>
      <c r="P189" s="205"/>
      <c r="Q189" s="205"/>
    </row>
    <row r="190" spans="15:17" x14ac:dyDescent="0.3">
      <c r="O190" s="202"/>
      <c r="P190" s="205"/>
      <c r="Q190" s="205"/>
    </row>
    <row r="191" spans="15:17" x14ac:dyDescent="0.3">
      <c r="O191" s="202"/>
      <c r="P191" s="205"/>
      <c r="Q191" s="205"/>
    </row>
    <row r="192" spans="15:17" x14ac:dyDescent="0.3">
      <c r="O192" s="202"/>
      <c r="P192" s="205"/>
      <c r="Q192" s="205"/>
    </row>
    <row r="193" spans="15:17" x14ac:dyDescent="0.3">
      <c r="O193" s="202"/>
      <c r="P193" s="205"/>
      <c r="Q193" s="205"/>
    </row>
    <row r="194" spans="15:17" x14ac:dyDescent="0.3">
      <c r="O194" s="202"/>
      <c r="P194" s="205"/>
      <c r="Q194" s="205"/>
    </row>
    <row r="195" spans="15:17" x14ac:dyDescent="0.3">
      <c r="O195" s="202"/>
      <c r="P195" s="205"/>
      <c r="Q195" s="205"/>
    </row>
    <row r="196" spans="15:17" x14ac:dyDescent="0.3">
      <c r="O196" s="202"/>
      <c r="P196" s="205"/>
      <c r="Q196" s="205"/>
    </row>
    <row r="197" spans="15:17" x14ac:dyDescent="0.3">
      <c r="O197" s="202"/>
      <c r="P197" s="205"/>
      <c r="Q197" s="205"/>
    </row>
    <row r="198" spans="15:17" x14ac:dyDescent="0.3">
      <c r="O198" s="202"/>
      <c r="P198" s="205"/>
      <c r="Q198" s="205"/>
    </row>
    <row r="199" spans="15:17" x14ac:dyDescent="0.3">
      <c r="O199" s="202"/>
      <c r="P199" s="205"/>
      <c r="Q199" s="205"/>
    </row>
    <row r="200" spans="15:17" x14ac:dyDescent="0.3">
      <c r="O200" s="202"/>
      <c r="P200" s="205"/>
      <c r="Q200" s="205"/>
    </row>
    <row r="201" spans="15:17" x14ac:dyDescent="0.3">
      <c r="O201" s="202"/>
      <c r="P201" s="205"/>
      <c r="Q201" s="205"/>
    </row>
    <row r="202" spans="15:17" x14ac:dyDescent="0.3">
      <c r="O202" s="202"/>
      <c r="P202" s="205"/>
      <c r="Q202" s="205"/>
    </row>
    <row r="203" spans="15:17" x14ac:dyDescent="0.3">
      <c r="O203" s="202"/>
      <c r="P203" s="205"/>
      <c r="Q203" s="205"/>
    </row>
    <row r="204" spans="15:17" x14ac:dyDescent="0.3">
      <c r="O204" s="202"/>
      <c r="P204" s="205"/>
      <c r="Q204" s="205"/>
    </row>
    <row r="205" spans="15:17" x14ac:dyDescent="0.3">
      <c r="O205" s="202"/>
      <c r="P205" s="205"/>
      <c r="Q205" s="205"/>
    </row>
    <row r="206" spans="15:17" x14ac:dyDescent="0.3">
      <c r="O206" s="202"/>
      <c r="P206" s="205"/>
      <c r="Q206" s="205"/>
    </row>
    <row r="207" spans="15:17" x14ac:dyDescent="0.3">
      <c r="O207" s="202"/>
      <c r="P207" s="205"/>
      <c r="Q207" s="205"/>
    </row>
    <row r="208" spans="15:17" x14ac:dyDescent="0.3">
      <c r="O208" s="202"/>
      <c r="P208" s="205"/>
      <c r="Q208" s="205"/>
    </row>
    <row r="209" spans="15:17" x14ac:dyDescent="0.3">
      <c r="O209" s="202"/>
      <c r="P209" s="205"/>
      <c r="Q209" s="205"/>
    </row>
    <row r="210" spans="15:17" x14ac:dyDescent="0.3">
      <c r="O210" s="202"/>
      <c r="P210" s="205"/>
      <c r="Q210" s="205"/>
    </row>
    <row r="211" spans="15:17" x14ac:dyDescent="0.3">
      <c r="O211" s="202"/>
      <c r="P211" s="205"/>
      <c r="Q211" s="205"/>
    </row>
    <row r="212" spans="15:17" x14ac:dyDescent="0.3">
      <c r="O212" s="202"/>
      <c r="P212" s="205"/>
      <c r="Q212" s="205"/>
    </row>
    <row r="213" spans="15:17" x14ac:dyDescent="0.3">
      <c r="O213" s="202"/>
      <c r="P213" s="205"/>
      <c r="Q213" s="205"/>
    </row>
    <row r="214" spans="15:17" x14ac:dyDescent="0.3">
      <c r="O214" s="202"/>
      <c r="P214" s="205"/>
      <c r="Q214" s="205"/>
    </row>
    <row r="215" spans="15:17" x14ac:dyDescent="0.3">
      <c r="O215" s="202"/>
      <c r="P215" s="205"/>
      <c r="Q215" s="205"/>
    </row>
    <row r="216" spans="15:17" x14ac:dyDescent="0.3">
      <c r="O216" s="202"/>
      <c r="P216" s="205"/>
      <c r="Q216" s="205"/>
    </row>
    <row r="217" spans="15:17" x14ac:dyDescent="0.3">
      <c r="O217" s="202"/>
      <c r="P217" s="205"/>
      <c r="Q217" s="205"/>
    </row>
    <row r="218" spans="15:17" x14ac:dyDescent="0.3">
      <c r="O218" s="202"/>
      <c r="P218" s="205"/>
      <c r="Q218" s="205"/>
    </row>
    <row r="219" spans="15:17" x14ac:dyDescent="0.3">
      <c r="O219" s="202"/>
      <c r="P219" s="205"/>
      <c r="Q219" s="205"/>
    </row>
    <row r="220" spans="15:17" x14ac:dyDescent="0.3">
      <c r="O220" s="202"/>
      <c r="P220" s="205"/>
      <c r="Q220" s="205"/>
    </row>
    <row r="221" spans="15:17" x14ac:dyDescent="0.3">
      <c r="O221" s="202"/>
      <c r="P221" s="205"/>
      <c r="Q221" s="205"/>
    </row>
    <row r="222" spans="15:17" x14ac:dyDescent="0.3">
      <c r="O222" s="202"/>
      <c r="P222" s="205"/>
      <c r="Q222" s="205"/>
    </row>
    <row r="223" spans="15:17" x14ac:dyDescent="0.3">
      <c r="O223" s="202"/>
      <c r="P223" s="205"/>
      <c r="Q223" s="205"/>
    </row>
    <row r="224" spans="15:17" x14ac:dyDescent="0.3">
      <c r="O224" s="202"/>
      <c r="P224" s="205"/>
      <c r="Q224" s="205"/>
    </row>
    <row r="225" spans="15:17" x14ac:dyDescent="0.3">
      <c r="O225" s="202"/>
      <c r="P225" s="205"/>
      <c r="Q225" s="205"/>
    </row>
    <row r="226" spans="15:17" x14ac:dyDescent="0.3">
      <c r="O226" s="202"/>
      <c r="P226" s="205"/>
      <c r="Q226" s="205"/>
    </row>
    <row r="227" spans="15:17" x14ac:dyDescent="0.3">
      <c r="O227" s="202"/>
      <c r="P227" s="205"/>
      <c r="Q227" s="205"/>
    </row>
    <row r="228" spans="15:17" x14ac:dyDescent="0.3">
      <c r="O228" s="202"/>
      <c r="P228" s="205"/>
      <c r="Q228" s="205"/>
    </row>
    <row r="229" spans="15:17" x14ac:dyDescent="0.3">
      <c r="O229" s="202"/>
      <c r="P229" s="205"/>
      <c r="Q229" s="205"/>
    </row>
    <row r="230" spans="15:17" x14ac:dyDescent="0.3">
      <c r="O230" s="202"/>
      <c r="P230" s="205"/>
      <c r="Q230" s="205"/>
    </row>
    <row r="231" spans="15:17" x14ac:dyDescent="0.3">
      <c r="O231" s="202"/>
      <c r="P231" s="205"/>
      <c r="Q231" s="205"/>
    </row>
    <row r="232" spans="15:17" x14ac:dyDescent="0.3">
      <c r="O232" s="202"/>
      <c r="P232" s="205"/>
      <c r="Q232" s="205"/>
    </row>
    <row r="233" spans="15:17" x14ac:dyDescent="0.3">
      <c r="O233" s="202"/>
      <c r="P233" s="205"/>
      <c r="Q233" s="205"/>
    </row>
    <row r="234" spans="15:17" x14ac:dyDescent="0.3">
      <c r="O234" s="202"/>
      <c r="P234" s="205"/>
      <c r="Q234" s="205"/>
    </row>
    <row r="235" spans="15:17" x14ac:dyDescent="0.3">
      <c r="O235" s="202"/>
      <c r="P235" s="205"/>
      <c r="Q235" s="205"/>
    </row>
    <row r="236" spans="15:17" x14ac:dyDescent="0.3">
      <c r="O236" s="202"/>
      <c r="P236" s="205"/>
      <c r="Q236" s="205"/>
    </row>
    <row r="237" spans="15:17" x14ac:dyDescent="0.3">
      <c r="O237" s="202"/>
      <c r="P237" s="205"/>
      <c r="Q237" s="205"/>
    </row>
    <row r="238" spans="15:17" x14ac:dyDescent="0.3">
      <c r="O238" s="202"/>
      <c r="P238" s="205"/>
      <c r="Q238" s="205"/>
    </row>
    <row r="239" spans="15:17" x14ac:dyDescent="0.3">
      <c r="O239" s="202"/>
      <c r="P239" s="205"/>
      <c r="Q239" s="205"/>
    </row>
    <row r="240" spans="15:17" x14ac:dyDescent="0.3">
      <c r="O240" s="202"/>
      <c r="P240" s="205"/>
      <c r="Q240" s="205"/>
    </row>
    <row r="241" spans="15:17" x14ac:dyDescent="0.3">
      <c r="O241" s="202"/>
      <c r="P241" s="205"/>
      <c r="Q241" s="205"/>
    </row>
    <row r="242" spans="15:17" x14ac:dyDescent="0.3">
      <c r="O242" s="202"/>
      <c r="P242" s="205"/>
      <c r="Q242" s="205"/>
    </row>
    <row r="243" spans="15:17" x14ac:dyDescent="0.3">
      <c r="O243" s="202"/>
      <c r="P243" s="205"/>
      <c r="Q243" s="205"/>
    </row>
    <row r="244" spans="15:17" x14ac:dyDescent="0.3">
      <c r="O244" s="202"/>
      <c r="P244" s="205"/>
      <c r="Q244" s="205"/>
    </row>
    <row r="245" spans="15:17" x14ac:dyDescent="0.3">
      <c r="O245" s="202"/>
      <c r="P245" s="205"/>
      <c r="Q245" s="205"/>
    </row>
    <row r="246" spans="15:17" x14ac:dyDescent="0.3">
      <c r="O246" s="202"/>
      <c r="P246" s="205"/>
      <c r="Q246" s="205"/>
    </row>
    <row r="247" spans="15:17" x14ac:dyDescent="0.3">
      <c r="O247" s="202"/>
      <c r="P247" s="205"/>
      <c r="Q247" s="205"/>
    </row>
    <row r="248" spans="15:17" x14ac:dyDescent="0.3">
      <c r="O248" s="202"/>
      <c r="P248" s="205"/>
      <c r="Q248" s="205"/>
    </row>
    <row r="249" spans="15:17" x14ac:dyDescent="0.3">
      <c r="O249" s="202"/>
      <c r="P249" s="205"/>
      <c r="Q249" s="205"/>
    </row>
    <row r="250" spans="15:17" x14ac:dyDescent="0.3">
      <c r="O250" s="202"/>
      <c r="P250" s="205"/>
      <c r="Q250" s="205"/>
    </row>
    <row r="251" spans="15:17" x14ac:dyDescent="0.3">
      <c r="O251" s="202"/>
      <c r="P251" s="205"/>
      <c r="Q251" s="205"/>
    </row>
    <row r="252" spans="15:17" x14ac:dyDescent="0.3">
      <c r="O252" s="202"/>
      <c r="P252" s="205"/>
      <c r="Q252" s="205"/>
    </row>
    <row r="253" spans="15:17" x14ac:dyDescent="0.3">
      <c r="O253" s="202"/>
      <c r="P253" s="205"/>
      <c r="Q253" s="205"/>
    </row>
    <row r="254" spans="15:17" x14ac:dyDescent="0.3">
      <c r="O254" s="202"/>
      <c r="P254" s="205"/>
      <c r="Q254" s="205"/>
    </row>
    <row r="255" spans="15:17" x14ac:dyDescent="0.3">
      <c r="O255" s="202"/>
      <c r="P255" s="205"/>
      <c r="Q255" s="205"/>
    </row>
    <row r="256" spans="15:17" x14ac:dyDescent="0.3">
      <c r="O256" s="202"/>
      <c r="P256" s="205"/>
      <c r="Q256" s="205"/>
    </row>
    <row r="257" spans="15:17" x14ac:dyDescent="0.3">
      <c r="O257" s="202"/>
      <c r="P257" s="205"/>
      <c r="Q257" s="205"/>
    </row>
    <row r="258" spans="15:17" x14ac:dyDescent="0.3">
      <c r="O258" s="202"/>
      <c r="P258" s="205"/>
      <c r="Q258" s="205"/>
    </row>
    <row r="259" spans="15:17" x14ac:dyDescent="0.3">
      <c r="O259" s="202"/>
      <c r="P259" s="205"/>
      <c r="Q259" s="205"/>
    </row>
    <row r="260" spans="15:17" x14ac:dyDescent="0.3">
      <c r="O260" s="202"/>
      <c r="P260" s="205"/>
      <c r="Q260" s="205"/>
    </row>
    <row r="261" spans="15:17" x14ac:dyDescent="0.3">
      <c r="O261" s="202"/>
      <c r="P261" s="205"/>
      <c r="Q261" s="205"/>
    </row>
    <row r="262" spans="15:17" x14ac:dyDescent="0.3">
      <c r="O262" s="202"/>
      <c r="P262" s="205"/>
      <c r="Q262" s="205"/>
    </row>
    <row r="263" spans="15:17" x14ac:dyDescent="0.3">
      <c r="O263" s="202"/>
      <c r="P263" s="205"/>
      <c r="Q263" s="205"/>
    </row>
    <row r="264" spans="15:17" x14ac:dyDescent="0.3">
      <c r="O264" s="202"/>
      <c r="P264" s="205"/>
      <c r="Q264" s="205"/>
    </row>
    <row r="265" spans="15:17" x14ac:dyDescent="0.3">
      <c r="O265" s="202"/>
      <c r="P265" s="205"/>
      <c r="Q265" s="205"/>
    </row>
    <row r="266" spans="15:17" x14ac:dyDescent="0.3">
      <c r="O266" s="202"/>
      <c r="P266" s="205"/>
      <c r="Q266" s="205"/>
    </row>
    <row r="267" spans="15:17" x14ac:dyDescent="0.3">
      <c r="O267" s="202"/>
      <c r="P267" s="205"/>
      <c r="Q267" s="205"/>
    </row>
    <row r="268" spans="15:17" x14ac:dyDescent="0.3">
      <c r="O268" s="202"/>
      <c r="P268" s="205"/>
      <c r="Q268" s="205"/>
    </row>
    <row r="269" spans="15:17" x14ac:dyDescent="0.3">
      <c r="O269" s="202"/>
      <c r="P269" s="205"/>
      <c r="Q269" s="205"/>
    </row>
    <row r="270" spans="15:17" x14ac:dyDescent="0.3">
      <c r="O270" s="202"/>
      <c r="P270" s="205"/>
      <c r="Q270" s="205"/>
    </row>
    <row r="271" spans="15:17" x14ac:dyDescent="0.3">
      <c r="O271" s="202"/>
      <c r="P271" s="205"/>
      <c r="Q271" s="205"/>
    </row>
    <row r="272" spans="15:17" x14ac:dyDescent="0.3">
      <c r="O272" s="202"/>
      <c r="P272" s="205"/>
      <c r="Q272" s="205"/>
    </row>
    <row r="273" spans="15:17" x14ac:dyDescent="0.3">
      <c r="O273" s="202"/>
      <c r="P273" s="205"/>
      <c r="Q273" s="205"/>
    </row>
    <row r="274" spans="15:17" x14ac:dyDescent="0.3">
      <c r="O274" s="202"/>
      <c r="P274" s="205"/>
      <c r="Q274" s="205"/>
    </row>
    <row r="275" spans="15:17" x14ac:dyDescent="0.3">
      <c r="O275" s="202"/>
      <c r="P275" s="205"/>
      <c r="Q275" s="205"/>
    </row>
    <row r="276" spans="15:17" x14ac:dyDescent="0.3">
      <c r="O276" s="202"/>
      <c r="P276" s="205"/>
      <c r="Q276" s="205"/>
    </row>
    <row r="277" spans="15:17" x14ac:dyDescent="0.3">
      <c r="O277" s="202"/>
      <c r="P277" s="205"/>
      <c r="Q277" s="205"/>
    </row>
    <row r="278" spans="15:17" x14ac:dyDescent="0.3">
      <c r="O278" s="202"/>
      <c r="P278" s="205"/>
      <c r="Q278" s="205"/>
    </row>
    <row r="279" spans="15:17" x14ac:dyDescent="0.3">
      <c r="O279" s="202"/>
      <c r="P279" s="205"/>
      <c r="Q279" s="205"/>
    </row>
    <row r="280" spans="15:17" x14ac:dyDescent="0.3">
      <c r="O280" s="202"/>
      <c r="P280" s="205"/>
      <c r="Q280" s="205"/>
    </row>
    <row r="281" spans="15:17" x14ac:dyDescent="0.3">
      <c r="O281" s="202"/>
      <c r="P281" s="205"/>
      <c r="Q281" s="205"/>
    </row>
    <row r="282" spans="15:17" x14ac:dyDescent="0.3">
      <c r="O282" s="202"/>
      <c r="P282" s="205"/>
      <c r="Q282" s="205"/>
    </row>
    <row r="283" spans="15:17" x14ac:dyDescent="0.3">
      <c r="O283" s="202"/>
      <c r="P283" s="205"/>
      <c r="Q283" s="205"/>
    </row>
    <row r="284" spans="15:17" x14ac:dyDescent="0.3">
      <c r="O284" s="202"/>
      <c r="P284" s="205"/>
      <c r="Q284" s="205"/>
    </row>
    <row r="285" spans="15:17" x14ac:dyDescent="0.3">
      <c r="O285" s="202"/>
      <c r="P285" s="205"/>
      <c r="Q285" s="205"/>
    </row>
    <row r="286" spans="15:17" x14ac:dyDescent="0.3">
      <c r="O286" s="202"/>
      <c r="P286" s="205"/>
      <c r="Q286" s="205"/>
    </row>
    <row r="287" spans="15:17" x14ac:dyDescent="0.3">
      <c r="O287" s="202"/>
      <c r="P287" s="205"/>
      <c r="Q287" s="205"/>
    </row>
    <row r="288" spans="15:17" x14ac:dyDescent="0.3">
      <c r="O288" s="202"/>
      <c r="P288" s="205"/>
      <c r="Q288" s="205"/>
    </row>
    <row r="289" spans="15:17" x14ac:dyDescent="0.3">
      <c r="O289" s="202"/>
      <c r="P289" s="205"/>
      <c r="Q289" s="205"/>
    </row>
    <row r="290" spans="15:17" x14ac:dyDescent="0.3">
      <c r="O290" s="202"/>
      <c r="P290" s="205"/>
      <c r="Q290" s="205"/>
    </row>
    <row r="291" spans="15:17" x14ac:dyDescent="0.3">
      <c r="O291" s="202"/>
      <c r="P291" s="205"/>
      <c r="Q291" s="205"/>
    </row>
    <row r="292" spans="15:17" x14ac:dyDescent="0.3">
      <c r="O292" s="202"/>
      <c r="P292" s="205"/>
      <c r="Q292" s="205"/>
    </row>
    <row r="293" spans="15:17" x14ac:dyDescent="0.3">
      <c r="O293" s="202"/>
      <c r="P293" s="205"/>
      <c r="Q293" s="205"/>
    </row>
    <row r="294" spans="15:17" x14ac:dyDescent="0.3">
      <c r="O294" s="202"/>
      <c r="P294" s="205"/>
      <c r="Q294" s="205"/>
    </row>
    <row r="295" spans="15:17" x14ac:dyDescent="0.3">
      <c r="O295" s="202"/>
      <c r="P295" s="205"/>
      <c r="Q295" s="205"/>
    </row>
    <row r="296" spans="15:17" x14ac:dyDescent="0.3">
      <c r="O296" s="202"/>
      <c r="P296" s="205"/>
      <c r="Q296" s="205"/>
    </row>
    <row r="297" spans="15:17" x14ac:dyDescent="0.3">
      <c r="O297" s="202"/>
      <c r="P297" s="205"/>
      <c r="Q297" s="205"/>
    </row>
    <row r="298" spans="15:17" x14ac:dyDescent="0.3">
      <c r="O298" s="202"/>
      <c r="P298" s="205"/>
      <c r="Q298" s="205"/>
    </row>
    <row r="299" spans="15:17" x14ac:dyDescent="0.3">
      <c r="O299" s="202"/>
      <c r="P299" s="205"/>
      <c r="Q299" s="205"/>
    </row>
    <row r="300" spans="15:17" x14ac:dyDescent="0.3">
      <c r="O300" s="202"/>
      <c r="P300" s="205"/>
      <c r="Q300" s="205"/>
    </row>
    <row r="301" spans="15:17" x14ac:dyDescent="0.3">
      <c r="O301" s="202"/>
      <c r="P301" s="205"/>
      <c r="Q301" s="205"/>
    </row>
    <row r="302" spans="15:17" x14ac:dyDescent="0.3">
      <c r="O302" s="202"/>
      <c r="P302" s="205"/>
      <c r="Q302" s="205"/>
    </row>
    <row r="303" spans="15:17" x14ac:dyDescent="0.3">
      <c r="O303" s="202"/>
      <c r="P303" s="205"/>
      <c r="Q303" s="205"/>
    </row>
    <row r="304" spans="15:17" x14ac:dyDescent="0.3">
      <c r="O304" s="202"/>
      <c r="P304" s="205"/>
      <c r="Q304" s="205"/>
    </row>
    <row r="305" spans="15:17" x14ac:dyDescent="0.3">
      <c r="O305" s="202"/>
      <c r="P305" s="205"/>
      <c r="Q305" s="205"/>
    </row>
    <row r="306" spans="15:17" x14ac:dyDescent="0.3">
      <c r="O306" s="202"/>
      <c r="P306" s="205"/>
      <c r="Q306" s="205"/>
    </row>
    <row r="307" spans="15:17" x14ac:dyDescent="0.3">
      <c r="O307" s="202"/>
      <c r="P307" s="205"/>
      <c r="Q307" s="205"/>
    </row>
    <row r="308" spans="15:17" x14ac:dyDescent="0.3">
      <c r="O308" s="202"/>
      <c r="P308" s="205"/>
      <c r="Q308" s="205"/>
    </row>
    <row r="309" spans="15:17" x14ac:dyDescent="0.3">
      <c r="O309" s="202"/>
      <c r="P309" s="205"/>
      <c r="Q309" s="205"/>
    </row>
    <row r="310" spans="15:17" x14ac:dyDescent="0.3">
      <c r="O310" s="202"/>
      <c r="P310" s="205"/>
      <c r="Q310" s="205"/>
    </row>
    <row r="311" spans="15:17" x14ac:dyDescent="0.3">
      <c r="O311" s="202"/>
      <c r="P311" s="205"/>
      <c r="Q311" s="205"/>
    </row>
    <row r="312" spans="15:17" x14ac:dyDescent="0.3">
      <c r="O312" s="202"/>
      <c r="P312" s="205"/>
      <c r="Q312" s="205"/>
    </row>
    <row r="313" spans="15:17" x14ac:dyDescent="0.3">
      <c r="O313" s="202"/>
      <c r="P313" s="205"/>
      <c r="Q313" s="205"/>
    </row>
    <row r="314" spans="15:17" x14ac:dyDescent="0.3">
      <c r="O314" s="202"/>
      <c r="P314" s="205"/>
      <c r="Q314" s="205"/>
    </row>
    <row r="315" spans="15:17" x14ac:dyDescent="0.3">
      <c r="O315" s="202"/>
      <c r="P315" s="205"/>
      <c r="Q315" s="205"/>
    </row>
    <row r="316" spans="15:17" x14ac:dyDescent="0.3">
      <c r="O316" s="202"/>
      <c r="P316" s="205"/>
      <c r="Q316" s="205"/>
    </row>
    <row r="317" spans="15:17" x14ac:dyDescent="0.3">
      <c r="O317" s="202"/>
      <c r="P317" s="205"/>
      <c r="Q317" s="205"/>
    </row>
    <row r="318" spans="15:17" x14ac:dyDescent="0.3">
      <c r="O318" s="202"/>
      <c r="P318" s="205"/>
      <c r="Q318" s="205"/>
    </row>
    <row r="319" spans="15:17" x14ac:dyDescent="0.3">
      <c r="O319" s="202"/>
      <c r="P319" s="205"/>
      <c r="Q319" s="205"/>
    </row>
    <row r="320" spans="15:17" x14ac:dyDescent="0.3">
      <c r="O320" s="202"/>
      <c r="P320" s="205"/>
      <c r="Q320" s="205"/>
    </row>
    <row r="321" spans="15:17" x14ac:dyDescent="0.3">
      <c r="O321" s="202"/>
      <c r="P321" s="205"/>
      <c r="Q321" s="205"/>
    </row>
    <row r="322" spans="15:17" x14ac:dyDescent="0.3">
      <c r="O322" s="202"/>
      <c r="P322" s="205"/>
      <c r="Q322" s="205"/>
    </row>
    <row r="323" spans="15:17" x14ac:dyDescent="0.3">
      <c r="O323" s="202"/>
      <c r="P323" s="205"/>
      <c r="Q323" s="205"/>
    </row>
    <row r="324" spans="15:17" x14ac:dyDescent="0.3">
      <c r="O324" s="202"/>
      <c r="P324" s="205"/>
      <c r="Q324" s="205"/>
    </row>
    <row r="325" spans="15:17" x14ac:dyDescent="0.3">
      <c r="O325" s="202"/>
      <c r="P325" s="205"/>
      <c r="Q325" s="205"/>
    </row>
    <row r="326" spans="15:17" x14ac:dyDescent="0.3">
      <c r="O326" s="202"/>
      <c r="P326" s="205"/>
      <c r="Q326" s="205"/>
    </row>
    <row r="327" spans="15:17" x14ac:dyDescent="0.3">
      <c r="O327" s="202"/>
      <c r="P327" s="205"/>
      <c r="Q327" s="205"/>
    </row>
    <row r="328" spans="15:17" x14ac:dyDescent="0.3">
      <c r="O328" s="202"/>
      <c r="P328" s="205"/>
      <c r="Q328" s="205"/>
    </row>
    <row r="329" spans="15:17" x14ac:dyDescent="0.3">
      <c r="O329" s="202"/>
      <c r="P329" s="205"/>
      <c r="Q329" s="205"/>
    </row>
    <row r="330" spans="15:17" x14ac:dyDescent="0.3">
      <c r="O330" s="202"/>
      <c r="P330" s="205"/>
      <c r="Q330" s="205"/>
    </row>
    <row r="331" spans="15:17" x14ac:dyDescent="0.3">
      <c r="O331" s="202"/>
      <c r="P331" s="205"/>
      <c r="Q331" s="205"/>
    </row>
    <row r="332" spans="15:17" x14ac:dyDescent="0.3">
      <c r="O332" s="202"/>
      <c r="P332" s="205"/>
      <c r="Q332" s="205"/>
    </row>
    <row r="333" spans="15:17" x14ac:dyDescent="0.3">
      <c r="O333" s="202"/>
      <c r="P333" s="205"/>
      <c r="Q333" s="205"/>
    </row>
    <row r="334" spans="15:17" x14ac:dyDescent="0.3">
      <c r="O334" s="202"/>
      <c r="P334" s="205"/>
      <c r="Q334" s="205"/>
    </row>
    <row r="335" spans="15:17" x14ac:dyDescent="0.3">
      <c r="O335" s="202"/>
      <c r="P335" s="205"/>
      <c r="Q335" s="205"/>
    </row>
    <row r="336" spans="15:17" x14ac:dyDescent="0.3">
      <c r="O336" s="202"/>
      <c r="P336" s="205"/>
      <c r="Q336" s="205"/>
    </row>
    <row r="337" spans="15:17" x14ac:dyDescent="0.3">
      <c r="O337" s="202"/>
      <c r="P337" s="205"/>
      <c r="Q337" s="205"/>
    </row>
    <row r="338" spans="15:17" x14ac:dyDescent="0.3">
      <c r="O338" s="202"/>
      <c r="P338" s="205"/>
      <c r="Q338" s="205"/>
    </row>
    <row r="339" spans="15:17" x14ac:dyDescent="0.3">
      <c r="O339" s="202"/>
      <c r="P339" s="205"/>
      <c r="Q339" s="205"/>
    </row>
    <row r="340" spans="15:17" x14ac:dyDescent="0.3">
      <c r="O340" s="202"/>
      <c r="P340" s="205"/>
      <c r="Q340" s="205"/>
    </row>
    <row r="341" spans="15:17" x14ac:dyDescent="0.3">
      <c r="O341" s="202"/>
      <c r="P341" s="205"/>
      <c r="Q341" s="205"/>
    </row>
    <row r="342" spans="15:17" x14ac:dyDescent="0.3">
      <c r="O342" s="202"/>
      <c r="P342" s="205"/>
      <c r="Q342" s="205"/>
    </row>
    <row r="343" spans="15:17" x14ac:dyDescent="0.3">
      <c r="O343" s="202"/>
      <c r="P343" s="205"/>
      <c r="Q343" s="205"/>
    </row>
    <row r="344" spans="15:17" x14ac:dyDescent="0.3">
      <c r="O344" s="202"/>
      <c r="P344" s="205"/>
      <c r="Q344" s="205"/>
    </row>
    <row r="345" spans="15:17" x14ac:dyDescent="0.3">
      <c r="O345" s="202"/>
      <c r="P345" s="205"/>
      <c r="Q345" s="205"/>
    </row>
    <row r="346" spans="15:17" x14ac:dyDescent="0.3">
      <c r="O346" s="202"/>
      <c r="P346" s="205"/>
      <c r="Q346" s="205"/>
    </row>
    <row r="347" spans="15:17" x14ac:dyDescent="0.3">
      <c r="O347" s="202"/>
      <c r="P347" s="205"/>
      <c r="Q347" s="205"/>
    </row>
    <row r="348" spans="15:17" x14ac:dyDescent="0.3">
      <c r="O348" s="202"/>
      <c r="P348" s="205"/>
      <c r="Q348" s="205"/>
    </row>
    <row r="349" spans="15:17" x14ac:dyDescent="0.3">
      <c r="O349" s="202"/>
      <c r="P349" s="205"/>
      <c r="Q349" s="205"/>
    </row>
    <row r="350" spans="15:17" x14ac:dyDescent="0.3">
      <c r="O350" s="202"/>
      <c r="P350" s="205"/>
      <c r="Q350" s="205"/>
    </row>
    <row r="351" spans="15:17" x14ac:dyDescent="0.3">
      <c r="O351" s="202"/>
      <c r="P351" s="205"/>
      <c r="Q351" s="205"/>
    </row>
    <row r="352" spans="15:17" x14ac:dyDescent="0.3">
      <c r="O352" s="202"/>
      <c r="P352" s="205"/>
      <c r="Q352" s="205"/>
    </row>
    <row r="353" spans="15:17" x14ac:dyDescent="0.3">
      <c r="O353" s="202"/>
      <c r="P353" s="205"/>
      <c r="Q353" s="205"/>
    </row>
    <row r="354" spans="15:17" x14ac:dyDescent="0.3">
      <c r="O354" s="202"/>
      <c r="P354" s="205"/>
      <c r="Q354" s="205"/>
    </row>
    <row r="355" spans="15:17" x14ac:dyDescent="0.3">
      <c r="O355" s="202"/>
      <c r="P355" s="205"/>
      <c r="Q355" s="205"/>
    </row>
    <row r="356" spans="15:17" x14ac:dyDescent="0.3">
      <c r="O356" s="202"/>
      <c r="P356" s="205"/>
      <c r="Q356" s="205"/>
    </row>
    <row r="357" spans="15:17" x14ac:dyDescent="0.3">
      <c r="O357" s="202"/>
      <c r="P357" s="205"/>
      <c r="Q357" s="205"/>
    </row>
    <row r="358" spans="15:17" x14ac:dyDescent="0.3">
      <c r="O358" s="202"/>
      <c r="P358" s="205"/>
      <c r="Q358" s="205"/>
    </row>
    <row r="359" spans="15:17" x14ac:dyDescent="0.3">
      <c r="O359" s="202"/>
      <c r="P359" s="205"/>
      <c r="Q359" s="205"/>
    </row>
    <row r="360" spans="15:17" x14ac:dyDescent="0.3">
      <c r="O360" s="202"/>
      <c r="P360" s="205"/>
      <c r="Q360" s="205"/>
    </row>
    <row r="361" spans="15:17" x14ac:dyDescent="0.3">
      <c r="O361" s="202"/>
      <c r="P361" s="205"/>
      <c r="Q361" s="205"/>
    </row>
    <row r="362" spans="15:17" x14ac:dyDescent="0.3">
      <c r="O362" s="202"/>
      <c r="P362" s="205"/>
      <c r="Q362" s="205"/>
    </row>
    <row r="363" spans="15:17" x14ac:dyDescent="0.3">
      <c r="O363" s="202"/>
      <c r="P363" s="205"/>
      <c r="Q363" s="205"/>
    </row>
    <row r="364" spans="15:17" x14ac:dyDescent="0.3">
      <c r="O364" s="202"/>
      <c r="P364" s="205"/>
      <c r="Q364" s="205"/>
    </row>
    <row r="365" spans="15:17" x14ac:dyDescent="0.3">
      <c r="O365" s="202"/>
      <c r="P365" s="205"/>
      <c r="Q365" s="205"/>
    </row>
    <row r="366" spans="15:17" x14ac:dyDescent="0.3">
      <c r="O366" s="202"/>
      <c r="P366" s="205"/>
      <c r="Q366" s="205"/>
    </row>
    <row r="367" spans="15:17" x14ac:dyDescent="0.3">
      <c r="O367" s="202"/>
      <c r="P367" s="205"/>
      <c r="Q367" s="205"/>
    </row>
    <row r="368" spans="15:17" x14ac:dyDescent="0.3">
      <c r="O368" s="202"/>
      <c r="P368" s="205"/>
      <c r="Q368" s="205"/>
    </row>
    <row r="369" spans="15:17" x14ac:dyDescent="0.3">
      <c r="O369" s="202"/>
      <c r="P369" s="205"/>
      <c r="Q369" s="205"/>
    </row>
    <row r="370" spans="15:17" x14ac:dyDescent="0.3">
      <c r="O370" s="202"/>
      <c r="P370" s="205"/>
      <c r="Q370" s="205"/>
    </row>
    <row r="371" spans="15:17" x14ac:dyDescent="0.3">
      <c r="O371" s="202"/>
      <c r="P371" s="205"/>
      <c r="Q371" s="205"/>
    </row>
    <row r="372" spans="15:17" x14ac:dyDescent="0.3">
      <c r="O372" s="202"/>
      <c r="P372" s="205"/>
      <c r="Q372" s="205"/>
    </row>
    <row r="373" spans="15:17" x14ac:dyDescent="0.3">
      <c r="O373" s="202"/>
      <c r="P373" s="205"/>
      <c r="Q373" s="205"/>
    </row>
    <row r="374" spans="15:17" x14ac:dyDescent="0.3">
      <c r="O374" s="202"/>
      <c r="P374" s="205"/>
      <c r="Q374" s="205"/>
    </row>
    <row r="375" spans="15:17" x14ac:dyDescent="0.3">
      <c r="O375" s="202"/>
      <c r="P375" s="205"/>
      <c r="Q375" s="205"/>
    </row>
    <row r="376" spans="15:17" x14ac:dyDescent="0.3">
      <c r="O376" s="202"/>
      <c r="P376" s="205"/>
      <c r="Q376" s="205"/>
    </row>
    <row r="377" spans="15:17" x14ac:dyDescent="0.3">
      <c r="O377" s="202"/>
      <c r="P377" s="205"/>
      <c r="Q377" s="205"/>
    </row>
    <row r="378" spans="15:17" x14ac:dyDescent="0.3">
      <c r="O378" s="202"/>
      <c r="P378" s="205"/>
      <c r="Q378" s="205"/>
    </row>
    <row r="379" spans="15:17" x14ac:dyDescent="0.3">
      <c r="O379" s="202"/>
      <c r="P379" s="205"/>
      <c r="Q379" s="205"/>
    </row>
    <row r="380" spans="15:17" x14ac:dyDescent="0.3">
      <c r="O380" s="202"/>
      <c r="P380" s="205"/>
      <c r="Q380" s="205"/>
    </row>
    <row r="381" spans="15:17" x14ac:dyDescent="0.3">
      <c r="O381" s="202"/>
      <c r="P381" s="205"/>
      <c r="Q381" s="205"/>
    </row>
    <row r="382" spans="15:17" x14ac:dyDescent="0.3">
      <c r="O382" s="202"/>
      <c r="P382" s="205"/>
      <c r="Q382" s="205"/>
    </row>
    <row r="383" spans="15:17" x14ac:dyDescent="0.3">
      <c r="O383" s="202"/>
      <c r="P383" s="205"/>
      <c r="Q383" s="205"/>
    </row>
    <row r="384" spans="15:17" x14ac:dyDescent="0.3">
      <c r="O384" s="202"/>
      <c r="P384" s="205"/>
      <c r="Q384" s="205"/>
    </row>
    <row r="385" spans="15:17" x14ac:dyDescent="0.3">
      <c r="O385" s="202"/>
      <c r="P385" s="205"/>
      <c r="Q385" s="205"/>
    </row>
    <row r="386" spans="15:17" x14ac:dyDescent="0.3">
      <c r="O386" s="202"/>
      <c r="P386" s="205"/>
      <c r="Q386" s="205"/>
    </row>
    <row r="387" spans="15:17" x14ac:dyDescent="0.3">
      <c r="O387" s="202"/>
      <c r="P387" s="205"/>
      <c r="Q387" s="205"/>
    </row>
    <row r="388" spans="15:17" x14ac:dyDescent="0.3">
      <c r="O388" s="202"/>
      <c r="P388" s="205"/>
      <c r="Q388" s="205"/>
    </row>
    <row r="389" spans="15:17" x14ac:dyDescent="0.3">
      <c r="O389" s="202"/>
      <c r="P389" s="205"/>
      <c r="Q389" s="205"/>
    </row>
    <row r="390" spans="15:17" x14ac:dyDescent="0.3">
      <c r="O390" s="202"/>
      <c r="P390" s="205"/>
      <c r="Q390" s="205"/>
    </row>
    <row r="391" spans="15:17" x14ac:dyDescent="0.3">
      <c r="O391" s="202"/>
      <c r="P391" s="205"/>
      <c r="Q391" s="205"/>
    </row>
    <row r="392" spans="15:17" x14ac:dyDescent="0.3">
      <c r="O392" s="202"/>
      <c r="P392" s="205"/>
      <c r="Q392" s="205"/>
    </row>
    <row r="393" spans="15:17" x14ac:dyDescent="0.3">
      <c r="O393" s="202"/>
      <c r="P393" s="205"/>
      <c r="Q393" s="205"/>
    </row>
    <row r="394" spans="15:17" x14ac:dyDescent="0.3">
      <c r="O394" s="202"/>
      <c r="P394" s="205"/>
      <c r="Q394" s="205"/>
    </row>
    <row r="395" spans="15:17" x14ac:dyDescent="0.3">
      <c r="O395" s="202"/>
      <c r="P395" s="205"/>
      <c r="Q395" s="205"/>
    </row>
    <row r="396" spans="15:17" x14ac:dyDescent="0.3">
      <c r="O396" s="202"/>
      <c r="P396" s="205"/>
      <c r="Q396" s="205"/>
    </row>
    <row r="397" spans="15:17" x14ac:dyDescent="0.3">
      <c r="O397" s="202"/>
      <c r="P397" s="205"/>
      <c r="Q397" s="205"/>
    </row>
    <row r="398" spans="15:17" x14ac:dyDescent="0.3">
      <c r="O398" s="202"/>
      <c r="P398" s="205"/>
      <c r="Q398" s="205"/>
    </row>
    <row r="399" spans="15:17" x14ac:dyDescent="0.3">
      <c r="O399" s="202"/>
      <c r="P399" s="205"/>
      <c r="Q399" s="205"/>
    </row>
    <row r="400" spans="15:17" x14ac:dyDescent="0.3">
      <c r="O400" s="202"/>
      <c r="P400" s="205"/>
      <c r="Q400" s="205"/>
    </row>
    <row r="401" spans="15:17" x14ac:dyDescent="0.3">
      <c r="O401" s="202"/>
      <c r="P401" s="205"/>
      <c r="Q401" s="205"/>
    </row>
    <row r="402" spans="15:17" x14ac:dyDescent="0.3">
      <c r="O402" s="202"/>
      <c r="P402" s="205"/>
      <c r="Q402" s="205"/>
    </row>
    <row r="403" spans="15:17" x14ac:dyDescent="0.3">
      <c r="O403" s="202"/>
      <c r="P403" s="205"/>
      <c r="Q403" s="205"/>
    </row>
    <row r="404" spans="15:17" x14ac:dyDescent="0.3">
      <c r="O404" s="202"/>
      <c r="P404" s="205"/>
      <c r="Q404" s="205"/>
    </row>
    <row r="405" spans="15:17" x14ac:dyDescent="0.3">
      <c r="O405" s="202"/>
      <c r="P405" s="205"/>
      <c r="Q405" s="205"/>
    </row>
    <row r="406" spans="15:17" x14ac:dyDescent="0.3">
      <c r="O406" s="202"/>
      <c r="P406" s="205"/>
      <c r="Q406" s="205"/>
    </row>
    <row r="407" spans="15:17" x14ac:dyDescent="0.3">
      <c r="O407" s="202"/>
      <c r="P407" s="205"/>
      <c r="Q407" s="205"/>
    </row>
    <row r="408" spans="15:17" x14ac:dyDescent="0.3">
      <c r="O408" s="202"/>
      <c r="P408" s="205"/>
      <c r="Q408" s="205"/>
    </row>
    <row r="409" spans="15:17" x14ac:dyDescent="0.3">
      <c r="O409" s="202"/>
      <c r="P409" s="205"/>
      <c r="Q409" s="205"/>
    </row>
    <row r="410" spans="15:17" x14ac:dyDescent="0.3">
      <c r="O410" s="202"/>
      <c r="P410" s="205"/>
      <c r="Q410" s="205"/>
    </row>
    <row r="411" spans="15:17" x14ac:dyDescent="0.3">
      <c r="O411" s="202"/>
      <c r="P411" s="205"/>
      <c r="Q411" s="205"/>
    </row>
    <row r="412" spans="15:17" x14ac:dyDescent="0.3">
      <c r="O412" s="202"/>
      <c r="P412" s="205"/>
      <c r="Q412" s="205"/>
    </row>
    <row r="413" spans="15:17" x14ac:dyDescent="0.3">
      <c r="O413" s="202"/>
      <c r="P413" s="205"/>
      <c r="Q413" s="205"/>
    </row>
    <row r="414" spans="15:17" x14ac:dyDescent="0.3">
      <c r="O414" s="202"/>
      <c r="P414" s="205"/>
      <c r="Q414" s="205"/>
    </row>
    <row r="415" spans="15:17" x14ac:dyDescent="0.3">
      <c r="O415" s="202"/>
      <c r="P415" s="205"/>
      <c r="Q415" s="205"/>
    </row>
    <row r="416" spans="15:17" x14ac:dyDescent="0.3">
      <c r="O416" s="202"/>
      <c r="P416" s="205"/>
      <c r="Q416" s="205"/>
    </row>
    <row r="417" spans="15:17" x14ac:dyDescent="0.3">
      <c r="O417" s="202"/>
      <c r="P417" s="205"/>
      <c r="Q417" s="205"/>
    </row>
    <row r="418" spans="15:17" x14ac:dyDescent="0.3">
      <c r="O418" s="202"/>
      <c r="P418" s="205"/>
      <c r="Q418" s="205"/>
    </row>
    <row r="419" spans="15:17" x14ac:dyDescent="0.3">
      <c r="O419" s="202"/>
      <c r="P419" s="205"/>
      <c r="Q419" s="205"/>
    </row>
    <row r="420" spans="15:17" x14ac:dyDescent="0.3">
      <c r="O420" s="202"/>
      <c r="P420" s="205"/>
      <c r="Q420" s="205"/>
    </row>
    <row r="421" spans="15:17" x14ac:dyDescent="0.3">
      <c r="O421" s="202"/>
      <c r="P421" s="205"/>
      <c r="Q421" s="205"/>
    </row>
    <row r="422" spans="15:17" x14ac:dyDescent="0.3">
      <c r="O422" s="202"/>
      <c r="P422" s="205"/>
      <c r="Q422" s="205"/>
    </row>
    <row r="423" spans="15:17" x14ac:dyDescent="0.3">
      <c r="O423" s="202"/>
      <c r="P423" s="205"/>
      <c r="Q423" s="205"/>
    </row>
    <row r="424" spans="15:17" x14ac:dyDescent="0.3">
      <c r="O424" s="202"/>
      <c r="P424" s="205"/>
      <c r="Q424" s="205"/>
    </row>
    <row r="425" spans="15:17" x14ac:dyDescent="0.3">
      <c r="O425" s="202"/>
      <c r="P425" s="205"/>
      <c r="Q425" s="205"/>
    </row>
    <row r="426" spans="15:17" x14ac:dyDescent="0.3">
      <c r="O426" s="202"/>
      <c r="P426" s="205"/>
      <c r="Q426" s="205"/>
    </row>
    <row r="427" spans="15:17" x14ac:dyDescent="0.3">
      <c r="O427" s="202"/>
      <c r="P427" s="205"/>
      <c r="Q427" s="205"/>
    </row>
    <row r="428" spans="15:17" x14ac:dyDescent="0.3">
      <c r="O428" s="202"/>
      <c r="P428" s="205"/>
      <c r="Q428" s="205"/>
    </row>
    <row r="429" spans="15:17" x14ac:dyDescent="0.3">
      <c r="O429" s="202"/>
      <c r="P429" s="205"/>
      <c r="Q429" s="205"/>
    </row>
    <row r="430" spans="15:17" x14ac:dyDescent="0.3">
      <c r="O430" s="202"/>
      <c r="P430" s="205"/>
      <c r="Q430" s="205"/>
    </row>
    <row r="431" spans="15:17" x14ac:dyDescent="0.3">
      <c r="O431" s="202"/>
      <c r="P431" s="205"/>
      <c r="Q431" s="205"/>
    </row>
    <row r="432" spans="15:17" x14ac:dyDescent="0.3">
      <c r="O432" s="202"/>
      <c r="P432" s="205"/>
      <c r="Q432" s="205"/>
    </row>
    <row r="433" spans="15:17" x14ac:dyDescent="0.3">
      <c r="O433" s="202"/>
      <c r="P433" s="205"/>
      <c r="Q433" s="205"/>
    </row>
    <row r="434" spans="15:17" x14ac:dyDescent="0.3">
      <c r="O434" s="202"/>
      <c r="P434" s="205"/>
      <c r="Q434" s="205"/>
    </row>
    <row r="435" spans="15:17" x14ac:dyDescent="0.3">
      <c r="O435" s="202"/>
      <c r="P435" s="205"/>
      <c r="Q435" s="205"/>
    </row>
    <row r="436" spans="15:17" x14ac:dyDescent="0.3">
      <c r="O436" s="202"/>
      <c r="P436" s="205"/>
      <c r="Q436" s="205"/>
    </row>
    <row r="437" spans="15:17" x14ac:dyDescent="0.3">
      <c r="O437" s="202"/>
      <c r="P437" s="205"/>
      <c r="Q437" s="205"/>
    </row>
    <row r="438" spans="15:17" x14ac:dyDescent="0.3">
      <c r="O438" s="202"/>
      <c r="P438" s="205"/>
      <c r="Q438" s="205"/>
    </row>
    <row r="439" spans="15:17" x14ac:dyDescent="0.3">
      <c r="O439" s="202"/>
      <c r="P439" s="205"/>
      <c r="Q439" s="205"/>
    </row>
    <row r="440" spans="15:17" x14ac:dyDescent="0.3">
      <c r="O440" s="202"/>
      <c r="P440" s="205"/>
      <c r="Q440" s="205"/>
    </row>
    <row r="441" spans="15:17" x14ac:dyDescent="0.3">
      <c r="O441" s="202"/>
      <c r="P441" s="205"/>
      <c r="Q441" s="205"/>
    </row>
    <row r="442" spans="15:17" x14ac:dyDescent="0.3">
      <c r="O442" s="202"/>
      <c r="P442" s="205"/>
      <c r="Q442" s="205"/>
    </row>
    <row r="443" spans="15:17" x14ac:dyDescent="0.3">
      <c r="O443" s="202"/>
      <c r="P443" s="205"/>
      <c r="Q443" s="205"/>
    </row>
    <row r="444" spans="15:17" x14ac:dyDescent="0.3">
      <c r="O444" s="202"/>
      <c r="P444" s="205"/>
      <c r="Q444" s="205"/>
    </row>
    <row r="445" spans="15:17" x14ac:dyDescent="0.3">
      <c r="O445" s="202"/>
      <c r="P445" s="205"/>
      <c r="Q445" s="205"/>
    </row>
    <row r="446" spans="15:17" x14ac:dyDescent="0.3">
      <c r="O446" s="202"/>
      <c r="P446" s="205"/>
      <c r="Q446" s="205"/>
    </row>
    <row r="447" spans="15:17" x14ac:dyDescent="0.3">
      <c r="O447" s="202"/>
      <c r="P447" s="205"/>
      <c r="Q447" s="205"/>
    </row>
    <row r="448" spans="15:17" x14ac:dyDescent="0.3">
      <c r="O448" s="202"/>
      <c r="P448" s="205"/>
      <c r="Q448" s="205"/>
    </row>
    <row r="449" spans="15:17" x14ac:dyDescent="0.3">
      <c r="O449" s="202"/>
      <c r="P449" s="205"/>
      <c r="Q449" s="205"/>
    </row>
    <row r="450" spans="15:17" x14ac:dyDescent="0.3">
      <c r="O450" s="202"/>
      <c r="P450" s="205"/>
      <c r="Q450" s="205"/>
    </row>
    <row r="451" spans="15:17" x14ac:dyDescent="0.3">
      <c r="O451" s="202"/>
      <c r="P451" s="205"/>
      <c r="Q451" s="205"/>
    </row>
    <row r="452" spans="15:17" x14ac:dyDescent="0.3">
      <c r="O452" s="202"/>
      <c r="P452" s="205"/>
      <c r="Q452" s="205"/>
    </row>
    <row r="453" spans="15:17" x14ac:dyDescent="0.3">
      <c r="O453" s="202"/>
      <c r="P453" s="205"/>
      <c r="Q453" s="205"/>
    </row>
    <row r="454" spans="15:17" x14ac:dyDescent="0.3">
      <c r="O454" s="202"/>
      <c r="P454" s="205"/>
      <c r="Q454" s="205"/>
    </row>
    <row r="455" spans="15:17" x14ac:dyDescent="0.3">
      <c r="O455" s="202"/>
      <c r="P455" s="205"/>
      <c r="Q455" s="205"/>
    </row>
    <row r="456" spans="15:17" x14ac:dyDescent="0.3">
      <c r="O456" s="202"/>
      <c r="P456" s="205"/>
      <c r="Q456" s="205"/>
    </row>
    <row r="457" spans="15:17" x14ac:dyDescent="0.3">
      <c r="O457" s="202"/>
      <c r="P457" s="205"/>
      <c r="Q457" s="205"/>
    </row>
    <row r="458" spans="15:17" x14ac:dyDescent="0.3">
      <c r="O458" s="202"/>
      <c r="P458" s="205"/>
      <c r="Q458" s="205"/>
    </row>
    <row r="459" spans="15:17" x14ac:dyDescent="0.3">
      <c r="O459" s="202"/>
      <c r="P459" s="205"/>
      <c r="Q459" s="205"/>
    </row>
    <row r="460" spans="15:17" x14ac:dyDescent="0.3">
      <c r="O460" s="202"/>
      <c r="P460" s="205"/>
      <c r="Q460" s="205"/>
    </row>
    <row r="461" spans="15:17" x14ac:dyDescent="0.3">
      <c r="O461" s="202"/>
      <c r="P461" s="205"/>
      <c r="Q461" s="205"/>
    </row>
    <row r="462" spans="15:17" x14ac:dyDescent="0.3">
      <c r="O462" s="202"/>
      <c r="P462" s="205"/>
      <c r="Q462" s="205"/>
    </row>
    <row r="463" spans="15:17" x14ac:dyDescent="0.3">
      <c r="O463" s="202"/>
      <c r="P463" s="205"/>
      <c r="Q463" s="205"/>
    </row>
    <row r="464" spans="15:17" x14ac:dyDescent="0.3">
      <c r="O464" s="202"/>
      <c r="P464" s="205"/>
      <c r="Q464" s="205"/>
    </row>
    <row r="465" spans="15:17" x14ac:dyDescent="0.3">
      <c r="O465" s="202"/>
      <c r="P465" s="205"/>
      <c r="Q465" s="205"/>
    </row>
    <row r="466" spans="15:17" x14ac:dyDescent="0.3">
      <c r="O466" s="202"/>
      <c r="P466" s="205"/>
      <c r="Q466" s="205"/>
    </row>
    <row r="467" spans="15:17" x14ac:dyDescent="0.3">
      <c r="O467" s="202"/>
      <c r="P467" s="205"/>
      <c r="Q467" s="205"/>
    </row>
    <row r="468" spans="15:17" x14ac:dyDescent="0.3">
      <c r="O468" s="202"/>
      <c r="P468" s="205"/>
      <c r="Q468" s="205"/>
    </row>
    <row r="469" spans="15:17" x14ac:dyDescent="0.3">
      <c r="O469" s="202"/>
      <c r="P469" s="205"/>
      <c r="Q469" s="205"/>
    </row>
    <row r="470" spans="15:17" x14ac:dyDescent="0.3">
      <c r="O470" s="202"/>
      <c r="P470" s="205"/>
      <c r="Q470" s="205"/>
    </row>
    <row r="471" spans="15:17" x14ac:dyDescent="0.3">
      <c r="O471" s="202"/>
      <c r="P471" s="205"/>
      <c r="Q471" s="205"/>
    </row>
    <row r="472" spans="15:17" x14ac:dyDescent="0.3">
      <c r="O472" s="202"/>
      <c r="P472" s="205"/>
      <c r="Q472" s="205"/>
    </row>
    <row r="473" spans="15:17" x14ac:dyDescent="0.3">
      <c r="O473" s="202"/>
      <c r="P473" s="205"/>
      <c r="Q473" s="205"/>
    </row>
    <row r="474" spans="15:17" x14ac:dyDescent="0.3">
      <c r="O474" s="202"/>
      <c r="P474" s="205"/>
      <c r="Q474" s="205"/>
    </row>
    <row r="475" spans="15:17" x14ac:dyDescent="0.3">
      <c r="O475" s="202"/>
      <c r="P475" s="205"/>
      <c r="Q475" s="205"/>
    </row>
    <row r="476" spans="15:17" x14ac:dyDescent="0.3">
      <c r="O476" s="202"/>
      <c r="P476" s="205"/>
      <c r="Q476" s="205"/>
    </row>
    <row r="477" spans="15:17" x14ac:dyDescent="0.3">
      <c r="O477" s="202"/>
      <c r="P477" s="205"/>
      <c r="Q477" s="205"/>
    </row>
    <row r="478" spans="15:17" x14ac:dyDescent="0.3">
      <c r="O478" s="202"/>
      <c r="P478" s="205"/>
      <c r="Q478" s="205"/>
    </row>
    <row r="479" spans="15:17" x14ac:dyDescent="0.3">
      <c r="O479" s="202"/>
      <c r="P479" s="205"/>
      <c r="Q479" s="205"/>
    </row>
    <row r="480" spans="15:17" x14ac:dyDescent="0.3">
      <c r="O480" s="202"/>
      <c r="P480" s="205"/>
      <c r="Q480" s="205"/>
    </row>
    <row r="481" spans="15:17" x14ac:dyDescent="0.3">
      <c r="O481" s="202"/>
      <c r="P481" s="205"/>
      <c r="Q481" s="205"/>
    </row>
    <row r="482" spans="15:17" x14ac:dyDescent="0.3">
      <c r="O482" s="202"/>
      <c r="P482" s="205"/>
      <c r="Q482" s="205"/>
    </row>
    <row r="483" spans="15:17" x14ac:dyDescent="0.3">
      <c r="O483" s="202"/>
      <c r="P483" s="205"/>
      <c r="Q483" s="205"/>
    </row>
    <row r="484" spans="15:17" x14ac:dyDescent="0.3">
      <c r="O484" s="202"/>
      <c r="P484" s="205"/>
      <c r="Q484" s="205"/>
    </row>
    <row r="485" spans="15:17" x14ac:dyDescent="0.3">
      <c r="O485" s="202"/>
      <c r="P485" s="205"/>
      <c r="Q485" s="205"/>
    </row>
    <row r="486" spans="15:17" x14ac:dyDescent="0.3">
      <c r="O486" s="202"/>
      <c r="P486" s="205"/>
      <c r="Q486" s="205"/>
    </row>
    <row r="487" spans="15:17" x14ac:dyDescent="0.3">
      <c r="O487" s="202"/>
      <c r="P487" s="205"/>
      <c r="Q487" s="205"/>
    </row>
    <row r="488" spans="15:17" x14ac:dyDescent="0.3">
      <c r="O488" s="202"/>
      <c r="P488" s="205"/>
      <c r="Q488" s="205"/>
    </row>
    <row r="489" spans="15:17" x14ac:dyDescent="0.3">
      <c r="O489" s="202"/>
      <c r="P489" s="205"/>
      <c r="Q489" s="205"/>
    </row>
    <row r="490" spans="15:17" x14ac:dyDescent="0.3">
      <c r="O490" s="202"/>
      <c r="P490" s="205"/>
      <c r="Q490" s="205"/>
    </row>
    <row r="491" spans="15:17" x14ac:dyDescent="0.3">
      <c r="O491" s="202"/>
      <c r="P491" s="205"/>
      <c r="Q491" s="205"/>
    </row>
    <row r="492" spans="15:17" x14ac:dyDescent="0.3">
      <c r="O492" s="202"/>
      <c r="P492" s="205"/>
      <c r="Q492" s="205"/>
    </row>
    <row r="493" spans="15:17" x14ac:dyDescent="0.3">
      <c r="O493" s="202"/>
      <c r="P493" s="205"/>
      <c r="Q493" s="205"/>
    </row>
    <row r="494" spans="15:17" x14ac:dyDescent="0.3">
      <c r="O494" s="202"/>
      <c r="P494" s="205"/>
      <c r="Q494" s="205"/>
    </row>
    <row r="495" spans="15:17" x14ac:dyDescent="0.3">
      <c r="O495" s="202"/>
      <c r="P495" s="205"/>
      <c r="Q495" s="205"/>
    </row>
    <row r="496" spans="15:17" x14ac:dyDescent="0.3">
      <c r="O496" s="202"/>
      <c r="P496" s="205"/>
      <c r="Q496" s="205"/>
    </row>
    <row r="497" spans="15:17" x14ac:dyDescent="0.3">
      <c r="O497" s="202"/>
      <c r="P497" s="205"/>
      <c r="Q497" s="205"/>
    </row>
    <row r="498" spans="15:17" x14ac:dyDescent="0.3">
      <c r="O498" s="202"/>
      <c r="P498" s="205"/>
      <c r="Q498" s="205"/>
    </row>
    <row r="499" spans="15:17" x14ac:dyDescent="0.3">
      <c r="O499" s="202"/>
      <c r="P499" s="205"/>
      <c r="Q499" s="205"/>
    </row>
    <row r="500" spans="15:17" x14ac:dyDescent="0.3">
      <c r="O500" s="202"/>
      <c r="P500" s="205"/>
      <c r="Q500" s="205"/>
    </row>
    <row r="501" spans="15:17" x14ac:dyDescent="0.3">
      <c r="O501" s="202"/>
      <c r="P501" s="205"/>
      <c r="Q501" s="205"/>
    </row>
    <row r="502" spans="15:17" x14ac:dyDescent="0.3">
      <c r="O502" s="202"/>
      <c r="P502" s="205"/>
      <c r="Q502" s="205"/>
    </row>
    <row r="503" spans="15:17" x14ac:dyDescent="0.3">
      <c r="O503" s="202"/>
      <c r="P503" s="205"/>
      <c r="Q503" s="205"/>
    </row>
    <row r="504" spans="15:17" x14ac:dyDescent="0.3">
      <c r="O504" s="202"/>
      <c r="P504" s="205"/>
      <c r="Q504" s="205"/>
    </row>
    <row r="505" spans="15:17" x14ac:dyDescent="0.3">
      <c r="O505" s="202"/>
      <c r="P505" s="205"/>
      <c r="Q505" s="205"/>
    </row>
    <row r="506" spans="15:17" x14ac:dyDescent="0.3">
      <c r="O506" s="202"/>
      <c r="P506" s="205"/>
      <c r="Q506" s="205"/>
    </row>
    <row r="507" spans="15:17" x14ac:dyDescent="0.3">
      <c r="O507" s="202"/>
      <c r="P507" s="205"/>
      <c r="Q507" s="205"/>
    </row>
    <row r="508" spans="15:17" x14ac:dyDescent="0.3">
      <c r="O508" s="202"/>
      <c r="P508" s="205"/>
      <c r="Q508" s="205"/>
    </row>
    <row r="509" spans="15:17" x14ac:dyDescent="0.3">
      <c r="O509" s="202"/>
      <c r="P509" s="205"/>
      <c r="Q509" s="205"/>
    </row>
    <row r="510" spans="15:17" x14ac:dyDescent="0.3">
      <c r="O510" s="202"/>
      <c r="P510" s="205"/>
      <c r="Q510" s="205"/>
    </row>
    <row r="511" spans="15:17" x14ac:dyDescent="0.3">
      <c r="O511" s="202"/>
      <c r="P511" s="205"/>
      <c r="Q511" s="205"/>
    </row>
    <row r="512" spans="15:17" x14ac:dyDescent="0.3">
      <c r="O512" s="202"/>
      <c r="P512" s="205"/>
      <c r="Q512" s="205"/>
    </row>
    <row r="513" spans="15:17" x14ac:dyDescent="0.3">
      <c r="O513" s="202"/>
      <c r="P513" s="205"/>
      <c r="Q513" s="205"/>
    </row>
    <row r="514" spans="15:17" x14ac:dyDescent="0.3">
      <c r="O514" s="202"/>
      <c r="P514" s="205"/>
      <c r="Q514" s="205"/>
    </row>
    <row r="515" spans="15:17" x14ac:dyDescent="0.3">
      <c r="O515" s="202"/>
      <c r="P515" s="205"/>
      <c r="Q515" s="205"/>
    </row>
    <row r="516" spans="15:17" x14ac:dyDescent="0.3">
      <c r="O516" s="202"/>
      <c r="P516" s="205"/>
      <c r="Q516" s="205"/>
    </row>
    <row r="517" spans="15:17" x14ac:dyDescent="0.3">
      <c r="O517" s="202"/>
      <c r="P517" s="205"/>
      <c r="Q517" s="205"/>
    </row>
    <row r="518" spans="15:17" x14ac:dyDescent="0.3">
      <c r="O518" s="202"/>
      <c r="P518" s="205"/>
      <c r="Q518" s="205"/>
    </row>
    <row r="519" spans="15:17" x14ac:dyDescent="0.3">
      <c r="O519" s="202"/>
      <c r="P519" s="205"/>
      <c r="Q519" s="205"/>
    </row>
    <row r="520" spans="15:17" x14ac:dyDescent="0.3">
      <c r="O520" s="202"/>
      <c r="P520" s="205"/>
      <c r="Q520" s="205"/>
    </row>
    <row r="521" spans="15:17" x14ac:dyDescent="0.3">
      <c r="O521" s="202"/>
      <c r="P521" s="205"/>
      <c r="Q521" s="205"/>
    </row>
    <row r="522" spans="15:17" x14ac:dyDescent="0.3">
      <c r="O522" s="202"/>
      <c r="P522" s="205"/>
      <c r="Q522" s="205"/>
    </row>
    <row r="523" spans="15:17" x14ac:dyDescent="0.3">
      <c r="O523" s="202"/>
      <c r="P523" s="205"/>
      <c r="Q523" s="205"/>
    </row>
    <row r="524" spans="15:17" x14ac:dyDescent="0.3">
      <c r="O524" s="202"/>
      <c r="P524" s="205"/>
      <c r="Q524" s="205"/>
    </row>
    <row r="525" spans="15:17" x14ac:dyDescent="0.3">
      <c r="O525" s="202"/>
      <c r="P525" s="205"/>
      <c r="Q525" s="205"/>
    </row>
    <row r="526" spans="15:17" x14ac:dyDescent="0.3">
      <c r="O526" s="202"/>
      <c r="P526" s="205"/>
      <c r="Q526" s="205"/>
    </row>
    <row r="527" spans="15:17" x14ac:dyDescent="0.3">
      <c r="O527" s="202"/>
      <c r="P527" s="205"/>
      <c r="Q527" s="205"/>
    </row>
    <row r="528" spans="15:17" x14ac:dyDescent="0.3">
      <c r="O528" s="202"/>
      <c r="P528" s="205"/>
      <c r="Q528" s="205"/>
    </row>
    <row r="529" spans="15:17" x14ac:dyDescent="0.3">
      <c r="O529" s="202"/>
      <c r="P529" s="205"/>
      <c r="Q529" s="205"/>
    </row>
    <row r="530" spans="15:17" x14ac:dyDescent="0.3">
      <c r="O530" s="202"/>
      <c r="P530" s="205"/>
      <c r="Q530" s="205"/>
    </row>
    <row r="531" spans="15:17" x14ac:dyDescent="0.3">
      <c r="O531" s="202"/>
      <c r="P531" s="205"/>
      <c r="Q531" s="205"/>
    </row>
    <row r="532" spans="15:17" x14ac:dyDescent="0.3">
      <c r="O532" s="202"/>
      <c r="P532" s="205"/>
      <c r="Q532" s="205"/>
    </row>
    <row r="533" spans="15:17" x14ac:dyDescent="0.3">
      <c r="O533" s="202"/>
      <c r="P533" s="205"/>
      <c r="Q533" s="205"/>
    </row>
    <row r="534" spans="15:17" x14ac:dyDescent="0.3">
      <c r="O534" s="202"/>
      <c r="P534" s="205"/>
      <c r="Q534" s="205"/>
    </row>
    <row r="535" spans="15:17" x14ac:dyDescent="0.3">
      <c r="O535" s="202"/>
      <c r="P535" s="205"/>
      <c r="Q535" s="205"/>
    </row>
    <row r="536" spans="15:17" x14ac:dyDescent="0.3">
      <c r="O536" s="202"/>
      <c r="P536" s="205"/>
      <c r="Q536" s="205"/>
    </row>
    <row r="537" spans="15:17" x14ac:dyDescent="0.3">
      <c r="O537" s="202"/>
      <c r="P537" s="205"/>
      <c r="Q537" s="205"/>
    </row>
    <row r="538" spans="15:17" x14ac:dyDescent="0.3">
      <c r="O538" s="202"/>
      <c r="P538" s="205"/>
      <c r="Q538" s="205"/>
    </row>
    <row r="539" spans="15:17" x14ac:dyDescent="0.3">
      <c r="O539" s="202"/>
      <c r="P539" s="205"/>
      <c r="Q539" s="205"/>
    </row>
    <row r="540" spans="15:17" x14ac:dyDescent="0.3">
      <c r="O540" s="202"/>
      <c r="P540" s="205"/>
      <c r="Q540" s="205"/>
    </row>
    <row r="541" spans="15:17" x14ac:dyDescent="0.3">
      <c r="O541" s="202"/>
      <c r="P541" s="205"/>
      <c r="Q541" s="205"/>
    </row>
    <row r="542" spans="15:17" x14ac:dyDescent="0.3">
      <c r="O542" s="202"/>
      <c r="P542" s="205"/>
      <c r="Q542" s="205"/>
    </row>
    <row r="543" spans="15:17" x14ac:dyDescent="0.3">
      <c r="O543" s="202"/>
      <c r="P543" s="205"/>
      <c r="Q543" s="205"/>
    </row>
    <row r="544" spans="15:17" x14ac:dyDescent="0.3">
      <c r="O544" s="202"/>
      <c r="P544" s="205"/>
      <c r="Q544" s="205"/>
    </row>
    <row r="545" spans="15:17" x14ac:dyDescent="0.3">
      <c r="O545" s="202"/>
      <c r="P545" s="205"/>
      <c r="Q545" s="205"/>
    </row>
    <row r="546" spans="15:17" x14ac:dyDescent="0.3">
      <c r="O546" s="202"/>
      <c r="P546" s="205"/>
      <c r="Q546" s="205"/>
    </row>
    <row r="547" spans="15:17" x14ac:dyDescent="0.3">
      <c r="O547" s="202"/>
      <c r="P547" s="205"/>
      <c r="Q547" s="205"/>
    </row>
    <row r="548" spans="15:17" x14ac:dyDescent="0.3">
      <c r="O548" s="202"/>
      <c r="P548" s="205"/>
      <c r="Q548" s="205"/>
    </row>
    <row r="549" spans="15:17" x14ac:dyDescent="0.3">
      <c r="O549" s="202"/>
      <c r="P549" s="205"/>
      <c r="Q549" s="205"/>
    </row>
    <row r="550" spans="15:17" x14ac:dyDescent="0.3">
      <c r="O550" s="202"/>
      <c r="P550" s="205"/>
      <c r="Q550" s="205"/>
    </row>
    <row r="551" spans="15:17" x14ac:dyDescent="0.3">
      <c r="O551" s="202"/>
      <c r="P551" s="205"/>
      <c r="Q551" s="205"/>
    </row>
    <row r="552" spans="15:17" x14ac:dyDescent="0.3">
      <c r="O552" s="202"/>
      <c r="P552" s="205"/>
      <c r="Q552" s="205"/>
    </row>
    <row r="553" spans="15:17" x14ac:dyDescent="0.3">
      <c r="O553" s="202"/>
      <c r="P553" s="205"/>
      <c r="Q553" s="205"/>
    </row>
    <row r="554" spans="15:17" x14ac:dyDescent="0.3">
      <c r="O554" s="202"/>
      <c r="P554" s="205"/>
      <c r="Q554" s="205"/>
    </row>
    <row r="555" spans="15:17" x14ac:dyDescent="0.3">
      <c r="O555" s="202"/>
      <c r="P555" s="205"/>
      <c r="Q555" s="205"/>
    </row>
    <row r="556" spans="15:17" x14ac:dyDescent="0.3">
      <c r="O556" s="202"/>
      <c r="P556" s="205"/>
      <c r="Q556" s="205"/>
    </row>
    <row r="557" spans="15:17" x14ac:dyDescent="0.3">
      <c r="O557" s="202"/>
      <c r="P557" s="205"/>
      <c r="Q557" s="205"/>
    </row>
    <row r="558" spans="15:17" x14ac:dyDescent="0.3">
      <c r="O558" s="202"/>
      <c r="P558" s="205"/>
      <c r="Q558" s="205"/>
    </row>
    <row r="559" spans="15:17" x14ac:dyDescent="0.3">
      <c r="O559" s="202"/>
      <c r="P559" s="205"/>
      <c r="Q559" s="205"/>
    </row>
    <row r="560" spans="15:17" x14ac:dyDescent="0.3">
      <c r="O560" s="202"/>
      <c r="P560" s="205"/>
      <c r="Q560" s="205"/>
    </row>
    <row r="561" spans="15:17" x14ac:dyDescent="0.3">
      <c r="O561" s="202"/>
      <c r="P561" s="205"/>
      <c r="Q561" s="205"/>
    </row>
    <row r="562" spans="15:17" x14ac:dyDescent="0.3">
      <c r="O562" s="202"/>
      <c r="P562" s="205"/>
      <c r="Q562" s="205"/>
    </row>
    <row r="563" spans="15:17" x14ac:dyDescent="0.3">
      <c r="O563" s="202"/>
      <c r="P563" s="205"/>
      <c r="Q563" s="205"/>
    </row>
    <row r="564" spans="15:17" x14ac:dyDescent="0.3">
      <c r="O564" s="202"/>
      <c r="P564" s="205"/>
      <c r="Q564" s="205"/>
    </row>
    <row r="565" spans="15:17" x14ac:dyDescent="0.3">
      <c r="O565" s="202"/>
      <c r="P565" s="205"/>
      <c r="Q565" s="205"/>
    </row>
    <row r="566" spans="15:17" x14ac:dyDescent="0.3">
      <c r="O566" s="202"/>
      <c r="P566" s="205"/>
      <c r="Q566" s="205"/>
    </row>
    <row r="567" spans="15:17" x14ac:dyDescent="0.3">
      <c r="O567" s="202"/>
      <c r="P567" s="205"/>
      <c r="Q567" s="205"/>
    </row>
    <row r="568" spans="15:17" x14ac:dyDescent="0.3">
      <c r="O568" s="202"/>
      <c r="P568" s="205"/>
      <c r="Q568" s="205"/>
    </row>
    <row r="569" spans="15:17" x14ac:dyDescent="0.3">
      <c r="O569" s="202"/>
      <c r="P569" s="205"/>
      <c r="Q569" s="205"/>
    </row>
    <row r="570" spans="15:17" x14ac:dyDescent="0.3">
      <c r="O570" s="202"/>
      <c r="P570" s="205"/>
      <c r="Q570" s="205"/>
    </row>
    <row r="571" spans="15:17" x14ac:dyDescent="0.3">
      <c r="O571" s="202"/>
      <c r="P571" s="205"/>
      <c r="Q571" s="205"/>
    </row>
    <row r="572" spans="15:17" x14ac:dyDescent="0.3">
      <c r="O572" s="202"/>
      <c r="P572" s="205"/>
      <c r="Q572" s="205"/>
    </row>
    <row r="573" spans="15:17" x14ac:dyDescent="0.3">
      <c r="O573" s="202"/>
      <c r="P573" s="205"/>
      <c r="Q573" s="205"/>
    </row>
    <row r="574" spans="15:17" x14ac:dyDescent="0.3">
      <c r="O574" s="202"/>
      <c r="P574" s="205"/>
      <c r="Q574" s="205"/>
    </row>
    <row r="575" spans="15:17" x14ac:dyDescent="0.3">
      <c r="O575" s="202"/>
      <c r="P575" s="205"/>
      <c r="Q575" s="205"/>
    </row>
    <row r="576" spans="15:17" x14ac:dyDescent="0.3">
      <c r="O576" s="202"/>
      <c r="P576" s="205"/>
      <c r="Q576" s="205"/>
    </row>
    <row r="577" spans="15:17" x14ac:dyDescent="0.3">
      <c r="O577" s="202"/>
      <c r="P577" s="205"/>
      <c r="Q577" s="205"/>
    </row>
    <row r="578" spans="15:17" x14ac:dyDescent="0.3">
      <c r="O578" s="202"/>
      <c r="P578" s="205"/>
      <c r="Q578" s="205"/>
    </row>
    <row r="579" spans="15:17" x14ac:dyDescent="0.3">
      <c r="O579" s="202"/>
      <c r="P579" s="205"/>
      <c r="Q579" s="205"/>
    </row>
    <row r="580" spans="15:17" x14ac:dyDescent="0.3">
      <c r="O580" s="202"/>
      <c r="P580" s="205"/>
      <c r="Q580" s="205"/>
    </row>
    <row r="581" spans="15:17" x14ac:dyDescent="0.3">
      <c r="O581" s="202"/>
      <c r="P581" s="205"/>
      <c r="Q581" s="205"/>
    </row>
    <row r="582" spans="15:17" x14ac:dyDescent="0.3">
      <c r="O582" s="202"/>
      <c r="P582" s="205"/>
      <c r="Q582" s="205"/>
    </row>
    <row r="583" spans="15:17" x14ac:dyDescent="0.3">
      <c r="O583" s="202"/>
      <c r="P583" s="205"/>
      <c r="Q583" s="205"/>
    </row>
    <row r="584" spans="15:17" x14ac:dyDescent="0.3">
      <c r="O584" s="202"/>
      <c r="P584" s="205"/>
      <c r="Q584" s="205"/>
    </row>
    <row r="585" spans="15:17" x14ac:dyDescent="0.3">
      <c r="O585" s="202"/>
      <c r="P585" s="205"/>
      <c r="Q585" s="205"/>
    </row>
    <row r="586" spans="15:17" x14ac:dyDescent="0.3">
      <c r="O586" s="202"/>
      <c r="P586" s="205"/>
      <c r="Q586" s="205"/>
    </row>
    <row r="587" spans="15:17" x14ac:dyDescent="0.3">
      <c r="O587" s="202"/>
      <c r="P587" s="205"/>
      <c r="Q587" s="205"/>
    </row>
    <row r="588" spans="15:17" x14ac:dyDescent="0.3">
      <c r="O588" s="202"/>
      <c r="P588" s="205"/>
      <c r="Q588" s="205"/>
    </row>
    <row r="589" spans="15:17" x14ac:dyDescent="0.3">
      <c r="O589" s="202"/>
      <c r="P589" s="205"/>
      <c r="Q589" s="205"/>
    </row>
    <row r="590" spans="15:17" x14ac:dyDescent="0.3">
      <c r="O590" s="202"/>
      <c r="P590" s="205"/>
      <c r="Q590" s="205"/>
    </row>
    <row r="591" spans="15:17" x14ac:dyDescent="0.3">
      <c r="O591" s="202"/>
      <c r="P591" s="205"/>
      <c r="Q591" s="205"/>
    </row>
    <row r="592" spans="15:17" x14ac:dyDescent="0.3">
      <c r="O592" s="202"/>
      <c r="P592" s="205"/>
      <c r="Q592" s="205"/>
    </row>
    <row r="593" spans="15:17" x14ac:dyDescent="0.3">
      <c r="O593" s="202"/>
      <c r="P593" s="205"/>
      <c r="Q593" s="205"/>
    </row>
    <row r="594" spans="15:17" x14ac:dyDescent="0.3">
      <c r="O594" s="202"/>
      <c r="P594" s="205"/>
      <c r="Q594" s="205"/>
    </row>
    <row r="595" spans="15:17" x14ac:dyDescent="0.3">
      <c r="O595" s="202"/>
      <c r="P595" s="205"/>
      <c r="Q595" s="205"/>
    </row>
    <row r="596" spans="15:17" x14ac:dyDescent="0.3">
      <c r="O596" s="202"/>
      <c r="P596" s="205"/>
      <c r="Q596" s="205"/>
    </row>
    <row r="597" spans="15:17" x14ac:dyDescent="0.3">
      <c r="O597" s="202"/>
      <c r="P597" s="205"/>
      <c r="Q597" s="205"/>
    </row>
    <row r="598" spans="15:17" x14ac:dyDescent="0.3">
      <c r="O598" s="202"/>
      <c r="P598" s="205"/>
      <c r="Q598" s="205"/>
    </row>
    <row r="599" spans="15:17" x14ac:dyDescent="0.3">
      <c r="O599" s="202"/>
      <c r="P599" s="205"/>
      <c r="Q599" s="205"/>
    </row>
    <row r="600" spans="15:17" x14ac:dyDescent="0.3">
      <c r="O600" s="202"/>
      <c r="P600" s="205"/>
      <c r="Q600" s="205"/>
    </row>
    <row r="601" spans="15:17" x14ac:dyDescent="0.3">
      <c r="O601" s="202"/>
      <c r="P601" s="205"/>
      <c r="Q601" s="205"/>
    </row>
    <row r="602" spans="15:17" x14ac:dyDescent="0.3">
      <c r="O602" s="202"/>
      <c r="P602" s="205"/>
      <c r="Q602" s="205"/>
    </row>
    <row r="603" spans="15:17" x14ac:dyDescent="0.3">
      <c r="O603" s="202"/>
      <c r="P603" s="205"/>
      <c r="Q603" s="205"/>
    </row>
    <row r="604" spans="15:17" x14ac:dyDescent="0.3">
      <c r="O604" s="202"/>
      <c r="P604" s="205"/>
      <c r="Q604" s="205"/>
    </row>
    <row r="605" spans="15:17" x14ac:dyDescent="0.3">
      <c r="O605" s="202"/>
      <c r="P605" s="205"/>
      <c r="Q605" s="205"/>
    </row>
    <row r="606" spans="15:17" x14ac:dyDescent="0.3">
      <c r="O606" s="202"/>
      <c r="P606" s="205"/>
      <c r="Q606" s="205"/>
    </row>
    <row r="607" spans="15:17" x14ac:dyDescent="0.3">
      <c r="O607" s="202"/>
      <c r="P607" s="205"/>
      <c r="Q607" s="205"/>
    </row>
    <row r="608" spans="15:17" x14ac:dyDescent="0.3">
      <c r="O608" s="202"/>
      <c r="P608" s="205"/>
      <c r="Q608" s="205"/>
    </row>
    <row r="609" spans="15:17" x14ac:dyDescent="0.3">
      <c r="O609" s="202"/>
      <c r="P609" s="205"/>
      <c r="Q609" s="205"/>
    </row>
    <row r="610" spans="15:17" x14ac:dyDescent="0.3">
      <c r="O610" s="202"/>
      <c r="P610" s="205"/>
      <c r="Q610" s="205"/>
    </row>
    <row r="611" spans="15:17" x14ac:dyDescent="0.3">
      <c r="O611" s="202"/>
      <c r="P611" s="205"/>
      <c r="Q611" s="205"/>
    </row>
    <row r="612" spans="15:17" x14ac:dyDescent="0.3">
      <c r="O612" s="202"/>
      <c r="P612" s="205"/>
      <c r="Q612" s="205"/>
    </row>
    <row r="613" spans="15:17" x14ac:dyDescent="0.3">
      <c r="O613" s="202"/>
      <c r="P613" s="205"/>
      <c r="Q613" s="205"/>
    </row>
    <row r="614" spans="15:17" x14ac:dyDescent="0.3">
      <c r="O614" s="202"/>
      <c r="P614" s="205"/>
      <c r="Q614" s="205"/>
    </row>
    <row r="615" spans="15:17" x14ac:dyDescent="0.3">
      <c r="O615" s="202"/>
      <c r="P615" s="205"/>
      <c r="Q615" s="205"/>
    </row>
    <row r="616" spans="15:17" x14ac:dyDescent="0.3">
      <c r="O616" s="202"/>
      <c r="P616" s="205"/>
      <c r="Q616" s="205"/>
    </row>
    <row r="617" spans="15:17" x14ac:dyDescent="0.3">
      <c r="O617" s="202"/>
      <c r="P617" s="205"/>
      <c r="Q617" s="205"/>
    </row>
    <row r="618" spans="15:17" x14ac:dyDescent="0.3">
      <c r="O618" s="202"/>
      <c r="P618" s="205"/>
      <c r="Q618" s="205"/>
    </row>
    <row r="619" spans="15:17" x14ac:dyDescent="0.3">
      <c r="O619" s="202"/>
      <c r="P619" s="205"/>
      <c r="Q619" s="205"/>
    </row>
    <row r="620" spans="15:17" x14ac:dyDescent="0.3">
      <c r="O620" s="202"/>
      <c r="P620" s="205"/>
      <c r="Q620" s="205"/>
    </row>
    <row r="621" spans="15:17" x14ac:dyDescent="0.3">
      <c r="O621" s="202"/>
      <c r="P621" s="205"/>
      <c r="Q621" s="205"/>
    </row>
    <row r="622" spans="15:17" x14ac:dyDescent="0.3">
      <c r="O622" s="202"/>
      <c r="P622" s="205"/>
      <c r="Q622" s="205"/>
    </row>
    <row r="623" spans="15:17" x14ac:dyDescent="0.3">
      <c r="O623" s="202"/>
      <c r="P623" s="205"/>
      <c r="Q623" s="205"/>
    </row>
    <row r="624" spans="15:17" x14ac:dyDescent="0.3">
      <c r="O624" s="202"/>
      <c r="P624" s="205"/>
      <c r="Q624" s="205"/>
    </row>
    <row r="625" spans="15:17" x14ac:dyDescent="0.3">
      <c r="O625" s="202"/>
      <c r="P625" s="205"/>
      <c r="Q625" s="205"/>
    </row>
    <row r="626" spans="15:17" x14ac:dyDescent="0.3">
      <c r="O626" s="202"/>
      <c r="P626" s="205"/>
      <c r="Q626" s="205"/>
    </row>
    <row r="627" spans="15:17" x14ac:dyDescent="0.3">
      <c r="O627" s="202"/>
      <c r="P627" s="205"/>
      <c r="Q627" s="205"/>
    </row>
    <row r="628" spans="15:17" x14ac:dyDescent="0.3">
      <c r="O628" s="202"/>
      <c r="P628" s="205"/>
      <c r="Q628" s="205"/>
    </row>
    <row r="629" spans="15:17" x14ac:dyDescent="0.3">
      <c r="O629" s="202"/>
      <c r="P629" s="205"/>
      <c r="Q629" s="205"/>
    </row>
    <row r="630" spans="15:17" x14ac:dyDescent="0.3">
      <c r="O630" s="202"/>
      <c r="P630" s="205"/>
      <c r="Q630" s="205"/>
    </row>
    <row r="631" spans="15:17" x14ac:dyDescent="0.3">
      <c r="O631" s="202"/>
      <c r="P631" s="205"/>
      <c r="Q631" s="205"/>
    </row>
    <row r="632" spans="15:17" x14ac:dyDescent="0.3">
      <c r="O632" s="202"/>
      <c r="P632" s="205"/>
      <c r="Q632" s="205"/>
    </row>
    <row r="633" spans="15:17" x14ac:dyDescent="0.3">
      <c r="O633" s="202"/>
      <c r="P633" s="205"/>
      <c r="Q633" s="205"/>
    </row>
    <row r="634" spans="15:17" x14ac:dyDescent="0.3">
      <c r="O634" s="202"/>
      <c r="P634" s="205"/>
      <c r="Q634" s="205"/>
    </row>
    <row r="635" spans="15:17" x14ac:dyDescent="0.3">
      <c r="O635" s="202"/>
      <c r="P635" s="205"/>
      <c r="Q635" s="205"/>
    </row>
    <row r="636" spans="15:17" x14ac:dyDescent="0.3">
      <c r="O636" s="202"/>
      <c r="P636" s="205"/>
      <c r="Q636" s="205"/>
    </row>
    <row r="637" spans="15:17" x14ac:dyDescent="0.3">
      <c r="O637" s="202"/>
      <c r="P637" s="205"/>
      <c r="Q637" s="205"/>
    </row>
    <row r="638" spans="15:17" x14ac:dyDescent="0.3">
      <c r="O638" s="202"/>
      <c r="P638" s="205"/>
      <c r="Q638" s="205"/>
    </row>
    <row r="639" spans="15:17" x14ac:dyDescent="0.3">
      <c r="O639" s="202"/>
      <c r="P639" s="205"/>
      <c r="Q639" s="205"/>
    </row>
    <row r="640" spans="15:17" x14ac:dyDescent="0.3">
      <c r="O640" s="202"/>
      <c r="P640" s="205"/>
      <c r="Q640" s="205"/>
    </row>
    <row r="641" spans="15:17" x14ac:dyDescent="0.3">
      <c r="O641" s="202"/>
      <c r="P641" s="205"/>
      <c r="Q641" s="205"/>
    </row>
    <row r="642" spans="15:17" x14ac:dyDescent="0.3">
      <c r="O642" s="202"/>
      <c r="P642" s="205"/>
      <c r="Q642" s="205"/>
    </row>
    <row r="643" spans="15:17" x14ac:dyDescent="0.3">
      <c r="O643" s="202"/>
      <c r="P643" s="205"/>
      <c r="Q643" s="205"/>
    </row>
    <row r="644" spans="15:17" x14ac:dyDescent="0.3">
      <c r="O644" s="202"/>
      <c r="P644" s="205"/>
      <c r="Q644" s="205"/>
    </row>
    <row r="645" spans="15:17" x14ac:dyDescent="0.3">
      <c r="O645" s="202"/>
      <c r="P645" s="205"/>
      <c r="Q645" s="205"/>
    </row>
    <row r="646" spans="15:17" x14ac:dyDescent="0.3">
      <c r="O646" s="202"/>
      <c r="P646" s="205"/>
      <c r="Q646" s="205"/>
    </row>
    <row r="647" spans="15:17" x14ac:dyDescent="0.3">
      <c r="O647" s="202"/>
      <c r="P647" s="205"/>
      <c r="Q647" s="205"/>
    </row>
    <row r="648" spans="15:17" x14ac:dyDescent="0.3">
      <c r="O648" s="202"/>
      <c r="P648" s="205"/>
      <c r="Q648" s="205"/>
    </row>
    <row r="649" spans="15:17" x14ac:dyDescent="0.3">
      <c r="O649" s="202"/>
      <c r="P649" s="205"/>
      <c r="Q649" s="205"/>
    </row>
    <row r="650" spans="15:17" x14ac:dyDescent="0.3">
      <c r="O650" s="202"/>
      <c r="P650" s="205"/>
      <c r="Q650" s="205"/>
    </row>
    <row r="651" spans="15:17" x14ac:dyDescent="0.3">
      <c r="O651" s="202"/>
      <c r="P651" s="205"/>
      <c r="Q651" s="205"/>
    </row>
    <row r="652" spans="15:17" x14ac:dyDescent="0.3">
      <c r="O652" s="202"/>
      <c r="P652" s="205"/>
      <c r="Q652" s="205"/>
    </row>
    <row r="653" spans="15:17" x14ac:dyDescent="0.3">
      <c r="O653" s="202"/>
      <c r="P653" s="205"/>
      <c r="Q653" s="205"/>
    </row>
    <row r="654" spans="15:17" x14ac:dyDescent="0.3">
      <c r="O654" s="202"/>
      <c r="P654" s="205"/>
      <c r="Q654" s="205"/>
    </row>
    <row r="655" spans="15:17" x14ac:dyDescent="0.3">
      <c r="O655" s="202"/>
      <c r="P655" s="205"/>
      <c r="Q655" s="205"/>
    </row>
    <row r="656" spans="15:17" x14ac:dyDescent="0.3">
      <c r="O656" s="202"/>
      <c r="P656" s="205"/>
      <c r="Q656" s="205"/>
    </row>
    <row r="657" spans="15:17" x14ac:dyDescent="0.3">
      <c r="O657" s="202"/>
      <c r="P657" s="205"/>
      <c r="Q657" s="205"/>
    </row>
    <row r="658" spans="15:17" x14ac:dyDescent="0.3">
      <c r="O658" s="202"/>
      <c r="P658" s="205"/>
      <c r="Q658" s="205"/>
    </row>
    <row r="659" spans="15:17" x14ac:dyDescent="0.3">
      <c r="O659" s="202"/>
      <c r="P659" s="205"/>
      <c r="Q659" s="205"/>
    </row>
    <row r="660" spans="15:17" x14ac:dyDescent="0.3">
      <c r="O660" s="202"/>
      <c r="P660" s="205"/>
      <c r="Q660" s="205"/>
    </row>
    <row r="661" spans="15:17" x14ac:dyDescent="0.3">
      <c r="O661" s="202"/>
      <c r="P661" s="205"/>
      <c r="Q661" s="205"/>
    </row>
    <row r="662" spans="15:17" x14ac:dyDescent="0.3">
      <c r="O662" s="202"/>
      <c r="P662" s="205"/>
      <c r="Q662" s="205"/>
    </row>
    <row r="663" spans="15:17" x14ac:dyDescent="0.3">
      <c r="O663" s="202"/>
      <c r="P663" s="205"/>
      <c r="Q663" s="205"/>
    </row>
    <row r="664" spans="15:17" x14ac:dyDescent="0.3">
      <c r="O664" s="202"/>
      <c r="P664" s="205"/>
      <c r="Q664" s="205"/>
    </row>
    <row r="665" spans="15:17" x14ac:dyDescent="0.3">
      <c r="O665" s="202"/>
      <c r="P665" s="205"/>
      <c r="Q665" s="205"/>
    </row>
    <row r="666" spans="15:17" x14ac:dyDescent="0.3">
      <c r="O666" s="202"/>
      <c r="P666" s="205"/>
      <c r="Q666" s="205"/>
    </row>
    <row r="667" spans="15:17" x14ac:dyDescent="0.3">
      <c r="O667" s="202"/>
      <c r="P667" s="205"/>
      <c r="Q667" s="205"/>
    </row>
    <row r="668" spans="15:17" x14ac:dyDescent="0.3">
      <c r="O668" s="202"/>
      <c r="P668" s="205"/>
      <c r="Q668" s="205"/>
    </row>
    <row r="669" spans="15:17" x14ac:dyDescent="0.3">
      <c r="O669" s="202"/>
      <c r="P669" s="205"/>
      <c r="Q669" s="205"/>
    </row>
    <row r="670" spans="15:17" x14ac:dyDescent="0.3">
      <c r="O670" s="202"/>
      <c r="P670" s="205"/>
      <c r="Q670" s="205"/>
    </row>
    <row r="671" spans="15:17" x14ac:dyDescent="0.3">
      <c r="O671" s="202"/>
      <c r="P671" s="205"/>
      <c r="Q671" s="205"/>
    </row>
    <row r="672" spans="15:17" x14ac:dyDescent="0.3">
      <c r="O672" s="202"/>
      <c r="P672" s="205"/>
      <c r="Q672" s="205"/>
    </row>
    <row r="673" spans="15:17" x14ac:dyDescent="0.3">
      <c r="O673" s="202"/>
      <c r="P673" s="205"/>
      <c r="Q673" s="205"/>
    </row>
    <row r="674" spans="15:17" x14ac:dyDescent="0.3">
      <c r="O674" s="202"/>
      <c r="P674" s="205"/>
      <c r="Q674" s="205"/>
    </row>
    <row r="675" spans="15:17" x14ac:dyDescent="0.3">
      <c r="O675" s="202"/>
      <c r="P675" s="205"/>
      <c r="Q675" s="205"/>
    </row>
    <row r="676" spans="15:17" x14ac:dyDescent="0.3">
      <c r="O676" s="202"/>
      <c r="P676" s="205"/>
      <c r="Q676" s="205"/>
    </row>
    <row r="677" spans="15:17" x14ac:dyDescent="0.3">
      <c r="O677" s="202"/>
      <c r="P677" s="205"/>
      <c r="Q677" s="205"/>
    </row>
    <row r="678" spans="15:17" x14ac:dyDescent="0.3">
      <c r="O678" s="202"/>
      <c r="P678" s="205"/>
      <c r="Q678" s="205"/>
    </row>
    <row r="679" spans="15:17" x14ac:dyDescent="0.3">
      <c r="O679" s="202"/>
      <c r="P679" s="205"/>
      <c r="Q679" s="205"/>
    </row>
    <row r="680" spans="15:17" x14ac:dyDescent="0.3">
      <c r="O680" s="202"/>
      <c r="P680" s="205"/>
      <c r="Q680" s="205"/>
    </row>
    <row r="681" spans="15:17" x14ac:dyDescent="0.3">
      <c r="O681" s="202"/>
      <c r="P681" s="205"/>
      <c r="Q681" s="205"/>
    </row>
    <row r="682" spans="15:17" x14ac:dyDescent="0.3">
      <c r="O682" s="202"/>
      <c r="P682" s="205"/>
      <c r="Q682" s="205"/>
    </row>
    <row r="683" spans="15:17" x14ac:dyDescent="0.3">
      <c r="O683" s="202"/>
      <c r="P683" s="205"/>
      <c r="Q683" s="205"/>
    </row>
    <row r="684" spans="15:17" x14ac:dyDescent="0.3">
      <c r="O684" s="202"/>
      <c r="P684" s="205"/>
      <c r="Q684" s="205"/>
    </row>
    <row r="685" spans="15:17" x14ac:dyDescent="0.3">
      <c r="O685" s="202"/>
      <c r="P685" s="205"/>
      <c r="Q685" s="205"/>
    </row>
    <row r="686" spans="15:17" x14ac:dyDescent="0.3">
      <c r="O686" s="202"/>
      <c r="P686" s="205"/>
      <c r="Q686" s="205"/>
    </row>
    <row r="687" spans="15:17" x14ac:dyDescent="0.3">
      <c r="O687" s="202"/>
      <c r="P687" s="205"/>
      <c r="Q687" s="205"/>
    </row>
    <row r="688" spans="15:17" x14ac:dyDescent="0.3">
      <c r="O688" s="202"/>
      <c r="P688" s="205"/>
      <c r="Q688" s="205"/>
    </row>
    <row r="689" spans="15:17" x14ac:dyDescent="0.3">
      <c r="O689" s="202"/>
      <c r="P689" s="205"/>
      <c r="Q689" s="205"/>
    </row>
    <row r="690" spans="15:17" x14ac:dyDescent="0.3">
      <c r="O690" s="202"/>
      <c r="P690" s="205"/>
      <c r="Q690" s="205"/>
    </row>
    <row r="691" spans="15:17" x14ac:dyDescent="0.3">
      <c r="O691" s="202"/>
      <c r="P691" s="205"/>
      <c r="Q691" s="205"/>
    </row>
    <row r="692" spans="15:17" x14ac:dyDescent="0.3">
      <c r="O692" s="202"/>
      <c r="P692" s="205"/>
      <c r="Q692" s="205"/>
    </row>
    <row r="693" spans="15:17" x14ac:dyDescent="0.3">
      <c r="O693" s="202"/>
      <c r="P693" s="205"/>
      <c r="Q693" s="205"/>
    </row>
    <row r="694" spans="15:17" x14ac:dyDescent="0.3">
      <c r="O694" s="202"/>
      <c r="P694" s="205"/>
      <c r="Q694" s="205"/>
    </row>
    <row r="695" spans="15:17" x14ac:dyDescent="0.3">
      <c r="O695" s="202"/>
      <c r="P695" s="205"/>
      <c r="Q695" s="205"/>
    </row>
    <row r="696" spans="15:17" x14ac:dyDescent="0.3">
      <c r="O696" s="202"/>
      <c r="P696" s="205"/>
      <c r="Q696" s="205"/>
    </row>
    <row r="697" spans="15:17" x14ac:dyDescent="0.3">
      <c r="O697" s="202"/>
      <c r="P697" s="205"/>
      <c r="Q697" s="205"/>
    </row>
    <row r="698" spans="15:17" x14ac:dyDescent="0.3">
      <c r="O698" s="202"/>
      <c r="P698" s="205"/>
      <c r="Q698" s="205"/>
    </row>
    <row r="699" spans="15:17" x14ac:dyDescent="0.3">
      <c r="O699" s="202"/>
      <c r="P699" s="205"/>
      <c r="Q699" s="205"/>
    </row>
    <row r="700" spans="15:17" x14ac:dyDescent="0.3">
      <c r="O700" s="202"/>
      <c r="P700" s="205"/>
      <c r="Q700" s="205"/>
    </row>
    <row r="701" spans="15:17" x14ac:dyDescent="0.3">
      <c r="O701" s="202"/>
      <c r="P701" s="205"/>
      <c r="Q701" s="205"/>
    </row>
    <row r="702" spans="15:17" x14ac:dyDescent="0.3">
      <c r="O702" s="202"/>
      <c r="P702" s="205"/>
      <c r="Q702" s="205"/>
    </row>
    <row r="703" spans="15:17" x14ac:dyDescent="0.3">
      <c r="O703" s="202"/>
      <c r="P703" s="205"/>
      <c r="Q703" s="205"/>
    </row>
    <row r="704" spans="15:17" x14ac:dyDescent="0.3">
      <c r="O704" s="202"/>
      <c r="P704" s="205"/>
      <c r="Q704" s="205"/>
    </row>
    <row r="705" spans="15:17" x14ac:dyDescent="0.3">
      <c r="O705" s="202"/>
      <c r="P705" s="205"/>
      <c r="Q705" s="205"/>
    </row>
    <row r="706" spans="15:17" x14ac:dyDescent="0.3">
      <c r="O706" s="202"/>
      <c r="P706" s="205"/>
      <c r="Q706" s="205"/>
    </row>
    <row r="707" spans="15:17" x14ac:dyDescent="0.3">
      <c r="O707" s="202"/>
      <c r="P707" s="205"/>
      <c r="Q707" s="205"/>
    </row>
    <row r="708" spans="15:17" x14ac:dyDescent="0.3">
      <c r="O708" s="202"/>
      <c r="P708" s="205"/>
      <c r="Q708" s="205"/>
    </row>
    <row r="709" spans="15:17" x14ac:dyDescent="0.3">
      <c r="O709" s="202"/>
      <c r="P709" s="205"/>
      <c r="Q709" s="205"/>
    </row>
    <row r="710" spans="15:17" x14ac:dyDescent="0.3">
      <c r="O710" s="202"/>
      <c r="P710" s="205"/>
      <c r="Q710" s="205"/>
    </row>
    <row r="711" spans="15:17" x14ac:dyDescent="0.3">
      <c r="O711" s="202"/>
      <c r="P711" s="205"/>
      <c r="Q711" s="205"/>
    </row>
    <row r="712" spans="15:17" x14ac:dyDescent="0.3">
      <c r="O712" s="202"/>
      <c r="P712" s="205"/>
      <c r="Q712" s="205"/>
    </row>
    <row r="713" spans="15:17" x14ac:dyDescent="0.3">
      <c r="O713" s="202"/>
      <c r="P713" s="205"/>
      <c r="Q713" s="205"/>
    </row>
    <row r="714" spans="15:17" x14ac:dyDescent="0.3">
      <c r="O714" s="202"/>
      <c r="P714" s="205"/>
      <c r="Q714" s="205"/>
    </row>
    <row r="715" spans="15:17" x14ac:dyDescent="0.3">
      <c r="O715" s="202"/>
      <c r="P715" s="205"/>
      <c r="Q715" s="205"/>
    </row>
    <row r="716" spans="15:17" x14ac:dyDescent="0.3">
      <c r="O716" s="202"/>
      <c r="P716" s="205"/>
      <c r="Q716" s="205"/>
    </row>
    <row r="717" spans="15:17" x14ac:dyDescent="0.3">
      <c r="O717" s="202"/>
      <c r="P717" s="205"/>
      <c r="Q717" s="205"/>
    </row>
    <row r="718" spans="15:17" x14ac:dyDescent="0.3">
      <c r="O718" s="202"/>
      <c r="P718" s="205"/>
      <c r="Q718" s="205"/>
    </row>
    <row r="719" spans="15:17" x14ac:dyDescent="0.3">
      <c r="O719" s="202"/>
      <c r="P719" s="205"/>
      <c r="Q719" s="205"/>
    </row>
    <row r="720" spans="15:17" x14ac:dyDescent="0.3">
      <c r="O720" s="202"/>
      <c r="P720" s="205"/>
      <c r="Q720" s="205"/>
    </row>
    <row r="721" spans="15:17" x14ac:dyDescent="0.3">
      <c r="O721" s="202"/>
      <c r="P721" s="205"/>
      <c r="Q721" s="205"/>
    </row>
    <row r="722" spans="15:17" x14ac:dyDescent="0.3">
      <c r="O722" s="202"/>
      <c r="P722" s="205"/>
      <c r="Q722" s="205"/>
    </row>
    <row r="723" spans="15:17" x14ac:dyDescent="0.3">
      <c r="O723" s="202"/>
      <c r="P723" s="205"/>
      <c r="Q723" s="205"/>
    </row>
    <row r="724" spans="15:17" x14ac:dyDescent="0.3">
      <c r="O724" s="202"/>
      <c r="P724" s="205"/>
      <c r="Q724" s="205"/>
    </row>
    <row r="725" spans="15:17" x14ac:dyDescent="0.3">
      <c r="O725" s="202"/>
      <c r="P725" s="205"/>
      <c r="Q725" s="205"/>
    </row>
    <row r="726" spans="15:17" x14ac:dyDescent="0.3">
      <c r="O726" s="202"/>
      <c r="P726" s="205"/>
      <c r="Q726" s="205"/>
    </row>
    <row r="727" spans="15:17" x14ac:dyDescent="0.3">
      <c r="O727" s="202"/>
      <c r="P727" s="205"/>
      <c r="Q727" s="205"/>
    </row>
    <row r="728" spans="15:17" x14ac:dyDescent="0.3">
      <c r="O728" s="202"/>
      <c r="P728" s="205"/>
      <c r="Q728" s="205"/>
    </row>
    <row r="729" spans="15:17" x14ac:dyDescent="0.3">
      <c r="O729" s="202"/>
      <c r="P729" s="205"/>
      <c r="Q729" s="205"/>
    </row>
    <row r="730" spans="15:17" x14ac:dyDescent="0.3">
      <c r="O730" s="202"/>
      <c r="P730" s="205"/>
      <c r="Q730" s="205"/>
    </row>
    <row r="731" spans="15:17" x14ac:dyDescent="0.3">
      <c r="O731" s="202"/>
      <c r="P731" s="205"/>
      <c r="Q731" s="205"/>
    </row>
    <row r="732" spans="15:17" x14ac:dyDescent="0.3">
      <c r="O732" s="202"/>
      <c r="P732" s="205"/>
      <c r="Q732" s="205"/>
    </row>
    <row r="733" spans="15:17" x14ac:dyDescent="0.3">
      <c r="O733" s="202"/>
      <c r="P733" s="205"/>
      <c r="Q733" s="205"/>
    </row>
    <row r="734" spans="15:17" x14ac:dyDescent="0.3">
      <c r="O734" s="202"/>
      <c r="P734" s="205"/>
      <c r="Q734" s="205"/>
    </row>
    <row r="735" spans="15:17" x14ac:dyDescent="0.3">
      <c r="O735" s="202"/>
      <c r="P735" s="205"/>
      <c r="Q735" s="205"/>
    </row>
    <row r="736" spans="15:17" x14ac:dyDescent="0.3">
      <c r="O736" s="202"/>
      <c r="P736" s="205"/>
      <c r="Q736" s="205"/>
    </row>
    <row r="737" spans="15:17" x14ac:dyDescent="0.3">
      <c r="O737" s="202"/>
      <c r="P737" s="205"/>
      <c r="Q737" s="205"/>
    </row>
    <row r="738" spans="15:17" x14ac:dyDescent="0.3">
      <c r="O738" s="202"/>
      <c r="P738" s="205"/>
      <c r="Q738" s="205"/>
    </row>
    <row r="739" spans="15:17" x14ac:dyDescent="0.3">
      <c r="O739" s="202"/>
      <c r="P739" s="205"/>
      <c r="Q739" s="205"/>
    </row>
    <row r="740" spans="15:17" x14ac:dyDescent="0.3">
      <c r="O740" s="202"/>
      <c r="P740" s="205"/>
      <c r="Q740" s="205"/>
    </row>
    <row r="741" spans="15:17" x14ac:dyDescent="0.3">
      <c r="O741" s="202"/>
      <c r="P741" s="205"/>
      <c r="Q741" s="205"/>
    </row>
    <row r="742" spans="15:17" x14ac:dyDescent="0.3">
      <c r="O742" s="202"/>
      <c r="P742" s="205"/>
      <c r="Q742" s="205"/>
    </row>
    <row r="743" spans="15:17" x14ac:dyDescent="0.3">
      <c r="O743" s="202"/>
      <c r="P743" s="205"/>
      <c r="Q743" s="205"/>
    </row>
    <row r="744" spans="15:17" x14ac:dyDescent="0.3">
      <c r="O744" s="202"/>
      <c r="P744" s="205"/>
      <c r="Q744" s="205"/>
    </row>
    <row r="745" spans="15:17" x14ac:dyDescent="0.3">
      <c r="O745" s="202"/>
      <c r="P745" s="205"/>
      <c r="Q745" s="205"/>
    </row>
    <row r="746" spans="15:17" x14ac:dyDescent="0.3">
      <c r="O746" s="202"/>
      <c r="P746" s="205"/>
      <c r="Q746" s="205"/>
    </row>
    <row r="747" spans="15:17" x14ac:dyDescent="0.3">
      <c r="O747" s="202"/>
      <c r="P747" s="205"/>
      <c r="Q747" s="205"/>
    </row>
    <row r="748" spans="15:17" x14ac:dyDescent="0.3">
      <c r="O748" s="202"/>
      <c r="P748" s="205"/>
      <c r="Q748" s="205"/>
    </row>
    <row r="749" spans="15:17" x14ac:dyDescent="0.3">
      <c r="O749" s="202"/>
      <c r="P749" s="205"/>
      <c r="Q749" s="205"/>
    </row>
    <row r="750" spans="15:17" x14ac:dyDescent="0.3">
      <c r="O750" s="202"/>
      <c r="P750" s="205"/>
      <c r="Q750" s="205"/>
    </row>
    <row r="751" spans="15:17" x14ac:dyDescent="0.3">
      <c r="O751" s="202"/>
      <c r="P751" s="205"/>
      <c r="Q751" s="205"/>
    </row>
    <row r="752" spans="15:17" x14ac:dyDescent="0.3">
      <c r="O752" s="202"/>
      <c r="P752" s="205"/>
      <c r="Q752" s="205"/>
    </row>
    <row r="753" spans="15:17" x14ac:dyDescent="0.3">
      <c r="O753" s="202"/>
      <c r="P753" s="205"/>
      <c r="Q753" s="205"/>
    </row>
    <row r="754" spans="15:17" x14ac:dyDescent="0.3">
      <c r="O754" s="202"/>
      <c r="P754" s="205"/>
      <c r="Q754" s="205"/>
    </row>
    <row r="755" spans="15:17" x14ac:dyDescent="0.3">
      <c r="O755" s="202"/>
      <c r="P755" s="205"/>
      <c r="Q755" s="205"/>
    </row>
    <row r="756" spans="15:17" x14ac:dyDescent="0.3">
      <c r="O756" s="202"/>
      <c r="P756" s="205"/>
      <c r="Q756" s="205"/>
    </row>
    <row r="757" spans="15:17" x14ac:dyDescent="0.3">
      <c r="O757" s="202"/>
      <c r="P757" s="205"/>
      <c r="Q757" s="205"/>
    </row>
    <row r="758" spans="15:17" x14ac:dyDescent="0.3">
      <c r="O758" s="202"/>
      <c r="P758" s="205"/>
      <c r="Q758" s="205"/>
    </row>
    <row r="759" spans="15:17" x14ac:dyDescent="0.3">
      <c r="O759" s="202"/>
      <c r="P759" s="205"/>
      <c r="Q759" s="205"/>
    </row>
    <row r="760" spans="15:17" x14ac:dyDescent="0.3">
      <c r="O760" s="202"/>
      <c r="P760" s="205"/>
      <c r="Q760" s="205"/>
    </row>
    <row r="761" spans="15:17" x14ac:dyDescent="0.3">
      <c r="O761" s="202"/>
      <c r="P761" s="205"/>
      <c r="Q761" s="205"/>
    </row>
    <row r="762" spans="15:17" x14ac:dyDescent="0.3">
      <c r="O762" s="202"/>
      <c r="P762" s="205"/>
      <c r="Q762" s="205"/>
    </row>
    <row r="763" spans="15:17" x14ac:dyDescent="0.3">
      <c r="O763" s="202"/>
      <c r="P763" s="205"/>
      <c r="Q763" s="205"/>
    </row>
    <row r="764" spans="15:17" x14ac:dyDescent="0.3">
      <c r="O764" s="202"/>
      <c r="P764" s="205"/>
      <c r="Q764" s="205"/>
    </row>
    <row r="765" spans="15:17" x14ac:dyDescent="0.3">
      <c r="O765" s="202"/>
      <c r="P765" s="205"/>
      <c r="Q765" s="205"/>
    </row>
    <row r="766" spans="15:17" x14ac:dyDescent="0.3">
      <c r="O766" s="202"/>
      <c r="P766" s="205"/>
      <c r="Q766" s="205"/>
    </row>
    <row r="767" spans="15:17" x14ac:dyDescent="0.3">
      <c r="O767" s="202"/>
      <c r="P767" s="205"/>
      <c r="Q767" s="205"/>
    </row>
    <row r="768" spans="15:17" x14ac:dyDescent="0.3">
      <c r="O768" s="202"/>
      <c r="P768" s="205"/>
      <c r="Q768" s="205"/>
    </row>
    <row r="769" spans="15:17" x14ac:dyDescent="0.3">
      <c r="O769" s="202"/>
      <c r="P769" s="205"/>
      <c r="Q769" s="205"/>
    </row>
    <row r="770" spans="15:17" x14ac:dyDescent="0.3">
      <c r="O770" s="202"/>
      <c r="P770" s="205"/>
      <c r="Q770" s="205"/>
    </row>
    <row r="771" spans="15:17" x14ac:dyDescent="0.3">
      <c r="O771" s="202"/>
      <c r="P771" s="205"/>
      <c r="Q771" s="205"/>
    </row>
    <row r="772" spans="15:17" x14ac:dyDescent="0.3">
      <c r="O772" s="202"/>
      <c r="P772" s="205"/>
      <c r="Q772" s="205"/>
    </row>
    <row r="773" spans="15:17" x14ac:dyDescent="0.3">
      <c r="O773" s="202"/>
      <c r="P773" s="205"/>
      <c r="Q773" s="205"/>
    </row>
    <row r="774" spans="15:17" x14ac:dyDescent="0.3">
      <c r="O774" s="202"/>
      <c r="P774" s="205"/>
      <c r="Q774" s="205"/>
    </row>
    <row r="775" spans="15:17" x14ac:dyDescent="0.3">
      <c r="O775" s="202"/>
      <c r="P775" s="205"/>
      <c r="Q775" s="205"/>
    </row>
    <row r="776" spans="15:17" x14ac:dyDescent="0.3">
      <c r="O776" s="202"/>
      <c r="P776" s="205"/>
      <c r="Q776" s="205"/>
    </row>
    <row r="777" spans="15:17" x14ac:dyDescent="0.3">
      <c r="O777" s="202"/>
      <c r="P777" s="205"/>
      <c r="Q777" s="205"/>
    </row>
    <row r="778" spans="15:17" x14ac:dyDescent="0.3">
      <c r="O778" s="202"/>
      <c r="P778" s="205"/>
      <c r="Q778" s="205"/>
    </row>
    <row r="779" spans="15:17" x14ac:dyDescent="0.3">
      <c r="O779" s="202"/>
      <c r="P779" s="205"/>
      <c r="Q779" s="205"/>
    </row>
    <row r="780" spans="15:17" x14ac:dyDescent="0.3">
      <c r="O780" s="202"/>
      <c r="P780" s="205"/>
      <c r="Q780" s="205"/>
    </row>
    <row r="781" spans="15:17" x14ac:dyDescent="0.3">
      <c r="O781" s="202"/>
      <c r="P781" s="205"/>
      <c r="Q781" s="205"/>
    </row>
    <row r="782" spans="15:17" x14ac:dyDescent="0.3">
      <c r="O782" s="202"/>
      <c r="P782" s="205"/>
      <c r="Q782" s="205"/>
    </row>
    <row r="783" spans="15:17" x14ac:dyDescent="0.3">
      <c r="O783" s="202"/>
      <c r="P783" s="205"/>
      <c r="Q783" s="205"/>
    </row>
    <row r="784" spans="15:17" x14ac:dyDescent="0.3">
      <c r="O784" s="202"/>
      <c r="P784" s="205"/>
      <c r="Q784" s="205"/>
    </row>
    <row r="785" spans="15:17" x14ac:dyDescent="0.3">
      <c r="O785" s="202"/>
      <c r="P785" s="205"/>
      <c r="Q785" s="205"/>
    </row>
    <row r="786" spans="15:17" x14ac:dyDescent="0.3">
      <c r="O786" s="202"/>
      <c r="P786" s="205"/>
      <c r="Q786" s="205"/>
    </row>
    <row r="787" spans="15:17" x14ac:dyDescent="0.3">
      <c r="O787" s="202"/>
      <c r="P787" s="205"/>
      <c r="Q787" s="205"/>
    </row>
    <row r="788" spans="15:17" x14ac:dyDescent="0.3">
      <c r="O788" s="202"/>
      <c r="P788" s="205"/>
      <c r="Q788" s="205"/>
    </row>
    <row r="789" spans="15:17" x14ac:dyDescent="0.3">
      <c r="O789" s="202"/>
      <c r="P789" s="205"/>
      <c r="Q789" s="205"/>
    </row>
    <row r="790" spans="15:17" x14ac:dyDescent="0.3">
      <c r="O790" s="202"/>
      <c r="P790" s="205"/>
      <c r="Q790" s="205"/>
    </row>
    <row r="791" spans="15:17" x14ac:dyDescent="0.3">
      <c r="O791" s="202"/>
      <c r="P791" s="205"/>
      <c r="Q791" s="205"/>
    </row>
    <row r="792" spans="15:17" x14ac:dyDescent="0.3">
      <c r="O792" s="202"/>
      <c r="P792" s="205"/>
      <c r="Q792" s="205"/>
    </row>
    <row r="793" spans="15:17" x14ac:dyDescent="0.3">
      <c r="O793" s="202"/>
      <c r="P793" s="205"/>
      <c r="Q793" s="205"/>
    </row>
    <row r="794" spans="15:17" x14ac:dyDescent="0.3">
      <c r="O794" s="202"/>
      <c r="P794" s="205"/>
      <c r="Q794" s="205"/>
    </row>
    <row r="795" spans="15:17" x14ac:dyDescent="0.3">
      <c r="O795" s="202"/>
      <c r="P795" s="205"/>
      <c r="Q795" s="205"/>
    </row>
    <row r="796" spans="15:17" x14ac:dyDescent="0.3">
      <c r="O796" s="202"/>
      <c r="P796" s="205"/>
      <c r="Q796" s="205"/>
    </row>
    <row r="797" spans="15:17" x14ac:dyDescent="0.3">
      <c r="O797" s="202"/>
      <c r="P797" s="205"/>
      <c r="Q797" s="205"/>
    </row>
    <row r="798" spans="15:17" x14ac:dyDescent="0.3">
      <c r="O798" s="202"/>
      <c r="P798" s="205"/>
      <c r="Q798" s="205"/>
    </row>
    <row r="799" spans="15:17" x14ac:dyDescent="0.3">
      <c r="O799" s="202"/>
      <c r="P799" s="205"/>
      <c r="Q799" s="205"/>
    </row>
    <row r="800" spans="15:17" x14ac:dyDescent="0.3">
      <c r="O800" s="202"/>
      <c r="P800" s="205"/>
      <c r="Q800" s="205"/>
    </row>
    <row r="801" spans="15:17" x14ac:dyDescent="0.3">
      <c r="O801" s="202"/>
      <c r="P801" s="205"/>
      <c r="Q801" s="205"/>
    </row>
    <row r="802" spans="15:17" x14ac:dyDescent="0.3">
      <c r="O802" s="202"/>
      <c r="P802" s="205"/>
      <c r="Q802" s="205"/>
    </row>
    <row r="803" spans="15:17" x14ac:dyDescent="0.3">
      <c r="O803" s="202"/>
      <c r="P803" s="205"/>
      <c r="Q803" s="205"/>
    </row>
    <row r="804" spans="15:17" x14ac:dyDescent="0.3">
      <c r="O804" s="202"/>
      <c r="P804" s="205"/>
      <c r="Q804" s="205"/>
    </row>
    <row r="805" spans="15:17" x14ac:dyDescent="0.3">
      <c r="O805" s="202"/>
      <c r="P805" s="205"/>
      <c r="Q805" s="205"/>
    </row>
    <row r="806" spans="15:17" x14ac:dyDescent="0.3">
      <c r="O806" s="202"/>
      <c r="P806" s="205"/>
      <c r="Q806" s="205"/>
    </row>
    <row r="807" spans="15:17" x14ac:dyDescent="0.3">
      <c r="O807" s="202"/>
      <c r="P807" s="205"/>
      <c r="Q807" s="205"/>
    </row>
    <row r="808" spans="15:17" x14ac:dyDescent="0.3">
      <c r="O808" s="202"/>
      <c r="P808" s="205"/>
      <c r="Q808" s="205"/>
    </row>
    <row r="809" spans="15:17" x14ac:dyDescent="0.3">
      <c r="O809" s="202"/>
      <c r="P809" s="205"/>
      <c r="Q809" s="205"/>
    </row>
    <row r="810" spans="15:17" x14ac:dyDescent="0.3">
      <c r="O810" s="202"/>
      <c r="P810" s="205"/>
      <c r="Q810" s="205"/>
    </row>
    <row r="811" spans="15:17" x14ac:dyDescent="0.3">
      <c r="O811" s="202"/>
      <c r="P811" s="205"/>
      <c r="Q811" s="205"/>
    </row>
    <row r="812" spans="15:17" x14ac:dyDescent="0.3">
      <c r="O812" s="202"/>
      <c r="P812" s="205"/>
      <c r="Q812" s="205"/>
    </row>
    <row r="813" spans="15:17" x14ac:dyDescent="0.3">
      <c r="O813" s="202"/>
      <c r="P813" s="205"/>
      <c r="Q813" s="205"/>
    </row>
    <row r="814" spans="15:17" x14ac:dyDescent="0.3">
      <c r="O814" s="202"/>
      <c r="P814" s="205"/>
      <c r="Q814" s="205"/>
    </row>
    <row r="815" spans="15:17" x14ac:dyDescent="0.3">
      <c r="O815" s="202"/>
      <c r="P815" s="205"/>
      <c r="Q815" s="205"/>
    </row>
    <row r="816" spans="15:17" x14ac:dyDescent="0.3">
      <c r="O816" s="202"/>
      <c r="P816" s="205"/>
      <c r="Q816" s="205"/>
    </row>
    <row r="817" spans="15:17" x14ac:dyDescent="0.3">
      <c r="O817" s="202"/>
      <c r="P817" s="205"/>
      <c r="Q817" s="205"/>
    </row>
    <row r="818" spans="15:17" x14ac:dyDescent="0.3">
      <c r="O818" s="202"/>
      <c r="P818" s="205"/>
      <c r="Q818" s="205"/>
    </row>
    <row r="819" spans="15:17" x14ac:dyDescent="0.3">
      <c r="O819" s="202"/>
      <c r="P819" s="205"/>
      <c r="Q819" s="205"/>
    </row>
    <row r="820" spans="15:17" x14ac:dyDescent="0.3">
      <c r="O820" s="202"/>
      <c r="P820" s="205"/>
      <c r="Q820" s="205"/>
    </row>
    <row r="821" spans="15:17" x14ac:dyDescent="0.3">
      <c r="O821" s="202"/>
      <c r="P821" s="205"/>
      <c r="Q821" s="205"/>
    </row>
    <row r="822" spans="15:17" x14ac:dyDescent="0.3">
      <c r="O822" s="202"/>
      <c r="P822" s="205"/>
      <c r="Q822" s="205"/>
    </row>
    <row r="823" spans="15:17" x14ac:dyDescent="0.3">
      <c r="O823" s="202"/>
      <c r="P823" s="205"/>
      <c r="Q823" s="205"/>
    </row>
    <row r="824" spans="15:17" x14ac:dyDescent="0.3">
      <c r="O824" s="202"/>
      <c r="P824" s="205"/>
      <c r="Q824" s="205"/>
    </row>
    <row r="825" spans="15:17" x14ac:dyDescent="0.3">
      <c r="O825" s="202"/>
      <c r="P825" s="205"/>
      <c r="Q825" s="205"/>
    </row>
    <row r="826" spans="15:17" x14ac:dyDescent="0.3">
      <c r="O826" s="202"/>
      <c r="P826" s="205"/>
      <c r="Q826" s="205"/>
    </row>
    <row r="827" spans="15:17" x14ac:dyDescent="0.3">
      <c r="O827" s="202"/>
      <c r="P827" s="205"/>
      <c r="Q827" s="205"/>
    </row>
    <row r="828" spans="15:17" x14ac:dyDescent="0.3">
      <c r="O828" s="202"/>
      <c r="P828" s="205"/>
      <c r="Q828" s="205"/>
    </row>
    <row r="829" spans="15:17" x14ac:dyDescent="0.3">
      <c r="O829" s="202"/>
      <c r="P829" s="205"/>
      <c r="Q829" s="205"/>
    </row>
    <row r="830" spans="15:17" x14ac:dyDescent="0.3">
      <c r="O830" s="202"/>
      <c r="P830" s="205"/>
      <c r="Q830" s="205"/>
    </row>
    <row r="831" spans="15:17" x14ac:dyDescent="0.3">
      <c r="O831" s="202"/>
      <c r="P831" s="205"/>
      <c r="Q831" s="205"/>
    </row>
    <row r="832" spans="15:17" x14ac:dyDescent="0.3">
      <c r="O832" s="202"/>
      <c r="P832" s="205"/>
      <c r="Q832" s="205"/>
    </row>
    <row r="833" spans="15:17" x14ac:dyDescent="0.3">
      <c r="O833" s="202"/>
      <c r="P833" s="205"/>
      <c r="Q833" s="205"/>
    </row>
    <row r="834" spans="15:17" x14ac:dyDescent="0.3">
      <c r="O834" s="202"/>
      <c r="P834" s="205"/>
      <c r="Q834" s="205"/>
    </row>
    <row r="835" spans="15:17" x14ac:dyDescent="0.3">
      <c r="O835" s="202"/>
      <c r="P835" s="205"/>
      <c r="Q835" s="205"/>
    </row>
    <row r="836" spans="15:17" x14ac:dyDescent="0.3">
      <c r="O836" s="202"/>
      <c r="P836" s="205"/>
      <c r="Q836" s="205"/>
    </row>
    <row r="837" spans="15:17" x14ac:dyDescent="0.3">
      <c r="O837" s="202"/>
      <c r="P837" s="205"/>
      <c r="Q837" s="205"/>
    </row>
    <row r="838" spans="15:17" x14ac:dyDescent="0.3">
      <c r="O838" s="202"/>
      <c r="P838" s="205"/>
      <c r="Q838" s="205"/>
    </row>
    <row r="839" spans="15:17" x14ac:dyDescent="0.3">
      <c r="O839" s="202"/>
      <c r="P839" s="205"/>
      <c r="Q839" s="205"/>
    </row>
    <row r="840" spans="15:17" x14ac:dyDescent="0.3">
      <c r="O840" s="202"/>
      <c r="P840" s="205"/>
      <c r="Q840" s="205"/>
    </row>
    <row r="841" spans="15:17" x14ac:dyDescent="0.3">
      <c r="O841" s="202"/>
      <c r="P841" s="205"/>
      <c r="Q841" s="205"/>
    </row>
    <row r="842" spans="15:17" x14ac:dyDescent="0.3">
      <c r="O842" s="202"/>
      <c r="P842" s="205"/>
      <c r="Q842" s="205"/>
    </row>
    <row r="843" spans="15:17" x14ac:dyDescent="0.3">
      <c r="O843" s="202"/>
      <c r="P843" s="205"/>
      <c r="Q843" s="205"/>
    </row>
    <row r="844" spans="15:17" x14ac:dyDescent="0.3">
      <c r="O844" s="202"/>
      <c r="P844" s="205"/>
      <c r="Q844" s="205"/>
    </row>
    <row r="845" spans="15:17" x14ac:dyDescent="0.3">
      <c r="O845" s="202"/>
      <c r="P845" s="205"/>
      <c r="Q845" s="205"/>
    </row>
    <row r="846" spans="15:17" x14ac:dyDescent="0.3">
      <c r="O846" s="202"/>
      <c r="P846" s="205"/>
      <c r="Q846" s="205"/>
    </row>
    <row r="847" spans="15:17" x14ac:dyDescent="0.3">
      <c r="O847" s="202"/>
      <c r="P847" s="205"/>
      <c r="Q847" s="205"/>
    </row>
    <row r="848" spans="15:17" x14ac:dyDescent="0.3">
      <c r="O848" s="202"/>
      <c r="P848" s="205"/>
      <c r="Q848" s="205"/>
    </row>
    <row r="849" spans="15:17" x14ac:dyDescent="0.3">
      <c r="O849" s="202"/>
      <c r="P849" s="205"/>
      <c r="Q849" s="205"/>
    </row>
    <row r="850" spans="15:17" x14ac:dyDescent="0.3">
      <c r="O850" s="202"/>
      <c r="P850" s="205"/>
      <c r="Q850" s="205"/>
    </row>
    <row r="851" spans="15:17" x14ac:dyDescent="0.3">
      <c r="O851" s="202"/>
      <c r="P851" s="205"/>
      <c r="Q851" s="205"/>
    </row>
    <row r="852" spans="15:17" x14ac:dyDescent="0.3">
      <c r="O852" s="202"/>
      <c r="P852" s="205"/>
      <c r="Q852" s="205"/>
    </row>
    <row r="853" spans="15:17" x14ac:dyDescent="0.3">
      <c r="O853" s="202"/>
      <c r="P853" s="205"/>
      <c r="Q853" s="205"/>
    </row>
    <row r="854" spans="15:17" x14ac:dyDescent="0.3">
      <c r="O854" s="202"/>
      <c r="P854" s="205"/>
      <c r="Q854" s="205"/>
    </row>
    <row r="855" spans="15:17" x14ac:dyDescent="0.3">
      <c r="O855" s="202"/>
      <c r="P855" s="205"/>
      <c r="Q855" s="205"/>
    </row>
    <row r="856" spans="15:17" x14ac:dyDescent="0.3">
      <c r="O856" s="202"/>
      <c r="P856" s="205"/>
      <c r="Q856" s="205"/>
    </row>
    <row r="857" spans="15:17" x14ac:dyDescent="0.3">
      <c r="O857" s="202"/>
      <c r="P857" s="205"/>
      <c r="Q857" s="205"/>
    </row>
    <row r="858" spans="15:17" x14ac:dyDescent="0.3">
      <c r="O858" s="202"/>
      <c r="P858" s="205"/>
      <c r="Q858" s="205"/>
    </row>
    <row r="859" spans="15:17" x14ac:dyDescent="0.3">
      <c r="O859" s="202"/>
      <c r="P859" s="205"/>
      <c r="Q859" s="205"/>
    </row>
  </sheetData>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B2"/>
  <sheetViews>
    <sheetView workbookViewId="0">
      <selection activeCell="B2" sqref="B2"/>
    </sheetView>
  </sheetViews>
  <sheetFormatPr defaultRowHeight="14.4" x14ac:dyDescent="0.3"/>
  <sheetData>
    <row r="2" spans="2:2" ht="18" x14ac:dyDescent="0.35">
      <c r="B2" s="56" t="s">
        <v>68</v>
      </c>
    </row>
  </sheetData>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B1:Q969"/>
  <sheetViews>
    <sheetView workbookViewId="0">
      <selection activeCell="N15" sqref="N15"/>
    </sheetView>
  </sheetViews>
  <sheetFormatPr defaultColWidth="8.77734375" defaultRowHeight="14.4" x14ac:dyDescent="0.3"/>
  <cols>
    <col min="1" max="1" width="4.21875" style="203" customWidth="1"/>
    <col min="2" max="2" width="21.21875" style="202" customWidth="1"/>
    <col min="3" max="3" width="16.21875" style="202" customWidth="1"/>
    <col min="4" max="4" width="9.77734375" style="202" customWidth="1"/>
    <col min="5" max="12" width="9.77734375" style="203" customWidth="1"/>
    <col min="13" max="13" width="12" style="203" customWidth="1"/>
    <col min="14" max="14" width="37.44140625" style="203" customWidth="1"/>
    <col min="15" max="17" width="15.21875" style="203" customWidth="1"/>
    <col min="18" max="16384" width="8.77734375" style="203"/>
  </cols>
  <sheetData>
    <row r="1" spans="2:17" ht="21" customHeight="1" x14ac:dyDescent="0.3">
      <c r="B1" s="201" t="s">
        <v>650</v>
      </c>
      <c r="N1" t="s">
        <v>644</v>
      </c>
    </row>
    <row r="2" spans="2:17" ht="13.5" customHeight="1" x14ac:dyDescent="0.3">
      <c r="N2" s="203" t="s">
        <v>645</v>
      </c>
    </row>
    <row r="3" spans="2:17" ht="34.200000000000003" customHeight="1" x14ac:dyDescent="0.3">
      <c r="B3" s="777" t="s">
        <v>646</v>
      </c>
      <c r="C3" s="777"/>
      <c r="D3" s="777"/>
      <c r="E3" s="777"/>
      <c r="F3" s="777"/>
      <c r="G3" s="777"/>
      <c r="H3" s="777"/>
      <c r="I3" s="777"/>
      <c r="J3" s="777"/>
    </row>
    <row r="4" spans="2:17" ht="16.95" customHeight="1" x14ac:dyDescent="0.3">
      <c r="B4" s="206"/>
      <c r="O4" s="202"/>
      <c r="P4" s="205"/>
      <c r="Q4" s="205"/>
    </row>
    <row r="5" spans="2:17" ht="16.5" customHeight="1" x14ac:dyDescent="0.3">
      <c r="B5" s="204" t="s">
        <v>647</v>
      </c>
      <c r="C5" s="208"/>
      <c r="D5" s="203"/>
      <c r="O5" s="202"/>
      <c r="P5" s="205"/>
      <c r="Q5" s="205"/>
    </row>
    <row r="6" spans="2:17" ht="16.5" customHeight="1" x14ac:dyDescent="0.3">
      <c r="B6" s="242"/>
      <c r="C6" s="208"/>
      <c r="D6" s="203"/>
      <c r="O6" s="202"/>
      <c r="P6" s="205"/>
      <c r="Q6" s="205"/>
    </row>
    <row r="7" spans="2:17" ht="16.5" customHeight="1" x14ac:dyDescent="0.3">
      <c r="B7" s="207" t="s">
        <v>258</v>
      </c>
      <c r="C7" s="208"/>
      <c r="D7" s="203"/>
      <c r="O7" s="202"/>
      <c r="P7" s="205"/>
      <c r="Q7" s="205"/>
    </row>
    <row r="8" spans="2:17" ht="16.5" customHeight="1" x14ac:dyDescent="0.3">
      <c r="B8" s="209"/>
      <c r="C8" s="210">
        <v>2021</v>
      </c>
      <c r="D8" s="211">
        <v>2020</v>
      </c>
      <c r="E8" s="210">
        <v>2019</v>
      </c>
      <c r="F8" s="211">
        <v>2018</v>
      </c>
      <c r="G8" s="210">
        <v>2017</v>
      </c>
      <c r="O8" s="202"/>
      <c r="P8" s="205"/>
      <c r="Q8" s="205"/>
    </row>
    <row r="9" spans="2:17" ht="16.5" customHeight="1" x14ac:dyDescent="0.3">
      <c r="B9" s="209" t="s">
        <v>648</v>
      </c>
      <c r="C9" s="210"/>
      <c r="D9" s="212"/>
      <c r="E9" s="212"/>
      <c r="F9" s="212"/>
      <c r="G9" s="212"/>
      <c r="O9" s="202"/>
      <c r="P9" s="205"/>
      <c r="Q9" s="205"/>
    </row>
    <row r="10" spans="2:17" ht="16.5" customHeight="1" x14ac:dyDescent="0.3">
      <c r="B10" s="209" t="s">
        <v>649</v>
      </c>
      <c r="C10" s="210"/>
      <c r="D10" s="212"/>
      <c r="E10" s="212"/>
      <c r="F10" s="212"/>
      <c r="G10" s="212"/>
      <c r="O10" s="202"/>
      <c r="P10" s="205"/>
      <c r="Q10" s="205"/>
    </row>
    <row r="11" spans="2:17" ht="16.5" customHeight="1" x14ac:dyDescent="0.3">
      <c r="B11" s="209" t="s">
        <v>129</v>
      </c>
      <c r="C11" s="210"/>
      <c r="D11" s="212"/>
      <c r="E11" s="212"/>
      <c r="F11" s="212"/>
      <c r="G11" s="212"/>
      <c r="O11" s="202"/>
      <c r="P11" s="205"/>
      <c r="Q11" s="205"/>
    </row>
    <row r="12" spans="2:17" ht="16.5" customHeight="1" x14ac:dyDescent="0.3">
      <c r="B12" s="242"/>
      <c r="C12" s="208"/>
      <c r="D12" s="203"/>
      <c r="O12" s="202"/>
      <c r="P12" s="205"/>
      <c r="Q12" s="205"/>
    </row>
    <row r="13" spans="2:17" ht="16.5" customHeight="1" x14ac:dyDescent="0.3">
      <c r="B13" s="207" t="s">
        <v>329</v>
      </c>
      <c r="C13" s="208"/>
      <c r="D13" s="203"/>
      <c r="O13" s="202"/>
      <c r="P13" s="205"/>
      <c r="Q13" s="205"/>
    </row>
    <row r="14" spans="2:17" x14ac:dyDescent="0.3">
      <c r="B14" s="246"/>
      <c r="C14" s="214"/>
      <c r="D14" s="215"/>
      <c r="E14" s="216"/>
      <c r="F14" s="216"/>
      <c r="G14" s="216"/>
      <c r="H14" s="216"/>
      <c r="I14" s="216"/>
      <c r="J14" s="216"/>
      <c r="K14" s="216"/>
      <c r="L14" s="216"/>
      <c r="M14" s="217"/>
      <c r="O14" s="202"/>
      <c r="P14" s="205"/>
      <c r="Q14" s="205"/>
    </row>
    <row r="15" spans="2:17" x14ac:dyDescent="0.3">
      <c r="B15" s="218"/>
      <c r="C15" s="219"/>
      <c r="D15" s="220"/>
      <c r="E15" s="220"/>
      <c r="F15" s="220"/>
      <c r="G15" s="220"/>
      <c r="H15" s="220"/>
      <c r="I15" s="220"/>
      <c r="J15" s="220"/>
      <c r="K15" s="220"/>
      <c r="L15" s="220"/>
      <c r="M15" s="221"/>
      <c r="O15" s="202"/>
      <c r="P15" s="205"/>
      <c r="Q15" s="205"/>
    </row>
    <row r="16" spans="2:17" x14ac:dyDescent="0.3">
      <c r="B16" s="218"/>
      <c r="C16" s="219"/>
      <c r="D16" s="220"/>
      <c r="E16" s="220"/>
      <c r="F16" s="220"/>
      <c r="G16" s="220"/>
      <c r="H16" s="220"/>
      <c r="I16" s="220"/>
      <c r="J16" s="220"/>
      <c r="K16" s="220"/>
      <c r="L16" s="220"/>
      <c r="M16" s="221"/>
      <c r="O16" s="202"/>
      <c r="P16" s="205"/>
      <c r="Q16" s="205"/>
    </row>
    <row r="17" spans="2:17" x14ac:dyDescent="0.3">
      <c r="B17" s="218"/>
      <c r="C17" s="219"/>
      <c r="D17" s="220"/>
      <c r="E17" s="220"/>
      <c r="F17" s="220"/>
      <c r="G17" s="220"/>
      <c r="H17" s="220"/>
      <c r="I17" s="220"/>
      <c r="J17" s="220"/>
      <c r="K17" s="220"/>
      <c r="L17" s="220"/>
      <c r="M17" s="221"/>
      <c r="O17" s="202"/>
      <c r="P17" s="205"/>
      <c r="Q17" s="205"/>
    </row>
    <row r="18" spans="2:17" x14ac:dyDescent="0.3">
      <c r="B18" s="218"/>
      <c r="C18" s="219"/>
      <c r="D18" s="220"/>
      <c r="E18" s="220"/>
      <c r="F18" s="220"/>
      <c r="G18" s="220"/>
      <c r="H18" s="220"/>
      <c r="I18" s="220"/>
      <c r="J18" s="220"/>
      <c r="K18" s="220"/>
      <c r="L18" s="220"/>
      <c r="M18" s="221"/>
      <c r="O18" s="202"/>
      <c r="P18" s="205"/>
      <c r="Q18" s="205"/>
    </row>
    <row r="19" spans="2:17" x14ac:dyDescent="0.3">
      <c r="B19" s="218"/>
      <c r="C19" s="219"/>
      <c r="D19" s="220"/>
      <c r="E19" s="220"/>
      <c r="F19" s="220"/>
      <c r="G19" s="220"/>
      <c r="H19" s="220"/>
      <c r="I19" s="220"/>
      <c r="J19" s="220"/>
      <c r="K19" s="220"/>
      <c r="L19" s="220"/>
      <c r="M19" s="221"/>
      <c r="O19" s="202"/>
      <c r="P19" s="205"/>
      <c r="Q19" s="205"/>
    </row>
    <row r="20" spans="2:17" x14ac:dyDescent="0.3">
      <c r="B20" s="218"/>
      <c r="C20" s="219"/>
      <c r="D20" s="220"/>
      <c r="E20" s="220"/>
      <c r="F20" s="220"/>
      <c r="G20" s="220"/>
      <c r="H20" s="220"/>
      <c r="I20" s="220"/>
      <c r="J20" s="220"/>
      <c r="K20" s="220"/>
      <c r="L20" s="220"/>
      <c r="M20" s="221"/>
      <c r="O20" s="202"/>
      <c r="P20" s="205"/>
      <c r="Q20" s="205"/>
    </row>
    <row r="21" spans="2:17" x14ac:dyDescent="0.3">
      <c r="B21" s="218"/>
      <c r="C21" s="219"/>
      <c r="D21" s="220"/>
      <c r="E21" s="220"/>
      <c r="F21" s="220"/>
      <c r="G21" s="220"/>
      <c r="H21" s="220"/>
      <c r="I21" s="220"/>
      <c r="J21" s="220"/>
      <c r="K21" s="220"/>
      <c r="L21" s="220"/>
      <c r="M21" s="221"/>
      <c r="O21" s="202"/>
      <c r="P21" s="205"/>
      <c r="Q21" s="205"/>
    </row>
    <row r="22" spans="2:17" x14ac:dyDescent="0.3">
      <c r="B22" s="218"/>
      <c r="C22" s="219"/>
      <c r="D22" s="220"/>
      <c r="E22" s="220"/>
      <c r="F22" s="220"/>
      <c r="G22" s="220"/>
      <c r="H22" s="220"/>
      <c r="I22" s="220"/>
      <c r="J22" s="220"/>
      <c r="K22" s="220"/>
      <c r="L22" s="220"/>
      <c r="M22" s="221"/>
      <c r="O22" s="202"/>
      <c r="P22" s="205"/>
      <c r="Q22" s="205"/>
    </row>
    <row r="23" spans="2:17" x14ac:dyDescent="0.3">
      <c r="B23" s="218"/>
      <c r="C23" s="219"/>
      <c r="D23" s="220"/>
      <c r="E23" s="220"/>
      <c r="F23" s="220"/>
      <c r="G23" s="220"/>
      <c r="H23" s="220"/>
      <c r="I23" s="220"/>
      <c r="J23" s="220"/>
      <c r="K23" s="220"/>
      <c r="L23" s="220"/>
      <c r="M23" s="221"/>
      <c r="O23" s="202"/>
      <c r="P23" s="205"/>
      <c r="Q23" s="205"/>
    </row>
    <row r="24" spans="2:17" x14ac:dyDescent="0.3">
      <c r="B24" s="218"/>
      <c r="C24" s="219"/>
      <c r="D24" s="220"/>
      <c r="E24" s="220"/>
      <c r="F24" s="220"/>
      <c r="G24" s="220"/>
      <c r="H24" s="220"/>
      <c r="I24" s="220"/>
      <c r="J24" s="220"/>
      <c r="K24" s="220"/>
      <c r="L24" s="220"/>
      <c r="M24" s="221"/>
      <c r="O24" s="202"/>
      <c r="P24" s="205"/>
      <c r="Q24" s="205"/>
    </row>
    <row r="25" spans="2:17" x14ac:dyDescent="0.3">
      <c r="B25" s="218"/>
      <c r="C25" s="219"/>
      <c r="D25" s="220"/>
      <c r="E25" s="220"/>
      <c r="F25" s="220"/>
      <c r="G25" s="220"/>
      <c r="H25" s="220"/>
      <c r="I25" s="220"/>
      <c r="J25" s="220"/>
      <c r="K25" s="220"/>
      <c r="L25" s="220"/>
      <c r="M25" s="221"/>
      <c r="O25" s="202"/>
      <c r="P25" s="205"/>
      <c r="Q25" s="205"/>
    </row>
    <row r="26" spans="2:17" x14ac:dyDescent="0.3">
      <c r="B26" s="218"/>
      <c r="C26" s="219"/>
      <c r="D26" s="220"/>
      <c r="E26" s="220"/>
      <c r="F26" s="220"/>
      <c r="G26" s="220"/>
      <c r="H26" s="220"/>
      <c r="I26" s="220"/>
      <c r="J26" s="220"/>
      <c r="K26" s="220"/>
      <c r="L26" s="220"/>
      <c r="M26" s="221"/>
      <c r="O26" s="202"/>
      <c r="P26" s="205"/>
      <c r="Q26" s="205"/>
    </row>
    <row r="27" spans="2:17" x14ac:dyDescent="0.3">
      <c r="B27" s="218"/>
      <c r="C27" s="219"/>
      <c r="D27" s="220"/>
      <c r="E27" s="220"/>
      <c r="F27" s="220"/>
      <c r="G27" s="220"/>
      <c r="H27" s="220"/>
      <c r="I27" s="220"/>
      <c r="J27" s="220"/>
      <c r="K27" s="220"/>
      <c r="L27" s="220"/>
      <c r="M27" s="221"/>
      <c r="O27" s="202"/>
      <c r="P27" s="205"/>
      <c r="Q27" s="205"/>
    </row>
    <row r="28" spans="2:17" x14ac:dyDescent="0.3">
      <c r="B28" s="218"/>
      <c r="C28" s="219"/>
      <c r="D28" s="220"/>
      <c r="E28" s="220"/>
      <c r="F28" s="220"/>
      <c r="G28" s="220"/>
      <c r="H28" s="220"/>
      <c r="I28" s="220"/>
      <c r="J28" s="220"/>
      <c r="K28" s="220"/>
      <c r="L28" s="220"/>
      <c r="M28" s="221"/>
      <c r="O28" s="202"/>
      <c r="P28" s="205"/>
      <c r="Q28" s="205"/>
    </row>
    <row r="29" spans="2:17" x14ac:dyDescent="0.3">
      <c r="B29" s="218"/>
      <c r="C29" s="219"/>
      <c r="D29" s="220"/>
      <c r="E29" s="220"/>
      <c r="F29" s="220"/>
      <c r="G29" s="220"/>
      <c r="H29" s="220"/>
      <c r="I29" s="220"/>
      <c r="J29" s="220"/>
      <c r="K29" s="220"/>
      <c r="L29" s="220"/>
      <c r="M29" s="221"/>
      <c r="O29" s="202"/>
      <c r="P29" s="205"/>
      <c r="Q29" s="205"/>
    </row>
    <row r="30" spans="2:17" x14ac:dyDescent="0.3">
      <c r="B30" s="218"/>
      <c r="C30" s="219"/>
      <c r="D30" s="220"/>
      <c r="E30" s="220"/>
      <c r="F30" s="220"/>
      <c r="G30" s="220"/>
      <c r="H30" s="220"/>
      <c r="I30" s="220"/>
      <c r="J30" s="220"/>
      <c r="K30" s="220"/>
      <c r="L30" s="220"/>
      <c r="M30" s="221"/>
      <c r="O30" s="202"/>
      <c r="P30" s="205"/>
      <c r="Q30" s="205"/>
    </row>
    <row r="31" spans="2:17" x14ac:dyDescent="0.3">
      <c r="B31" s="218"/>
      <c r="C31" s="219"/>
      <c r="D31" s="220"/>
      <c r="E31" s="220"/>
      <c r="F31" s="220"/>
      <c r="G31" s="220"/>
      <c r="H31" s="220"/>
      <c r="I31" s="220"/>
      <c r="J31" s="220"/>
      <c r="K31" s="220"/>
      <c r="L31" s="220"/>
      <c r="M31" s="221"/>
      <c r="O31" s="202"/>
      <c r="P31" s="205"/>
      <c r="Q31" s="205"/>
    </row>
    <row r="32" spans="2:17" x14ac:dyDescent="0.3">
      <c r="B32" s="218"/>
      <c r="C32" s="219"/>
      <c r="D32" s="220"/>
      <c r="E32" s="220"/>
      <c r="F32" s="220"/>
      <c r="G32" s="219"/>
      <c r="H32" s="220"/>
      <c r="I32" s="220"/>
      <c r="J32" s="220"/>
      <c r="K32" s="220"/>
      <c r="L32" s="220"/>
      <c r="M32" s="221"/>
      <c r="O32" s="202"/>
      <c r="P32" s="205"/>
      <c r="Q32" s="205"/>
    </row>
    <row r="33" spans="2:17" x14ac:dyDescent="0.3">
      <c r="B33" s="218"/>
      <c r="C33" s="219"/>
      <c r="D33" s="220"/>
      <c r="E33" s="220"/>
      <c r="F33" s="220"/>
      <c r="G33" s="220"/>
      <c r="H33" s="220"/>
      <c r="I33" s="220"/>
      <c r="J33" s="220"/>
      <c r="K33" s="220"/>
      <c r="L33" s="220"/>
      <c r="M33" s="221"/>
      <c r="O33" s="202"/>
      <c r="P33" s="205"/>
      <c r="Q33" s="205"/>
    </row>
    <row r="34" spans="2:17" x14ac:dyDescent="0.3">
      <c r="B34" s="218"/>
      <c r="C34" s="219"/>
      <c r="D34" s="220"/>
      <c r="E34" s="220"/>
      <c r="F34" s="220"/>
      <c r="G34" s="220"/>
      <c r="H34" s="220"/>
      <c r="I34" s="220"/>
      <c r="J34" s="220"/>
      <c r="K34" s="220"/>
      <c r="L34" s="220"/>
      <c r="M34" s="221"/>
      <c r="O34" s="202"/>
      <c r="P34" s="205"/>
      <c r="Q34" s="205"/>
    </row>
    <row r="35" spans="2:17" x14ac:dyDescent="0.3">
      <c r="B35" s="218"/>
      <c r="C35" s="219"/>
      <c r="D35" s="220"/>
      <c r="E35" s="220"/>
      <c r="F35" s="220"/>
      <c r="G35" s="220"/>
      <c r="H35" s="220"/>
      <c r="I35" s="220"/>
      <c r="J35" s="220"/>
      <c r="K35" s="220"/>
      <c r="L35" s="220"/>
      <c r="M35" s="221"/>
      <c r="O35" s="202"/>
      <c r="P35" s="205"/>
      <c r="Q35" s="205"/>
    </row>
    <row r="36" spans="2:17" x14ac:dyDescent="0.3">
      <c r="B36" s="218"/>
      <c r="C36" s="219"/>
      <c r="D36" s="220"/>
      <c r="E36" s="220"/>
      <c r="F36" s="220"/>
      <c r="G36" s="220"/>
      <c r="H36" s="220"/>
      <c r="I36" s="220"/>
      <c r="J36" s="220"/>
      <c r="K36" s="220"/>
      <c r="L36" s="220"/>
      <c r="M36" s="221"/>
      <c r="O36" s="202"/>
      <c r="P36" s="205"/>
      <c r="Q36" s="205"/>
    </row>
    <row r="37" spans="2:17" x14ac:dyDescent="0.3">
      <c r="B37" s="218"/>
      <c r="C37" s="219"/>
      <c r="D37" s="220"/>
      <c r="E37" s="220"/>
      <c r="F37" s="220"/>
      <c r="G37" s="220"/>
      <c r="H37" s="220"/>
      <c r="I37" s="220"/>
      <c r="J37" s="220"/>
      <c r="K37" s="220"/>
      <c r="L37" s="220"/>
      <c r="M37" s="221"/>
      <c r="O37" s="202"/>
      <c r="P37" s="205"/>
      <c r="Q37" s="205"/>
    </row>
    <row r="38" spans="2:17" x14ac:dyDescent="0.3">
      <c r="B38" s="218"/>
      <c r="C38" s="219"/>
      <c r="D38" s="220"/>
      <c r="E38" s="220"/>
      <c r="F38" s="220"/>
      <c r="G38" s="220"/>
      <c r="H38" s="220"/>
      <c r="I38" s="220"/>
      <c r="J38" s="220"/>
      <c r="K38" s="220"/>
      <c r="L38" s="220"/>
      <c r="M38" s="221"/>
      <c r="O38" s="202"/>
      <c r="P38" s="205"/>
      <c r="Q38" s="205"/>
    </row>
    <row r="39" spans="2:17" x14ac:dyDescent="0.3">
      <c r="B39" s="222"/>
      <c r="C39" s="223"/>
      <c r="D39" s="224"/>
      <c r="E39" s="224"/>
      <c r="F39" s="224"/>
      <c r="G39" s="224"/>
      <c r="H39" s="224"/>
      <c r="I39" s="224"/>
      <c r="J39" s="224"/>
      <c r="K39" s="224"/>
      <c r="L39" s="224"/>
      <c r="M39" s="225"/>
      <c r="O39" s="202"/>
      <c r="P39" s="205"/>
      <c r="Q39" s="205"/>
    </row>
    <row r="40" spans="2:17" x14ac:dyDescent="0.3">
      <c r="B40" s="203"/>
      <c r="C40" s="226"/>
      <c r="D40" s="203"/>
      <c r="O40" s="202"/>
      <c r="P40" s="205"/>
      <c r="Q40" s="205"/>
    </row>
    <row r="41" spans="2:17" x14ac:dyDescent="0.3">
      <c r="O41" s="202"/>
      <c r="P41" s="205"/>
      <c r="Q41" s="205"/>
    </row>
    <row r="42" spans="2:17" x14ac:dyDescent="0.3">
      <c r="O42" s="202"/>
      <c r="P42" s="205"/>
      <c r="Q42" s="205"/>
    </row>
    <row r="43" spans="2:17" x14ac:dyDescent="0.3">
      <c r="O43" s="202"/>
      <c r="P43" s="205"/>
      <c r="Q43" s="205"/>
    </row>
    <row r="44" spans="2:17" x14ac:dyDescent="0.3">
      <c r="O44" s="202"/>
      <c r="P44" s="205"/>
      <c r="Q44" s="205"/>
    </row>
    <row r="45" spans="2:17" x14ac:dyDescent="0.3">
      <c r="O45" s="202"/>
      <c r="P45" s="205"/>
      <c r="Q45" s="205"/>
    </row>
    <row r="46" spans="2:17" x14ac:dyDescent="0.3">
      <c r="O46" s="202"/>
      <c r="P46" s="205"/>
      <c r="Q46" s="205"/>
    </row>
    <row r="47" spans="2:17" x14ac:dyDescent="0.3">
      <c r="O47" s="202"/>
      <c r="P47" s="205"/>
      <c r="Q47" s="205"/>
    </row>
    <row r="48" spans="2:17" x14ac:dyDescent="0.3">
      <c r="O48" s="202"/>
      <c r="P48" s="205"/>
      <c r="Q48" s="205"/>
    </row>
    <row r="49" spans="15:17" x14ac:dyDescent="0.3">
      <c r="O49" s="202"/>
      <c r="P49" s="205"/>
      <c r="Q49" s="205"/>
    </row>
    <row r="50" spans="15:17" x14ac:dyDescent="0.3">
      <c r="O50" s="202"/>
      <c r="P50" s="205"/>
      <c r="Q50" s="205"/>
    </row>
    <row r="51" spans="15:17" x14ac:dyDescent="0.3">
      <c r="O51" s="202"/>
      <c r="P51" s="205"/>
      <c r="Q51" s="205"/>
    </row>
    <row r="52" spans="15:17" x14ac:dyDescent="0.3">
      <c r="O52" s="202"/>
      <c r="P52" s="205"/>
      <c r="Q52" s="205"/>
    </row>
    <row r="53" spans="15:17" x14ac:dyDescent="0.3">
      <c r="O53" s="202"/>
      <c r="P53" s="205"/>
      <c r="Q53" s="205"/>
    </row>
    <row r="54" spans="15:17" x14ac:dyDescent="0.3">
      <c r="O54" s="202"/>
      <c r="P54" s="205"/>
      <c r="Q54" s="205"/>
    </row>
    <row r="55" spans="15:17" x14ac:dyDescent="0.3">
      <c r="O55" s="202"/>
      <c r="P55" s="205"/>
      <c r="Q55" s="205"/>
    </row>
    <row r="56" spans="15:17" x14ac:dyDescent="0.3">
      <c r="O56" s="202"/>
      <c r="P56" s="205"/>
      <c r="Q56" s="205"/>
    </row>
    <row r="57" spans="15:17" x14ac:dyDescent="0.3">
      <c r="O57" s="202"/>
      <c r="P57" s="205"/>
      <c r="Q57" s="205"/>
    </row>
    <row r="58" spans="15:17" x14ac:dyDescent="0.3">
      <c r="O58" s="202"/>
      <c r="P58" s="205"/>
      <c r="Q58" s="205"/>
    </row>
    <row r="59" spans="15:17" x14ac:dyDescent="0.3">
      <c r="O59" s="202"/>
      <c r="P59" s="205"/>
      <c r="Q59" s="205"/>
    </row>
    <row r="60" spans="15:17" x14ac:dyDescent="0.3">
      <c r="O60" s="202"/>
      <c r="P60" s="205"/>
      <c r="Q60" s="205"/>
    </row>
    <row r="61" spans="15:17" x14ac:dyDescent="0.3">
      <c r="O61" s="202"/>
      <c r="P61" s="205"/>
      <c r="Q61" s="205"/>
    </row>
    <row r="62" spans="15:17" x14ac:dyDescent="0.3">
      <c r="O62" s="202"/>
      <c r="P62" s="205"/>
      <c r="Q62" s="205"/>
    </row>
    <row r="63" spans="15:17" x14ac:dyDescent="0.3">
      <c r="O63" s="202"/>
      <c r="P63" s="205"/>
      <c r="Q63" s="205"/>
    </row>
    <row r="64" spans="15:17" x14ac:dyDescent="0.3">
      <c r="O64" s="202"/>
      <c r="P64" s="205"/>
      <c r="Q64" s="205"/>
    </row>
    <row r="65" spans="15:17" x14ac:dyDescent="0.3">
      <c r="O65" s="202"/>
      <c r="P65" s="205"/>
      <c r="Q65" s="205"/>
    </row>
    <row r="66" spans="15:17" x14ac:dyDescent="0.3">
      <c r="O66" s="202"/>
      <c r="P66" s="205"/>
      <c r="Q66" s="205"/>
    </row>
    <row r="67" spans="15:17" x14ac:dyDescent="0.3">
      <c r="O67" s="202"/>
      <c r="P67" s="205"/>
      <c r="Q67" s="205"/>
    </row>
    <row r="68" spans="15:17" x14ac:dyDescent="0.3">
      <c r="O68" s="202"/>
      <c r="P68" s="205"/>
      <c r="Q68" s="205"/>
    </row>
    <row r="69" spans="15:17" x14ac:dyDescent="0.3">
      <c r="O69" s="202"/>
      <c r="P69" s="205"/>
      <c r="Q69" s="205"/>
    </row>
    <row r="70" spans="15:17" x14ac:dyDescent="0.3">
      <c r="O70" s="202"/>
      <c r="P70" s="205"/>
      <c r="Q70" s="205"/>
    </row>
    <row r="71" spans="15:17" x14ac:dyDescent="0.3">
      <c r="O71" s="202"/>
      <c r="P71" s="205"/>
      <c r="Q71" s="205"/>
    </row>
    <row r="72" spans="15:17" x14ac:dyDescent="0.3">
      <c r="O72" s="202"/>
      <c r="P72" s="205"/>
      <c r="Q72" s="205"/>
    </row>
    <row r="73" spans="15:17" x14ac:dyDescent="0.3">
      <c r="O73" s="202"/>
      <c r="P73" s="205"/>
      <c r="Q73" s="205"/>
    </row>
    <row r="74" spans="15:17" x14ac:dyDescent="0.3">
      <c r="O74" s="202"/>
      <c r="P74" s="205"/>
      <c r="Q74" s="205"/>
    </row>
    <row r="75" spans="15:17" x14ac:dyDescent="0.3">
      <c r="O75" s="202"/>
      <c r="P75" s="205"/>
      <c r="Q75" s="205"/>
    </row>
    <row r="76" spans="15:17" x14ac:dyDescent="0.3">
      <c r="O76" s="202"/>
      <c r="P76" s="205"/>
      <c r="Q76" s="205"/>
    </row>
    <row r="77" spans="15:17" x14ac:dyDescent="0.3">
      <c r="O77" s="202"/>
      <c r="P77" s="205"/>
      <c r="Q77" s="205"/>
    </row>
    <row r="78" spans="15:17" x14ac:dyDescent="0.3">
      <c r="O78" s="202"/>
      <c r="P78" s="205"/>
      <c r="Q78" s="205"/>
    </row>
    <row r="79" spans="15:17" x14ac:dyDescent="0.3">
      <c r="O79" s="202"/>
      <c r="P79" s="205"/>
      <c r="Q79" s="205"/>
    </row>
    <row r="80" spans="15:17" x14ac:dyDescent="0.3">
      <c r="O80" s="202"/>
      <c r="P80" s="205"/>
      <c r="Q80" s="205"/>
    </row>
    <row r="81" spans="15:17" x14ac:dyDescent="0.3">
      <c r="O81" s="202"/>
      <c r="P81" s="205"/>
      <c r="Q81" s="205"/>
    </row>
    <row r="82" spans="15:17" x14ac:dyDescent="0.3">
      <c r="O82" s="202"/>
      <c r="P82" s="205"/>
      <c r="Q82" s="205"/>
    </row>
    <row r="83" spans="15:17" x14ac:dyDescent="0.3">
      <c r="O83" s="202"/>
      <c r="P83" s="205"/>
      <c r="Q83" s="205"/>
    </row>
    <row r="84" spans="15:17" x14ac:dyDescent="0.3">
      <c r="O84" s="202"/>
      <c r="P84" s="205"/>
      <c r="Q84" s="205"/>
    </row>
    <row r="85" spans="15:17" x14ac:dyDescent="0.3">
      <c r="O85" s="202"/>
      <c r="P85" s="205"/>
      <c r="Q85" s="205"/>
    </row>
    <row r="86" spans="15:17" x14ac:dyDescent="0.3">
      <c r="O86" s="202"/>
      <c r="P86" s="205"/>
      <c r="Q86" s="205"/>
    </row>
    <row r="87" spans="15:17" x14ac:dyDescent="0.3">
      <c r="O87" s="202"/>
      <c r="P87" s="205"/>
      <c r="Q87" s="205"/>
    </row>
    <row r="88" spans="15:17" x14ac:dyDescent="0.3">
      <c r="O88" s="202"/>
      <c r="P88" s="205"/>
      <c r="Q88" s="205"/>
    </row>
    <row r="89" spans="15:17" x14ac:dyDescent="0.3">
      <c r="O89" s="202"/>
      <c r="P89" s="205"/>
      <c r="Q89" s="205"/>
    </row>
    <row r="90" spans="15:17" x14ac:dyDescent="0.3">
      <c r="O90" s="202"/>
      <c r="P90" s="205"/>
      <c r="Q90" s="205"/>
    </row>
    <row r="91" spans="15:17" x14ac:dyDescent="0.3">
      <c r="O91" s="202"/>
      <c r="P91" s="205"/>
      <c r="Q91" s="205"/>
    </row>
    <row r="92" spans="15:17" x14ac:dyDescent="0.3">
      <c r="O92" s="202"/>
      <c r="P92" s="205"/>
      <c r="Q92" s="205"/>
    </row>
    <row r="93" spans="15:17" x14ac:dyDescent="0.3">
      <c r="O93" s="202"/>
      <c r="P93" s="205"/>
      <c r="Q93" s="205"/>
    </row>
    <row r="94" spans="15:17" x14ac:dyDescent="0.3">
      <c r="O94" s="202"/>
      <c r="P94" s="205"/>
      <c r="Q94" s="205"/>
    </row>
    <row r="95" spans="15:17" x14ac:dyDescent="0.3">
      <c r="O95" s="202"/>
      <c r="P95" s="205"/>
      <c r="Q95" s="205"/>
    </row>
    <row r="96" spans="15:17" x14ac:dyDescent="0.3">
      <c r="O96" s="202"/>
      <c r="P96" s="205"/>
      <c r="Q96" s="205"/>
    </row>
    <row r="97" spans="15:17" x14ac:dyDescent="0.3">
      <c r="O97" s="202"/>
      <c r="P97" s="205"/>
      <c r="Q97" s="205"/>
    </row>
    <row r="98" spans="15:17" x14ac:dyDescent="0.3">
      <c r="O98" s="202"/>
      <c r="P98" s="205"/>
      <c r="Q98" s="205"/>
    </row>
    <row r="99" spans="15:17" x14ac:dyDescent="0.3">
      <c r="O99" s="202"/>
      <c r="P99" s="205"/>
      <c r="Q99" s="205"/>
    </row>
    <row r="100" spans="15:17" x14ac:dyDescent="0.3">
      <c r="O100" s="202"/>
      <c r="P100" s="205"/>
      <c r="Q100" s="205"/>
    </row>
    <row r="101" spans="15:17" x14ac:dyDescent="0.3">
      <c r="O101" s="202"/>
      <c r="P101" s="205"/>
      <c r="Q101" s="205"/>
    </row>
    <row r="102" spans="15:17" x14ac:dyDescent="0.3">
      <c r="O102" s="202"/>
      <c r="P102" s="205"/>
      <c r="Q102" s="205"/>
    </row>
    <row r="103" spans="15:17" x14ac:dyDescent="0.3">
      <c r="O103" s="202"/>
      <c r="P103" s="205"/>
      <c r="Q103" s="205"/>
    </row>
    <row r="104" spans="15:17" x14ac:dyDescent="0.3">
      <c r="O104" s="202"/>
      <c r="P104" s="205"/>
      <c r="Q104" s="205"/>
    </row>
    <row r="105" spans="15:17" x14ac:dyDescent="0.3">
      <c r="O105" s="202"/>
      <c r="P105" s="205"/>
      <c r="Q105" s="205"/>
    </row>
    <row r="106" spans="15:17" x14ac:dyDescent="0.3">
      <c r="O106" s="202"/>
      <c r="P106" s="205"/>
      <c r="Q106" s="205"/>
    </row>
    <row r="107" spans="15:17" x14ac:dyDescent="0.3">
      <c r="O107" s="202"/>
      <c r="P107" s="205"/>
      <c r="Q107" s="205"/>
    </row>
    <row r="108" spans="15:17" x14ac:dyDescent="0.3">
      <c r="O108" s="202"/>
      <c r="P108" s="205"/>
      <c r="Q108" s="205"/>
    </row>
    <row r="109" spans="15:17" x14ac:dyDescent="0.3">
      <c r="O109" s="202"/>
      <c r="P109" s="205"/>
      <c r="Q109" s="205"/>
    </row>
    <row r="110" spans="15:17" x14ac:dyDescent="0.3">
      <c r="O110" s="202"/>
      <c r="P110" s="205"/>
      <c r="Q110" s="205"/>
    </row>
    <row r="111" spans="15:17" x14ac:dyDescent="0.3">
      <c r="O111" s="202"/>
      <c r="P111" s="205"/>
      <c r="Q111" s="205"/>
    </row>
    <row r="112" spans="15:17" x14ac:dyDescent="0.3">
      <c r="O112" s="202"/>
      <c r="P112" s="205"/>
      <c r="Q112" s="205"/>
    </row>
    <row r="113" spans="15:17" x14ac:dyDescent="0.3">
      <c r="O113" s="202"/>
      <c r="P113" s="205"/>
      <c r="Q113" s="205"/>
    </row>
    <row r="114" spans="15:17" x14ac:dyDescent="0.3">
      <c r="O114" s="202"/>
      <c r="P114" s="205"/>
      <c r="Q114" s="205"/>
    </row>
    <row r="115" spans="15:17" x14ac:dyDescent="0.3">
      <c r="O115" s="202"/>
      <c r="P115" s="205"/>
      <c r="Q115" s="205"/>
    </row>
    <row r="116" spans="15:17" x14ac:dyDescent="0.3">
      <c r="O116" s="202"/>
      <c r="P116" s="205"/>
      <c r="Q116" s="205"/>
    </row>
    <row r="117" spans="15:17" x14ac:dyDescent="0.3">
      <c r="O117" s="202"/>
      <c r="P117" s="205"/>
      <c r="Q117" s="205"/>
    </row>
    <row r="118" spans="15:17" x14ac:dyDescent="0.3">
      <c r="O118" s="202"/>
      <c r="P118" s="205"/>
      <c r="Q118" s="205"/>
    </row>
    <row r="119" spans="15:17" x14ac:dyDescent="0.3">
      <c r="O119" s="202"/>
      <c r="P119" s="205"/>
      <c r="Q119" s="205"/>
    </row>
    <row r="120" spans="15:17" x14ac:dyDescent="0.3">
      <c r="O120" s="202"/>
      <c r="P120" s="205"/>
      <c r="Q120" s="205"/>
    </row>
    <row r="121" spans="15:17" x14ac:dyDescent="0.3">
      <c r="O121" s="202"/>
      <c r="P121" s="205"/>
      <c r="Q121" s="205"/>
    </row>
    <row r="122" spans="15:17" x14ac:dyDescent="0.3">
      <c r="O122" s="202"/>
      <c r="P122" s="205"/>
      <c r="Q122" s="205"/>
    </row>
    <row r="123" spans="15:17" x14ac:dyDescent="0.3">
      <c r="O123" s="202"/>
      <c r="P123" s="205"/>
      <c r="Q123" s="205"/>
    </row>
    <row r="124" spans="15:17" x14ac:dyDescent="0.3">
      <c r="O124" s="202"/>
      <c r="P124" s="205"/>
      <c r="Q124" s="205"/>
    </row>
    <row r="125" spans="15:17" x14ac:dyDescent="0.3">
      <c r="O125" s="202"/>
      <c r="P125" s="205"/>
      <c r="Q125" s="205"/>
    </row>
    <row r="126" spans="15:17" x14ac:dyDescent="0.3">
      <c r="O126" s="202"/>
      <c r="P126" s="205"/>
      <c r="Q126" s="205"/>
    </row>
    <row r="127" spans="15:17" x14ac:dyDescent="0.3">
      <c r="O127" s="202"/>
      <c r="P127" s="205"/>
      <c r="Q127" s="205"/>
    </row>
    <row r="128" spans="15:17" x14ac:dyDescent="0.3">
      <c r="O128" s="202"/>
      <c r="P128" s="205"/>
      <c r="Q128" s="205"/>
    </row>
    <row r="129" spans="15:17" x14ac:dyDescent="0.3">
      <c r="O129" s="202"/>
      <c r="P129" s="205"/>
      <c r="Q129" s="205"/>
    </row>
    <row r="130" spans="15:17" x14ac:dyDescent="0.3">
      <c r="O130" s="202"/>
      <c r="P130" s="205"/>
      <c r="Q130" s="205"/>
    </row>
    <row r="131" spans="15:17" x14ac:dyDescent="0.3">
      <c r="O131" s="202"/>
      <c r="P131" s="205"/>
      <c r="Q131" s="205"/>
    </row>
    <row r="132" spans="15:17" x14ac:dyDescent="0.3">
      <c r="O132" s="202"/>
      <c r="P132" s="205"/>
      <c r="Q132" s="205"/>
    </row>
    <row r="133" spans="15:17" x14ac:dyDescent="0.3">
      <c r="O133" s="202"/>
      <c r="P133" s="205"/>
      <c r="Q133" s="205"/>
    </row>
    <row r="134" spans="15:17" x14ac:dyDescent="0.3">
      <c r="O134" s="202"/>
      <c r="P134" s="205"/>
      <c r="Q134" s="205"/>
    </row>
    <row r="135" spans="15:17" x14ac:dyDescent="0.3">
      <c r="O135" s="202"/>
      <c r="P135" s="205"/>
      <c r="Q135" s="205"/>
    </row>
    <row r="136" spans="15:17" x14ac:dyDescent="0.3">
      <c r="O136" s="202"/>
      <c r="P136" s="205"/>
      <c r="Q136" s="205"/>
    </row>
    <row r="137" spans="15:17" x14ac:dyDescent="0.3">
      <c r="O137" s="202"/>
      <c r="P137" s="205"/>
      <c r="Q137" s="205"/>
    </row>
    <row r="138" spans="15:17" x14ac:dyDescent="0.3">
      <c r="O138" s="202"/>
      <c r="P138" s="205"/>
      <c r="Q138" s="205"/>
    </row>
    <row r="139" spans="15:17" x14ac:dyDescent="0.3">
      <c r="O139" s="202"/>
      <c r="P139" s="205"/>
      <c r="Q139" s="205"/>
    </row>
    <row r="140" spans="15:17" x14ac:dyDescent="0.3">
      <c r="O140" s="202"/>
      <c r="P140" s="205"/>
      <c r="Q140" s="205"/>
    </row>
    <row r="141" spans="15:17" x14ac:dyDescent="0.3">
      <c r="O141" s="202"/>
      <c r="P141" s="205"/>
      <c r="Q141" s="205"/>
    </row>
    <row r="142" spans="15:17" x14ac:dyDescent="0.3">
      <c r="O142" s="202"/>
      <c r="P142" s="205"/>
      <c r="Q142" s="205"/>
    </row>
    <row r="143" spans="15:17" x14ac:dyDescent="0.3">
      <c r="O143" s="202"/>
      <c r="P143" s="205"/>
      <c r="Q143" s="205"/>
    </row>
    <row r="144" spans="15:17" x14ac:dyDescent="0.3">
      <c r="O144" s="202"/>
      <c r="P144" s="205"/>
      <c r="Q144" s="205"/>
    </row>
    <row r="145" spans="15:17" x14ac:dyDescent="0.3">
      <c r="O145" s="202"/>
      <c r="P145" s="205"/>
      <c r="Q145" s="205"/>
    </row>
    <row r="146" spans="15:17" x14ac:dyDescent="0.3">
      <c r="O146" s="202"/>
      <c r="P146" s="205"/>
      <c r="Q146" s="205"/>
    </row>
    <row r="147" spans="15:17" x14ac:dyDescent="0.3">
      <c r="O147" s="202"/>
      <c r="P147" s="205"/>
      <c r="Q147" s="205"/>
    </row>
    <row r="148" spans="15:17" x14ac:dyDescent="0.3">
      <c r="O148" s="202"/>
      <c r="P148" s="205"/>
      <c r="Q148" s="205"/>
    </row>
    <row r="149" spans="15:17" x14ac:dyDescent="0.3">
      <c r="O149" s="202"/>
      <c r="P149" s="205"/>
      <c r="Q149" s="205"/>
    </row>
    <row r="150" spans="15:17" x14ac:dyDescent="0.3">
      <c r="O150" s="202"/>
      <c r="P150" s="205"/>
      <c r="Q150" s="205"/>
    </row>
    <row r="151" spans="15:17" x14ac:dyDescent="0.3">
      <c r="O151" s="202"/>
      <c r="P151" s="205"/>
      <c r="Q151" s="205"/>
    </row>
    <row r="152" spans="15:17" x14ac:dyDescent="0.3">
      <c r="O152" s="202"/>
      <c r="P152" s="205"/>
      <c r="Q152" s="205"/>
    </row>
    <row r="153" spans="15:17" x14ac:dyDescent="0.3">
      <c r="O153" s="202"/>
      <c r="P153" s="205"/>
      <c r="Q153" s="205"/>
    </row>
    <row r="154" spans="15:17" x14ac:dyDescent="0.3">
      <c r="O154" s="202"/>
      <c r="P154" s="205"/>
      <c r="Q154" s="205"/>
    </row>
    <row r="155" spans="15:17" x14ac:dyDescent="0.3">
      <c r="O155" s="202"/>
      <c r="P155" s="205"/>
      <c r="Q155" s="205"/>
    </row>
    <row r="156" spans="15:17" x14ac:dyDescent="0.3">
      <c r="O156" s="202"/>
      <c r="P156" s="205"/>
      <c r="Q156" s="205"/>
    </row>
    <row r="157" spans="15:17" x14ac:dyDescent="0.3">
      <c r="O157" s="202"/>
      <c r="P157" s="205"/>
      <c r="Q157" s="205"/>
    </row>
    <row r="158" spans="15:17" x14ac:dyDescent="0.3">
      <c r="O158" s="202"/>
      <c r="P158" s="205"/>
      <c r="Q158" s="205"/>
    </row>
    <row r="159" spans="15:17" x14ac:dyDescent="0.3">
      <c r="O159" s="202"/>
      <c r="P159" s="205"/>
      <c r="Q159" s="205"/>
    </row>
    <row r="160" spans="15:17" x14ac:dyDescent="0.3">
      <c r="O160" s="202"/>
      <c r="P160" s="205"/>
      <c r="Q160" s="205"/>
    </row>
    <row r="161" spans="15:17" x14ac:dyDescent="0.3">
      <c r="O161" s="202"/>
      <c r="P161" s="205"/>
      <c r="Q161" s="205"/>
    </row>
    <row r="162" spans="15:17" x14ac:dyDescent="0.3">
      <c r="O162" s="202"/>
      <c r="P162" s="205"/>
      <c r="Q162" s="205"/>
    </row>
    <row r="163" spans="15:17" x14ac:dyDescent="0.3">
      <c r="O163" s="202"/>
      <c r="P163" s="205"/>
      <c r="Q163" s="205"/>
    </row>
    <row r="164" spans="15:17" x14ac:dyDescent="0.3">
      <c r="O164" s="202"/>
      <c r="P164" s="205"/>
      <c r="Q164" s="205"/>
    </row>
    <row r="165" spans="15:17" x14ac:dyDescent="0.3">
      <c r="O165" s="202"/>
      <c r="P165" s="205"/>
      <c r="Q165" s="205"/>
    </row>
    <row r="166" spans="15:17" x14ac:dyDescent="0.3">
      <c r="O166" s="202"/>
      <c r="P166" s="205"/>
      <c r="Q166" s="205"/>
    </row>
    <row r="167" spans="15:17" x14ac:dyDescent="0.3">
      <c r="O167" s="202"/>
      <c r="P167" s="205"/>
      <c r="Q167" s="205"/>
    </row>
    <row r="168" spans="15:17" x14ac:dyDescent="0.3">
      <c r="O168" s="202"/>
      <c r="P168" s="205"/>
      <c r="Q168" s="205"/>
    </row>
    <row r="169" spans="15:17" x14ac:dyDescent="0.3">
      <c r="O169" s="202"/>
      <c r="P169" s="205"/>
      <c r="Q169" s="205"/>
    </row>
    <row r="170" spans="15:17" x14ac:dyDescent="0.3">
      <c r="O170" s="202"/>
      <c r="P170" s="205"/>
      <c r="Q170" s="205"/>
    </row>
    <row r="171" spans="15:17" x14ac:dyDescent="0.3">
      <c r="O171" s="202"/>
      <c r="P171" s="205"/>
      <c r="Q171" s="205"/>
    </row>
    <row r="172" spans="15:17" x14ac:dyDescent="0.3">
      <c r="O172" s="202"/>
      <c r="P172" s="205"/>
      <c r="Q172" s="205"/>
    </row>
    <row r="173" spans="15:17" x14ac:dyDescent="0.3">
      <c r="O173" s="202"/>
      <c r="P173" s="205"/>
      <c r="Q173" s="205"/>
    </row>
    <row r="174" spans="15:17" x14ac:dyDescent="0.3">
      <c r="O174" s="202"/>
      <c r="P174" s="205"/>
      <c r="Q174" s="205"/>
    </row>
    <row r="175" spans="15:17" x14ac:dyDescent="0.3">
      <c r="O175" s="202"/>
      <c r="P175" s="205"/>
      <c r="Q175" s="205"/>
    </row>
    <row r="176" spans="15:17" x14ac:dyDescent="0.3">
      <c r="O176" s="202"/>
      <c r="P176" s="205"/>
      <c r="Q176" s="205"/>
    </row>
    <row r="177" spans="15:17" x14ac:dyDescent="0.3">
      <c r="O177" s="202"/>
      <c r="P177" s="205"/>
      <c r="Q177" s="205"/>
    </row>
    <row r="178" spans="15:17" x14ac:dyDescent="0.3">
      <c r="O178" s="202"/>
      <c r="P178" s="205"/>
      <c r="Q178" s="205"/>
    </row>
    <row r="179" spans="15:17" x14ac:dyDescent="0.3">
      <c r="O179" s="202"/>
      <c r="P179" s="205"/>
      <c r="Q179" s="205"/>
    </row>
    <row r="180" spans="15:17" x14ac:dyDescent="0.3">
      <c r="O180" s="202"/>
      <c r="P180" s="205"/>
      <c r="Q180" s="205"/>
    </row>
    <row r="181" spans="15:17" x14ac:dyDescent="0.3">
      <c r="O181" s="202"/>
      <c r="P181" s="205"/>
      <c r="Q181" s="205"/>
    </row>
    <row r="182" spans="15:17" x14ac:dyDescent="0.3">
      <c r="O182" s="202"/>
      <c r="P182" s="205"/>
      <c r="Q182" s="205"/>
    </row>
    <row r="183" spans="15:17" x14ac:dyDescent="0.3">
      <c r="O183" s="202"/>
      <c r="P183" s="205"/>
      <c r="Q183" s="205"/>
    </row>
    <row r="184" spans="15:17" x14ac:dyDescent="0.3">
      <c r="O184" s="202"/>
      <c r="P184" s="205"/>
      <c r="Q184" s="205"/>
    </row>
    <row r="185" spans="15:17" x14ac:dyDescent="0.3">
      <c r="O185" s="202"/>
      <c r="P185" s="205"/>
      <c r="Q185" s="205"/>
    </row>
    <row r="186" spans="15:17" x14ac:dyDescent="0.3">
      <c r="O186" s="202"/>
      <c r="P186" s="205"/>
      <c r="Q186" s="205"/>
    </row>
    <row r="187" spans="15:17" x14ac:dyDescent="0.3">
      <c r="O187" s="202"/>
      <c r="P187" s="205"/>
      <c r="Q187" s="205"/>
    </row>
    <row r="188" spans="15:17" x14ac:dyDescent="0.3">
      <c r="O188" s="202"/>
      <c r="P188" s="205"/>
      <c r="Q188" s="205"/>
    </row>
    <row r="189" spans="15:17" x14ac:dyDescent="0.3">
      <c r="O189" s="202"/>
      <c r="P189" s="205"/>
      <c r="Q189" s="205"/>
    </row>
    <row r="190" spans="15:17" x14ac:dyDescent="0.3">
      <c r="O190" s="202"/>
      <c r="P190" s="205"/>
      <c r="Q190" s="205"/>
    </row>
    <row r="191" spans="15:17" x14ac:dyDescent="0.3">
      <c r="O191" s="202"/>
      <c r="P191" s="205"/>
      <c r="Q191" s="205"/>
    </row>
    <row r="192" spans="15:17" x14ac:dyDescent="0.3">
      <c r="O192" s="202"/>
      <c r="P192" s="205"/>
      <c r="Q192" s="205"/>
    </row>
    <row r="193" spans="15:17" x14ac:dyDescent="0.3">
      <c r="O193" s="202"/>
      <c r="P193" s="205"/>
      <c r="Q193" s="205"/>
    </row>
    <row r="194" spans="15:17" x14ac:dyDescent="0.3">
      <c r="O194" s="202"/>
      <c r="P194" s="205"/>
      <c r="Q194" s="205"/>
    </row>
    <row r="195" spans="15:17" x14ac:dyDescent="0.3">
      <c r="O195" s="202"/>
      <c r="P195" s="205"/>
      <c r="Q195" s="205"/>
    </row>
    <row r="196" spans="15:17" x14ac:dyDescent="0.3">
      <c r="O196" s="202"/>
      <c r="P196" s="205"/>
      <c r="Q196" s="205"/>
    </row>
    <row r="197" spans="15:17" x14ac:dyDescent="0.3">
      <c r="O197" s="202"/>
      <c r="P197" s="205"/>
      <c r="Q197" s="205"/>
    </row>
    <row r="198" spans="15:17" x14ac:dyDescent="0.3">
      <c r="O198" s="202"/>
      <c r="P198" s="205"/>
      <c r="Q198" s="205"/>
    </row>
    <row r="199" spans="15:17" x14ac:dyDescent="0.3">
      <c r="O199" s="202"/>
      <c r="P199" s="205"/>
      <c r="Q199" s="205"/>
    </row>
    <row r="200" spans="15:17" x14ac:dyDescent="0.3">
      <c r="O200" s="202"/>
      <c r="P200" s="205"/>
      <c r="Q200" s="205"/>
    </row>
    <row r="201" spans="15:17" x14ac:dyDescent="0.3">
      <c r="O201" s="202"/>
      <c r="P201" s="205"/>
      <c r="Q201" s="205"/>
    </row>
    <row r="202" spans="15:17" x14ac:dyDescent="0.3">
      <c r="O202" s="202"/>
      <c r="P202" s="205"/>
      <c r="Q202" s="205"/>
    </row>
    <row r="203" spans="15:17" x14ac:dyDescent="0.3">
      <c r="O203" s="202"/>
      <c r="P203" s="205"/>
      <c r="Q203" s="205"/>
    </row>
    <row r="204" spans="15:17" x14ac:dyDescent="0.3">
      <c r="O204" s="202"/>
      <c r="P204" s="205"/>
      <c r="Q204" s="205"/>
    </row>
    <row r="205" spans="15:17" x14ac:dyDescent="0.3">
      <c r="O205" s="202"/>
      <c r="P205" s="205"/>
      <c r="Q205" s="205"/>
    </row>
    <row r="206" spans="15:17" x14ac:dyDescent="0.3">
      <c r="O206" s="202"/>
      <c r="P206" s="205"/>
      <c r="Q206" s="205"/>
    </row>
    <row r="207" spans="15:17" x14ac:dyDescent="0.3">
      <c r="O207" s="202"/>
      <c r="P207" s="205"/>
      <c r="Q207" s="205"/>
    </row>
    <row r="208" spans="15:17" x14ac:dyDescent="0.3">
      <c r="O208" s="202"/>
      <c r="P208" s="205"/>
      <c r="Q208" s="205"/>
    </row>
    <row r="209" spans="15:17" x14ac:dyDescent="0.3">
      <c r="O209" s="202"/>
      <c r="P209" s="205"/>
      <c r="Q209" s="205"/>
    </row>
    <row r="210" spans="15:17" x14ac:dyDescent="0.3">
      <c r="O210" s="202"/>
      <c r="P210" s="205"/>
      <c r="Q210" s="205"/>
    </row>
    <row r="211" spans="15:17" x14ac:dyDescent="0.3">
      <c r="O211" s="202"/>
      <c r="P211" s="205"/>
      <c r="Q211" s="205"/>
    </row>
    <row r="212" spans="15:17" x14ac:dyDescent="0.3">
      <c r="O212" s="202"/>
      <c r="P212" s="205"/>
      <c r="Q212" s="205"/>
    </row>
    <row r="213" spans="15:17" x14ac:dyDescent="0.3">
      <c r="O213" s="202"/>
      <c r="P213" s="205"/>
      <c r="Q213" s="205"/>
    </row>
    <row r="214" spans="15:17" x14ac:dyDescent="0.3">
      <c r="O214" s="202"/>
      <c r="P214" s="205"/>
      <c r="Q214" s="205"/>
    </row>
    <row r="215" spans="15:17" x14ac:dyDescent="0.3">
      <c r="O215" s="202"/>
      <c r="P215" s="205"/>
      <c r="Q215" s="205"/>
    </row>
    <row r="216" spans="15:17" x14ac:dyDescent="0.3">
      <c r="O216" s="202"/>
      <c r="P216" s="205"/>
      <c r="Q216" s="205"/>
    </row>
    <row r="217" spans="15:17" x14ac:dyDescent="0.3">
      <c r="O217" s="202"/>
      <c r="P217" s="205"/>
      <c r="Q217" s="205"/>
    </row>
    <row r="218" spans="15:17" x14ac:dyDescent="0.3">
      <c r="O218" s="202"/>
      <c r="P218" s="205"/>
      <c r="Q218" s="205"/>
    </row>
    <row r="219" spans="15:17" x14ac:dyDescent="0.3">
      <c r="O219" s="202"/>
      <c r="P219" s="205"/>
      <c r="Q219" s="205"/>
    </row>
    <row r="220" spans="15:17" x14ac:dyDescent="0.3">
      <c r="O220" s="202"/>
      <c r="P220" s="205"/>
      <c r="Q220" s="205"/>
    </row>
    <row r="221" spans="15:17" x14ac:dyDescent="0.3">
      <c r="O221" s="202"/>
      <c r="P221" s="205"/>
      <c r="Q221" s="205"/>
    </row>
    <row r="222" spans="15:17" x14ac:dyDescent="0.3">
      <c r="O222" s="202"/>
      <c r="P222" s="205"/>
      <c r="Q222" s="205"/>
    </row>
    <row r="223" spans="15:17" x14ac:dyDescent="0.3">
      <c r="O223" s="202"/>
      <c r="P223" s="205"/>
      <c r="Q223" s="205"/>
    </row>
    <row r="224" spans="15:17" x14ac:dyDescent="0.3">
      <c r="O224" s="202"/>
      <c r="P224" s="205"/>
      <c r="Q224" s="205"/>
    </row>
    <row r="225" spans="15:17" x14ac:dyDescent="0.3">
      <c r="O225" s="202"/>
      <c r="P225" s="205"/>
      <c r="Q225" s="205"/>
    </row>
    <row r="226" spans="15:17" x14ac:dyDescent="0.3">
      <c r="O226" s="202"/>
      <c r="P226" s="205"/>
      <c r="Q226" s="205"/>
    </row>
    <row r="227" spans="15:17" x14ac:dyDescent="0.3">
      <c r="O227" s="202"/>
      <c r="P227" s="205"/>
      <c r="Q227" s="205"/>
    </row>
    <row r="228" spans="15:17" x14ac:dyDescent="0.3">
      <c r="O228" s="202"/>
      <c r="P228" s="205"/>
      <c r="Q228" s="205"/>
    </row>
    <row r="229" spans="15:17" x14ac:dyDescent="0.3">
      <c r="O229" s="202"/>
      <c r="P229" s="205"/>
      <c r="Q229" s="205"/>
    </row>
    <row r="230" spans="15:17" x14ac:dyDescent="0.3">
      <c r="O230" s="202"/>
      <c r="P230" s="205"/>
      <c r="Q230" s="205"/>
    </row>
    <row r="231" spans="15:17" x14ac:dyDescent="0.3">
      <c r="O231" s="202"/>
      <c r="P231" s="205"/>
      <c r="Q231" s="205"/>
    </row>
    <row r="232" spans="15:17" x14ac:dyDescent="0.3">
      <c r="O232" s="202"/>
      <c r="P232" s="205"/>
      <c r="Q232" s="205"/>
    </row>
    <row r="233" spans="15:17" x14ac:dyDescent="0.3">
      <c r="O233" s="202"/>
      <c r="P233" s="205"/>
      <c r="Q233" s="205"/>
    </row>
    <row r="234" spans="15:17" x14ac:dyDescent="0.3">
      <c r="O234" s="202"/>
      <c r="P234" s="205"/>
      <c r="Q234" s="205"/>
    </row>
    <row r="235" spans="15:17" x14ac:dyDescent="0.3">
      <c r="O235" s="202"/>
      <c r="P235" s="205"/>
      <c r="Q235" s="205"/>
    </row>
    <row r="236" spans="15:17" x14ac:dyDescent="0.3">
      <c r="O236" s="202"/>
      <c r="P236" s="205"/>
      <c r="Q236" s="205"/>
    </row>
    <row r="237" spans="15:17" x14ac:dyDescent="0.3">
      <c r="O237" s="202"/>
      <c r="P237" s="205"/>
      <c r="Q237" s="205"/>
    </row>
    <row r="238" spans="15:17" x14ac:dyDescent="0.3">
      <c r="O238" s="202"/>
      <c r="P238" s="205"/>
      <c r="Q238" s="205"/>
    </row>
    <row r="239" spans="15:17" x14ac:dyDescent="0.3">
      <c r="O239" s="202"/>
      <c r="P239" s="205"/>
      <c r="Q239" s="205"/>
    </row>
    <row r="240" spans="15:17" x14ac:dyDescent="0.3">
      <c r="O240" s="202"/>
      <c r="P240" s="205"/>
      <c r="Q240" s="205"/>
    </row>
    <row r="241" spans="15:17" x14ac:dyDescent="0.3">
      <c r="O241" s="202"/>
      <c r="P241" s="205"/>
      <c r="Q241" s="205"/>
    </row>
    <row r="242" spans="15:17" x14ac:dyDescent="0.3">
      <c r="O242" s="202"/>
      <c r="P242" s="205"/>
      <c r="Q242" s="205"/>
    </row>
    <row r="243" spans="15:17" x14ac:dyDescent="0.3">
      <c r="O243" s="202"/>
      <c r="P243" s="205"/>
      <c r="Q243" s="205"/>
    </row>
    <row r="244" spans="15:17" x14ac:dyDescent="0.3">
      <c r="O244" s="202"/>
      <c r="P244" s="205"/>
      <c r="Q244" s="205"/>
    </row>
    <row r="245" spans="15:17" x14ac:dyDescent="0.3">
      <c r="O245" s="202"/>
      <c r="P245" s="205"/>
      <c r="Q245" s="205"/>
    </row>
    <row r="246" spans="15:17" x14ac:dyDescent="0.3">
      <c r="O246" s="202"/>
      <c r="P246" s="205"/>
      <c r="Q246" s="205"/>
    </row>
    <row r="247" spans="15:17" x14ac:dyDescent="0.3">
      <c r="O247" s="202"/>
      <c r="P247" s="205"/>
      <c r="Q247" s="205"/>
    </row>
    <row r="248" spans="15:17" x14ac:dyDescent="0.3">
      <c r="O248" s="202"/>
      <c r="P248" s="205"/>
      <c r="Q248" s="205"/>
    </row>
    <row r="249" spans="15:17" x14ac:dyDescent="0.3">
      <c r="O249" s="202"/>
      <c r="P249" s="205"/>
      <c r="Q249" s="205"/>
    </row>
    <row r="250" spans="15:17" x14ac:dyDescent="0.3">
      <c r="O250" s="202"/>
      <c r="P250" s="205"/>
      <c r="Q250" s="205"/>
    </row>
    <row r="251" spans="15:17" x14ac:dyDescent="0.3">
      <c r="O251" s="202"/>
      <c r="P251" s="205"/>
      <c r="Q251" s="205"/>
    </row>
    <row r="252" spans="15:17" x14ac:dyDescent="0.3">
      <c r="O252" s="202"/>
      <c r="P252" s="205"/>
      <c r="Q252" s="205"/>
    </row>
    <row r="253" spans="15:17" x14ac:dyDescent="0.3">
      <c r="O253" s="202"/>
      <c r="P253" s="205"/>
      <c r="Q253" s="205"/>
    </row>
    <row r="254" spans="15:17" x14ac:dyDescent="0.3">
      <c r="O254" s="202"/>
      <c r="P254" s="205"/>
      <c r="Q254" s="205"/>
    </row>
    <row r="255" spans="15:17" x14ac:dyDescent="0.3">
      <c r="O255" s="202"/>
      <c r="P255" s="205"/>
      <c r="Q255" s="205"/>
    </row>
    <row r="256" spans="15:17" x14ac:dyDescent="0.3">
      <c r="O256" s="202"/>
      <c r="P256" s="205"/>
      <c r="Q256" s="205"/>
    </row>
    <row r="257" spans="15:17" x14ac:dyDescent="0.3">
      <c r="O257" s="202"/>
      <c r="P257" s="205"/>
      <c r="Q257" s="205"/>
    </row>
    <row r="258" spans="15:17" x14ac:dyDescent="0.3">
      <c r="O258" s="202"/>
      <c r="P258" s="205"/>
      <c r="Q258" s="205"/>
    </row>
    <row r="259" spans="15:17" x14ac:dyDescent="0.3">
      <c r="O259" s="202"/>
      <c r="P259" s="205"/>
      <c r="Q259" s="205"/>
    </row>
    <row r="260" spans="15:17" x14ac:dyDescent="0.3">
      <c r="O260" s="202"/>
      <c r="P260" s="205"/>
      <c r="Q260" s="205"/>
    </row>
    <row r="261" spans="15:17" x14ac:dyDescent="0.3">
      <c r="O261" s="202"/>
      <c r="P261" s="205"/>
      <c r="Q261" s="205"/>
    </row>
    <row r="262" spans="15:17" x14ac:dyDescent="0.3">
      <c r="O262" s="202"/>
      <c r="P262" s="205"/>
      <c r="Q262" s="205"/>
    </row>
    <row r="263" spans="15:17" x14ac:dyDescent="0.3">
      <c r="O263" s="202"/>
      <c r="P263" s="205"/>
      <c r="Q263" s="205"/>
    </row>
    <row r="264" spans="15:17" x14ac:dyDescent="0.3">
      <c r="O264" s="202"/>
      <c r="P264" s="205"/>
      <c r="Q264" s="205"/>
    </row>
    <row r="265" spans="15:17" x14ac:dyDescent="0.3">
      <c r="O265" s="202"/>
      <c r="P265" s="205"/>
      <c r="Q265" s="205"/>
    </row>
    <row r="266" spans="15:17" x14ac:dyDescent="0.3">
      <c r="O266" s="202"/>
      <c r="P266" s="205"/>
      <c r="Q266" s="205"/>
    </row>
    <row r="267" spans="15:17" x14ac:dyDescent="0.3">
      <c r="O267" s="202"/>
      <c r="P267" s="205"/>
      <c r="Q267" s="205"/>
    </row>
    <row r="268" spans="15:17" x14ac:dyDescent="0.3">
      <c r="O268" s="202"/>
      <c r="P268" s="205"/>
      <c r="Q268" s="205"/>
    </row>
    <row r="269" spans="15:17" x14ac:dyDescent="0.3">
      <c r="O269" s="202"/>
      <c r="P269" s="205"/>
      <c r="Q269" s="205"/>
    </row>
    <row r="270" spans="15:17" x14ac:dyDescent="0.3">
      <c r="O270" s="202"/>
      <c r="P270" s="205"/>
      <c r="Q270" s="205"/>
    </row>
    <row r="271" spans="15:17" x14ac:dyDescent="0.3">
      <c r="O271" s="202"/>
      <c r="P271" s="205"/>
      <c r="Q271" s="205"/>
    </row>
    <row r="272" spans="15:17" x14ac:dyDescent="0.3">
      <c r="O272" s="202"/>
      <c r="P272" s="205"/>
      <c r="Q272" s="205"/>
    </row>
    <row r="273" spans="15:17" x14ac:dyDescent="0.3">
      <c r="O273" s="202"/>
      <c r="P273" s="205"/>
      <c r="Q273" s="205"/>
    </row>
    <row r="274" spans="15:17" x14ac:dyDescent="0.3">
      <c r="O274" s="202"/>
      <c r="P274" s="205"/>
      <c r="Q274" s="205"/>
    </row>
    <row r="275" spans="15:17" x14ac:dyDescent="0.3">
      <c r="O275" s="202"/>
      <c r="P275" s="205"/>
      <c r="Q275" s="205"/>
    </row>
    <row r="276" spans="15:17" x14ac:dyDescent="0.3">
      <c r="O276" s="202"/>
      <c r="P276" s="205"/>
      <c r="Q276" s="205"/>
    </row>
    <row r="277" spans="15:17" x14ac:dyDescent="0.3">
      <c r="O277" s="202"/>
      <c r="P277" s="205"/>
      <c r="Q277" s="205"/>
    </row>
    <row r="278" spans="15:17" x14ac:dyDescent="0.3">
      <c r="O278" s="202"/>
      <c r="P278" s="205"/>
      <c r="Q278" s="205"/>
    </row>
    <row r="279" spans="15:17" x14ac:dyDescent="0.3">
      <c r="O279" s="202"/>
      <c r="P279" s="205"/>
      <c r="Q279" s="205"/>
    </row>
    <row r="280" spans="15:17" x14ac:dyDescent="0.3">
      <c r="O280" s="202"/>
      <c r="P280" s="205"/>
      <c r="Q280" s="205"/>
    </row>
    <row r="281" spans="15:17" x14ac:dyDescent="0.3">
      <c r="O281" s="202"/>
      <c r="P281" s="205"/>
      <c r="Q281" s="205"/>
    </row>
    <row r="282" spans="15:17" x14ac:dyDescent="0.3">
      <c r="O282" s="202"/>
      <c r="P282" s="205"/>
      <c r="Q282" s="205"/>
    </row>
    <row r="283" spans="15:17" x14ac:dyDescent="0.3">
      <c r="O283" s="202"/>
      <c r="P283" s="205"/>
      <c r="Q283" s="205"/>
    </row>
    <row r="284" spans="15:17" x14ac:dyDescent="0.3">
      <c r="O284" s="202"/>
      <c r="P284" s="205"/>
      <c r="Q284" s="205"/>
    </row>
    <row r="285" spans="15:17" x14ac:dyDescent="0.3">
      <c r="O285" s="202"/>
      <c r="P285" s="205"/>
      <c r="Q285" s="205"/>
    </row>
    <row r="286" spans="15:17" x14ac:dyDescent="0.3">
      <c r="O286" s="202"/>
      <c r="P286" s="205"/>
      <c r="Q286" s="205"/>
    </row>
    <row r="287" spans="15:17" x14ac:dyDescent="0.3">
      <c r="O287" s="202"/>
      <c r="P287" s="205"/>
      <c r="Q287" s="205"/>
    </row>
    <row r="288" spans="15:17" x14ac:dyDescent="0.3">
      <c r="O288" s="202"/>
      <c r="P288" s="205"/>
      <c r="Q288" s="205"/>
    </row>
    <row r="289" spans="15:17" x14ac:dyDescent="0.3">
      <c r="O289" s="202"/>
      <c r="P289" s="205"/>
      <c r="Q289" s="205"/>
    </row>
    <row r="290" spans="15:17" x14ac:dyDescent="0.3">
      <c r="O290" s="202"/>
      <c r="P290" s="205"/>
      <c r="Q290" s="205"/>
    </row>
    <row r="291" spans="15:17" x14ac:dyDescent="0.3">
      <c r="O291" s="202"/>
      <c r="P291" s="205"/>
      <c r="Q291" s="205"/>
    </row>
    <row r="292" spans="15:17" x14ac:dyDescent="0.3">
      <c r="O292" s="202"/>
      <c r="P292" s="205"/>
      <c r="Q292" s="205"/>
    </row>
    <row r="293" spans="15:17" x14ac:dyDescent="0.3">
      <c r="O293" s="202"/>
      <c r="P293" s="205"/>
      <c r="Q293" s="205"/>
    </row>
    <row r="294" spans="15:17" x14ac:dyDescent="0.3">
      <c r="O294" s="202"/>
      <c r="P294" s="205"/>
      <c r="Q294" s="205"/>
    </row>
    <row r="295" spans="15:17" x14ac:dyDescent="0.3">
      <c r="O295" s="202"/>
      <c r="P295" s="205"/>
      <c r="Q295" s="205"/>
    </row>
    <row r="296" spans="15:17" x14ac:dyDescent="0.3">
      <c r="O296" s="202"/>
      <c r="P296" s="205"/>
      <c r="Q296" s="205"/>
    </row>
    <row r="297" spans="15:17" x14ac:dyDescent="0.3">
      <c r="O297" s="202"/>
      <c r="P297" s="205"/>
      <c r="Q297" s="205"/>
    </row>
    <row r="298" spans="15:17" x14ac:dyDescent="0.3">
      <c r="O298" s="202"/>
      <c r="P298" s="205"/>
      <c r="Q298" s="205"/>
    </row>
    <row r="299" spans="15:17" x14ac:dyDescent="0.3">
      <c r="O299" s="202"/>
      <c r="P299" s="205"/>
      <c r="Q299" s="205"/>
    </row>
    <row r="300" spans="15:17" x14ac:dyDescent="0.3">
      <c r="O300" s="202"/>
      <c r="P300" s="205"/>
      <c r="Q300" s="205"/>
    </row>
    <row r="301" spans="15:17" x14ac:dyDescent="0.3">
      <c r="O301" s="202"/>
      <c r="P301" s="205"/>
      <c r="Q301" s="205"/>
    </row>
    <row r="302" spans="15:17" x14ac:dyDescent="0.3">
      <c r="O302" s="202"/>
      <c r="P302" s="205"/>
      <c r="Q302" s="205"/>
    </row>
    <row r="303" spans="15:17" x14ac:dyDescent="0.3">
      <c r="O303" s="202"/>
      <c r="P303" s="205"/>
      <c r="Q303" s="205"/>
    </row>
    <row r="304" spans="15:17" x14ac:dyDescent="0.3">
      <c r="O304" s="202"/>
      <c r="P304" s="205"/>
      <c r="Q304" s="205"/>
    </row>
    <row r="305" spans="15:17" x14ac:dyDescent="0.3">
      <c r="O305" s="202"/>
      <c r="P305" s="205"/>
      <c r="Q305" s="205"/>
    </row>
    <row r="306" spans="15:17" x14ac:dyDescent="0.3">
      <c r="O306" s="202"/>
      <c r="P306" s="205"/>
      <c r="Q306" s="205"/>
    </row>
    <row r="307" spans="15:17" x14ac:dyDescent="0.3">
      <c r="O307" s="202"/>
      <c r="P307" s="205"/>
      <c r="Q307" s="205"/>
    </row>
    <row r="308" spans="15:17" x14ac:dyDescent="0.3">
      <c r="O308" s="202"/>
      <c r="P308" s="205"/>
      <c r="Q308" s="205"/>
    </row>
    <row r="309" spans="15:17" x14ac:dyDescent="0.3">
      <c r="O309" s="202"/>
      <c r="P309" s="205"/>
      <c r="Q309" s="205"/>
    </row>
    <row r="310" spans="15:17" x14ac:dyDescent="0.3">
      <c r="O310" s="202"/>
      <c r="P310" s="205"/>
      <c r="Q310" s="205"/>
    </row>
    <row r="311" spans="15:17" x14ac:dyDescent="0.3">
      <c r="O311" s="202"/>
      <c r="P311" s="205"/>
      <c r="Q311" s="205"/>
    </row>
    <row r="312" spans="15:17" x14ac:dyDescent="0.3">
      <c r="O312" s="202"/>
      <c r="P312" s="205"/>
      <c r="Q312" s="205"/>
    </row>
    <row r="313" spans="15:17" x14ac:dyDescent="0.3">
      <c r="O313" s="202"/>
      <c r="P313" s="205"/>
      <c r="Q313" s="205"/>
    </row>
    <row r="314" spans="15:17" x14ac:dyDescent="0.3">
      <c r="O314" s="202"/>
      <c r="P314" s="205"/>
      <c r="Q314" s="205"/>
    </row>
    <row r="315" spans="15:17" x14ac:dyDescent="0.3">
      <c r="O315" s="202"/>
      <c r="P315" s="205"/>
      <c r="Q315" s="205"/>
    </row>
    <row r="316" spans="15:17" x14ac:dyDescent="0.3">
      <c r="O316" s="202"/>
      <c r="P316" s="205"/>
      <c r="Q316" s="205"/>
    </row>
    <row r="317" spans="15:17" x14ac:dyDescent="0.3">
      <c r="O317" s="202"/>
      <c r="P317" s="205"/>
      <c r="Q317" s="205"/>
    </row>
    <row r="318" spans="15:17" x14ac:dyDescent="0.3">
      <c r="O318" s="202"/>
      <c r="P318" s="205"/>
      <c r="Q318" s="205"/>
    </row>
    <row r="319" spans="15:17" x14ac:dyDescent="0.3">
      <c r="O319" s="202"/>
      <c r="P319" s="205"/>
      <c r="Q319" s="205"/>
    </row>
    <row r="320" spans="15:17" x14ac:dyDescent="0.3">
      <c r="O320" s="202"/>
      <c r="P320" s="205"/>
      <c r="Q320" s="205"/>
    </row>
    <row r="321" spans="15:17" x14ac:dyDescent="0.3">
      <c r="O321" s="202"/>
      <c r="P321" s="205"/>
      <c r="Q321" s="205"/>
    </row>
    <row r="322" spans="15:17" x14ac:dyDescent="0.3">
      <c r="O322" s="202"/>
      <c r="P322" s="205"/>
      <c r="Q322" s="205"/>
    </row>
    <row r="323" spans="15:17" x14ac:dyDescent="0.3">
      <c r="O323" s="202"/>
      <c r="P323" s="205"/>
      <c r="Q323" s="205"/>
    </row>
    <row r="324" spans="15:17" x14ac:dyDescent="0.3">
      <c r="O324" s="202"/>
      <c r="P324" s="205"/>
      <c r="Q324" s="205"/>
    </row>
    <row r="325" spans="15:17" x14ac:dyDescent="0.3">
      <c r="O325" s="202"/>
      <c r="P325" s="205"/>
      <c r="Q325" s="205"/>
    </row>
    <row r="326" spans="15:17" x14ac:dyDescent="0.3">
      <c r="O326" s="202"/>
      <c r="P326" s="205"/>
      <c r="Q326" s="205"/>
    </row>
    <row r="327" spans="15:17" x14ac:dyDescent="0.3">
      <c r="O327" s="202"/>
      <c r="P327" s="205"/>
      <c r="Q327" s="205"/>
    </row>
    <row r="328" spans="15:17" x14ac:dyDescent="0.3">
      <c r="O328" s="202"/>
      <c r="P328" s="205"/>
      <c r="Q328" s="205"/>
    </row>
    <row r="329" spans="15:17" x14ac:dyDescent="0.3">
      <c r="O329" s="202"/>
      <c r="P329" s="205"/>
      <c r="Q329" s="205"/>
    </row>
    <row r="330" spans="15:17" x14ac:dyDescent="0.3">
      <c r="O330" s="202"/>
      <c r="P330" s="205"/>
      <c r="Q330" s="205"/>
    </row>
    <row r="331" spans="15:17" x14ac:dyDescent="0.3">
      <c r="O331" s="202"/>
      <c r="P331" s="205"/>
      <c r="Q331" s="205"/>
    </row>
    <row r="332" spans="15:17" x14ac:dyDescent="0.3">
      <c r="O332" s="202"/>
      <c r="P332" s="205"/>
      <c r="Q332" s="205"/>
    </row>
    <row r="333" spans="15:17" x14ac:dyDescent="0.3">
      <c r="O333" s="202"/>
      <c r="P333" s="205"/>
      <c r="Q333" s="205"/>
    </row>
    <row r="334" spans="15:17" x14ac:dyDescent="0.3">
      <c r="O334" s="202"/>
      <c r="P334" s="205"/>
      <c r="Q334" s="205"/>
    </row>
    <row r="335" spans="15:17" x14ac:dyDescent="0.3">
      <c r="O335" s="202"/>
      <c r="P335" s="205"/>
      <c r="Q335" s="205"/>
    </row>
    <row r="336" spans="15:17" x14ac:dyDescent="0.3">
      <c r="O336" s="202"/>
      <c r="P336" s="205"/>
      <c r="Q336" s="205"/>
    </row>
    <row r="337" spans="15:17" x14ac:dyDescent="0.3">
      <c r="O337" s="202"/>
      <c r="P337" s="205"/>
      <c r="Q337" s="205"/>
    </row>
    <row r="338" spans="15:17" x14ac:dyDescent="0.3">
      <c r="O338" s="202"/>
      <c r="P338" s="205"/>
      <c r="Q338" s="205"/>
    </row>
    <row r="339" spans="15:17" x14ac:dyDescent="0.3">
      <c r="O339" s="202"/>
      <c r="P339" s="205"/>
      <c r="Q339" s="205"/>
    </row>
    <row r="340" spans="15:17" x14ac:dyDescent="0.3">
      <c r="O340" s="202"/>
      <c r="P340" s="205"/>
      <c r="Q340" s="205"/>
    </row>
    <row r="341" spans="15:17" x14ac:dyDescent="0.3">
      <c r="O341" s="202"/>
      <c r="P341" s="205"/>
      <c r="Q341" s="205"/>
    </row>
    <row r="342" spans="15:17" x14ac:dyDescent="0.3">
      <c r="O342" s="202"/>
      <c r="P342" s="205"/>
      <c r="Q342" s="205"/>
    </row>
    <row r="343" spans="15:17" x14ac:dyDescent="0.3">
      <c r="O343" s="202"/>
      <c r="P343" s="205"/>
      <c r="Q343" s="205"/>
    </row>
    <row r="344" spans="15:17" x14ac:dyDescent="0.3">
      <c r="O344" s="202"/>
      <c r="P344" s="205"/>
      <c r="Q344" s="205"/>
    </row>
    <row r="345" spans="15:17" x14ac:dyDescent="0.3">
      <c r="O345" s="202"/>
      <c r="P345" s="205"/>
      <c r="Q345" s="205"/>
    </row>
    <row r="346" spans="15:17" x14ac:dyDescent="0.3">
      <c r="O346" s="202"/>
      <c r="P346" s="205"/>
      <c r="Q346" s="205"/>
    </row>
    <row r="347" spans="15:17" x14ac:dyDescent="0.3">
      <c r="O347" s="202"/>
      <c r="P347" s="205"/>
      <c r="Q347" s="205"/>
    </row>
    <row r="348" spans="15:17" x14ac:dyDescent="0.3">
      <c r="O348" s="202"/>
      <c r="P348" s="205"/>
      <c r="Q348" s="205"/>
    </row>
    <row r="349" spans="15:17" x14ac:dyDescent="0.3">
      <c r="O349" s="202"/>
      <c r="P349" s="205"/>
      <c r="Q349" s="205"/>
    </row>
    <row r="350" spans="15:17" x14ac:dyDescent="0.3">
      <c r="O350" s="202"/>
      <c r="P350" s="205"/>
      <c r="Q350" s="205"/>
    </row>
    <row r="351" spans="15:17" x14ac:dyDescent="0.3">
      <c r="O351" s="202"/>
      <c r="P351" s="205"/>
      <c r="Q351" s="205"/>
    </row>
    <row r="352" spans="15:17" x14ac:dyDescent="0.3">
      <c r="O352" s="202"/>
      <c r="P352" s="205"/>
      <c r="Q352" s="205"/>
    </row>
    <row r="353" spans="15:17" x14ac:dyDescent="0.3">
      <c r="O353" s="202"/>
      <c r="P353" s="205"/>
      <c r="Q353" s="205"/>
    </row>
    <row r="354" spans="15:17" x14ac:dyDescent="0.3">
      <c r="O354" s="202"/>
      <c r="P354" s="205"/>
      <c r="Q354" s="205"/>
    </row>
    <row r="355" spans="15:17" x14ac:dyDescent="0.3">
      <c r="O355" s="202"/>
      <c r="P355" s="205"/>
      <c r="Q355" s="205"/>
    </row>
    <row r="356" spans="15:17" x14ac:dyDescent="0.3">
      <c r="O356" s="202"/>
      <c r="P356" s="205"/>
      <c r="Q356" s="205"/>
    </row>
    <row r="357" spans="15:17" x14ac:dyDescent="0.3">
      <c r="O357" s="202"/>
      <c r="P357" s="205"/>
      <c r="Q357" s="205"/>
    </row>
    <row r="358" spans="15:17" x14ac:dyDescent="0.3">
      <c r="O358" s="202"/>
      <c r="P358" s="205"/>
      <c r="Q358" s="205"/>
    </row>
    <row r="359" spans="15:17" x14ac:dyDescent="0.3">
      <c r="O359" s="202"/>
      <c r="P359" s="205"/>
      <c r="Q359" s="205"/>
    </row>
    <row r="360" spans="15:17" x14ac:dyDescent="0.3">
      <c r="O360" s="202"/>
      <c r="P360" s="205"/>
      <c r="Q360" s="205"/>
    </row>
    <row r="361" spans="15:17" x14ac:dyDescent="0.3">
      <c r="O361" s="202"/>
      <c r="P361" s="205"/>
      <c r="Q361" s="205"/>
    </row>
    <row r="362" spans="15:17" x14ac:dyDescent="0.3">
      <c r="O362" s="202"/>
      <c r="P362" s="205"/>
      <c r="Q362" s="205"/>
    </row>
    <row r="363" spans="15:17" x14ac:dyDescent="0.3">
      <c r="O363" s="202"/>
      <c r="P363" s="205"/>
      <c r="Q363" s="205"/>
    </row>
    <row r="364" spans="15:17" x14ac:dyDescent="0.3">
      <c r="O364" s="202"/>
      <c r="P364" s="205"/>
      <c r="Q364" s="205"/>
    </row>
    <row r="365" spans="15:17" x14ac:dyDescent="0.3">
      <c r="O365" s="202"/>
      <c r="P365" s="205"/>
      <c r="Q365" s="205"/>
    </row>
    <row r="366" spans="15:17" x14ac:dyDescent="0.3">
      <c r="O366" s="202"/>
      <c r="P366" s="205"/>
      <c r="Q366" s="205"/>
    </row>
    <row r="367" spans="15:17" x14ac:dyDescent="0.3">
      <c r="O367" s="202"/>
      <c r="P367" s="205"/>
      <c r="Q367" s="205"/>
    </row>
    <row r="368" spans="15:17" x14ac:dyDescent="0.3">
      <c r="O368" s="202"/>
      <c r="P368" s="205"/>
      <c r="Q368" s="205"/>
    </row>
    <row r="369" spans="15:17" x14ac:dyDescent="0.3">
      <c r="O369" s="202"/>
      <c r="P369" s="205"/>
      <c r="Q369" s="205"/>
    </row>
    <row r="370" spans="15:17" x14ac:dyDescent="0.3">
      <c r="O370" s="202"/>
      <c r="P370" s="205"/>
      <c r="Q370" s="205"/>
    </row>
    <row r="371" spans="15:17" x14ac:dyDescent="0.3">
      <c r="O371" s="202"/>
      <c r="P371" s="205"/>
      <c r="Q371" s="205"/>
    </row>
    <row r="372" spans="15:17" x14ac:dyDescent="0.3">
      <c r="O372" s="202"/>
      <c r="P372" s="205"/>
      <c r="Q372" s="205"/>
    </row>
    <row r="373" spans="15:17" x14ac:dyDescent="0.3">
      <c r="O373" s="202"/>
      <c r="P373" s="205"/>
      <c r="Q373" s="205"/>
    </row>
    <row r="374" spans="15:17" x14ac:dyDescent="0.3">
      <c r="O374" s="202"/>
      <c r="P374" s="205"/>
      <c r="Q374" s="205"/>
    </row>
    <row r="375" spans="15:17" x14ac:dyDescent="0.3">
      <c r="O375" s="202"/>
      <c r="P375" s="205"/>
      <c r="Q375" s="205"/>
    </row>
    <row r="376" spans="15:17" x14ac:dyDescent="0.3">
      <c r="O376" s="202"/>
      <c r="P376" s="205"/>
      <c r="Q376" s="205"/>
    </row>
    <row r="377" spans="15:17" x14ac:dyDescent="0.3">
      <c r="O377" s="202"/>
      <c r="P377" s="205"/>
      <c r="Q377" s="205"/>
    </row>
    <row r="378" spans="15:17" x14ac:dyDescent="0.3">
      <c r="O378" s="202"/>
      <c r="P378" s="205"/>
      <c r="Q378" s="205"/>
    </row>
    <row r="379" spans="15:17" x14ac:dyDescent="0.3">
      <c r="O379" s="202"/>
      <c r="P379" s="205"/>
      <c r="Q379" s="205"/>
    </row>
    <row r="380" spans="15:17" x14ac:dyDescent="0.3">
      <c r="O380" s="202"/>
      <c r="P380" s="205"/>
      <c r="Q380" s="205"/>
    </row>
    <row r="381" spans="15:17" x14ac:dyDescent="0.3">
      <c r="O381" s="202"/>
      <c r="P381" s="205"/>
      <c r="Q381" s="205"/>
    </row>
    <row r="382" spans="15:17" x14ac:dyDescent="0.3">
      <c r="O382" s="202"/>
      <c r="P382" s="205"/>
      <c r="Q382" s="205"/>
    </row>
    <row r="383" spans="15:17" x14ac:dyDescent="0.3">
      <c r="O383" s="202"/>
      <c r="P383" s="205"/>
      <c r="Q383" s="205"/>
    </row>
    <row r="384" spans="15:17" x14ac:dyDescent="0.3">
      <c r="O384" s="202"/>
      <c r="P384" s="205"/>
      <c r="Q384" s="205"/>
    </row>
    <row r="385" spans="15:17" x14ac:dyDescent="0.3">
      <c r="O385" s="202"/>
      <c r="P385" s="205"/>
      <c r="Q385" s="205"/>
    </row>
    <row r="386" spans="15:17" x14ac:dyDescent="0.3">
      <c r="O386" s="202"/>
      <c r="P386" s="205"/>
      <c r="Q386" s="205"/>
    </row>
    <row r="387" spans="15:17" x14ac:dyDescent="0.3">
      <c r="O387" s="202"/>
      <c r="P387" s="205"/>
      <c r="Q387" s="205"/>
    </row>
    <row r="388" spans="15:17" x14ac:dyDescent="0.3">
      <c r="O388" s="202"/>
      <c r="P388" s="205"/>
      <c r="Q388" s="205"/>
    </row>
    <row r="389" spans="15:17" x14ac:dyDescent="0.3">
      <c r="O389" s="202"/>
      <c r="P389" s="205"/>
      <c r="Q389" s="205"/>
    </row>
    <row r="390" spans="15:17" x14ac:dyDescent="0.3">
      <c r="O390" s="202"/>
      <c r="P390" s="205"/>
      <c r="Q390" s="205"/>
    </row>
    <row r="391" spans="15:17" x14ac:dyDescent="0.3">
      <c r="O391" s="202"/>
      <c r="P391" s="205"/>
      <c r="Q391" s="205"/>
    </row>
    <row r="392" spans="15:17" x14ac:dyDescent="0.3">
      <c r="O392" s="202"/>
      <c r="P392" s="205"/>
      <c r="Q392" s="205"/>
    </row>
    <row r="393" spans="15:17" x14ac:dyDescent="0.3">
      <c r="O393" s="202"/>
      <c r="P393" s="205"/>
      <c r="Q393" s="205"/>
    </row>
    <row r="394" spans="15:17" x14ac:dyDescent="0.3">
      <c r="O394" s="202"/>
      <c r="P394" s="205"/>
      <c r="Q394" s="205"/>
    </row>
    <row r="395" spans="15:17" x14ac:dyDescent="0.3">
      <c r="O395" s="202"/>
      <c r="P395" s="205"/>
      <c r="Q395" s="205"/>
    </row>
    <row r="396" spans="15:17" x14ac:dyDescent="0.3">
      <c r="O396" s="202"/>
      <c r="P396" s="205"/>
      <c r="Q396" s="205"/>
    </row>
    <row r="397" spans="15:17" x14ac:dyDescent="0.3">
      <c r="O397" s="202"/>
      <c r="P397" s="205"/>
      <c r="Q397" s="205"/>
    </row>
    <row r="398" spans="15:17" x14ac:dyDescent="0.3">
      <c r="O398" s="202"/>
      <c r="P398" s="205"/>
      <c r="Q398" s="205"/>
    </row>
    <row r="399" spans="15:17" x14ac:dyDescent="0.3">
      <c r="O399" s="202"/>
      <c r="P399" s="205"/>
      <c r="Q399" s="205"/>
    </row>
    <row r="400" spans="15:17" x14ac:dyDescent="0.3">
      <c r="O400" s="202"/>
      <c r="P400" s="205"/>
      <c r="Q400" s="205"/>
    </row>
    <row r="401" spans="15:17" x14ac:dyDescent="0.3">
      <c r="O401" s="202"/>
      <c r="P401" s="205"/>
      <c r="Q401" s="205"/>
    </row>
    <row r="402" spans="15:17" x14ac:dyDescent="0.3">
      <c r="O402" s="202"/>
      <c r="P402" s="205"/>
      <c r="Q402" s="205"/>
    </row>
    <row r="403" spans="15:17" x14ac:dyDescent="0.3">
      <c r="O403" s="202"/>
      <c r="P403" s="205"/>
      <c r="Q403" s="205"/>
    </row>
    <row r="404" spans="15:17" x14ac:dyDescent="0.3">
      <c r="O404" s="202"/>
      <c r="P404" s="205"/>
      <c r="Q404" s="205"/>
    </row>
    <row r="405" spans="15:17" x14ac:dyDescent="0.3">
      <c r="O405" s="202"/>
      <c r="P405" s="205"/>
      <c r="Q405" s="205"/>
    </row>
    <row r="406" spans="15:17" x14ac:dyDescent="0.3">
      <c r="O406" s="202"/>
      <c r="P406" s="205"/>
      <c r="Q406" s="205"/>
    </row>
    <row r="407" spans="15:17" x14ac:dyDescent="0.3">
      <c r="O407" s="202"/>
      <c r="P407" s="205"/>
      <c r="Q407" s="205"/>
    </row>
    <row r="408" spans="15:17" x14ac:dyDescent="0.3">
      <c r="O408" s="202"/>
      <c r="P408" s="205"/>
      <c r="Q408" s="205"/>
    </row>
    <row r="409" spans="15:17" x14ac:dyDescent="0.3">
      <c r="O409" s="202"/>
      <c r="P409" s="205"/>
      <c r="Q409" s="205"/>
    </row>
    <row r="410" spans="15:17" x14ac:dyDescent="0.3">
      <c r="O410" s="202"/>
      <c r="P410" s="205"/>
      <c r="Q410" s="205"/>
    </row>
    <row r="411" spans="15:17" x14ac:dyDescent="0.3">
      <c r="O411" s="202"/>
      <c r="P411" s="205"/>
      <c r="Q411" s="205"/>
    </row>
    <row r="412" spans="15:17" x14ac:dyDescent="0.3">
      <c r="O412" s="202"/>
      <c r="P412" s="205"/>
      <c r="Q412" s="205"/>
    </row>
    <row r="413" spans="15:17" x14ac:dyDescent="0.3">
      <c r="O413" s="202"/>
      <c r="P413" s="205"/>
      <c r="Q413" s="205"/>
    </row>
    <row r="414" spans="15:17" x14ac:dyDescent="0.3">
      <c r="O414" s="202"/>
      <c r="P414" s="205"/>
      <c r="Q414" s="205"/>
    </row>
    <row r="415" spans="15:17" x14ac:dyDescent="0.3">
      <c r="O415" s="202"/>
      <c r="P415" s="205"/>
      <c r="Q415" s="205"/>
    </row>
    <row r="416" spans="15:17" x14ac:dyDescent="0.3">
      <c r="O416" s="202"/>
      <c r="P416" s="205"/>
      <c r="Q416" s="205"/>
    </row>
    <row r="417" spans="15:17" x14ac:dyDescent="0.3">
      <c r="O417" s="202"/>
      <c r="P417" s="205"/>
      <c r="Q417" s="205"/>
    </row>
    <row r="418" spans="15:17" x14ac:dyDescent="0.3">
      <c r="O418" s="202"/>
      <c r="P418" s="205"/>
      <c r="Q418" s="205"/>
    </row>
    <row r="419" spans="15:17" x14ac:dyDescent="0.3">
      <c r="O419" s="202"/>
      <c r="P419" s="205"/>
      <c r="Q419" s="205"/>
    </row>
    <row r="420" spans="15:17" x14ac:dyDescent="0.3">
      <c r="O420" s="202"/>
      <c r="P420" s="205"/>
      <c r="Q420" s="205"/>
    </row>
    <row r="421" spans="15:17" x14ac:dyDescent="0.3">
      <c r="O421" s="202"/>
      <c r="P421" s="205"/>
      <c r="Q421" s="205"/>
    </row>
    <row r="422" spans="15:17" x14ac:dyDescent="0.3">
      <c r="O422" s="202"/>
      <c r="P422" s="205"/>
      <c r="Q422" s="205"/>
    </row>
    <row r="423" spans="15:17" x14ac:dyDescent="0.3">
      <c r="O423" s="202"/>
      <c r="P423" s="205"/>
      <c r="Q423" s="205"/>
    </row>
    <row r="424" spans="15:17" x14ac:dyDescent="0.3">
      <c r="O424" s="202"/>
      <c r="P424" s="205"/>
      <c r="Q424" s="205"/>
    </row>
    <row r="425" spans="15:17" x14ac:dyDescent="0.3">
      <c r="O425" s="202"/>
      <c r="P425" s="205"/>
      <c r="Q425" s="205"/>
    </row>
    <row r="426" spans="15:17" x14ac:dyDescent="0.3">
      <c r="O426" s="202"/>
      <c r="P426" s="205"/>
      <c r="Q426" s="205"/>
    </row>
    <row r="427" spans="15:17" x14ac:dyDescent="0.3">
      <c r="O427" s="202"/>
      <c r="P427" s="205"/>
      <c r="Q427" s="205"/>
    </row>
    <row r="428" spans="15:17" x14ac:dyDescent="0.3">
      <c r="O428" s="202"/>
      <c r="P428" s="205"/>
      <c r="Q428" s="205"/>
    </row>
    <row r="429" spans="15:17" x14ac:dyDescent="0.3">
      <c r="O429" s="202"/>
      <c r="P429" s="205"/>
      <c r="Q429" s="205"/>
    </row>
    <row r="430" spans="15:17" x14ac:dyDescent="0.3">
      <c r="O430" s="202"/>
      <c r="P430" s="205"/>
      <c r="Q430" s="205"/>
    </row>
    <row r="431" spans="15:17" x14ac:dyDescent="0.3">
      <c r="O431" s="202"/>
      <c r="P431" s="205"/>
      <c r="Q431" s="205"/>
    </row>
    <row r="432" spans="15:17" x14ac:dyDescent="0.3">
      <c r="O432" s="202"/>
      <c r="P432" s="205"/>
      <c r="Q432" s="205"/>
    </row>
    <row r="433" spans="15:17" x14ac:dyDescent="0.3">
      <c r="O433" s="202"/>
      <c r="P433" s="205"/>
      <c r="Q433" s="205"/>
    </row>
    <row r="434" spans="15:17" x14ac:dyDescent="0.3">
      <c r="O434" s="202"/>
      <c r="P434" s="205"/>
      <c r="Q434" s="205"/>
    </row>
    <row r="435" spans="15:17" x14ac:dyDescent="0.3">
      <c r="O435" s="202"/>
      <c r="P435" s="205"/>
      <c r="Q435" s="205"/>
    </row>
    <row r="436" spans="15:17" x14ac:dyDescent="0.3">
      <c r="O436" s="202"/>
      <c r="P436" s="205"/>
      <c r="Q436" s="205"/>
    </row>
    <row r="437" spans="15:17" x14ac:dyDescent="0.3">
      <c r="O437" s="202"/>
      <c r="P437" s="205"/>
      <c r="Q437" s="205"/>
    </row>
    <row r="438" spans="15:17" x14ac:dyDescent="0.3">
      <c r="O438" s="202"/>
      <c r="P438" s="205"/>
      <c r="Q438" s="205"/>
    </row>
    <row r="439" spans="15:17" x14ac:dyDescent="0.3">
      <c r="O439" s="202"/>
      <c r="P439" s="205"/>
      <c r="Q439" s="205"/>
    </row>
    <row r="440" spans="15:17" x14ac:dyDescent="0.3">
      <c r="O440" s="202"/>
      <c r="P440" s="205"/>
      <c r="Q440" s="205"/>
    </row>
    <row r="441" spans="15:17" x14ac:dyDescent="0.3">
      <c r="O441" s="202"/>
      <c r="P441" s="205"/>
      <c r="Q441" s="205"/>
    </row>
    <row r="442" spans="15:17" x14ac:dyDescent="0.3">
      <c r="O442" s="202"/>
      <c r="P442" s="205"/>
      <c r="Q442" s="205"/>
    </row>
    <row r="443" spans="15:17" x14ac:dyDescent="0.3">
      <c r="O443" s="202"/>
      <c r="P443" s="205"/>
      <c r="Q443" s="205"/>
    </row>
    <row r="444" spans="15:17" x14ac:dyDescent="0.3">
      <c r="O444" s="202"/>
      <c r="P444" s="205"/>
      <c r="Q444" s="205"/>
    </row>
    <row r="445" spans="15:17" x14ac:dyDescent="0.3">
      <c r="O445" s="202"/>
      <c r="P445" s="205"/>
      <c r="Q445" s="205"/>
    </row>
    <row r="446" spans="15:17" x14ac:dyDescent="0.3">
      <c r="O446" s="202"/>
      <c r="P446" s="205"/>
      <c r="Q446" s="205"/>
    </row>
    <row r="447" spans="15:17" x14ac:dyDescent="0.3">
      <c r="O447" s="202"/>
      <c r="P447" s="205"/>
      <c r="Q447" s="205"/>
    </row>
    <row r="448" spans="15:17" x14ac:dyDescent="0.3">
      <c r="O448" s="202"/>
      <c r="P448" s="205"/>
      <c r="Q448" s="205"/>
    </row>
    <row r="449" spans="15:17" x14ac:dyDescent="0.3">
      <c r="O449" s="202"/>
      <c r="P449" s="205"/>
      <c r="Q449" s="205"/>
    </row>
    <row r="450" spans="15:17" x14ac:dyDescent="0.3">
      <c r="O450" s="202"/>
      <c r="P450" s="205"/>
      <c r="Q450" s="205"/>
    </row>
    <row r="451" spans="15:17" x14ac:dyDescent="0.3">
      <c r="O451" s="202"/>
      <c r="P451" s="205"/>
      <c r="Q451" s="205"/>
    </row>
    <row r="452" spans="15:17" x14ac:dyDescent="0.3">
      <c r="O452" s="202"/>
      <c r="P452" s="205"/>
      <c r="Q452" s="205"/>
    </row>
    <row r="453" spans="15:17" x14ac:dyDescent="0.3">
      <c r="O453" s="202"/>
      <c r="P453" s="205"/>
      <c r="Q453" s="205"/>
    </row>
    <row r="454" spans="15:17" x14ac:dyDescent="0.3">
      <c r="O454" s="202"/>
      <c r="P454" s="205"/>
      <c r="Q454" s="205"/>
    </row>
    <row r="455" spans="15:17" x14ac:dyDescent="0.3">
      <c r="O455" s="202"/>
      <c r="P455" s="205"/>
      <c r="Q455" s="205"/>
    </row>
    <row r="456" spans="15:17" x14ac:dyDescent="0.3">
      <c r="O456" s="202"/>
      <c r="P456" s="205"/>
      <c r="Q456" s="205"/>
    </row>
    <row r="457" spans="15:17" x14ac:dyDescent="0.3">
      <c r="O457" s="202"/>
      <c r="P457" s="205"/>
      <c r="Q457" s="205"/>
    </row>
    <row r="458" spans="15:17" x14ac:dyDescent="0.3">
      <c r="O458" s="202"/>
      <c r="P458" s="205"/>
      <c r="Q458" s="205"/>
    </row>
    <row r="459" spans="15:17" x14ac:dyDescent="0.3">
      <c r="O459" s="202"/>
      <c r="P459" s="205"/>
      <c r="Q459" s="205"/>
    </row>
    <row r="460" spans="15:17" x14ac:dyDescent="0.3">
      <c r="O460" s="202"/>
      <c r="P460" s="205"/>
      <c r="Q460" s="205"/>
    </row>
    <row r="461" spans="15:17" x14ac:dyDescent="0.3">
      <c r="O461" s="202"/>
      <c r="P461" s="205"/>
      <c r="Q461" s="205"/>
    </row>
    <row r="462" spans="15:17" x14ac:dyDescent="0.3">
      <c r="O462" s="202"/>
      <c r="P462" s="205"/>
      <c r="Q462" s="205"/>
    </row>
    <row r="463" spans="15:17" x14ac:dyDescent="0.3">
      <c r="O463" s="202"/>
      <c r="P463" s="205"/>
      <c r="Q463" s="205"/>
    </row>
    <row r="464" spans="15:17" x14ac:dyDescent="0.3">
      <c r="O464" s="202"/>
      <c r="P464" s="205"/>
      <c r="Q464" s="205"/>
    </row>
    <row r="465" spans="15:17" x14ac:dyDescent="0.3">
      <c r="O465" s="202"/>
      <c r="P465" s="205"/>
      <c r="Q465" s="205"/>
    </row>
    <row r="466" spans="15:17" x14ac:dyDescent="0.3">
      <c r="O466" s="202"/>
      <c r="P466" s="205"/>
      <c r="Q466" s="205"/>
    </row>
    <row r="467" spans="15:17" x14ac:dyDescent="0.3">
      <c r="O467" s="202"/>
      <c r="P467" s="205"/>
      <c r="Q467" s="205"/>
    </row>
    <row r="468" spans="15:17" x14ac:dyDescent="0.3">
      <c r="O468" s="202"/>
      <c r="P468" s="205"/>
      <c r="Q468" s="205"/>
    </row>
    <row r="469" spans="15:17" x14ac:dyDescent="0.3">
      <c r="O469" s="202"/>
      <c r="P469" s="205"/>
      <c r="Q469" s="205"/>
    </row>
    <row r="470" spans="15:17" x14ac:dyDescent="0.3">
      <c r="O470" s="202"/>
      <c r="P470" s="205"/>
      <c r="Q470" s="205"/>
    </row>
    <row r="471" spans="15:17" x14ac:dyDescent="0.3">
      <c r="O471" s="202"/>
      <c r="P471" s="205"/>
      <c r="Q471" s="205"/>
    </row>
    <row r="472" spans="15:17" x14ac:dyDescent="0.3">
      <c r="O472" s="202"/>
      <c r="P472" s="205"/>
      <c r="Q472" s="205"/>
    </row>
    <row r="473" spans="15:17" x14ac:dyDescent="0.3">
      <c r="O473" s="202"/>
      <c r="P473" s="205"/>
      <c r="Q473" s="205"/>
    </row>
    <row r="474" spans="15:17" x14ac:dyDescent="0.3">
      <c r="O474" s="202"/>
      <c r="P474" s="205"/>
      <c r="Q474" s="205"/>
    </row>
    <row r="475" spans="15:17" x14ac:dyDescent="0.3">
      <c r="O475" s="202"/>
      <c r="P475" s="205"/>
      <c r="Q475" s="205"/>
    </row>
    <row r="476" spans="15:17" x14ac:dyDescent="0.3">
      <c r="O476" s="202"/>
      <c r="P476" s="205"/>
      <c r="Q476" s="205"/>
    </row>
    <row r="477" spans="15:17" x14ac:dyDescent="0.3">
      <c r="O477" s="202"/>
      <c r="P477" s="205"/>
      <c r="Q477" s="205"/>
    </row>
    <row r="478" spans="15:17" x14ac:dyDescent="0.3">
      <c r="O478" s="202"/>
      <c r="P478" s="205"/>
      <c r="Q478" s="205"/>
    </row>
    <row r="479" spans="15:17" x14ac:dyDescent="0.3">
      <c r="O479" s="202"/>
      <c r="P479" s="205"/>
      <c r="Q479" s="205"/>
    </row>
    <row r="480" spans="15:17" x14ac:dyDescent="0.3">
      <c r="O480" s="202"/>
      <c r="P480" s="205"/>
      <c r="Q480" s="205"/>
    </row>
    <row r="481" spans="15:17" x14ac:dyDescent="0.3">
      <c r="O481" s="202"/>
      <c r="P481" s="205"/>
      <c r="Q481" s="205"/>
    </row>
    <row r="482" spans="15:17" x14ac:dyDescent="0.3">
      <c r="O482" s="202"/>
      <c r="P482" s="205"/>
      <c r="Q482" s="205"/>
    </row>
    <row r="483" spans="15:17" x14ac:dyDescent="0.3">
      <c r="O483" s="202"/>
      <c r="P483" s="205"/>
      <c r="Q483" s="205"/>
    </row>
    <row r="484" spans="15:17" x14ac:dyDescent="0.3">
      <c r="O484" s="202"/>
      <c r="P484" s="205"/>
      <c r="Q484" s="205"/>
    </row>
    <row r="485" spans="15:17" x14ac:dyDescent="0.3">
      <c r="O485" s="202"/>
      <c r="P485" s="205"/>
      <c r="Q485" s="205"/>
    </row>
    <row r="486" spans="15:17" x14ac:dyDescent="0.3">
      <c r="O486" s="202"/>
      <c r="P486" s="205"/>
      <c r="Q486" s="205"/>
    </row>
    <row r="487" spans="15:17" x14ac:dyDescent="0.3">
      <c r="O487" s="202"/>
      <c r="P487" s="205"/>
      <c r="Q487" s="205"/>
    </row>
    <row r="488" spans="15:17" x14ac:dyDescent="0.3">
      <c r="O488" s="202"/>
      <c r="P488" s="205"/>
      <c r="Q488" s="205"/>
    </row>
    <row r="489" spans="15:17" x14ac:dyDescent="0.3">
      <c r="O489" s="202"/>
      <c r="P489" s="205"/>
      <c r="Q489" s="205"/>
    </row>
    <row r="490" spans="15:17" x14ac:dyDescent="0.3">
      <c r="O490" s="202"/>
      <c r="P490" s="205"/>
      <c r="Q490" s="205"/>
    </row>
    <row r="491" spans="15:17" x14ac:dyDescent="0.3">
      <c r="O491" s="202"/>
      <c r="P491" s="205"/>
      <c r="Q491" s="205"/>
    </row>
    <row r="492" spans="15:17" x14ac:dyDescent="0.3">
      <c r="O492" s="202"/>
      <c r="P492" s="205"/>
      <c r="Q492" s="205"/>
    </row>
    <row r="493" spans="15:17" x14ac:dyDescent="0.3">
      <c r="O493" s="202"/>
      <c r="P493" s="205"/>
      <c r="Q493" s="205"/>
    </row>
    <row r="494" spans="15:17" x14ac:dyDescent="0.3">
      <c r="O494" s="202"/>
      <c r="P494" s="205"/>
      <c r="Q494" s="205"/>
    </row>
    <row r="495" spans="15:17" x14ac:dyDescent="0.3">
      <c r="O495" s="202"/>
      <c r="P495" s="205"/>
      <c r="Q495" s="205"/>
    </row>
    <row r="496" spans="15:17" x14ac:dyDescent="0.3">
      <c r="O496" s="202"/>
      <c r="P496" s="205"/>
      <c r="Q496" s="205"/>
    </row>
    <row r="497" spans="15:17" x14ac:dyDescent="0.3">
      <c r="O497" s="202"/>
      <c r="P497" s="205"/>
      <c r="Q497" s="205"/>
    </row>
    <row r="498" spans="15:17" x14ac:dyDescent="0.3">
      <c r="O498" s="202"/>
      <c r="P498" s="205"/>
      <c r="Q498" s="205"/>
    </row>
    <row r="499" spans="15:17" x14ac:dyDescent="0.3">
      <c r="O499" s="202"/>
      <c r="P499" s="205"/>
      <c r="Q499" s="205"/>
    </row>
    <row r="500" spans="15:17" x14ac:dyDescent="0.3">
      <c r="O500" s="202"/>
      <c r="P500" s="205"/>
      <c r="Q500" s="205"/>
    </row>
    <row r="501" spans="15:17" x14ac:dyDescent="0.3">
      <c r="O501" s="202"/>
      <c r="P501" s="205"/>
      <c r="Q501" s="205"/>
    </row>
    <row r="502" spans="15:17" x14ac:dyDescent="0.3">
      <c r="O502" s="202"/>
      <c r="P502" s="205"/>
      <c r="Q502" s="205"/>
    </row>
    <row r="503" spans="15:17" x14ac:dyDescent="0.3">
      <c r="O503" s="202"/>
      <c r="P503" s="205"/>
      <c r="Q503" s="205"/>
    </row>
    <row r="504" spans="15:17" x14ac:dyDescent="0.3">
      <c r="O504" s="202"/>
      <c r="P504" s="205"/>
      <c r="Q504" s="205"/>
    </row>
    <row r="505" spans="15:17" x14ac:dyDescent="0.3">
      <c r="O505" s="202"/>
      <c r="P505" s="205"/>
      <c r="Q505" s="205"/>
    </row>
    <row r="506" spans="15:17" x14ac:dyDescent="0.3">
      <c r="O506" s="202"/>
      <c r="P506" s="205"/>
      <c r="Q506" s="205"/>
    </row>
    <row r="507" spans="15:17" x14ac:dyDescent="0.3">
      <c r="O507" s="202"/>
      <c r="P507" s="205"/>
      <c r="Q507" s="205"/>
    </row>
    <row r="508" spans="15:17" x14ac:dyDescent="0.3">
      <c r="O508" s="202"/>
      <c r="P508" s="205"/>
      <c r="Q508" s="205"/>
    </row>
    <row r="509" spans="15:17" x14ac:dyDescent="0.3">
      <c r="O509" s="202"/>
      <c r="P509" s="205"/>
      <c r="Q509" s="205"/>
    </row>
    <row r="510" spans="15:17" x14ac:dyDescent="0.3">
      <c r="O510" s="202"/>
      <c r="P510" s="205"/>
      <c r="Q510" s="205"/>
    </row>
    <row r="511" spans="15:17" x14ac:dyDescent="0.3">
      <c r="O511" s="202"/>
      <c r="P511" s="205"/>
      <c r="Q511" s="205"/>
    </row>
    <row r="512" spans="15:17" x14ac:dyDescent="0.3">
      <c r="O512" s="202"/>
      <c r="P512" s="205"/>
      <c r="Q512" s="205"/>
    </row>
    <row r="513" spans="15:17" x14ac:dyDescent="0.3">
      <c r="O513" s="202"/>
      <c r="P513" s="205"/>
      <c r="Q513" s="205"/>
    </row>
    <row r="514" spans="15:17" x14ac:dyDescent="0.3">
      <c r="O514" s="202"/>
      <c r="P514" s="205"/>
      <c r="Q514" s="205"/>
    </row>
    <row r="515" spans="15:17" x14ac:dyDescent="0.3">
      <c r="O515" s="202"/>
      <c r="P515" s="205"/>
      <c r="Q515" s="205"/>
    </row>
    <row r="516" spans="15:17" x14ac:dyDescent="0.3">
      <c r="O516" s="202"/>
      <c r="P516" s="205"/>
      <c r="Q516" s="205"/>
    </row>
    <row r="517" spans="15:17" x14ac:dyDescent="0.3">
      <c r="O517" s="202"/>
      <c r="P517" s="205"/>
      <c r="Q517" s="205"/>
    </row>
    <row r="518" spans="15:17" x14ac:dyDescent="0.3">
      <c r="O518" s="202"/>
      <c r="P518" s="205"/>
      <c r="Q518" s="205"/>
    </row>
    <row r="519" spans="15:17" x14ac:dyDescent="0.3">
      <c r="O519" s="202"/>
      <c r="P519" s="205"/>
      <c r="Q519" s="205"/>
    </row>
    <row r="520" spans="15:17" x14ac:dyDescent="0.3">
      <c r="O520" s="202"/>
      <c r="P520" s="205"/>
      <c r="Q520" s="205"/>
    </row>
    <row r="521" spans="15:17" x14ac:dyDescent="0.3">
      <c r="O521" s="202"/>
      <c r="P521" s="205"/>
      <c r="Q521" s="205"/>
    </row>
    <row r="522" spans="15:17" x14ac:dyDescent="0.3">
      <c r="O522" s="202"/>
      <c r="P522" s="205"/>
      <c r="Q522" s="205"/>
    </row>
    <row r="523" spans="15:17" x14ac:dyDescent="0.3">
      <c r="O523" s="202"/>
      <c r="P523" s="205"/>
      <c r="Q523" s="205"/>
    </row>
    <row r="524" spans="15:17" x14ac:dyDescent="0.3">
      <c r="O524" s="202"/>
      <c r="P524" s="205"/>
      <c r="Q524" s="205"/>
    </row>
    <row r="525" spans="15:17" x14ac:dyDescent="0.3">
      <c r="O525" s="202"/>
      <c r="P525" s="205"/>
      <c r="Q525" s="205"/>
    </row>
    <row r="526" spans="15:17" x14ac:dyDescent="0.3">
      <c r="O526" s="202"/>
      <c r="P526" s="205"/>
      <c r="Q526" s="205"/>
    </row>
    <row r="527" spans="15:17" x14ac:dyDescent="0.3">
      <c r="O527" s="202"/>
      <c r="P527" s="205"/>
      <c r="Q527" s="205"/>
    </row>
    <row r="528" spans="15:17" x14ac:dyDescent="0.3">
      <c r="O528" s="202"/>
      <c r="P528" s="205"/>
      <c r="Q528" s="205"/>
    </row>
    <row r="529" spans="15:17" x14ac:dyDescent="0.3">
      <c r="O529" s="202"/>
      <c r="P529" s="205"/>
      <c r="Q529" s="205"/>
    </row>
    <row r="530" spans="15:17" x14ac:dyDescent="0.3">
      <c r="O530" s="202"/>
      <c r="P530" s="205"/>
      <c r="Q530" s="205"/>
    </row>
    <row r="531" spans="15:17" x14ac:dyDescent="0.3">
      <c r="O531" s="202"/>
      <c r="P531" s="205"/>
      <c r="Q531" s="205"/>
    </row>
    <row r="532" spans="15:17" x14ac:dyDescent="0.3">
      <c r="O532" s="202"/>
      <c r="P532" s="205"/>
      <c r="Q532" s="205"/>
    </row>
    <row r="533" spans="15:17" x14ac:dyDescent="0.3">
      <c r="O533" s="202"/>
      <c r="P533" s="205"/>
      <c r="Q533" s="205"/>
    </row>
    <row r="534" spans="15:17" x14ac:dyDescent="0.3">
      <c r="O534" s="202"/>
      <c r="P534" s="205"/>
      <c r="Q534" s="205"/>
    </row>
    <row r="535" spans="15:17" x14ac:dyDescent="0.3">
      <c r="O535" s="202"/>
      <c r="P535" s="205"/>
      <c r="Q535" s="205"/>
    </row>
    <row r="536" spans="15:17" x14ac:dyDescent="0.3">
      <c r="O536" s="202"/>
      <c r="P536" s="205"/>
      <c r="Q536" s="205"/>
    </row>
    <row r="537" spans="15:17" x14ac:dyDescent="0.3">
      <c r="O537" s="202"/>
      <c r="P537" s="205"/>
      <c r="Q537" s="205"/>
    </row>
    <row r="538" spans="15:17" x14ac:dyDescent="0.3">
      <c r="O538" s="202"/>
      <c r="P538" s="205"/>
      <c r="Q538" s="205"/>
    </row>
    <row r="539" spans="15:17" x14ac:dyDescent="0.3">
      <c r="O539" s="202"/>
      <c r="P539" s="205"/>
      <c r="Q539" s="205"/>
    </row>
    <row r="540" spans="15:17" x14ac:dyDescent="0.3">
      <c r="O540" s="202"/>
      <c r="P540" s="205"/>
      <c r="Q540" s="205"/>
    </row>
    <row r="541" spans="15:17" x14ac:dyDescent="0.3">
      <c r="O541" s="202"/>
      <c r="P541" s="205"/>
      <c r="Q541" s="205"/>
    </row>
    <row r="542" spans="15:17" x14ac:dyDescent="0.3">
      <c r="O542" s="202"/>
      <c r="P542" s="205"/>
      <c r="Q542" s="205"/>
    </row>
    <row r="543" spans="15:17" x14ac:dyDescent="0.3">
      <c r="O543" s="202"/>
      <c r="P543" s="205"/>
      <c r="Q543" s="205"/>
    </row>
    <row r="544" spans="15:17" x14ac:dyDescent="0.3">
      <c r="O544" s="202"/>
      <c r="P544" s="205"/>
      <c r="Q544" s="205"/>
    </row>
    <row r="545" spans="15:17" x14ac:dyDescent="0.3">
      <c r="O545" s="202"/>
      <c r="P545" s="205"/>
      <c r="Q545" s="205"/>
    </row>
    <row r="546" spans="15:17" x14ac:dyDescent="0.3">
      <c r="O546" s="202"/>
      <c r="P546" s="205"/>
      <c r="Q546" s="205"/>
    </row>
    <row r="547" spans="15:17" x14ac:dyDescent="0.3">
      <c r="O547" s="202"/>
      <c r="P547" s="205"/>
      <c r="Q547" s="205"/>
    </row>
    <row r="548" spans="15:17" x14ac:dyDescent="0.3">
      <c r="O548" s="202"/>
      <c r="P548" s="205"/>
      <c r="Q548" s="205"/>
    </row>
    <row r="549" spans="15:17" x14ac:dyDescent="0.3">
      <c r="O549" s="202"/>
      <c r="P549" s="205"/>
      <c r="Q549" s="205"/>
    </row>
    <row r="550" spans="15:17" x14ac:dyDescent="0.3">
      <c r="O550" s="202"/>
      <c r="P550" s="205"/>
      <c r="Q550" s="205"/>
    </row>
    <row r="551" spans="15:17" x14ac:dyDescent="0.3">
      <c r="O551" s="202"/>
      <c r="P551" s="205"/>
      <c r="Q551" s="205"/>
    </row>
    <row r="552" spans="15:17" x14ac:dyDescent="0.3">
      <c r="O552" s="202"/>
      <c r="P552" s="205"/>
      <c r="Q552" s="205"/>
    </row>
    <row r="553" spans="15:17" x14ac:dyDescent="0.3">
      <c r="O553" s="202"/>
      <c r="P553" s="205"/>
      <c r="Q553" s="205"/>
    </row>
    <row r="554" spans="15:17" x14ac:dyDescent="0.3">
      <c r="O554" s="202"/>
      <c r="P554" s="205"/>
      <c r="Q554" s="205"/>
    </row>
    <row r="555" spans="15:17" x14ac:dyDescent="0.3">
      <c r="O555" s="202"/>
      <c r="P555" s="205"/>
      <c r="Q555" s="205"/>
    </row>
    <row r="556" spans="15:17" x14ac:dyDescent="0.3">
      <c r="O556" s="202"/>
      <c r="P556" s="205"/>
      <c r="Q556" s="205"/>
    </row>
    <row r="557" spans="15:17" x14ac:dyDescent="0.3">
      <c r="O557" s="202"/>
      <c r="P557" s="205"/>
      <c r="Q557" s="205"/>
    </row>
    <row r="558" spans="15:17" x14ac:dyDescent="0.3">
      <c r="O558" s="202"/>
      <c r="P558" s="205"/>
      <c r="Q558" s="205"/>
    </row>
    <row r="559" spans="15:17" x14ac:dyDescent="0.3">
      <c r="O559" s="202"/>
      <c r="P559" s="205"/>
      <c r="Q559" s="205"/>
    </row>
    <row r="560" spans="15:17" x14ac:dyDescent="0.3">
      <c r="O560" s="202"/>
      <c r="P560" s="205"/>
      <c r="Q560" s="205"/>
    </row>
    <row r="561" spans="15:17" x14ac:dyDescent="0.3">
      <c r="O561" s="202"/>
      <c r="P561" s="205"/>
      <c r="Q561" s="205"/>
    </row>
    <row r="562" spans="15:17" x14ac:dyDescent="0.3">
      <c r="O562" s="202"/>
      <c r="P562" s="205"/>
      <c r="Q562" s="205"/>
    </row>
    <row r="563" spans="15:17" x14ac:dyDescent="0.3">
      <c r="O563" s="202"/>
      <c r="P563" s="205"/>
      <c r="Q563" s="205"/>
    </row>
    <row r="564" spans="15:17" x14ac:dyDescent="0.3">
      <c r="O564" s="202"/>
      <c r="P564" s="205"/>
      <c r="Q564" s="205"/>
    </row>
    <row r="565" spans="15:17" x14ac:dyDescent="0.3">
      <c r="O565" s="202"/>
      <c r="P565" s="205"/>
      <c r="Q565" s="205"/>
    </row>
    <row r="566" spans="15:17" x14ac:dyDescent="0.3">
      <c r="O566" s="202"/>
      <c r="P566" s="205"/>
      <c r="Q566" s="205"/>
    </row>
    <row r="567" spans="15:17" x14ac:dyDescent="0.3">
      <c r="O567" s="202"/>
      <c r="P567" s="205"/>
      <c r="Q567" s="205"/>
    </row>
    <row r="568" spans="15:17" x14ac:dyDescent="0.3">
      <c r="O568" s="202"/>
      <c r="P568" s="205"/>
      <c r="Q568" s="205"/>
    </row>
    <row r="569" spans="15:17" x14ac:dyDescent="0.3">
      <c r="O569" s="202"/>
      <c r="P569" s="205"/>
      <c r="Q569" s="205"/>
    </row>
    <row r="570" spans="15:17" x14ac:dyDescent="0.3">
      <c r="O570" s="202"/>
      <c r="P570" s="205"/>
      <c r="Q570" s="205"/>
    </row>
    <row r="571" spans="15:17" x14ac:dyDescent="0.3">
      <c r="O571" s="202"/>
      <c r="P571" s="205"/>
      <c r="Q571" s="205"/>
    </row>
    <row r="572" spans="15:17" x14ac:dyDescent="0.3">
      <c r="O572" s="202"/>
      <c r="P572" s="205"/>
      <c r="Q572" s="205"/>
    </row>
    <row r="573" spans="15:17" x14ac:dyDescent="0.3">
      <c r="O573" s="202"/>
      <c r="P573" s="205"/>
      <c r="Q573" s="205"/>
    </row>
    <row r="574" spans="15:17" x14ac:dyDescent="0.3">
      <c r="O574" s="202"/>
      <c r="P574" s="205"/>
      <c r="Q574" s="205"/>
    </row>
    <row r="575" spans="15:17" x14ac:dyDescent="0.3">
      <c r="O575" s="202"/>
      <c r="P575" s="205"/>
      <c r="Q575" s="205"/>
    </row>
    <row r="576" spans="15:17" x14ac:dyDescent="0.3">
      <c r="O576" s="202"/>
      <c r="P576" s="205"/>
      <c r="Q576" s="205"/>
    </row>
    <row r="577" spans="15:17" x14ac:dyDescent="0.3">
      <c r="O577" s="202"/>
      <c r="P577" s="205"/>
      <c r="Q577" s="205"/>
    </row>
    <row r="578" spans="15:17" x14ac:dyDescent="0.3">
      <c r="O578" s="202"/>
      <c r="P578" s="205"/>
      <c r="Q578" s="205"/>
    </row>
    <row r="579" spans="15:17" x14ac:dyDescent="0.3">
      <c r="O579" s="202"/>
      <c r="P579" s="205"/>
      <c r="Q579" s="205"/>
    </row>
    <row r="580" spans="15:17" x14ac:dyDescent="0.3">
      <c r="O580" s="202"/>
      <c r="P580" s="205"/>
      <c r="Q580" s="205"/>
    </row>
    <row r="581" spans="15:17" x14ac:dyDescent="0.3">
      <c r="O581" s="202"/>
      <c r="P581" s="205"/>
      <c r="Q581" s="205"/>
    </row>
    <row r="582" spans="15:17" x14ac:dyDescent="0.3">
      <c r="O582" s="202"/>
      <c r="P582" s="205"/>
      <c r="Q582" s="205"/>
    </row>
    <row r="583" spans="15:17" x14ac:dyDescent="0.3">
      <c r="O583" s="202"/>
      <c r="P583" s="205"/>
      <c r="Q583" s="205"/>
    </row>
    <row r="584" spans="15:17" x14ac:dyDescent="0.3">
      <c r="O584" s="202"/>
      <c r="P584" s="205"/>
      <c r="Q584" s="205"/>
    </row>
    <row r="585" spans="15:17" x14ac:dyDescent="0.3">
      <c r="O585" s="202"/>
      <c r="P585" s="205"/>
      <c r="Q585" s="205"/>
    </row>
    <row r="586" spans="15:17" x14ac:dyDescent="0.3">
      <c r="O586" s="202"/>
      <c r="P586" s="205"/>
      <c r="Q586" s="205"/>
    </row>
    <row r="587" spans="15:17" x14ac:dyDescent="0.3">
      <c r="O587" s="202"/>
      <c r="P587" s="205"/>
      <c r="Q587" s="205"/>
    </row>
    <row r="588" spans="15:17" x14ac:dyDescent="0.3">
      <c r="O588" s="202"/>
      <c r="P588" s="205"/>
      <c r="Q588" s="205"/>
    </row>
    <row r="589" spans="15:17" x14ac:dyDescent="0.3">
      <c r="O589" s="202"/>
      <c r="P589" s="205"/>
      <c r="Q589" s="205"/>
    </row>
    <row r="590" spans="15:17" x14ac:dyDescent="0.3">
      <c r="O590" s="202"/>
      <c r="P590" s="205"/>
      <c r="Q590" s="205"/>
    </row>
    <row r="591" spans="15:17" x14ac:dyDescent="0.3">
      <c r="O591" s="202"/>
      <c r="P591" s="205"/>
      <c r="Q591" s="205"/>
    </row>
    <row r="592" spans="15:17" x14ac:dyDescent="0.3">
      <c r="O592" s="202"/>
      <c r="P592" s="205"/>
      <c r="Q592" s="205"/>
    </row>
    <row r="593" spans="15:17" x14ac:dyDescent="0.3">
      <c r="O593" s="202"/>
      <c r="P593" s="205"/>
      <c r="Q593" s="205"/>
    </row>
    <row r="594" spans="15:17" x14ac:dyDescent="0.3">
      <c r="O594" s="202"/>
      <c r="P594" s="205"/>
      <c r="Q594" s="205"/>
    </row>
    <row r="595" spans="15:17" x14ac:dyDescent="0.3">
      <c r="O595" s="202"/>
      <c r="P595" s="205"/>
      <c r="Q595" s="205"/>
    </row>
    <row r="596" spans="15:17" x14ac:dyDescent="0.3">
      <c r="O596" s="202"/>
      <c r="P596" s="205"/>
      <c r="Q596" s="205"/>
    </row>
    <row r="597" spans="15:17" x14ac:dyDescent="0.3">
      <c r="O597" s="202"/>
      <c r="P597" s="205"/>
      <c r="Q597" s="205"/>
    </row>
    <row r="598" spans="15:17" x14ac:dyDescent="0.3">
      <c r="O598" s="202"/>
      <c r="P598" s="205"/>
      <c r="Q598" s="205"/>
    </row>
    <row r="599" spans="15:17" x14ac:dyDescent="0.3">
      <c r="O599" s="202"/>
      <c r="P599" s="205"/>
      <c r="Q599" s="205"/>
    </row>
    <row r="600" spans="15:17" x14ac:dyDescent="0.3">
      <c r="O600" s="202"/>
      <c r="P600" s="205"/>
      <c r="Q600" s="205"/>
    </row>
    <row r="601" spans="15:17" x14ac:dyDescent="0.3">
      <c r="O601" s="202"/>
      <c r="P601" s="205"/>
      <c r="Q601" s="205"/>
    </row>
    <row r="602" spans="15:17" x14ac:dyDescent="0.3">
      <c r="O602" s="202"/>
      <c r="P602" s="205"/>
      <c r="Q602" s="205"/>
    </row>
    <row r="603" spans="15:17" x14ac:dyDescent="0.3">
      <c r="O603" s="202"/>
      <c r="P603" s="205"/>
      <c r="Q603" s="205"/>
    </row>
    <row r="604" spans="15:17" x14ac:dyDescent="0.3">
      <c r="O604" s="202"/>
      <c r="P604" s="205"/>
      <c r="Q604" s="205"/>
    </row>
    <row r="605" spans="15:17" x14ac:dyDescent="0.3">
      <c r="O605" s="202"/>
      <c r="P605" s="205"/>
      <c r="Q605" s="205"/>
    </row>
    <row r="606" spans="15:17" x14ac:dyDescent="0.3">
      <c r="O606" s="202"/>
      <c r="P606" s="205"/>
      <c r="Q606" s="205"/>
    </row>
    <row r="607" spans="15:17" x14ac:dyDescent="0.3">
      <c r="O607" s="202"/>
      <c r="P607" s="205"/>
      <c r="Q607" s="205"/>
    </row>
    <row r="608" spans="15:17" x14ac:dyDescent="0.3">
      <c r="O608" s="202"/>
      <c r="P608" s="205"/>
      <c r="Q608" s="205"/>
    </row>
    <row r="609" spans="15:17" x14ac:dyDescent="0.3">
      <c r="O609" s="202"/>
      <c r="P609" s="205"/>
      <c r="Q609" s="205"/>
    </row>
    <row r="610" spans="15:17" x14ac:dyDescent="0.3">
      <c r="O610" s="202"/>
      <c r="P610" s="205"/>
      <c r="Q610" s="205"/>
    </row>
    <row r="611" spans="15:17" x14ac:dyDescent="0.3">
      <c r="O611" s="202"/>
      <c r="P611" s="205"/>
      <c r="Q611" s="205"/>
    </row>
    <row r="612" spans="15:17" x14ac:dyDescent="0.3">
      <c r="O612" s="202"/>
      <c r="P612" s="205"/>
      <c r="Q612" s="205"/>
    </row>
    <row r="613" spans="15:17" x14ac:dyDescent="0.3">
      <c r="O613" s="202"/>
      <c r="P613" s="205"/>
      <c r="Q613" s="205"/>
    </row>
    <row r="614" spans="15:17" x14ac:dyDescent="0.3">
      <c r="O614" s="202"/>
      <c r="P614" s="205"/>
      <c r="Q614" s="205"/>
    </row>
    <row r="615" spans="15:17" x14ac:dyDescent="0.3">
      <c r="O615" s="202"/>
      <c r="P615" s="205"/>
      <c r="Q615" s="205"/>
    </row>
    <row r="616" spans="15:17" x14ac:dyDescent="0.3">
      <c r="O616" s="202"/>
      <c r="P616" s="205"/>
      <c r="Q616" s="205"/>
    </row>
    <row r="617" spans="15:17" x14ac:dyDescent="0.3">
      <c r="O617" s="202"/>
      <c r="P617" s="205"/>
      <c r="Q617" s="205"/>
    </row>
    <row r="618" spans="15:17" x14ac:dyDescent="0.3">
      <c r="O618" s="202"/>
      <c r="P618" s="205"/>
      <c r="Q618" s="205"/>
    </row>
    <row r="619" spans="15:17" x14ac:dyDescent="0.3">
      <c r="O619" s="202"/>
      <c r="P619" s="205"/>
      <c r="Q619" s="205"/>
    </row>
    <row r="620" spans="15:17" x14ac:dyDescent="0.3">
      <c r="O620" s="202"/>
      <c r="P620" s="205"/>
      <c r="Q620" s="205"/>
    </row>
    <row r="621" spans="15:17" x14ac:dyDescent="0.3">
      <c r="O621" s="202"/>
      <c r="P621" s="205"/>
      <c r="Q621" s="205"/>
    </row>
    <row r="622" spans="15:17" x14ac:dyDescent="0.3">
      <c r="O622" s="202"/>
      <c r="P622" s="205"/>
      <c r="Q622" s="205"/>
    </row>
    <row r="623" spans="15:17" x14ac:dyDescent="0.3">
      <c r="O623" s="202"/>
      <c r="P623" s="205"/>
      <c r="Q623" s="205"/>
    </row>
    <row r="624" spans="15:17" x14ac:dyDescent="0.3">
      <c r="O624" s="202"/>
      <c r="P624" s="205"/>
      <c r="Q624" s="205"/>
    </row>
    <row r="625" spans="15:17" x14ac:dyDescent="0.3">
      <c r="O625" s="202"/>
      <c r="P625" s="205"/>
      <c r="Q625" s="205"/>
    </row>
    <row r="626" spans="15:17" x14ac:dyDescent="0.3">
      <c r="O626" s="202"/>
      <c r="P626" s="205"/>
      <c r="Q626" s="205"/>
    </row>
    <row r="627" spans="15:17" x14ac:dyDescent="0.3">
      <c r="O627" s="202"/>
      <c r="P627" s="205"/>
      <c r="Q627" s="205"/>
    </row>
    <row r="628" spans="15:17" x14ac:dyDescent="0.3">
      <c r="O628" s="202"/>
      <c r="P628" s="205"/>
      <c r="Q628" s="205"/>
    </row>
    <row r="629" spans="15:17" x14ac:dyDescent="0.3">
      <c r="O629" s="202"/>
      <c r="P629" s="205"/>
      <c r="Q629" s="205"/>
    </row>
    <row r="630" spans="15:17" x14ac:dyDescent="0.3">
      <c r="O630" s="202"/>
      <c r="P630" s="205"/>
      <c r="Q630" s="205"/>
    </row>
    <row r="631" spans="15:17" x14ac:dyDescent="0.3">
      <c r="O631" s="202"/>
      <c r="P631" s="205"/>
      <c r="Q631" s="205"/>
    </row>
    <row r="632" spans="15:17" x14ac:dyDescent="0.3">
      <c r="O632" s="202"/>
      <c r="P632" s="205"/>
      <c r="Q632" s="205"/>
    </row>
    <row r="633" spans="15:17" x14ac:dyDescent="0.3">
      <c r="O633" s="202"/>
      <c r="P633" s="205"/>
      <c r="Q633" s="205"/>
    </row>
    <row r="634" spans="15:17" x14ac:dyDescent="0.3">
      <c r="O634" s="202"/>
      <c r="P634" s="205"/>
      <c r="Q634" s="205"/>
    </row>
    <row r="635" spans="15:17" x14ac:dyDescent="0.3">
      <c r="O635" s="202"/>
      <c r="P635" s="205"/>
      <c r="Q635" s="205"/>
    </row>
    <row r="636" spans="15:17" x14ac:dyDescent="0.3">
      <c r="O636" s="202"/>
      <c r="P636" s="205"/>
      <c r="Q636" s="205"/>
    </row>
    <row r="637" spans="15:17" x14ac:dyDescent="0.3">
      <c r="O637" s="202"/>
      <c r="P637" s="205"/>
      <c r="Q637" s="205"/>
    </row>
    <row r="638" spans="15:17" x14ac:dyDescent="0.3">
      <c r="O638" s="202"/>
      <c r="P638" s="205"/>
      <c r="Q638" s="205"/>
    </row>
    <row r="639" spans="15:17" x14ac:dyDescent="0.3">
      <c r="O639" s="202"/>
      <c r="P639" s="205"/>
      <c r="Q639" s="205"/>
    </row>
    <row r="640" spans="15:17" x14ac:dyDescent="0.3">
      <c r="O640" s="202"/>
      <c r="P640" s="205"/>
      <c r="Q640" s="205"/>
    </row>
    <row r="641" spans="15:17" x14ac:dyDescent="0.3">
      <c r="O641" s="202"/>
      <c r="P641" s="205"/>
      <c r="Q641" s="205"/>
    </row>
    <row r="642" spans="15:17" x14ac:dyDescent="0.3">
      <c r="O642" s="202"/>
      <c r="P642" s="205"/>
      <c r="Q642" s="205"/>
    </row>
    <row r="643" spans="15:17" x14ac:dyDescent="0.3">
      <c r="O643" s="202"/>
      <c r="P643" s="205"/>
      <c r="Q643" s="205"/>
    </row>
    <row r="644" spans="15:17" x14ac:dyDescent="0.3">
      <c r="O644" s="202"/>
      <c r="P644" s="205"/>
      <c r="Q644" s="205"/>
    </row>
    <row r="645" spans="15:17" x14ac:dyDescent="0.3">
      <c r="O645" s="202"/>
      <c r="P645" s="205"/>
      <c r="Q645" s="205"/>
    </row>
    <row r="646" spans="15:17" x14ac:dyDescent="0.3">
      <c r="O646" s="202"/>
      <c r="P646" s="205"/>
      <c r="Q646" s="205"/>
    </row>
    <row r="647" spans="15:17" x14ac:dyDescent="0.3">
      <c r="O647" s="202"/>
      <c r="P647" s="205"/>
      <c r="Q647" s="205"/>
    </row>
    <row r="648" spans="15:17" x14ac:dyDescent="0.3">
      <c r="O648" s="202"/>
      <c r="P648" s="205"/>
      <c r="Q648" s="205"/>
    </row>
    <row r="649" spans="15:17" x14ac:dyDescent="0.3">
      <c r="O649" s="202"/>
      <c r="P649" s="205"/>
      <c r="Q649" s="205"/>
    </row>
    <row r="650" spans="15:17" x14ac:dyDescent="0.3">
      <c r="O650" s="202"/>
      <c r="P650" s="205"/>
      <c r="Q650" s="205"/>
    </row>
    <row r="651" spans="15:17" x14ac:dyDescent="0.3">
      <c r="O651" s="202"/>
      <c r="P651" s="205"/>
      <c r="Q651" s="205"/>
    </row>
    <row r="652" spans="15:17" x14ac:dyDescent="0.3">
      <c r="O652" s="202"/>
      <c r="P652" s="205"/>
      <c r="Q652" s="205"/>
    </row>
    <row r="653" spans="15:17" x14ac:dyDescent="0.3">
      <c r="O653" s="202"/>
      <c r="P653" s="205"/>
      <c r="Q653" s="205"/>
    </row>
    <row r="654" spans="15:17" x14ac:dyDescent="0.3">
      <c r="O654" s="202"/>
      <c r="P654" s="205"/>
      <c r="Q654" s="205"/>
    </row>
    <row r="655" spans="15:17" x14ac:dyDescent="0.3">
      <c r="O655" s="202"/>
      <c r="P655" s="205"/>
      <c r="Q655" s="205"/>
    </row>
    <row r="656" spans="15:17" x14ac:dyDescent="0.3">
      <c r="O656" s="202"/>
      <c r="P656" s="205"/>
      <c r="Q656" s="205"/>
    </row>
    <row r="657" spans="15:17" x14ac:dyDescent="0.3">
      <c r="O657" s="202"/>
      <c r="P657" s="205"/>
      <c r="Q657" s="205"/>
    </row>
    <row r="658" spans="15:17" x14ac:dyDescent="0.3">
      <c r="O658" s="202"/>
      <c r="P658" s="205"/>
      <c r="Q658" s="205"/>
    </row>
    <row r="659" spans="15:17" x14ac:dyDescent="0.3">
      <c r="O659" s="202"/>
      <c r="P659" s="205"/>
      <c r="Q659" s="205"/>
    </row>
    <row r="660" spans="15:17" x14ac:dyDescent="0.3">
      <c r="O660" s="202"/>
      <c r="P660" s="205"/>
      <c r="Q660" s="205"/>
    </row>
    <row r="661" spans="15:17" x14ac:dyDescent="0.3">
      <c r="O661" s="202"/>
      <c r="P661" s="205"/>
      <c r="Q661" s="205"/>
    </row>
    <row r="662" spans="15:17" x14ac:dyDescent="0.3">
      <c r="O662" s="202"/>
      <c r="P662" s="205"/>
      <c r="Q662" s="205"/>
    </row>
    <row r="663" spans="15:17" x14ac:dyDescent="0.3">
      <c r="O663" s="202"/>
      <c r="P663" s="205"/>
      <c r="Q663" s="205"/>
    </row>
    <row r="664" spans="15:17" x14ac:dyDescent="0.3">
      <c r="O664" s="202"/>
      <c r="P664" s="205"/>
      <c r="Q664" s="205"/>
    </row>
    <row r="665" spans="15:17" x14ac:dyDescent="0.3">
      <c r="O665" s="202"/>
      <c r="P665" s="205"/>
      <c r="Q665" s="205"/>
    </row>
    <row r="666" spans="15:17" x14ac:dyDescent="0.3">
      <c r="O666" s="202"/>
      <c r="P666" s="205"/>
      <c r="Q666" s="205"/>
    </row>
    <row r="667" spans="15:17" x14ac:dyDescent="0.3">
      <c r="O667" s="202"/>
      <c r="P667" s="205"/>
      <c r="Q667" s="205"/>
    </row>
    <row r="668" spans="15:17" x14ac:dyDescent="0.3">
      <c r="O668" s="202"/>
      <c r="P668" s="205"/>
      <c r="Q668" s="205"/>
    </row>
    <row r="669" spans="15:17" x14ac:dyDescent="0.3">
      <c r="O669" s="202"/>
      <c r="P669" s="205"/>
      <c r="Q669" s="205"/>
    </row>
    <row r="670" spans="15:17" x14ac:dyDescent="0.3">
      <c r="O670" s="202"/>
      <c r="P670" s="205"/>
      <c r="Q670" s="205"/>
    </row>
    <row r="671" spans="15:17" x14ac:dyDescent="0.3">
      <c r="O671" s="202"/>
      <c r="P671" s="205"/>
      <c r="Q671" s="205"/>
    </row>
    <row r="672" spans="15:17" x14ac:dyDescent="0.3">
      <c r="O672" s="202"/>
      <c r="P672" s="205"/>
      <c r="Q672" s="205"/>
    </row>
    <row r="673" spans="15:17" x14ac:dyDescent="0.3">
      <c r="O673" s="202"/>
      <c r="P673" s="205"/>
      <c r="Q673" s="205"/>
    </row>
    <row r="674" spans="15:17" x14ac:dyDescent="0.3">
      <c r="O674" s="202"/>
      <c r="P674" s="205"/>
      <c r="Q674" s="205"/>
    </row>
    <row r="675" spans="15:17" x14ac:dyDescent="0.3">
      <c r="O675" s="202"/>
      <c r="P675" s="205"/>
      <c r="Q675" s="205"/>
    </row>
    <row r="676" spans="15:17" x14ac:dyDescent="0.3">
      <c r="O676" s="202"/>
      <c r="P676" s="205"/>
      <c r="Q676" s="205"/>
    </row>
    <row r="677" spans="15:17" x14ac:dyDescent="0.3">
      <c r="O677" s="202"/>
      <c r="P677" s="205"/>
      <c r="Q677" s="205"/>
    </row>
    <row r="678" spans="15:17" x14ac:dyDescent="0.3">
      <c r="O678" s="202"/>
      <c r="P678" s="205"/>
      <c r="Q678" s="205"/>
    </row>
    <row r="679" spans="15:17" x14ac:dyDescent="0.3">
      <c r="O679" s="202"/>
      <c r="P679" s="205"/>
      <c r="Q679" s="205"/>
    </row>
    <row r="680" spans="15:17" x14ac:dyDescent="0.3">
      <c r="O680" s="202"/>
      <c r="P680" s="205"/>
      <c r="Q680" s="205"/>
    </row>
    <row r="681" spans="15:17" x14ac:dyDescent="0.3">
      <c r="O681" s="202"/>
      <c r="P681" s="205"/>
      <c r="Q681" s="205"/>
    </row>
    <row r="682" spans="15:17" x14ac:dyDescent="0.3">
      <c r="O682" s="202"/>
      <c r="P682" s="205"/>
      <c r="Q682" s="205"/>
    </row>
    <row r="683" spans="15:17" x14ac:dyDescent="0.3">
      <c r="O683" s="202"/>
      <c r="P683" s="205"/>
      <c r="Q683" s="205"/>
    </row>
    <row r="684" spans="15:17" x14ac:dyDescent="0.3">
      <c r="O684" s="202"/>
      <c r="P684" s="205"/>
      <c r="Q684" s="205"/>
    </row>
    <row r="685" spans="15:17" x14ac:dyDescent="0.3">
      <c r="O685" s="202"/>
      <c r="P685" s="205"/>
      <c r="Q685" s="205"/>
    </row>
    <row r="686" spans="15:17" x14ac:dyDescent="0.3">
      <c r="O686" s="202"/>
      <c r="P686" s="205"/>
      <c r="Q686" s="205"/>
    </row>
    <row r="687" spans="15:17" x14ac:dyDescent="0.3">
      <c r="O687" s="202"/>
      <c r="P687" s="205"/>
      <c r="Q687" s="205"/>
    </row>
    <row r="688" spans="15:17" x14ac:dyDescent="0.3">
      <c r="O688" s="202"/>
      <c r="P688" s="205"/>
      <c r="Q688" s="205"/>
    </row>
    <row r="689" spans="15:17" x14ac:dyDescent="0.3">
      <c r="O689" s="202"/>
      <c r="P689" s="205"/>
      <c r="Q689" s="205"/>
    </row>
    <row r="690" spans="15:17" x14ac:dyDescent="0.3">
      <c r="O690" s="202"/>
      <c r="P690" s="205"/>
      <c r="Q690" s="205"/>
    </row>
    <row r="691" spans="15:17" x14ac:dyDescent="0.3">
      <c r="O691" s="202"/>
      <c r="P691" s="205"/>
      <c r="Q691" s="205"/>
    </row>
    <row r="692" spans="15:17" x14ac:dyDescent="0.3">
      <c r="O692" s="202"/>
      <c r="P692" s="205"/>
      <c r="Q692" s="205"/>
    </row>
    <row r="693" spans="15:17" x14ac:dyDescent="0.3">
      <c r="O693" s="202"/>
      <c r="P693" s="205"/>
      <c r="Q693" s="205"/>
    </row>
    <row r="694" spans="15:17" x14ac:dyDescent="0.3">
      <c r="O694" s="202"/>
      <c r="P694" s="205"/>
      <c r="Q694" s="205"/>
    </row>
    <row r="695" spans="15:17" x14ac:dyDescent="0.3">
      <c r="O695" s="202"/>
      <c r="P695" s="205"/>
      <c r="Q695" s="205"/>
    </row>
    <row r="696" spans="15:17" x14ac:dyDescent="0.3">
      <c r="O696" s="202"/>
      <c r="P696" s="205"/>
      <c r="Q696" s="205"/>
    </row>
    <row r="697" spans="15:17" x14ac:dyDescent="0.3">
      <c r="O697" s="202"/>
      <c r="P697" s="205"/>
      <c r="Q697" s="205"/>
    </row>
    <row r="698" spans="15:17" x14ac:dyDescent="0.3">
      <c r="O698" s="202"/>
      <c r="P698" s="205"/>
      <c r="Q698" s="205"/>
    </row>
    <row r="699" spans="15:17" x14ac:dyDescent="0.3">
      <c r="O699" s="202"/>
      <c r="P699" s="205"/>
      <c r="Q699" s="205"/>
    </row>
    <row r="700" spans="15:17" x14ac:dyDescent="0.3">
      <c r="O700" s="202"/>
      <c r="P700" s="205"/>
      <c r="Q700" s="205"/>
    </row>
    <row r="701" spans="15:17" x14ac:dyDescent="0.3">
      <c r="O701" s="202"/>
      <c r="P701" s="205"/>
      <c r="Q701" s="205"/>
    </row>
    <row r="702" spans="15:17" x14ac:dyDescent="0.3">
      <c r="O702" s="202"/>
      <c r="P702" s="205"/>
      <c r="Q702" s="205"/>
    </row>
    <row r="703" spans="15:17" x14ac:dyDescent="0.3">
      <c r="O703" s="202"/>
      <c r="P703" s="205"/>
      <c r="Q703" s="205"/>
    </row>
    <row r="704" spans="15:17" x14ac:dyDescent="0.3">
      <c r="O704" s="202"/>
      <c r="P704" s="205"/>
      <c r="Q704" s="205"/>
    </row>
    <row r="705" spans="15:17" x14ac:dyDescent="0.3">
      <c r="O705" s="202"/>
      <c r="P705" s="205"/>
      <c r="Q705" s="205"/>
    </row>
    <row r="706" spans="15:17" x14ac:dyDescent="0.3">
      <c r="O706" s="202"/>
      <c r="P706" s="205"/>
      <c r="Q706" s="205"/>
    </row>
    <row r="707" spans="15:17" x14ac:dyDescent="0.3">
      <c r="O707" s="202"/>
      <c r="P707" s="205"/>
      <c r="Q707" s="205"/>
    </row>
    <row r="708" spans="15:17" x14ac:dyDescent="0.3">
      <c r="O708" s="202"/>
      <c r="P708" s="205"/>
      <c r="Q708" s="205"/>
    </row>
    <row r="709" spans="15:17" x14ac:dyDescent="0.3">
      <c r="O709" s="202"/>
      <c r="P709" s="205"/>
      <c r="Q709" s="205"/>
    </row>
    <row r="710" spans="15:17" x14ac:dyDescent="0.3">
      <c r="O710" s="202"/>
      <c r="P710" s="205"/>
      <c r="Q710" s="205"/>
    </row>
    <row r="711" spans="15:17" x14ac:dyDescent="0.3">
      <c r="O711" s="202"/>
      <c r="P711" s="205"/>
      <c r="Q711" s="205"/>
    </row>
    <row r="712" spans="15:17" x14ac:dyDescent="0.3">
      <c r="O712" s="202"/>
      <c r="P712" s="205"/>
      <c r="Q712" s="205"/>
    </row>
    <row r="713" spans="15:17" x14ac:dyDescent="0.3">
      <c r="O713" s="202"/>
      <c r="P713" s="205"/>
      <c r="Q713" s="205"/>
    </row>
    <row r="714" spans="15:17" x14ac:dyDescent="0.3">
      <c r="O714" s="202"/>
      <c r="P714" s="205"/>
      <c r="Q714" s="205"/>
    </row>
    <row r="715" spans="15:17" x14ac:dyDescent="0.3">
      <c r="O715" s="202"/>
      <c r="P715" s="205"/>
      <c r="Q715" s="205"/>
    </row>
    <row r="716" spans="15:17" x14ac:dyDescent="0.3">
      <c r="O716" s="202"/>
      <c r="P716" s="205"/>
      <c r="Q716" s="205"/>
    </row>
    <row r="717" spans="15:17" x14ac:dyDescent="0.3">
      <c r="O717" s="202"/>
      <c r="P717" s="205"/>
      <c r="Q717" s="205"/>
    </row>
    <row r="718" spans="15:17" x14ac:dyDescent="0.3">
      <c r="O718" s="202"/>
      <c r="P718" s="205"/>
      <c r="Q718" s="205"/>
    </row>
    <row r="719" spans="15:17" x14ac:dyDescent="0.3">
      <c r="O719" s="202"/>
      <c r="P719" s="205"/>
      <c r="Q719" s="205"/>
    </row>
    <row r="720" spans="15:17" x14ac:dyDescent="0.3">
      <c r="O720" s="202"/>
      <c r="P720" s="205"/>
      <c r="Q720" s="205"/>
    </row>
    <row r="721" spans="15:17" x14ac:dyDescent="0.3">
      <c r="O721" s="202"/>
      <c r="P721" s="205"/>
      <c r="Q721" s="205"/>
    </row>
    <row r="722" spans="15:17" x14ac:dyDescent="0.3">
      <c r="O722" s="202"/>
      <c r="P722" s="205"/>
      <c r="Q722" s="205"/>
    </row>
    <row r="723" spans="15:17" x14ac:dyDescent="0.3">
      <c r="O723" s="202"/>
      <c r="P723" s="205"/>
      <c r="Q723" s="205"/>
    </row>
    <row r="724" spans="15:17" x14ac:dyDescent="0.3">
      <c r="O724" s="202"/>
      <c r="P724" s="205"/>
      <c r="Q724" s="205"/>
    </row>
    <row r="725" spans="15:17" x14ac:dyDescent="0.3">
      <c r="O725" s="202"/>
      <c r="P725" s="205"/>
      <c r="Q725" s="205"/>
    </row>
    <row r="726" spans="15:17" x14ac:dyDescent="0.3">
      <c r="O726" s="202"/>
      <c r="P726" s="205"/>
      <c r="Q726" s="205"/>
    </row>
    <row r="727" spans="15:17" x14ac:dyDescent="0.3">
      <c r="O727" s="202"/>
      <c r="P727" s="205"/>
      <c r="Q727" s="205"/>
    </row>
    <row r="728" spans="15:17" x14ac:dyDescent="0.3">
      <c r="O728" s="202"/>
      <c r="P728" s="205"/>
      <c r="Q728" s="205"/>
    </row>
    <row r="729" spans="15:17" x14ac:dyDescent="0.3">
      <c r="O729" s="202"/>
      <c r="P729" s="205"/>
      <c r="Q729" s="205"/>
    </row>
    <row r="730" spans="15:17" x14ac:dyDescent="0.3">
      <c r="O730" s="202"/>
      <c r="P730" s="205"/>
      <c r="Q730" s="205"/>
    </row>
    <row r="731" spans="15:17" x14ac:dyDescent="0.3">
      <c r="O731" s="202"/>
      <c r="P731" s="205"/>
      <c r="Q731" s="205"/>
    </row>
    <row r="732" spans="15:17" x14ac:dyDescent="0.3">
      <c r="O732" s="202"/>
      <c r="P732" s="205"/>
      <c r="Q732" s="205"/>
    </row>
    <row r="733" spans="15:17" x14ac:dyDescent="0.3">
      <c r="O733" s="202"/>
      <c r="P733" s="205"/>
      <c r="Q733" s="205"/>
    </row>
    <row r="734" spans="15:17" x14ac:dyDescent="0.3">
      <c r="O734" s="202"/>
      <c r="P734" s="205"/>
      <c r="Q734" s="205"/>
    </row>
    <row r="735" spans="15:17" x14ac:dyDescent="0.3">
      <c r="O735" s="202"/>
      <c r="P735" s="205"/>
      <c r="Q735" s="205"/>
    </row>
    <row r="736" spans="15:17" x14ac:dyDescent="0.3">
      <c r="O736" s="202"/>
      <c r="P736" s="205"/>
      <c r="Q736" s="205"/>
    </row>
    <row r="737" spans="15:17" x14ac:dyDescent="0.3">
      <c r="O737" s="202"/>
      <c r="P737" s="205"/>
      <c r="Q737" s="205"/>
    </row>
    <row r="738" spans="15:17" x14ac:dyDescent="0.3">
      <c r="O738" s="202"/>
      <c r="P738" s="205"/>
      <c r="Q738" s="205"/>
    </row>
    <row r="739" spans="15:17" x14ac:dyDescent="0.3">
      <c r="O739" s="202"/>
      <c r="P739" s="205"/>
      <c r="Q739" s="205"/>
    </row>
    <row r="740" spans="15:17" x14ac:dyDescent="0.3">
      <c r="O740" s="202"/>
      <c r="P740" s="205"/>
      <c r="Q740" s="205"/>
    </row>
    <row r="741" spans="15:17" x14ac:dyDescent="0.3">
      <c r="O741" s="202"/>
      <c r="P741" s="205"/>
      <c r="Q741" s="205"/>
    </row>
    <row r="742" spans="15:17" x14ac:dyDescent="0.3">
      <c r="O742" s="202"/>
      <c r="P742" s="205"/>
      <c r="Q742" s="205"/>
    </row>
    <row r="743" spans="15:17" x14ac:dyDescent="0.3">
      <c r="O743" s="202"/>
      <c r="P743" s="205"/>
      <c r="Q743" s="205"/>
    </row>
    <row r="744" spans="15:17" x14ac:dyDescent="0.3">
      <c r="O744" s="202"/>
      <c r="P744" s="205"/>
      <c r="Q744" s="205"/>
    </row>
    <row r="745" spans="15:17" x14ac:dyDescent="0.3">
      <c r="O745" s="202"/>
      <c r="P745" s="205"/>
      <c r="Q745" s="205"/>
    </row>
    <row r="746" spans="15:17" x14ac:dyDescent="0.3">
      <c r="O746" s="202"/>
      <c r="P746" s="205"/>
      <c r="Q746" s="205"/>
    </row>
    <row r="747" spans="15:17" x14ac:dyDescent="0.3">
      <c r="O747" s="202"/>
      <c r="P747" s="205"/>
      <c r="Q747" s="205"/>
    </row>
    <row r="748" spans="15:17" x14ac:dyDescent="0.3">
      <c r="O748" s="202"/>
      <c r="P748" s="205"/>
      <c r="Q748" s="205"/>
    </row>
    <row r="749" spans="15:17" x14ac:dyDescent="0.3">
      <c r="O749" s="202"/>
      <c r="P749" s="205"/>
      <c r="Q749" s="205"/>
    </row>
    <row r="750" spans="15:17" x14ac:dyDescent="0.3">
      <c r="O750" s="202"/>
      <c r="P750" s="205"/>
      <c r="Q750" s="205"/>
    </row>
    <row r="751" spans="15:17" x14ac:dyDescent="0.3">
      <c r="O751" s="202"/>
      <c r="P751" s="205"/>
      <c r="Q751" s="205"/>
    </row>
    <row r="752" spans="15:17" x14ac:dyDescent="0.3">
      <c r="O752" s="202"/>
      <c r="P752" s="205"/>
      <c r="Q752" s="205"/>
    </row>
    <row r="753" spans="15:17" x14ac:dyDescent="0.3">
      <c r="O753" s="202"/>
      <c r="P753" s="205"/>
      <c r="Q753" s="205"/>
    </row>
    <row r="754" spans="15:17" x14ac:dyDescent="0.3">
      <c r="O754" s="202"/>
      <c r="P754" s="205"/>
      <c r="Q754" s="205"/>
    </row>
    <row r="755" spans="15:17" x14ac:dyDescent="0.3">
      <c r="O755" s="202"/>
      <c r="P755" s="205"/>
      <c r="Q755" s="205"/>
    </row>
    <row r="756" spans="15:17" x14ac:dyDescent="0.3">
      <c r="O756" s="202"/>
      <c r="P756" s="205"/>
      <c r="Q756" s="205"/>
    </row>
    <row r="757" spans="15:17" x14ac:dyDescent="0.3">
      <c r="O757" s="202"/>
      <c r="P757" s="205"/>
      <c r="Q757" s="205"/>
    </row>
    <row r="758" spans="15:17" x14ac:dyDescent="0.3">
      <c r="O758" s="202"/>
      <c r="P758" s="205"/>
      <c r="Q758" s="205"/>
    </row>
    <row r="759" spans="15:17" x14ac:dyDescent="0.3">
      <c r="O759" s="202"/>
      <c r="P759" s="205"/>
      <c r="Q759" s="205"/>
    </row>
    <row r="760" spans="15:17" x14ac:dyDescent="0.3">
      <c r="O760" s="202"/>
      <c r="P760" s="205"/>
      <c r="Q760" s="205"/>
    </row>
    <row r="761" spans="15:17" x14ac:dyDescent="0.3">
      <c r="O761" s="202"/>
      <c r="P761" s="205"/>
      <c r="Q761" s="205"/>
    </row>
    <row r="762" spans="15:17" x14ac:dyDescent="0.3">
      <c r="O762" s="202"/>
      <c r="P762" s="205"/>
      <c r="Q762" s="205"/>
    </row>
    <row r="763" spans="15:17" x14ac:dyDescent="0.3">
      <c r="O763" s="202"/>
      <c r="P763" s="205"/>
      <c r="Q763" s="205"/>
    </row>
    <row r="764" spans="15:17" x14ac:dyDescent="0.3">
      <c r="O764" s="202"/>
      <c r="P764" s="205"/>
      <c r="Q764" s="205"/>
    </row>
    <row r="765" spans="15:17" x14ac:dyDescent="0.3">
      <c r="O765" s="202"/>
      <c r="P765" s="205"/>
      <c r="Q765" s="205"/>
    </row>
    <row r="766" spans="15:17" x14ac:dyDescent="0.3">
      <c r="O766" s="202"/>
      <c r="P766" s="205"/>
      <c r="Q766" s="205"/>
    </row>
    <row r="767" spans="15:17" x14ac:dyDescent="0.3">
      <c r="O767" s="202"/>
      <c r="P767" s="205"/>
      <c r="Q767" s="205"/>
    </row>
    <row r="768" spans="15:17" x14ac:dyDescent="0.3">
      <c r="O768" s="202"/>
      <c r="P768" s="205"/>
      <c r="Q768" s="205"/>
    </row>
    <row r="769" spans="15:17" x14ac:dyDescent="0.3">
      <c r="O769" s="202"/>
      <c r="P769" s="205"/>
      <c r="Q769" s="205"/>
    </row>
    <row r="770" spans="15:17" x14ac:dyDescent="0.3">
      <c r="O770" s="202"/>
      <c r="P770" s="205"/>
      <c r="Q770" s="205"/>
    </row>
    <row r="771" spans="15:17" x14ac:dyDescent="0.3">
      <c r="O771" s="202"/>
      <c r="P771" s="205"/>
      <c r="Q771" s="205"/>
    </row>
    <row r="772" spans="15:17" x14ac:dyDescent="0.3">
      <c r="O772" s="202"/>
      <c r="P772" s="205"/>
      <c r="Q772" s="205"/>
    </row>
    <row r="773" spans="15:17" x14ac:dyDescent="0.3">
      <c r="O773" s="202"/>
      <c r="P773" s="205"/>
      <c r="Q773" s="205"/>
    </row>
    <row r="774" spans="15:17" x14ac:dyDescent="0.3">
      <c r="O774" s="202"/>
      <c r="P774" s="205"/>
      <c r="Q774" s="205"/>
    </row>
    <row r="775" spans="15:17" x14ac:dyDescent="0.3">
      <c r="O775" s="202"/>
      <c r="P775" s="205"/>
      <c r="Q775" s="205"/>
    </row>
    <row r="776" spans="15:17" x14ac:dyDescent="0.3">
      <c r="O776" s="202"/>
      <c r="P776" s="205"/>
      <c r="Q776" s="205"/>
    </row>
    <row r="777" spans="15:17" x14ac:dyDescent="0.3">
      <c r="O777" s="202"/>
      <c r="P777" s="205"/>
      <c r="Q777" s="205"/>
    </row>
    <row r="778" spans="15:17" x14ac:dyDescent="0.3">
      <c r="O778" s="202"/>
      <c r="P778" s="205"/>
      <c r="Q778" s="205"/>
    </row>
    <row r="779" spans="15:17" x14ac:dyDescent="0.3">
      <c r="O779" s="202"/>
      <c r="P779" s="205"/>
      <c r="Q779" s="205"/>
    </row>
    <row r="780" spans="15:17" x14ac:dyDescent="0.3">
      <c r="O780" s="202"/>
      <c r="P780" s="205"/>
      <c r="Q780" s="205"/>
    </row>
    <row r="781" spans="15:17" x14ac:dyDescent="0.3">
      <c r="O781" s="202"/>
      <c r="P781" s="205"/>
      <c r="Q781" s="205"/>
    </row>
    <row r="782" spans="15:17" x14ac:dyDescent="0.3">
      <c r="O782" s="202"/>
      <c r="P782" s="205"/>
      <c r="Q782" s="205"/>
    </row>
    <row r="783" spans="15:17" x14ac:dyDescent="0.3">
      <c r="O783" s="202"/>
      <c r="P783" s="205"/>
      <c r="Q783" s="205"/>
    </row>
    <row r="784" spans="15:17" x14ac:dyDescent="0.3">
      <c r="O784" s="202"/>
      <c r="P784" s="205"/>
      <c r="Q784" s="205"/>
    </row>
    <row r="785" spans="15:17" x14ac:dyDescent="0.3">
      <c r="O785" s="202"/>
      <c r="P785" s="205"/>
      <c r="Q785" s="205"/>
    </row>
    <row r="786" spans="15:17" x14ac:dyDescent="0.3">
      <c r="O786" s="202"/>
      <c r="P786" s="205"/>
      <c r="Q786" s="205"/>
    </row>
    <row r="787" spans="15:17" x14ac:dyDescent="0.3">
      <c r="O787" s="202"/>
      <c r="P787" s="205"/>
      <c r="Q787" s="205"/>
    </row>
    <row r="788" spans="15:17" x14ac:dyDescent="0.3">
      <c r="O788" s="202"/>
      <c r="P788" s="205"/>
      <c r="Q788" s="205"/>
    </row>
    <row r="789" spans="15:17" x14ac:dyDescent="0.3">
      <c r="O789" s="202"/>
      <c r="P789" s="205"/>
      <c r="Q789" s="205"/>
    </row>
    <row r="790" spans="15:17" x14ac:dyDescent="0.3">
      <c r="O790" s="202"/>
      <c r="P790" s="205"/>
      <c r="Q790" s="205"/>
    </row>
    <row r="791" spans="15:17" x14ac:dyDescent="0.3">
      <c r="O791" s="202"/>
      <c r="P791" s="205"/>
      <c r="Q791" s="205"/>
    </row>
    <row r="792" spans="15:17" x14ac:dyDescent="0.3">
      <c r="O792" s="202"/>
      <c r="P792" s="205"/>
      <c r="Q792" s="205"/>
    </row>
    <row r="793" spans="15:17" x14ac:dyDescent="0.3">
      <c r="O793" s="202"/>
      <c r="P793" s="205"/>
      <c r="Q793" s="205"/>
    </row>
    <row r="794" spans="15:17" x14ac:dyDescent="0.3">
      <c r="O794" s="202"/>
      <c r="P794" s="205"/>
      <c r="Q794" s="205"/>
    </row>
    <row r="795" spans="15:17" x14ac:dyDescent="0.3">
      <c r="O795" s="202"/>
      <c r="P795" s="205"/>
      <c r="Q795" s="205"/>
    </row>
    <row r="796" spans="15:17" x14ac:dyDescent="0.3">
      <c r="O796" s="202"/>
      <c r="P796" s="205"/>
      <c r="Q796" s="205"/>
    </row>
    <row r="797" spans="15:17" x14ac:dyDescent="0.3">
      <c r="O797" s="202"/>
      <c r="P797" s="205"/>
      <c r="Q797" s="205"/>
    </row>
    <row r="798" spans="15:17" x14ac:dyDescent="0.3">
      <c r="O798" s="202"/>
      <c r="P798" s="205"/>
      <c r="Q798" s="205"/>
    </row>
    <row r="799" spans="15:17" x14ac:dyDescent="0.3">
      <c r="O799" s="202"/>
      <c r="P799" s="205"/>
      <c r="Q799" s="205"/>
    </row>
    <row r="800" spans="15:17" x14ac:dyDescent="0.3">
      <c r="O800" s="202"/>
      <c r="P800" s="205"/>
      <c r="Q800" s="205"/>
    </row>
    <row r="801" spans="15:17" x14ac:dyDescent="0.3">
      <c r="O801" s="202"/>
      <c r="P801" s="205"/>
      <c r="Q801" s="205"/>
    </row>
    <row r="802" spans="15:17" x14ac:dyDescent="0.3">
      <c r="O802" s="202"/>
      <c r="P802" s="205"/>
      <c r="Q802" s="205"/>
    </row>
    <row r="803" spans="15:17" x14ac:dyDescent="0.3">
      <c r="O803" s="202"/>
      <c r="P803" s="205"/>
      <c r="Q803" s="205"/>
    </row>
    <row r="804" spans="15:17" x14ac:dyDescent="0.3">
      <c r="O804" s="202"/>
      <c r="P804" s="205"/>
      <c r="Q804" s="205"/>
    </row>
    <row r="805" spans="15:17" x14ac:dyDescent="0.3">
      <c r="O805" s="202"/>
      <c r="P805" s="205"/>
      <c r="Q805" s="205"/>
    </row>
    <row r="806" spans="15:17" x14ac:dyDescent="0.3">
      <c r="O806" s="202"/>
      <c r="P806" s="205"/>
      <c r="Q806" s="205"/>
    </row>
    <row r="807" spans="15:17" x14ac:dyDescent="0.3">
      <c r="O807" s="202"/>
      <c r="P807" s="205"/>
      <c r="Q807" s="205"/>
    </row>
    <row r="808" spans="15:17" x14ac:dyDescent="0.3">
      <c r="O808" s="202"/>
      <c r="P808" s="205"/>
      <c r="Q808" s="205"/>
    </row>
    <row r="809" spans="15:17" x14ac:dyDescent="0.3">
      <c r="O809" s="202"/>
      <c r="P809" s="205"/>
      <c r="Q809" s="205"/>
    </row>
    <row r="810" spans="15:17" x14ac:dyDescent="0.3">
      <c r="O810" s="202"/>
      <c r="P810" s="205"/>
      <c r="Q810" s="205"/>
    </row>
    <row r="811" spans="15:17" x14ac:dyDescent="0.3">
      <c r="O811" s="202"/>
      <c r="P811" s="205"/>
      <c r="Q811" s="205"/>
    </row>
    <row r="812" spans="15:17" x14ac:dyDescent="0.3">
      <c r="O812" s="202"/>
      <c r="P812" s="205"/>
      <c r="Q812" s="205"/>
    </row>
    <row r="813" spans="15:17" x14ac:dyDescent="0.3">
      <c r="O813" s="202"/>
      <c r="P813" s="205"/>
      <c r="Q813" s="205"/>
    </row>
    <row r="814" spans="15:17" x14ac:dyDescent="0.3">
      <c r="O814" s="202"/>
      <c r="P814" s="205"/>
      <c r="Q814" s="205"/>
    </row>
    <row r="815" spans="15:17" x14ac:dyDescent="0.3">
      <c r="O815" s="202"/>
      <c r="P815" s="205"/>
      <c r="Q815" s="205"/>
    </row>
    <row r="816" spans="15:17" x14ac:dyDescent="0.3">
      <c r="O816" s="202"/>
      <c r="P816" s="205"/>
      <c r="Q816" s="205"/>
    </row>
    <row r="817" spans="15:17" x14ac:dyDescent="0.3">
      <c r="O817" s="202"/>
      <c r="P817" s="205"/>
      <c r="Q817" s="205"/>
    </row>
    <row r="818" spans="15:17" x14ac:dyDescent="0.3">
      <c r="O818" s="202"/>
      <c r="P818" s="205"/>
      <c r="Q818" s="205"/>
    </row>
    <row r="819" spans="15:17" x14ac:dyDescent="0.3">
      <c r="O819" s="202"/>
      <c r="P819" s="205"/>
      <c r="Q819" s="205"/>
    </row>
    <row r="820" spans="15:17" x14ac:dyDescent="0.3">
      <c r="O820" s="202"/>
      <c r="P820" s="205"/>
      <c r="Q820" s="205"/>
    </row>
    <row r="821" spans="15:17" x14ac:dyDescent="0.3">
      <c r="O821" s="202"/>
      <c r="P821" s="205"/>
      <c r="Q821" s="205"/>
    </row>
    <row r="822" spans="15:17" x14ac:dyDescent="0.3">
      <c r="O822" s="202"/>
      <c r="P822" s="205"/>
      <c r="Q822" s="205"/>
    </row>
    <row r="823" spans="15:17" x14ac:dyDescent="0.3">
      <c r="O823" s="202"/>
      <c r="P823" s="205"/>
      <c r="Q823" s="205"/>
    </row>
    <row r="824" spans="15:17" x14ac:dyDescent="0.3">
      <c r="O824" s="202"/>
      <c r="P824" s="205"/>
      <c r="Q824" s="205"/>
    </row>
    <row r="825" spans="15:17" x14ac:dyDescent="0.3">
      <c r="O825" s="202"/>
      <c r="P825" s="205"/>
      <c r="Q825" s="205"/>
    </row>
    <row r="826" spans="15:17" x14ac:dyDescent="0.3">
      <c r="O826" s="202"/>
      <c r="P826" s="205"/>
      <c r="Q826" s="205"/>
    </row>
    <row r="827" spans="15:17" x14ac:dyDescent="0.3">
      <c r="O827" s="202"/>
      <c r="P827" s="205"/>
      <c r="Q827" s="205"/>
    </row>
    <row r="828" spans="15:17" x14ac:dyDescent="0.3">
      <c r="O828" s="202"/>
      <c r="P828" s="205"/>
      <c r="Q828" s="205"/>
    </row>
    <row r="829" spans="15:17" x14ac:dyDescent="0.3">
      <c r="O829" s="202"/>
      <c r="P829" s="205"/>
      <c r="Q829" s="205"/>
    </row>
    <row r="830" spans="15:17" x14ac:dyDescent="0.3">
      <c r="O830" s="202"/>
      <c r="P830" s="205"/>
      <c r="Q830" s="205"/>
    </row>
    <row r="831" spans="15:17" x14ac:dyDescent="0.3">
      <c r="O831" s="202"/>
      <c r="P831" s="205"/>
      <c r="Q831" s="205"/>
    </row>
    <row r="832" spans="15:17" x14ac:dyDescent="0.3">
      <c r="O832" s="202"/>
      <c r="P832" s="205"/>
      <c r="Q832" s="205"/>
    </row>
    <row r="833" spans="15:17" x14ac:dyDescent="0.3">
      <c r="O833" s="202"/>
      <c r="P833" s="205"/>
      <c r="Q833" s="205"/>
    </row>
    <row r="834" spans="15:17" x14ac:dyDescent="0.3">
      <c r="O834" s="202"/>
      <c r="P834" s="205"/>
      <c r="Q834" s="205"/>
    </row>
    <row r="835" spans="15:17" x14ac:dyDescent="0.3">
      <c r="O835" s="202"/>
      <c r="P835" s="205"/>
      <c r="Q835" s="205"/>
    </row>
    <row r="836" spans="15:17" x14ac:dyDescent="0.3">
      <c r="O836" s="202"/>
      <c r="P836" s="205"/>
      <c r="Q836" s="205"/>
    </row>
    <row r="837" spans="15:17" x14ac:dyDescent="0.3">
      <c r="O837" s="202"/>
      <c r="P837" s="205"/>
      <c r="Q837" s="205"/>
    </row>
    <row r="838" spans="15:17" x14ac:dyDescent="0.3">
      <c r="O838" s="202"/>
      <c r="P838" s="205"/>
      <c r="Q838" s="205"/>
    </row>
    <row r="839" spans="15:17" x14ac:dyDescent="0.3">
      <c r="O839" s="202"/>
      <c r="P839" s="205"/>
      <c r="Q839" s="205"/>
    </row>
    <row r="840" spans="15:17" x14ac:dyDescent="0.3">
      <c r="O840" s="202"/>
      <c r="P840" s="205"/>
      <c r="Q840" s="205"/>
    </row>
    <row r="841" spans="15:17" x14ac:dyDescent="0.3">
      <c r="O841" s="202"/>
      <c r="P841" s="205"/>
      <c r="Q841" s="205"/>
    </row>
    <row r="842" spans="15:17" x14ac:dyDescent="0.3">
      <c r="O842" s="202"/>
      <c r="P842" s="205"/>
      <c r="Q842" s="205"/>
    </row>
    <row r="843" spans="15:17" x14ac:dyDescent="0.3">
      <c r="O843" s="202"/>
      <c r="P843" s="205"/>
      <c r="Q843" s="205"/>
    </row>
    <row r="844" spans="15:17" x14ac:dyDescent="0.3">
      <c r="O844" s="202"/>
      <c r="P844" s="205"/>
      <c r="Q844" s="205"/>
    </row>
    <row r="845" spans="15:17" x14ac:dyDescent="0.3">
      <c r="O845" s="202"/>
      <c r="P845" s="205"/>
      <c r="Q845" s="205"/>
    </row>
    <row r="846" spans="15:17" x14ac:dyDescent="0.3">
      <c r="O846" s="202"/>
      <c r="P846" s="205"/>
      <c r="Q846" s="205"/>
    </row>
    <row r="847" spans="15:17" x14ac:dyDescent="0.3">
      <c r="O847" s="202"/>
      <c r="P847" s="205"/>
      <c r="Q847" s="205"/>
    </row>
    <row r="848" spans="15:17" x14ac:dyDescent="0.3">
      <c r="O848" s="202"/>
      <c r="P848" s="205"/>
      <c r="Q848" s="205"/>
    </row>
    <row r="849" spans="15:17" x14ac:dyDescent="0.3">
      <c r="O849" s="202"/>
      <c r="P849" s="205"/>
      <c r="Q849" s="205"/>
    </row>
    <row r="850" spans="15:17" x14ac:dyDescent="0.3">
      <c r="O850" s="202"/>
      <c r="P850" s="205"/>
      <c r="Q850" s="205"/>
    </row>
    <row r="851" spans="15:17" x14ac:dyDescent="0.3">
      <c r="O851" s="202"/>
      <c r="P851" s="205"/>
      <c r="Q851" s="205"/>
    </row>
    <row r="852" spans="15:17" x14ac:dyDescent="0.3">
      <c r="O852" s="202"/>
      <c r="P852" s="205"/>
      <c r="Q852" s="205"/>
    </row>
    <row r="853" spans="15:17" x14ac:dyDescent="0.3">
      <c r="O853" s="202"/>
      <c r="P853" s="205"/>
      <c r="Q853" s="205"/>
    </row>
    <row r="854" spans="15:17" x14ac:dyDescent="0.3">
      <c r="O854" s="202"/>
      <c r="P854" s="205"/>
      <c r="Q854" s="205"/>
    </row>
    <row r="855" spans="15:17" x14ac:dyDescent="0.3">
      <c r="O855" s="202"/>
      <c r="P855" s="205"/>
      <c r="Q855" s="205"/>
    </row>
    <row r="856" spans="15:17" x14ac:dyDescent="0.3">
      <c r="O856" s="202"/>
      <c r="P856" s="205"/>
      <c r="Q856" s="205"/>
    </row>
    <row r="857" spans="15:17" x14ac:dyDescent="0.3">
      <c r="O857" s="202"/>
      <c r="P857" s="205"/>
      <c r="Q857" s="205"/>
    </row>
    <row r="858" spans="15:17" x14ac:dyDescent="0.3">
      <c r="O858" s="202"/>
      <c r="P858" s="205"/>
      <c r="Q858" s="205"/>
    </row>
    <row r="859" spans="15:17" x14ac:dyDescent="0.3">
      <c r="O859" s="202"/>
      <c r="P859" s="205"/>
      <c r="Q859" s="205"/>
    </row>
    <row r="860" spans="15:17" x14ac:dyDescent="0.3">
      <c r="O860" s="202"/>
      <c r="P860" s="205"/>
      <c r="Q860" s="205"/>
    </row>
    <row r="861" spans="15:17" x14ac:dyDescent="0.3">
      <c r="O861" s="202"/>
      <c r="P861" s="205"/>
      <c r="Q861" s="205"/>
    </row>
    <row r="862" spans="15:17" x14ac:dyDescent="0.3">
      <c r="O862" s="202"/>
      <c r="P862" s="205"/>
      <c r="Q862" s="205"/>
    </row>
    <row r="863" spans="15:17" x14ac:dyDescent="0.3">
      <c r="O863" s="202"/>
      <c r="P863" s="205"/>
      <c r="Q863" s="205"/>
    </row>
    <row r="864" spans="15:17" x14ac:dyDescent="0.3">
      <c r="O864" s="202"/>
      <c r="P864" s="205"/>
      <c r="Q864" s="205"/>
    </row>
    <row r="865" spans="15:17" x14ac:dyDescent="0.3">
      <c r="O865" s="202"/>
      <c r="P865" s="205"/>
      <c r="Q865" s="205"/>
    </row>
    <row r="866" spans="15:17" x14ac:dyDescent="0.3">
      <c r="O866" s="202"/>
      <c r="P866" s="205"/>
      <c r="Q866" s="205"/>
    </row>
    <row r="867" spans="15:17" x14ac:dyDescent="0.3">
      <c r="O867" s="202"/>
      <c r="P867" s="205"/>
      <c r="Q867" s="205"/>
    </row>
    <row r="868" spans="15:17" x14ac:dyDescent="0.3">
      <c r="O868" s="202"/>
      <c r="P868" s="205"/>
      <c r="Q868" s="205"/>
    </row>
    <row r="869" spans="15:17" x14ac:dyDescent="0.3">
      <c r="O869" s="202"/>
      <c r="P869" s="205"/>
      <c r="Q869" s="205"/>
    </row>
    <row r="870" spans="15:17" x14ac:dyDescent="0.3">
      <c r="O870" s="202"/>
      <c r="P870" s="205"/>
      <c r="Q870" s="205"/>
    </row>
    <row r="871" spans="15:17" x14ac:dyDescent="0.3">
      <c r="O871" s="202"/>
      <c r="P871" s="205"/>
      <c r="Q871" s="205"/>
    </row>
    <row r="872" spans="15:17" x14ac:dyDescent="0.3">
      <c r="O872" s="202"/>
      <c r="P872" s="205"/>
      <c r="Q872" s="205"/>
    </row>
    <row r="873" spans="15:17" x14ac:dyDescent="0.3">
      <c r="O873" s="202"/>
      <c r="P873" s="205"/>
      <c r="Q873" s="205"/>
    </row>
    <row r="874" spans="15:17" x14ac:dyDescent="0.3">
      <c r="O874" s="202"/>
      <c r="P874" s="205"/>
      <c r="Q874" s="205"/>
    </row>
    <row r="875" spans="15:17" x14ac:dyDescent="0.3">
      <c r="O875" s="202"/>
      <c r="P875" s="205"/>
      <c r="Q875" s="205"/>
    </row>
    <row r="876" spans="15:17" x14ac:dyDescent="0.3">
      <c r="O876" s="202"/>
      <c r="P876" s="205"/>
      <c r="Q876" s="205"/>
    </row>
    <row r="877" spans="15:17" x14ac:dyDescent="0.3">
      <c r="O877" s="202"/>
      <c r="P877" s="205"/>
      <c r="Q877" s="205"/>
    </row>
    <row r="878" spans="15:17" x14ac:dyDescent="0.3">
      <c r="O878" s="202"/>
      <c r="P878" s="205"/>
      <c r="Q878" s="205"/>
    </row>
    <row r="879" spans="15:17" x14ac:dyDescent="0.3">
      <c r="O879" s="202"/>
      <c r="P879" s="205"/>
      <c r="Q879" s="205"/>
    </row>
    <row r="880" spans="15:17" x14ac:dyDescent="0.3">
      <c r="O880" s="202"/>
      <c r="P880" s="205"/>
      <c r="Q880" s="205"/>
    </row>
    <row r="881" spans="15:17" x14ac:dyDescent="0.3">
      <c r="O881" s="202"/>
      <c r="P881" s="205"/>
      <c r="Q881" s="205"/>
    </row>
    <row r="882" spans="15:17" x14ac:dyDescent="0.3">
      <c r="O882" s="202"/>
      <c r="P882" s="205"/>
      <c r="Q882" s="205"/>
    </row>
    <row r="883" spans="15:17" x14ac:dyDescent="0.3">
      <c r="O883" s="202"/>
      <c r="P883" s="205"/>
      <c r="Q883" s="205"/>
    </row>
    <row r="884" spans="15:17" x14ac:dyDescent="0.3">
      <c r="O884" s="202"/>
      <c r="P884" s="205"/>
      <c r="Q884" s="205"/>
    </row>
    <row r="885" spans="15:17" x14ac:dyDescent="0.3">
      <c r="O885" s="202"/>
      <c r="P885" s="205"/>
      <c r="Q885" s="205"/>
    </row>
    <row r="886" spans="15:17" x14ac:dyDescent="0.3">
      <c r="O886" s="202"/>
      <c r="P886" s="205"/>
      <c r="Q886" s="205"/>
    </row>
    <row r="887" spans="15:17" x14ac:dyDescent="0.3">
      <c r="O887" s="202"/>
      <c r="P887" s="205"/>
      <c r="Q887" s="205"/>
    </row>
    <row r="888" spans="15:17" x14ac:dyDescent="0.3">
      <c r="O888" s="202"/>
      <c r="P888" s="205"/>
      <c r="Q888" s="205"/>
    </row>
    <row r="889" spans="15:17" x14ac:dyDescent="0.3">
      <c r="O889" s="202"/>
      <c r="P889" s="205"/>
      <c r="Q889" s="205"/>
    </row>
    <row r="890" spans="15:17" x14ac:dyDescent="0.3">
      <c r="O890" s="202"/>
      <c r="P890" s="205"/>
      <c r="Q890" s="205"/>
    </row>
    <row r="891" spans="15:17" x14ac:dyDescent="0.3">
      <c r="O891" s="202"/>
      <c r="P891" s="205"/>
      <c r="Q891" s="205"/>
    </row>
    <row r="892" spans="15:17" x14ac:dyDescent="0.3">
      <c r="O892" s="202"/>
      <c r="P892" s="205"/>
      <c r="Q892" s="205"/>
    </row>
    <row r="893" spans="15:17" x14ac:dyDescent="0.3">
      <c r="O893" s="202"/>
      <c r="P893" s="205"/>
      <c r="Q893" s="205"/>
    </row>
    <row r="894" spans="15:17" x14ac:dyDescent="0.3">
      <c r="O894" s="202"/>
      <c r="P894" s="205"/>
      <c r="Q894" s="205"/>
    </row>
    <row r="895" spans="15:17" x14ac:dyDescent="0.3">
      <c r="O895" s="202"/>
      <c r="P895" s="205"/>
      <c r="Q895" s="205"/>
    </row>
    <row r="896" spans="15:17" x14ac:dyDescent="0.3">
      <c r="O896" s="202"/>
      <c r="P896" s="205"/>
      <c r="Q896" s="205"/>
    </row>
    <row r="897" spans="15:17" x14ac:dyDescent="0.3">
      <c r="O897" s="202"/>
      <c r="P897" s="205"/>
      <c r="Q897" s="205"/>
    </row>
    <row r="898" spans="15:17" x14ac:dyDescent="0.3">
      <c r="O898" s="202"/>
      <c r="P898" s="205"/>
      <c r="Q898" s="205"/>
    </row>
    <row r="899" spans="15:17" x14ac:dyDescent="0.3">
      <c r="O899" s="202"/>
      <c r="P899" s="205"/>
      <c r="Q899" s="205"/>
    </row>
    <row r="900" spans="15:17" x14ac:dyDescent="0.3">
      <c r="O900" s="202"/>
      <c r="P900" s="205"/>
      <c r="Q900" s="205"/>
    </row>
    <row r="901" spans="15:17" x14ac:dyDescent="0.3">
      <c r="O901" s="202"/>
      <c r="P901" s="205"/>
      <c r="Q901" s="205"/>
    </row>
    <row r="902" spans="15:17" x14ac:dyDescent="0.3">
      <c r="O902" s="202"/>
      <c r="P902" s="205"/>
      <c r="Q902" s="205"/>
    </row>
    <row r="903" spans="15:17" x14ac:dyDescent="0.3">
      <c r="O903" s="202"/>
      <c r="P903" s="205"/>
      <c r="Q903" s="205"/>
    </row>
    <row r="904" spans="15:17" x14ac:dyDescent="0.3">
      <c r="O904" s="202"/>
      <c r="P904" s="205"/>
      <c r="Q904" s="205"/>
    </row>
    <row r="905" spans="15:17" x14ac:dyDescent="0.3">
      <c r="O905" s="202"/>
      <c r="P905" s="205"/>
      <c r="Q905" s="205"/>
    </row>
    <row r="906" spans="15:17" x14ac:dyDescent="0.3">
      <c r="O906" s="202"/>
      <c r="P906" s="205"/>
      <c r="Q906" s="205"/>
    </row>
    <row r="907" spans="15:17" x14ac:dyDescent="0.3">
      <c r="O907" s="202"/>
      <c r="P907" s="205"/>
      <c r="Q907" s="205"/>
    </row>
    <row r="908" spans="15:17" x14ac:dyDescent="0.3">
      <c r="O908" s="202"/>
      <c r="P908" s="205"/>
      <c r="Q908" s="205"/>
    </row>
    <row r="909" spans="15:17" x14ac:dyDescent="0.3">
      <c r="O909" s="202"/>
      <c r="P909" s="205"/>
      <c r="Q909" s="205"/>
    </row>
    <row r="910" spans="15:17" x14ac:dyDescent="0.3">
      <c r="O910" s="202"/>
      <c r="P910" s="205"/>
      <c r="Q910" s="205"/>
    </row>
    <row r="911" spans="15:17" x14ac:dyDescent="0.3">
      <c r="O911" s="202"/>
      <c r="P911" s="205"/>
      <c r="Q911" s="205"/>
    </row>
    <row r="912" spans="15:17" x14ac:dyDescent="0.3">
      <c r="O912" s="202"/>
      <c r="P912" s="205"/>
      <c r="Q912" s="205"/>
    </row>
    <row r="913" spans="15:17" x14ac:dyDescent="0.3">
      <c r="O913" s="202"/>
      <c r="P913" s="205"/>
      <c r="Q913" s="205"/>
    </row>
    <row r="914" spans="15:17" x14ac:dyDescent="0.3">
      <c r="O914" s="202"/>
      <c r="P914" s="205"/>
      <c r="Q914" s="205"/>
    </row>
    <row r="915" spans="15:17" x14ac:dyDescent="0.3">
      <c r="O915" s="202"/>
      <c r="P915" s="205"/>
      <c r="Q915" s="205"/>
    </row>
    <row r="916" spans="15:17" x14ac:dyDescent="0.3">
      <c r="O916" s="202"/>
      <c r="P916" s="205"/>
      <c r="Q916" s="205"/>
    </row>
    <row r="917" spans="15:17" x14ac:dyDescent="0.3">
      <c r="O917" s="202"/>
      <c r="P917" s="205"/>
      <c r="Q917" s="205"/>
    </row>
    <row r="918" spans="15:17" x14ac:dyDescent="0.3">
      <c r="O918" s="202"/>
      <c r="P918" s="205"/>
      <c r="Q918" s="205"/>
    </row>
    <row r="919" spans="15:17" x14ac:dyDescent="0.3">
      <c r="O919" s="202"/>
      <c r="P919" s="205"/>
      <c r="Q919" s="205"/>
    </row>
    <row r="920" spans="15:17" x14ac:dyDescent="0.3">
      <c r="O920" s="202"/>
      <c r="P920" s="205"/>
      <c r="Q920" s="205"/>
    </row>
    <row r="921" spans="15:17" x14ac:dyDescent="0.3">
      <c r="O921" s="202"/>
      <c r="P921" s="205"/>
      <c r="Q921" s="205"/>
    </row>
    <row r="922" spans="15:17" x14ac:dyDescent="0.3">
      <c r="O922" s="202"/>
      <c r="P922" s="205"/>
      <c r="Q922" s="205"/>
    </row>
    <row r="923" spans="15:17" x14ac:dyDescent="0.3">
      <c r="O923" s="202"/>
      <c r="P923" s="205"/>
      <c r="Q923" s="205"/>
    </row>
    <row r="924" spans="15:17" x14ac:dyDescent="0.3">
      <c r="O924" s="202"/>
      <c r="P924" s="205"/>
      <c r="Q924" s="205"/>
    </row>
    <row r="925" spans="15:17" x14ac:dyDescent="0.3">
      <c r="O925" s="202"/>
      <c r="P925" s="205"/>
      <c r="Q925" s="205"/>
    </row>
    <row r="926" spans="15:17" x14ac:dyDescent="0.3">
      <c r="O926" s="202"/>
      <c r="P926" s="205"/>
      <c r="Q926" s="205"/>
    </row>
    <row r="927" spans="15:17" x14ac:dyDescent="0.3">
      <c r="O927" s="202"/>
      <c r="P927" s="205"/>
      <c r="Q927" s="205"/>
    </row>
    <row r="928" spans="15:17" x14ac:dyDescent="0.3">
      <c r="O928" s="202"/>
      <c r="P928" s="205"/>
      <c r="Q928" s="205"/>
    </row>
    <row r="929" spans="15:17" x14ac:dyDescent="0.3">
      <c r="O929" s="202"/>
      <c r="P929" s="205"/>
      <c r="Q929" s="205"/>
    </row>
    <row r="930" spans="15:17" x14ac:dyDescent="0.3">
      <c r="O930" s="202"/>
      <c r="P930" s="205"/>
      <c r="Q930" s="205"/>
    </row>
    <row r="931" spans="15:17" x14ac:dyDescent="0.3">
      <c r="O931" s="202"/>
      <c r="P931" s="205"/>
      <c r="Q931" s="205"/>
    </row>
    <row r="932" spans="15:17" x14ac:dyDescent="0.3">
      <c r="O932" s="202"/>
      <c r="P932" s="205"/>
      <c r="Q932" s="205"/>
    </row>
    <row r="933" spans="15:17" x14ac:dyDescent="0.3">
      <c r="O933" s="202"/>
      <c r="P933" s="205"/>
      <c r="Q933" s="205"/>
    </row>
    <row r="934" spans="15:17" x14ac:dyDescent="0.3">
      <c r="O934" s="202"/>
      <c r="P934" s="205"/>
      <c r="Q934" s="205"/>
    </row>
    <row r="935" spans="15:17" x14ac:dyDescent="0.3">
      <c r="O935" s="202"/>
      <c r="P935" s="205"/>
      <c r="Q935" s="205"/>
    </row>
    <row r="936" spans="15:17" x14ac:dyDescent="0.3">
      <c r="O936" s="202"/>
      <c r="P936" s="205"/>
      <c r="Q936" s="205"/>
    </row>
    <row r="937" spans="15:17" x14ac:dyDescent="0.3">
      <c r="O937" s="202"/>
      <c r="P937" s="205"/>
      <c r="Q937" s="205"/>
    </row>
    <row r="938" spans="15:17" x14ac:dyDescent="0.3">
      <c r="O938" s="202"/>
      <c r="P938" s="205"/>
      <c r="Q938" s="205"/>
    </row>
    <row r="939" spans="15:17" x14ac:dyDescent="0.3">
      <c r="O939" s="202"/>
      <c r="P939" s="205"/>
      <c r="Q939" s="205"/>
    </row>
    <row r="940" spans="15:17" x14ac:dyDescent="0.3">
      <c r="O940" s="202"/>
      <c r="P940" s="205"/>
      <c r="Q940" s="205"/>
    </row>
    <row r="941" spans="15:17" x14ac:dyDescent="0.3">
      <c r="O941" s="202"/>
      <c r="P941" s="205"/>
      <c r="Q941" s="205"/>
    </row>
    <row r="942" spans="15:17" x14ac:dyDescent="0.3">
      <c r="O942" s="202"/>
      <c r="P942" s="205"/>
      <c r="Q942" s="205"/>
    </row>
    <row r="943" spans="15:17" x14ac:dyDescent="0.3">
      <c r="O943" s="202"/>
      <c r="P943" s="205"/>
      <c r="Q943" s="205"/>
    </row>
    <row r="944" spans="15:17" x14ac:dyDescent="0.3">
      <c r="O944" s="202"/>
      <c r="P944" s="205"/>
      <c r="Q944" s="205"/>
    </row>
    <row r="945" spans="15:17" x14ac:dyDescent="0.3">
      <c r="O945" s="202"/>
      <c r="P945" s="205"/>
      <c r="Q945" s="205"/>
    </row>
    <row r="946" spans="15:17" x14ac:dyDescent="0.3">
      <c r="O946" s="202"/>
      <c r="P946" s="205"/>
      <c r="Q946" s="205"/>
    </row>
    <row r="947" spans="15:17" x14ac:dyDescent="0.3">
      <c r="O947" s="202"/>
      <c r="P947" s="205"/>
      <c r="Q947" s="205"/>
    </row>
    <row r="948" spans="15:17" x14ac:dyDescent="0.3">
      <c r="O948" s="202"/>
      <c r="P948" s="205"/>
      <c r="Q948" s="205"/>
    </row>
    <row r="949" spans="15:17" x14ac:dyDescent="0.3">
      <c r="O949" s="202"/>
      <c r="P949" s="205"/>
      <c r="Q949" s="205"/>
    </row>
    <row r="950" spans="15:17" x14ac:dyDescent="0.3">
      <c r="O950" s="202"/>
      <c r="P950" s="205"/>
      <c r="Q950" s="205"/>
    </row>
    <row r="951" spans="15:17" x14ac:dyDescent="0.3">
      <c r="O951" s="202"/>
      <c r="P951" s="205"/>
      <c r="Q951" s="205"/>
    </row>
    <row r="952" spans="15:17" x14ac:dyDescent="0.3">
      <c r="O952" s="202"/>
      <c r="P952" s="205"/>
      <c r="Q952" s="205"/>
    </row>
    <row r="953" spans="15:17" x14ac:dyDescent="0.3">
      <c r="O953" s="202"/>
      <c r="P953" s="205"/>
      <c r="Q953" s="205"/>
    </row>
    <row r="954" spans="15:17" x14ac:dyDescent="0.3">
      <c r="O954" s="202"/>
      <c r="P954" s="205"/>
      <c r="Q954" s="205"/>
    </row>
    <row r="955" spans="15:17" x14ac:dyDescent="0.3">
      <c r="O955" s="202"/>
      <c r="P955" s="205"/>
      <c r="Q955" s="205"/>
    </row>
    <row r="956" spans="15:17" x14ac:dyDescent="0.3">
      <c r="O956" s="202"/>
      <c r="P956" s="205"/>
      <c r="Q956" s="205"/>
    </row>
    <row r="957" spans="15:17" x14ac:dyDescent="0.3">
      <c r="O957" s="202"/>
      <c r="P957" s="205"/>
      <c r="Q957" s="205"/>
    </row>
    <row r="958" spans="15:17" x14ac:dyDescent="0.3">
      <c r="O958" s="202"/>
      <c r="P958" s="205"/>
      <c r="Q958" s="205"/>
    </row>
    <row r="959" spans="15:17" x14ac:dyDescent="0.3">
      <c r="O959" s="202"/>
      <c r="P959" s="205"/>
      <c r="Q959" s="205"/>
    </row>
    <row r="960" spans="15:17" x14ac:dyDescent="0.3">
      <c r="O960" s="202"/>
      <c r="P960" s="205"/>
      <c r="Q960" s="205"/>
    </row>
    <row r="961" spans="15:17" x14ac:dyDescent="0.3">
      <c r="O961" s="202"/>
      <c r="P961" s="205"/>
      <c r="Q961" s="205"/>
    </row>
    <row r="962" spans="15:17" x14ac:dyDescent="0.3">
      <c r="O962" s="202"/>
      <c r="P962" s="205"/>
      <c r="Q962" s="205"/>
    </row>
    <row r="963" spans="15:17" x14ac:dyDescent="0.3">
      <c r="O963" s="202"/>
      <c r="P963" s="205"/>
      <c r="Q963" s="205"/>
    </row>
    <row r="964" spans="15:17" x14ac:dyDescent="0.3">
      <c r="O964" s="202"/>
      <c r="P964" s="205"/>
      <c r="Q964" s="205"/>
    </row>
    <row r="965" spans="15:17" x14ac:dyDescent="0.3">
      <c r="O965" s="202"/>
      <c r="P965" s="205"/>
      <c r="Q965" s="205"/>
    </row>
    <row r="966" spans="15:17" x14ac:dyDescent="0.3">
      <c r="O966" s="202"/>
      <c r="P966" s="205"/>
      <c r="Q966" s="205"/>
    </row>
    <row r="967" spans="15:17" x14ac:dyDescent="0.3">
      <c r="O967" s="202"/>
      <c r="P967" s="205"/>
      <c r="Q967" s="205"/>
    </row>
    <row r="968" spans="15:17" x14ac:dyDescent="0.3">
      <c r="O968" s="202"/>
      <c r="P968" s="205"/>
      <c r="Q968" s="205"/>
    </row>
    <row r="969" spans="15:17" x14ac:dyDescent="0.3">
      <c r="O969" s="202"/>
      <c r="P969" s="205"/>
      <c r="Q969" s="205"/>
    </row>
  </sheetData>
  <mergeCells count="1">
    <mergeCell ref="B3:J3"/>
  </mergeCell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B2"/>
  <sheetViews>
    <sheetView workbookViewId="0">
      <selection activeCell="B2" sqref="B2"/>
    </sheetView>
  </sheetViews>
  <sheetFormatPr defaultRowHeight="14.4" x14ac:dyDescent="0.3"/>
  <sheetData>
    <row r="2" spans="2:2" ht="18" x14ac:dyDescent="0.35">
      <c r="B2" s="56" t="s">
        <v>68</v>
      </c>
    </row>
  </sheetData>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B1:Q970"/>
  <sheetViews>
    <sheetView workbookViewId="0">
      <selection activeCell="N7" sqref="N7"/>
    </sheetView>
  </sheetViews>
  <sheetFormatPr defaultColWidth="8.77734375" defaultRowHeight="14.4" x14ac:dyDescent="0.3"/>
  <cols>
    <col min="1" max="1" width="4.21875" style="203" customWidth="1"/>
    <col min="2" max="2" width="21.21875" style="202" customWidth="1"/>
    <col min="3" max="3" width="16.21875" style="202" customWidth="1"/>
    <col min="4" max="4" width="9.77734375" style="202" customWidth="1"/>
    <col min="5" max="12" width="9.77734375" style="203" customWidth="1"/>
    <col min="13" max="13" width="12" style="203" customWidth="1"/>
    <col min="14" max="14" width="38.5546875" style="203" bestFit="1" customWidth="1"/>
    <col min="15" max="17" width="15.21875" style="203" customWidth="1"/>
    <col min="18" max="16384" width="8.77734375" style="203"/>
  </cols>
  <sheetData>
    <row r="1" spans="2:17" ht="21" customHeight="1" x14ac:dyDescent="0.3">
      <c r="B1" s="201" t="s">
        <v>653</v>
      </c>
      <c r="N1" t="s">
        <v>644</v>
      </c>
    </row>
    <row r="2" spans="2:17" ht="13.5" customHeight="1" x14ac:dyDescent="0.3">
      <c r="N2" s="203" t="s">
        <v>645</v>
      </c>
    </row>
    <row r="3" spans="2:17" ht="16.95" customHeight="1" x14ac:dyDescent="0.3">
      <c r="B3" s="204" t="s">
        <v>651</v>
      </c>
      <c r="O3" s="202"/>
      <c r="P3" s="205"/>
      <c r="Q3" s="205"/>
    </row>
    <row r="4" spans="2:17" ht="16.95" customHeight="1" x14ac:dyDescent="0.3">
      <c r="B4" s="206"/>
      <c r="O4" s="202"/>
      <c r="P4" s="205"/>
      <c r="Q4" s="205"/>
    </row>
    <row r="5" spans="2:17" ht="16.95" customHeight="1" x14ac:dyDescent="0.3">
      <c r="B5" s="207" t="s">
        <v>258</v>
      </c>
      <c r="C5" s="208"/>
      <c r="D5" s="203"/>
      <c r="O5" s="202"/>
      <c r="P5" s="205"/>
      <c r="Q5" s="205"/>
    </row>
    <row r="6" spans="2:17" ht="16.95" customHeight="1" x14ac:dyDescent="0.3">
      <c r="B6" s="209"/>
      <c r="C6" s="210">
        <v>2021</v>
      </c>
      <c r="D6" s="211">
        <v>2020</v>
      </c>
      <c r="E6" s="210">
        <v>2019</v>
      </c>
      <c r="F6" s="211">
        <v>2018</v>
      </c>
      <c r="G6" s="210">
        <v>2017</v>
      </c>
      <c r="O6" s="202"/>
      <c r="P6" s="205"/>
      <c r="Q6" s="205"/>
    </row>
    <row r="7" spans="2:17" ht="16.95" customHeight="1" x14ac:dyDescent="0.3">
      <c r="B7" s="209" t="s">
        <v>652</v>
      </c>
      <c r="C7" s="210"/>
      <c r="D7" s="212"/>
      <c r="E7" s="212"/>
      <c r="F7" s="212"/>
      <c r="G7" s="212"/>
      <c r="O7" s="202"/>
      <c r="P7" s="205"/>
      <c r="Q7" s="205"/>
    </row>
    <row r="8" spans="2:17" ht="16.95" customHeight="1" x14ac:dyDescent="0.3">
      <c r="B8" s="206"/>
      <c r="O8" s="202"/>
      <c r="P8" s="205"/>
      <c r="Q8" s="205"/>
    </row>
    <row r="9" spans="2:17" ht="16.5" customHeight="1" x14ac:dyDescent="0.3">
      <c r="B9" s="206"/>
      <c r="O9" s="202"/>
      <c r="P9" s="205"/>
      <c r="Q9" s="205"/>
    </row>
    <row r="10" spans="2:17" x14ac:dyDescent="0.3">
      <c r="B10" s="207" t="s">
        <v>329</v>
      </c>
      <c r="C10" s="208"/>
      <c r="D10" s="203"/>
      <c r="O10" s="202"/>
      <c r="P10" s="205"/>
      <c r="Q10" s="205"/>
    </row>
    <row r="11" spans="2:17" x14ac:dyDescent="0.3">
      <c r="B11" s="213"/>
      <c r="C11" s="214"/>
      <c r="D11" s="215"/>
      <c r="E11" s="216"/>
      <c r="F11" s="216"/>
      <c r="G11" s="216"/>
      <c r="H11" s="216"/>
      <c r="I11" s="216"/>
      <c r="J11" s="216"/>
      <c r="K11" s="216"/>
      <c r="L11" s="216"/>
      <c r="M11" s="217"/>
      <c r="O11" s="202"/>
      <c r="P11" s="205"/>
      <c r="Q11" s="205"/>
    </row>
    <row r="12" spans="2:17" x14ac:dyDescent="0.3">
      <c r="B12" s="218"/>
      <c r="C12" s="219"/>
      <c r="D12" s="220"/>
      <c r="E12" s="220"/>
      <c r="F12" s="220"/>
      <c r="G12" s="220"/>
      <c r="H12" s="220"/>
      <c r="I12" s="220"/>
      <c r="J12" s="220"/>
      <c r="K12" s="220"/>
      <c r="L12" s="220"/>
      <c r="M12" s="221"/>
      <c r="O12" s="202"/>
      <c r="P12" s="205"/>
      <c r="Q12" s="205"/>
    </row>
    <row r="13" spans="2:17" x14ac:dyDescent="0.3">
      <c r="B13" s="218"/>
      <c r="C13" s="219"/>
      <c r="D13" s="220"/>
      <c r="E13" s="220"/>
      <c r="F13" s="220"/>
      <c r="G13" s="220"/>
      <c r="H13" s="220"/>
      <c r="I13" s="220"/>
      <c r="J13" s="220"/>
      <c r="K13" s="220"/>
      <c r="L13" s="220"/>
      <c r="M13" s="221"/>
      <c r="O13" s="202"/>
      <c r="P13" s="205"/>
      <c r="Q13" s="205"/>
    </row>
    <row r="14" spans="2:17" x14ac:dyDescent="0.3">
      <c r="B14" s="218"/>
      <c r="C14" s="219"/>
      <c r="D14" s="220"/>
      <c r="E14" s="220"/>
      <c r="F14" s="220"/>
      <c r="G14" s="220"/>
      <c r="H14" s="220"/>
      <c r="I14" s="220"/>
      <c r="J14" s="220"/>
      <c r="K14" s="220"/>
      <c r="L14" s="220"/>
      <c r="M14" s="221"/>
      <c r="O14" s="202"/>
      <c r="P14" s="205"/>
      <c r="Q14" s="205"/>
    </row>
    <row r="15" spans="2:17" x14ac:dyDescent="0.3">
      <c r="B15" s="218"/>
      <c r="C15" s="219"/>
      <c r="D15" s="220"/>
      <c r="E15" s="220"/>
      <c r="F15" s="220"/>
      <c r="G15" s="220"/>
      <c r="H15" s="220"/>
      <c r="I15" s="220"/>
      <c r="J15" s="220"/>
      <c r="K15" s="220"/>
      <c r="L15" s="220"/>
      <c r="M15" s="221"/>
      <c r="O15" s="202"/>
      <c r="P15" s="205"/>
      <c r="Q15" s="205"/>
    </row>
    <row r="16" spans="2:17" x14ac:dyDescent="0.3">
      <c r="B16" s="218"/>
      <c r="C16" s="219"/>
      <c r="D16" s="220"/>
      <c r="E16" s="220"/>
      <c r="F16" s="220"/>
      <c r="G16" s="220"/>
      <c r="H16" s="220"/>
      <c r="I16" s="220"/>
      <c r="J16" s="220"/>
      <c r="K16" s="220"/>
      <c r="L16" s="220"/>
      <c r="M16" s="221"/>
      <c r="O16" s="202"/>
      <c r="P16" s="205"/>
      <c r="Q16" s="205"/>
    </row>
    <row r="17" spans="2:17" x14ac:dyDescent="0.3">
      <c r="B17" s="218"/>
      <c r="C17" s="219"/>
      <c r="D17" s="220"/>
      <c r="E17" s="220"/>
      <c r="F17" s="220"/>
      <c r="G17" s="220"/>
      <c r="H17" s="220"/>
      <c r="I17" s="220"/>
      <c r="J17" s="220"/>
      <c r="K17" s="220"/>
      <c r="L17" s="220"/>
      <c r="M17" s="221"/>
      <c r="O17" s="202"/>
      <c r="P17" s="205"/>
      <c r="Q17" s="205"/>
    </row>
    <row r="18" spans="2:17" x14ac:dyDescent="0.3">
      <c r="B18" s="218"/>
      <c r="C18" s="219"/>
      <c r="D18" s="220"/>
      <c r="E18" s="220"/>
      <c r="F18" s="220"/>
      <c r="G18" s="220"/>
      <c r="H18" s="220"/>
      <c r="I18" s="220"/>
      <c r="J18" s="220"/>
      <c r="K18" s="220"/>
      <c r="L18" s="220"/>
      <c r="M18" s="221"/>
      <c r="O18" s="202"/>
      <c r="P18" s="205"/>
      <c r="Q18" s="205"/>
    </row>
    <row r="19" spans="2:17" x14ac:dyDescent="0.3">
      <c r="B19" s="218"/>
      <c r="C19" s="219"/>
      <c r="D19" s="220"/>
      <c r="E19" s="220"/>
      <c r="F19" s="220"/>
      <c r="G19" s="220"/>
      <c r="H19" s="220"/>
      <c r="I19" s="220"/>
      <c r="J19" s="220"/>
      <c r="K19" s="220"/>
      <c r="L19" s="220"/>
      <c r="M19" s="221"/>
      <c r="O19" s="202"/>
      <c r="P19" s="205"/>
      <c r="Q19" s="205"/>
    </row>
    <row r="20" spans="2:17" x14ac:dyDescent="0.3">
      <c r="B20" s="218"/>
      <c r="C20" s="219"/>
      <c r="D20" s="220"/>
      <c r="E20" s="220"/>
      <c r="F20" s="220"/>
      <c r="G20" s="220"/>
      <c r="H20" s="220"/>
      <c r="I20" s="220"/>
      <c r="J20" s="220"/>
      <c r="K20" s="220"/>
      <c r="L20" s="220"/>
      <c r="M20" s="221"/>
      <c r="O20" s="202"/>
      <c r="P20" s="205"/>
      <c r="Q20" s="205"/>
    </row>
    <row r="21" spans="2:17" x14ac:dyDescent="0.3">
      <c r="B21" s="218"/>
      <c r="C21" s="219"/>
      <c r="D21" s="220"/>
      <c r="E21" s="220"/>
      <c r="F21" s="220"/>
      <c r="G21" s="220"/>
      <c r="H21" s="220"/>
      <c r="I21" s="220"/>
      <c r="J21" s="220"/>
      <c r="K21" s="220"/>
      <c r="L21" s="220"/>
      <c r="M21" s="221"/>
      <c r="O21" s="202"/>
      <c r="P21" s="205"/>
      <c r="Q21" s="205"/>
    </row>
    <row r="22" spans="2:17" x14ac:dyDescent="0.3">
      <c r="B22" s="218"/>
      <c r="C22" s="219"/>
      <c r="D22" s="220"/>
      <c r="E22" s="220"/>
      <c r="F22" s="220"/>
      <c r="G22" s="220"/>
      <c r="H22" s="220"/>
      <c r="I22" s="220"/>
      <c r="J22" s="220"/>
      <c r="K22" s="220"/>
      <c r="L22" s="220"/>
      <c r="M22" s="221"/>
      <c r="O22" s="202"/>
      <c r="P22" s="205"/>
      <c r="Q22" s="205"/>
    </row>
    <row r="23" spans="2:17" x14ac:dyDescent="0.3">
      <c r="B23" s="218"/>
      <c r="C23" s="219"/>
      <c r="D23" s="220"/>
      <c r="E23" s="220"/>
      <c r="F23" s="220"/>
      <c r="G23" s="220"/>
      <c r="H23" s="220"/>
      <c r="I23" s="220"/>
      <c r="J23" s="220"/>
      <c r="K23" s="220"/>
      <c r="L23" s="220"/>
      <c r="M23" s="221"/>
      <c r="O23" s="202"/>
      <c r="P23" s="205"/>
      <c r="Q23" s="205"/>
    </row>
    <row r="24" spans="2:17" x14ac:dyDescent="0.3">
      <c r="B24" s="218"/>
      <c r="C24" s="219"/>
      <c r="D24" s="220"/>
      <c r="E24" s="220"/>
      <c r="F24" s="220"/>
      <c r="G24" s="220"/>
      <c r="H24" s="220"/>
      <c r="I24" s="220"/>
      <c r="J24" s="220"/>
      <c r="K24" s="220"/>
      <c r="L24" s="220"/>
      <c r="M24" s="221"/>
      <c r="O24" s="202"/>
      <c r="P24" s="205"/>
      <c r="Q24" s="205"/>
    </row>
    <row r="25" spans="2:17" x14ac:dyDescent="0.3">
      <c r="B25" s="218"/>
      <c r="C25" s="219"/>
      <c r="D25" s="220"/>
      <c r="E25" s="220"/>
      <c r="F25" s="220"/>
      <c r="G25" s="220"/>
      <c r="H25" s="220"/>
      <c r="I25" s="220"/>
      <c r="J25" s="220"/>
      <c r="K25" s="220"/>
      <c r="L25" s="220"/>
      <c r="M25" s="221"/>
      <c r="O25" s="202"/>
      <c r="P25" s="205"/>
      <c r="Q25" s="205"/>
    </row>
    <row r="26" spans="2:17" x14ac:dyDescent="0.3">
      <c r="B26" s="218"/>
      <c r="C26" s="219"/>
      <c r="D26" s="220"/>
      <c r="E26" s="220"/>
      <c r="F26" s="220"/>
      <c r="G26" s="220"/>
      <c r="H26" s="220"/>
      <c r="I26" s="220"/>
      <c r="J26" s="220"/>
      <c r="K26" s="220"/>
      <c r="L26" s="220"/>
      <c r="M26" s="221"/>
      <c r="O26" s="202"/>
      <c r="P26" s="205"/>
      <c r="Q26" s="205"/>
    </row>
    <row r="27" spans="2:17" x14ac:dyDescent="0.3">
      <c r="B27" s="218"/>
      <c r="C27" s="219"/>
      <c r="D27" s="220"/>
      <c r="E27" s="220"/>
      <c r="F27" s="220"/>
      <c r="G27" s="220"/>
      <c r="H27" s="220"/>
      <c r="I27" s="220"/>
      <c r="J27" s="220"/>
      <c r="K27" s="220"/>
      <c r="L27" s="220"/>
      <c r="M27" s="221"/>
      <c r="O27" s="202"/>
      <c r="P27" s="205"/>
      <c r="Q27" s="205"/>
    </row>
    <row r="28" spans="2:17" x14ac:dyDescent="0.3">
      <c r="B28" s="218"/>
      <c r="C28" s="219"/>
      <c r="D28" s="220"/>
      <c r="E28" s="220"/>
      <c r="F28" s="220"/>
      <c r="G28" s="220"/>
      <c r="H28" s="220"/>
      <c r="I28" s="220"/>
      <c r="J28" s="220"/>
      <c r="K28" s="220"/>
      <c r="L28" s="220"/>
      <c r="M28" s="221"/>
      <c r="O28" s="202"/>
      <c r="P28" s="205"/>
      <c r="Q28" s="205"/>
    </row>
    <row r="29" spans="2:17" x14ac:dyDescent="0.3">
      <c r="B29" s="218"/>
      <c r="C29" s="219"/>
      <c r="D29" s="220"/>
      <c r="E29" s="220"/>
      <c r="F29" s="220"/>
      <c r="G29" s="220"/>
      <c r="H29" s="220"/>
      <c r="I29" s="220"/>
      <c r="J29" s="220"/>
      <c r="K29" s="220"/>
      <c r="L29" s="220"/>
      <c r="M29" s="221"/>
      <c r="O29" s="202"/>
      <c r="P29" s="205"/>
      <c r="Q29" s="205"/>
    </row>
    <row r="30" spans="2:17" x14ac:dyDescent="0.3">
      <c r="B30" s="218"/>
      <c r="C30" s="219"/>
      <c r="D30" s="220"/>
      <c r="E30" s="220"/>
      <c r="F30" s="220"/>
      <c r="G30" s="220"/>
      <c r="H30" s="220"/>
      <c r="I30" s="220"/>
      <c r="J30" s="220"/>
      <c r="K30" s="220"/>
      <c r="L30" s="220"/>
      <c r="M30" s="221"/>
      <c r="O30" s="202"/>
      <c r="P30" s="205"/>
      <c r="Q30" s="205"/>
    </row>
    <row r="31" spans="2:17" x14ac:dyDescent="0.3">
      <c r="B31" s="218"/>
      <c r="C31" s="219"/>
      <c r="D31" s="220"/>
      <c r="E31" s="220"/>
      <c r="F31" s="220"/>
      <c r="G31" s="220"/>
      <c r="H31" s="220"/>
      <c r="I31" s="220"/>
      <c r="J31" s="220"/>
      <c r="K31" s="220"/>
      <c r="L31" s="220"/>
      <c r="M31" s="221"/>
      <c r="O31" s="202"/>
      <c r="P31" s="205"/>
      <c r="Q31" s="205"/>
    </row>
    <row r="32" spans="2:17" x14ac:dyDescent="0.3">
      <c r="B32" s="218"/>
      <c r="C32" s="219"/>
      <c r="D32" s="220"/>
      <c r="E32" s="220"/>
      <c r="F32" s="220"/>
      <c r="G32" s="220"/>
      <c r="H32" s="220"/>
      <c r="I32" s="220"/>
      <c r="J32" s="220"/>
      <c r="K32" s="220"/>
      <c r="L32" s="220"/>
      <c r="M32" s="221"/>
      <c r="O32" s="202"/>
      <c r="P32" s="205"/>
      <c r="Q32" s="205"/>
    </row>
    <row r="33" spans="2:17" x14ac:dyDescent="0.3">
      <c r="B33" s="218"/>
      <c r="C33" s="219"/>
      <c r="D33" s="220"/>
      <c r="E33" s="220"/>
      <c r="F33" s="220"/>
      <c r="G33" s="220"/>
      <c r="H33" s="220"/>
      <c r="I33" s="220"/>
      <c r="J33" s="220"/>
      <c r="K33" s="220"/>
      <c r="L33" s="220"/>
      <c r="M33" s="221"/>
      <c r="O33" s="202"/>
      <c r="P33" s="205"/>
      <c r="Q33" s="205"/>
    </row>
    <row r="34" spans="2:17" x14ac:dyDescent="0.3">
      <c r="B34" s="218"/>
      <c r="C34" s="219"/>
      <c r="D34" s="220"/>
      <c r="E34" s="220"/>
      <c r="F34" s="220"/>
      <c r="G34" s="219"/>
      <c r="H34" s="220"/>
      <c r="I34" s="220"/>
      <c r="J34" s="220"/>
      <c r="K34" s="220"/>
      <c r="L34" s="220"/>
      <c r="M34" s="221"/>
      <c r="O34" s="202"/>
      <c r="P34" s="205"/>
      <c r="Q34" s="205"/>
    </row>
    <row r="35" spans="2:17" x14ac:dyDescent="0.3">
      <c r="B35" s="218"/>
      <c r="C35" s="219"/>
      <c r="D35" s="220"/>
      <c r="E35" s="220"/>
      <c r="F35" s="220"/>
      <c r="G35" s="220"/>
      <c r="H35" s="220"/>
      <c r="I35" s="220"/>
      <c r="J35" s="220"/>
      <c r="K35" s="220"/>
      <c r="L35" s="220"/>
      <c r="M35" s="221"/>
      <c r="O35" s="202"/>
      <c r="P35" s="205"/>
      <c r="Q35" s="205"/>
    </row>
    <row r="36" spans="2:17" x14ac:dyDescent="0.3">
      <c r="B36" s="218"/>
      <c r="C36" s="219"/>
      <c r="D36" s="220"/>
      <c r="E36" s="220"/>
      <c r="F36" s="220"/>
      <c r="G36" s="220"/>
      <c r="H36" s="220"/>
      <c r="I36" s="220"/>
      <c r="J36" s="220"/>
      <c r="K36" s="220"/>
      <c r="L36" s="220"/>
      <c r="M36" s="221"/>
      <c r="O36" s="202"/>
      <c r="P36" s="205"/>
      <c r="Q36" s="205"/>
    </row>
    <row r="37" spans="2:17" x14ac:dyDescent="0.3">
      <c r="B37" s="218"/>
      <c r="C37" s="219"/>
      <c r="D37" s="220"/>
      <c r="E37" s="220"/>
      <c r="F37" s="220"/>
      <c r="G37" s="220"/>
      <c r="H37" s="220"/>
      <c r="I37" s="220"/>
      <c r="J37" s="220"/>
      <c r="K37" s="220"/>
      <c r="L37" s="220"/>
      <c r="M37" s="221"/>
      <c r="O37" s="202"/>
      <c r="P37" s="205"/>
      <c r="Q37" s="205"/>
    </row>
    <row r="38" spans="2:17" x14ac:dyDescent="0.3">
      <c r="B38" s="218"/>
      <c r="C38" s="219"/>
      <c r="D38" s="220"/>
      <c r="E38" s="220"/>
      <c r="F38" s="220"/>
      <c r="G38" s="220"/>
      <c r="H38" s="220"/>
      <c r="I38" s="220"/>
      <c r="J38" s="220"/>
      <c r="K38" s="220"/>
      <c r="L38" s="220"/>
      <c r="M38" s="221"/>
      <c r="O38" s="202"/>
      <c r="P38" s="205"/>
      <c r="Q38" s="205"/>
    </row>
    <row r="39" spans="2:17" x14ac:dyDescent="0.3">
      <c r="B39" s="218"/>
      <c r="C39" s="219"/>
      <c r="D39" s="220"/>
      <c r="E39" s="220"/>
      <c r="F39" s="220"/>
      <c r="G39" s="220"/>
      <c r="H39" s="220"/>
      <c r="I39" s="220"/>
      <c r="J39" s="220"/>
      <c r="K39" s="220"/>
      <c r="L39" s="220"/>
      <c r="M39" s="221"/>
      <c r="O39" s="202"/>
      <c r="P39" s="205"/>
      <c r="Q39" s="205"/>
    </row>
    <row r="40" spans="2:17" x14ac:dyDescent="0.3">
      <c r="B40" s="218"/>
      <c r="C40" s="219"/>
      <c r="D40" s="220"/>
      <c r="E40" s="220"/>
      <c r="F40" s="220"/>
      <c r="G40" s="220"/>
      <c r="H40" s="220"/>
      <c r="I40" s="220"/>
      <c r="J40" s="220"/>
      <c r="K40" s="220"/>
      <c r="L40" s="220"/>
      <c r="M40" s="221"/>
      <c r="O40" s="202"/>
      <c r="P40" s="205"/>
      <c r="Q40" s="205"/>
    </row>
    <row r="41" spans="2:17" x14ac:dyDescent="0.3">
      <c r="B41" s="222"/>
      <c r="C41" s="223"/>
      <c r="D41" s="224"/>
      <c r="E41" s="224"/>
      <c r="F41" s="224"/>
      <c r="G41" s="224"/>
      <c r="H41" s="224"/>
      <c r="I41" s="224"/>
      <c r="J41" s="224"/>
      <c r="K41" s="224"/>
      <c r="L41" s="224"/>
      <c r="M41" s="225"/>
      <c r="O41" s="202"/>
      <c r="P41" s="205"/>
      <c r="Q41" s="205"/>
    </row>
    <row r="42" spans="2:17" x14ac:dyDescent="0.3">
      <c r="B42" s="203"/>
      <c r="C42" s="226"/>
      <c r="D42" s="203"/>
      <c r="O42" s="202"/>
      <c r="P42" s="205"/>
      <c r="Q42" s="205"/>
    </row>
    <row r="43" spans="2:17" x14ac:dyDescent="0.3">
      <c r="O43" s="202"/>
      <c r="P43" s="205"/>
      <c r="Q43" s="205"/>
    </row>
    <row r="44" spans="2:17" x14ac:dyDescent="0.3">
      <c r="O44" s="202"/>
      <c r="P44" s="205"/>
      <c r="Q44" s="205"/>
    </row>
    <row r="45" spans="2:17" x14ac:dyDescent="0.3">
      <c r="O45" s="202"/>
      <c r="P45" s="205"/>
      <c r="Q45" s="205"/>
    </row>
    <row r="46" spans="2:17" x14ac:dyDescent="0.3">
      <c r="O46" s="202"/>
      <c r="P46" s="205"/>
      <c r="Q46" s="205"/>
    </row>
    <row r="47" spans="2:17" x14ac:dyDescent="0.3">
      <c r="O47" s="202"/>
      <c r="P47" s="205"/>
      <c r="Q47" s="205"/>
    </row>
    <row r="48" spans="2:17" x14ac:dyDescent="0.3">
      <c r="O48" s="202"/>
      <c r="P48" s="205"/>
      <c r="Q48" s="205"/>
    </row>
    <row r="49" spans="15:17" x14ac:dyDescent="0.3">
      <c r="O49" s="202"/>
      <c r="P49" s="205"/>
      <c r="Q49" s="205"/>
    </row>
    <row r="50" spans="15:17" x14ac:dyDescent="0.3">
      <c r="O50" s="202"/>
      <c r="P50" s="205"/>
      <c r="Q50" s="205"/>
    </row>
    <row r="51" spans="15:17" x14ac:dyDescent="0.3">
      <c r="O51" s="202"/>
      <c r="P51" s="205"/>
      <c r="Q51" s="205"/>
    </row>
    <row r="52" spans="15:17" x14ac:dyDescent="0.3">
      <c r="O52" s="202"/>
      <c r="P52" s="205"/>
      <c r="Q52" s="205"/>
    </row>
    <row r="53" spans="15:17" x14ac:dyDescent="0.3">
      <c r="O53" s="202"/>
      <c r="P53" s="205"/>
      <c r="Q53" s="205"/>
    </row>
    <row r="54" spans="15:17" x14ac:dyDescent="0.3">
      <c r="O54" s="202"/>
      <c r="P54" s="205"/>
      <c r="Q54" s="205"/>
    </row>
    <row r="55" spans="15:17" x14ac:dyDescent="0.3">
      <c r="O55" s="202"/>
      <c r="P55" s="205"/>
      <c r="Q55" s="205"/>
    </row>
    <row r="56" spans="15:17" x14ac:dyDescent="0.3">
      <c r="O56" s="202"/>
      <c r="P56" s="205"/>
      <c r="Q56" s="205"/>
    </row>
    <row r="57" spans="15:17" x14ac:dyDescent="0.3">
      <c r="O57" s="202"/>
      <c r="P57" s="205"/>
      <c r="Q57" s="205"/>
    </row>
    <row r="58" spans="15:17" x14ac:dyDescent="0.3">
      <c r="O58" s="202"/>
      <c r="P58" s="205"/>
      <c r="Q58" s="205"/>
    </row>
    <row r="59" spans="15:17" x14ac:dyDescent="0.3">
      <c r="O59" s="202"/>
      <c r="P59" s="205"/>
      <c r="Q59" s="205"/>
    </row>
    <row r="60" spans="15:17" x14ac:dyDescent="0.3">
      <c r="O60" s="202"/>
      <c r="P60" s="205"/>
      <c r="Q60" s="205"/>
    </row>
    <row r="61" spans="15:17" x14ac:dyDescent="0.3">
      <c r="O61" s="202"/>
      <c r="P61" s="205"/>
      <c r="Q61" s="205"/>
    </row>
    <row r="62" spans="15:17" x14ac:dyDescent="0.3">
      <c r="O62" s="202"/>
      <c r="P62" s="205"/>
      <c r="Q62" s="205"/>
    </row>
    <row r="63" spans="15:17" x14ac:dyDescent="0.3">
      <c r="O63" s="202"/>
      <c r="P63" s="205"/>
      <c r="Q63" s="205"/>
    </row>
    <row r="64" spans="15:17" x14ac:dyDescent="0.3">
      <c r="O64" s="202"/>
      <c r="P64" s="205"/>
      <c r="Q64" s="205"/>
    </row>
    <row r="65" spans="15:17" x14ac:dyDescent="0.3">
      <c r="O65" s="202"/>
      <c r="P65" s="205"/>
      <c r="Q65" s="205"/>
    </row>
    <row r="66" spans="15:17" x14ac:dyDescent="0.3">
      <c r="O66" s="202"/>
      <c r="P66" s="205"/>
      <c r="Q66" s="205"/>
    </row>
    <row r="67" spans="15:17" x14ac:dyDescent="0.3">
      <c r="O67" s="202"/>
      <c r="P67" s="205"/>
      <c r="Q67" s="205"/>
    </row>
    <row r="68" spans="15:17" x14ac:dyDescent="0.3">
      <c r="O68" s="202"/>
      <c r="P68" s="205"/>
      <c r="Q68" s="205"/>
    </row>
    <row r="69" spans="15:17" x14ac:dyDescent="0.3">
      <c r="O69" s="202"/>
      <c r="P69" s="205"/>
      <c r="Q69" s="205"/>
    </row>
    <row r="70" spans="15:17" x14ac:dyDescent="0.3">
      <c r="O70" s="202"/>
      <c r="P70" s="205"/>
      <c r="Q70" s="205"/>
    </row>
    <row r="71" spans="15:17" x14ac:dyDescent="0.3">
      <c r="O71" s="202"/>
      <c r="P71" s="205"/>
      <c r="Q71" s="205"/>
    </row>
    <row r="72" spans="15:17" x14ac:dyDescent="0.3">
      <c r="O72" s="202"/>
      <c r="P72" s="205"/>
      <c r="Q72" s="205"/>
    </row>
    <row r="73" spans="15:17" x14ac:dyDescent="0.3">
      <c r="O73" s="202"/>
      <c r="P73" s="205"/>
      <c r="Q73" s="205"/>
    </row>
    <row r="74" spans="15:17" x14ac:dyDescent="0.3">
      <c r="O74" s="202"/>
      <c r="P74" s="205"/>
      <c r="Q74" s="205"/>
    </row>
    <row r="75" spans="15:17" x14ac:dyDescent="0.3">
      <c r="O75" s="202"/>
      <c r="P75" s="205"/>
      <c r="Q75" s="205"/>
    </row>
    <row r="76" spans="15:17" x14ac:dyDescent="0.3">
      <c r="O76" s="202"/>
      <c r="P76" s="205"/>
      <c r="Q76" s="205"/>
    </row>
    <row r="77" spans="15:17" x14ac:dyDescent="0.3">
      <c r="O77" s="202"/>
      <c r="P77" s="205"/>
      <c r="Q77" s="205"/>
    </row>
    <row r="78" spans="15:17" x14ac:dyDescent="0.3">
      <c r="O78" s="202"/>
      <c r="P78" s="205"/>
      <c r="Q78" s="205"/>
    </row>
    <row r="79" spans="15:17" x14ac:dyDescent="0.3">
      <c r="O79" s="202"/>
      <c r="P79" s="205"/>
      <c r="Q79" s="205"/>
    </row>
    <row r="80" spans="15:17" x14ac:dyDescent="0.3">
      <c r="O80" s="202"/>
      <c r="P80" s="205"/>
      <c r="Q80" s="205"/>
    </row>
    <row r="81" spans="15:17" x14ac:dyDescent="0.3">
      <c r="O81" s="202"/>
      <c r="P81" s="205"/>
      <c r="Q81" s="205"/>
    </row>
    <row r="82" spans="15:17" x14ac:dyDescent="0.3">
      <c r="O82" s="202"/>
      <c r="P82" s="205"/>
      <c r="Q82" s="205"/>
    </row>
    <row r="83" spans="15:17" x14ac:dyDescent="0.3">
      <c r="O83" s="202"/>
      <c r="P83" s="205"/>
      <c r="Q83" s="205"/>
    </row>
    <row r="84" spans="15:17" x14ac:dyDescent="0.3">
      <c r="O84" s="202"/>
      <c r="P84" s="205"/>
      <c r="Q84" s="205"/>
    </row>
    <row r="85" spans="15:17" x14ac:dyDescent="0.3">
      <c r="O85" s="202"/>
      <c r="P85" s="205"/>
      <c r="Q85" s="205"/>
    </row>
    <row r="86" spans="15:17" x14ac:dyDescent="0.3">
      <c r="O86" s="202"/>
      <c r="P86" s="205"/>
      <c r="Q86" s="205"/>
    </row>
    <row r="87" spans="15:17" x14ac:dyDescent="0.3">
      <c r="O87" s="202"/>
      <c r="P87" s="205"/>
      <c r="Q87" s="205"/>
    </row>
    <row r="88" spans="15:17" x14ac:dyDescent="0.3">
      <c r="O88" s="202"/>
      <c r="P88" s="205"/>
      <c r="Q88" s="205"/>
    </row>
    <row r="89" spans="15:17" x14ac:dyDescent="0.3">
      <c r="O89" s="202"/>
      <c r="P89" s="205"/>
      <c r="Q89" s="205"/>
    </row>
    <row r="90" spans="15:17" x14ac:dyDescent="0.3">
      <c r="O90" s="202"/>
      <c r="P90" s="205"/>
      <c r="Q90" s="205"/>
    </row>
    <row r="91" spans="15:17" x14ac:dyDescent="0.3">
      <c r="O91" s="202"/>
      <c r="P91" s="205"/>
      <c r="Q91" s="205"/>
    </row>
    <row r="92" spans="15:17" x14ac:dyDescent="0.3">
      <c r="O92" s="202"/>
      <c r="P92" s="205"/>
      <c r="Q92" s="205"/>
    </row>
    <row r="93" spans="15:17" x14ac:dyDescent="0.3">
      <c r="O93" s="202"/>
      <c r="P93" s="205"/>
      <c r="Q93" s="205"/>
    </row>
    <row r="94" spans="15:17" x14ac:dyDescent="0.3">
      <c r="O94" s="202"/>
      <c r="P94" s="205"/>
      <c r="Q94" s="205"/>
    </row>
    <row r="95" spans="15:17" x14ac:dyDescent="0.3">
      <c r="O95" s="202"/>
      <c r="P95" s="205"/>
      <c r="Q95" s="205"/>
    </row>
    <row r="96" spans="15:17" x14ac:dyDescent="0.3">
      <c r="O96" s="202"/>
      <c r="P96" s="205"/>
      <c r="Q96" s="205"/>
    </row>
    <row r="97" spans="15:17" x14ac:dyDescent="0.3">
      <c r="O97" s="202"/>
      <c r="P97" s="205"/>
      <c r="Q97" s="205"/>
    </row>
    <row r="98" spans="15:17" x14ac:dyDescent="0.3">
      <c r="O98" s="202"/>
      <c r="P98" s="205"/>
      <c r="Q98" s="205"/>
    </row>
    <row r="99" spans="15:17" x14ac:dyDescent="0.3">
      <c r="O99" s="202"/>
      <c r="P99" s="205"/>
      <c r="Q99" s="205"/>
    </row>
    <row r="100" spans="15:17" x14ac:dyDescent="0.3">
      <c r="O100" s="202"/>
      <c r="P100" s="205"/>
      <c r="Q100" s="205"/>
    </row>
    <row r="101" spans="15:17" x14ac:dyDescent="0.3">
      <c r="O101" s="202"/>
      <c r="P101" s="205"/>
      <c r="Q101" s="205"/>
    </row>
    <row r="102" spans="15:17" x14ac:dyDescent="0.3">
      <c r="O102" s="202"/>
      <c r="P102" s="205"/>
      <c r="Q102" s="205"/>
    </row>
    <row r="103" spans="15:17" x14ac:dyDescent="0.3">
      <c r="O103" s="202"/>
      <c r="P103" s="205"/>
      <c r="Q103" s="205"/>
    </row>
    <row r="104" spans="15:17" x14ac:dyDescent="0.3">
      <c r="O104" s="202"/>
      <c r="P104" s="205"/>
      <c r="Q104" s="205"/>
    </row>
    <row r="105" spans="15:17" x14ac:dyDescent="0.3">
      <c r="O105" s="202"/>
      <c r="P105" s="205"/>
      <c r="Q105" s="205"/>
    </row>
    <row r="106" spans="15:17" x14ac:dyDescent="0.3">
      <c r="O106" s="202"/>
      <c r="P106" s="205"/>
      <c r="Q106" s="205"/>
    </row>
    <row r="107" spans="15:17" x14ac:dyDescent="0.3">
      <c r="O107" s="202"/>
      <c r="P107" s="205"/>
      <c r="Q107" s="205"/>
    </row>
    <row r="108" spans="15:17" x14ac:dyDescent="0.3">
      <c r="O108" s="202"/>
      <c r="P108" s="205"/>
      <c r="Q108" s="205"/>
    </row>
    <row r="109" spans="15:17" x14ac:dyDescent="0.3">
      <c r="O109" s="202"/>
      <c r="P109" s="205"/>
      <c r="Q109" s="205"/>
    </row>
    <row r="110" spans="15:17" x14ac:dyDescent="0.3">
      <c r="O110" s="202"/>
      <c r="P110" s="205"/>
      <c r="Q110" s="205"/>
    </row>
    <row r="111" spans="15:17" x14ac:dyDescent="0.3">
      <c r="O111" s="202"/>
      <c r="P111" s="205"/>
      <c r="Q111" s="205"/>
    </row>
    <row r="112" spans="15:17" x14ac:dyDescent="0.3">
      <c r="O112" s="202"/>
      <c r="P112" s="205"/>
      <c r="Q112" s="205"/>
    </row>
    <row r="113" spans="15:17" x14ac:dyDescent="0.3">
      <c r="O113" s="202"/>
      <c r="P113" s="205"/>
      <c r="Q113" s="205"/>
    </row>
    <row r="114" spans="15:17" x14ac:dyDescent="0.3">
      <c r="O114" s="202"/>
      <c r="P114" s="205"/>
      <c r="Q114" s="205"/>
    </row>
    <row r="115" spans="15:17" x14ac:dyDescent="0.3">
      <c r="O115" s="202"/>
      <c r="P115" s="205"/>
      <c r="Q115" s="205"/>
    </row>
    <row r="116" spans="15:17" x14ac:dyDescent="0.3">
      <c r="O116" s="202"/>
      <c r="P116" s="205"/>
      <c r="Q116" s="205"/>
    </row>
    <row r="117" spans="15:17" x14ac:dyDescent="0.3">
      <c r="O117" s="202"/>
      <c r="P117" s="205"/>
      <c r="Q117" s="205"/>
    </row>
    <row r="118" spans="15:17" x14ac:dyDescent="0.3">
      <c r="O118" s="202"/>
      <c r="P118" s="205"/>
      <c r="Q118" s="205"/>
    </row>
    <row r="119" spans="15:17" x14ac:dyDescent="0.3">
      <c r="O119" s="202"/>
      <c r="P119" s="205"/>
      <c r="Q119" s="205"/>
    </row>
    <row r="120" spans="15:17" x14ac:dyDescent="0.3">
      <c r="O120" s="202"/>
      <c r="P120" s="205"/>
      <c r="Q120" s="205"/>
    </row>
    <row r="121" spans="15:17" x14ac:dyDescent="0.3">
      <c r="O121" s="202"/>
      <c r="P121" s="205"/>
      <c r="Q121" s="205"/>
    </row>
    <row r="122" spans="15:17" x14ac:dyDescent="0.3">
      <c r="O122" s="202"/>
      <c r="P122" s="205"/>
      <c r="Q122" s="205"/>
    </row>
    <row r="123" spans="15:17" x14ac:dyDescent="0.3">
      <c r="O123" s="202"/>
      <c r="P123" s="205"/>
      <c r="Q123" s="205"/>
    </row>
    <row r="124" spans="15:17" x14ac:dyDescent="0.3">
      <c r="O124" s="202"/>
      <c r="P124" s="205"/>
      <c r="Q124" s="205"/>
    </row>
    <row r="125" spans="15:17" x14ac:dyDescent="0.3">
      <c r="O125" s="202"/>
      <c r="P125" s="205"/>
      <c r="Q125" s="205"/>
    </row>
    <row r="126" spans="15:17" x14ac:dyDescent="0.3">
      <c r="O126" s="202"/>
      <c r="P126" s="205"/>
      <c r="Q126" s="205"/>
    </row>
    <row r="127" spans="15:17" x14ac:dyDescent="0.3">
      <c r="O127" s="202"/>
      <c r="P127" s="205"/>
      <c r="Q127" s="205"/>
    </row>
    <row r="128" spans="15:17" x14ac:dyDescent="0.3">
      <c r="O128" s="202"/>
      <c r="P128" s="205"/>
      <c r="Q128" s="205"/>
    </row>
    <row r="129" spans="15:17" x14ac:dyDescent="0.3">
      <c r="O129" s="202"/>
      <c r="P129" s="205"/>
      <c r="Q129" s="205"/>
    </row>
    <row r="130" spans="15:17" x14ac:dyDescent="0.3">
      <c r="O130" s="202"/>
      <c r="P130" s="205"/>
      <c r="Q130" s="205"/>
    </row>
    <row r="131" spans="15:17" x14ac:dyDescent="0.3">
      <c r="O131" s="202"/>
      <c r="P131" s="205"/>
      <c r="Q131" s="205"/>
    </row>
    <row r="132" spans="15:17" x14ac:dyDescent="0.3">
      <c r="O132" s="202"/>
      <c r="P132" s="205"/>
      <c r="Q132" s="205"/>
    </row>
    <row r="133" spans="15:17" x14ac:dyDescent="0.3">
      <c r="O133" s="202"/>
      <c r="P133" s="205"/>
      <c r="Q133" s="205"/>
    </row>
    <row r="134" spans="15:17" x14ac:dyDescent="0.3">
      <c r="O134" s="202"/>
      <c r="P134" s="205"/>
      <c r="Q134" s="205"/>
    </row>
    <row r="135" spans="15:17" x14ac:dyDescent="0.3">
      <c r="O135" s="202"/>
      <c r="P135" s="205"/>
      <c r="Q135" s="205"/>
    </row>
    <row r="136" spans="15:17" x14ac:dyDescent="0.3">
      <c r="O136" s="202"/>
      <c r="P136" s="205"/>
      <c r="Q136" s="205"/>
    </row>
    <row r="137" spans="15:17" x14ac:dyDescent="0.3">
      <c r="O137" s="202"/>
      <c r="P137" s="205"/>
      <c r="Q137" s="205"/>
    </row>
    <row r="138" spans="15:17" x14ac:dyDescent="0.3">
      <c r="O138" s="202"/>
      <c r="P138" s="205"/>
      <c r="Q138" s="205"/>
    </row>
    <row r="139" spans="15:17" x14ac:dyDescent="0.3">
      <c r="O139" s="202"/>
      <c r="P139" s="205"/>
      <c r="Q139" s="205"/>
    </row>
    <row r="140" spans="15:17" x14ac:dyDescent="0.3">
      <c r="O140" s="202"/>
      <c r="P140" s="205"/>
      <c r="Q140" s="205"/>
    </row>
    <row r="141" spans="15:17" x14ac:dyDescent="0.3">
      <c r="O141" s="202"/>
      <c r="P141" s="205"/>
      <c r="Q141" s="205"/>
    </row>
    <row r="142" spans="15:17" x14ac:dyDescent="0.3">
      <c r="O142" s="202"/>
      <c r="P142" s="205"/>
      <c r="Q142" s="205"/>
    </row>
    <row r="143" spans="15:17" x14ac:dyDescent="0.3">
      <c r="O143" s="202"/>
      <c r="P143" s="205"/>
      <c r="Q143" s="205"/>
    </row>
    <row r="144" spans="15:17" x14ac:dyDescent="0.3">
      <c r="O144" s="202"/>
      <c r="P144" s="205"/>
      <c r="Q144" s="205"/>
    </row>
    <row r="145" spans="15:17" x14ac:dyDescent="0.3">
      <c r="O145" s="202"/>
      <c r="P145" s="205"/>
      <c r="Q145" s="205"/>
    </row>
    <row r="146" spans="15:17" x14ac:dyDescent="0.3">
      <c r="O146" s="202"/>
      <c r="P146" s="205"/>
      <c r="Q146" s="205"/>
    </row>
    <row r="147" spans="15:17" x14ac:dyDescent="0.3">
      <c r="O147" s="202"/>
      <c r="P147" s="205"/>
      <c r="Q147" s="205"/>
    </row>
    <row r="148" spans="15:17" x14ac:dyDescent="0.3">
      <c r="O148" s="202"/>
      <c r="P148" s="205"/>
      <c r="Q148" s="205"/>
    </row>
    <row r="149" spans="15:17" x14ac:dyDescent="0.3">
      <c r="O149" s="202"/>
      <c r="P149" s="205"/>
      <c r="Q149" s="205"/>
    </row>
    <row r="150" spans="15:17" x14ac:dyDescent="0.3">
      <c r="O150" s="202"/>
      <c r="P150" s="205"/>
      <c r="Q150" s="205"/>
    </row>
    <row r="151" spans="15:17" x14ac:dyDescent="0.3">
      <c r="O151" s="202"/>
      <c r="P151" s="205"/>
      <c r="Q151" s="205"/>
    </row>
    <row r="152" spans="15:17" x14ac:dyDescent="0.3">
      <c r="O152" s="202"/>
      <c r="P152" s="205"/>
      <c r="Q152" s="205"/>
    </row>
    <row r="153" spans="15:17" x14ac:dyDescent="0.3">
      <c r="O153" s="202"/>
      <c r="P153" s="205"/>
      <c r="Q153" s="205"/>
    </row>
    <row r="154" spans="15:17" x14ac:dyDescent="0.3">
      <c r="O154" s="202"/>
      <c r="P154" s="205"/>
      <c r="Q154" s="205"/>
    </row>
    <row r="155" spans="15:17" x14ac:dyDescent="0.3">
      <c r="O155" s="202"/>
      <c r="P155" s="205"/>
      <c r="Q155" s="205"/>
    </row>
    <row r="156" spans="15:17" x14ac:dyDescent="0.3">
      <c r="O156" s="202"/>
      <c r="P156" s="205"/>
      <c r="Q156" s="205"/>
    </row>
    <row r="157" spans="15:17" x14ac:dyDescent="0.3">
      <c r="O157" s="202"/>
      <c r="P157" s="205"/>
      <c r="Q157" s="205"/>
    </row>
    <row r="158" spans="15:17" x14ac:dyDescent="0.3">
      <c r="O158" s="202"/>
      <c r="P158" s="205"/>
      <c r="Q158" s="205"/>
    </row>
    <row r="159" spans="15:17" x14ac:dyDescent="0.3">
      <c r="O159" s="202"/>
      <c r="P159" s="205"/>
      <c r="Q159" s="205"/>
    </row>
    <row r="160" spans="15:17" x14ac:dyDescent="0.3">
      <c r="O160" s="202"/>
      <c r="P160" s="205"/>
      <c r="Q160" s="205"/>
    </row>
    <row r="161" spans="15:17" x14ac:dyDescent="0.3">
      <c r="O161" s="202"/>
      <c r="P161" s="205"/>
      <c r="Q161" s="205"/>
    </row>
    <row r="162" spans="15:17" x14ac:dyDescent="0.3">
      <c r="O162" s="202"/>
      <c r="P162" s="205"/>
      <c r="Q162" s="205"/>
    </row>
    <row r="163" spans="15:17" x14ac:dyDescent="0.3">
      <c r="O163" s="202"/>
      <c r="P163" s="205"/>
      <c r="Q163" s="205"/>
    </row>
    <row r="164" spans="15:17" x14ac:dyDescent="0.3">
      <c r="O164" s="202"/>
      <c r="P164" s="205"/>
      <c r="Q164" s="205"/>
    </row>
    <row r="165" spans="15:17" x14ac:dyDescent="0.3">
      <c r="O165" s="202"/>
      <c r="P165" s="205"/>
      <c r="Q165" s="205"/>
    </row>
    <row r="166" spans="15:17" x14ac:dyDescent="0.3">
      <c r="O166" s="202"/>
      <c r="P166" s="205"/>
      <c r="Q166" s="205"/>
    </row>
    <row r="167" spans="15:17" x14ac:dyDescent="0.3">
      <c r="O167" s="202"/>
      <c r="P167" s="205"/>
      <c r="Q167" s="205"/>
    </row>
    <row r="168" spans="15:17" x14ac:dyDescent="0.3">
      <c r="O168" s="202"/>
      <c r="P168" s="205"/>
      <c r="Q168" s="205"/>
    </row>
    <row r="169" spans="15:17" x14ac:dyDescent="0.3">
      <c r="O169" s="202"/>
      <c r="P169" s="205"/>
      <c r="Q169" s="205"/>
    </row>
    <row r="170" spans="15:17" x14ac:dyDescent="0.3">
      <c r="O170" s="202"/>
      <c r="P170" s="205"/>
      <c r="Q170" s="205"/>
    </row>
    <row r="171" spans="15:17" x14ac:dyDescent="0.3">
      <c r="O171" s="202"/>
      <c r="P171" s="205"/>
      <c r="Q171" s="205"/>
    </row>
    <row r="172" spans="15:17" x14ac:dyDescent="0.3">
      <c r="O172" s="202"/>
      <c r="P172" s="205"/>
      <c r="Q172" s="205"/>
    </row>
    <row r="173" spans="15:17" x14ac:dyDescent="0.3">
      <c r="O173" s="202"/>
      <c r="P173" s="205"/>
      <c r="Q173" s="205"/>
    </row>
    <row r="174" spans="15:17" x14ac:dyDescent="0.3">
      <c r="O174" s="202"/>
      <c r="P174" s="205"/>
      <c r="Q174" s="205"/>
    </row>
    <row r="175" spans="15:17" x14ac:dyDescent="0.3">
      <c r="O175" s="202"/>
      <c r="P175" s="205"/>
      <c r="Q175" s="205"/>
    </row>
    <row r="176" spans="15:17" x14ac:dyDescent="0.3">
      <c r="O176" s="202"/>
      <c r="P176" s="205"/>
      <c r="Q176" s="205"/>
    </row>
    <row r="177" spans="15:17" x14ac:dyDescent="0.3">
      <c r="O177" s="202"/>
      <c r="P177" s="205"/>
      <c r="Q177" s="205"/>
    </row>
    <row r="178" spans="15:17" x14ac:dyDescent="0.3">
      <c r="O178" s="202"/>
      <c r="P178" s="205"/>
      <c r="Q178" s="205"/>
    </row>
    <row r="179" spans="15:17" x14ac:dyDescent="0.3">
      <c r="O179" s="202"/>
      <c r="P179" s="205"/>
      <c r="Q179" s="205"/>
    </row>
    <row r="180" spans="15:17" x14ac:dyDescent="0.3">
      <c r="O180" s="202"/>
      <c r="P180" s="205"/>
      <c r="Q180" s="205"/>
    </row>
    <row r="181" spans="15:17" x14ac:dyDescent="0.3">
      <c r="O181" s="202"/>
      <c r="P181" s="205"/>
      <c r="Q181" s="205"/>
    </row>
    <row r="182" spans="15:17" x14ac:dyDescent="0.3">
      <c r="O182" s="202"/>
      <c r="P182" s="205"/>
      <c r="Q182" s="205"/>
    </row>
    <row r="183" spans="15:17" x14ac:dyDescent="0.3">
      <c r="O183" s="202"/>
      <c r="P183" s="205"/>
      <c r="Q183" s="205"/>
    </row>
    <row r="184" spans="15:17" x14ac:dyDescent="0.3">
      <c r="O184" s="202"/>
      <c r="P184" s="205"/>
      <c r="Q184" s="205"/>
    </row>
    <row r="185" spans="15:17" x14ac:dyDescent="0.3">
      <c r="O185" s="202"/>
      <c r="P185" s="205"/>
      <c r="Q185" s="205"/>
    </row>
    <row r="186" spans="15:17" x14ac:dyDescent="0.3">
      <c r="O186" s="202"/>
      <c r="P186" s="205"/>
      <c r="Q186" s="205"/>
    </row>
    <row r="187" spans="15:17" x14ac:dyDescent="0.3">
      <c r="O187" s="202"/>
      <c r="P187" s="205"/>
      <c r="Q187" s="205"/>
    </row>
    <row r="188" spans="15:17" x14ac:dyDescent="0.3">
      <c r="O188" s="202"/>
      <c r="P188" s="205"/>
      <c r="Q188" s="205"/>
    </row>
    <row r="189" spans="15:17" x14ac:dyDescent="0.3">
      <c r="O189" s="202"/>
      <c r="P189" s="205"/>
      <c r="Q189" s="205"/>
    </row>
    <row r="190" spans="15:17" x14ac:dyDescent="0.3">
      <c r="O190" s="202"/>
      <c r="P190" s="205"/>
      <c r="Q190" s="205"/>
    </row>
    <row r="191" spans="15:17" x14ac:dyDescent="0.3">
      <c r="O191" s="202"/>
      <c r="P191" s="205"/>
      <c r="Q191" s="205"/>
    </row>
    <row r="192" spans="15:17" x14ac:dyDescent="0.3">
      <c r="O192" s="202"/>
      <c r="P192" s="205"/>
      <c r="Q192" s="205"/>
    </row>
    <row r="193" spans="15:17" x14ac:dyDescent="0.3">
      <c r="O193" s="202"/>
      <c r="P193" s="205"/>
      <c r="Q193" s="205"/>
    </row>
    <row r="194" spans="15:17" x14ac:dyDescent="0.3">
      <c r="O194" s="202"/>
      <c r="P194" s="205"/>
      <c r="Q194" s="205"/>
    </row>
    <row r="195" spans="15:17" x14ac:dyDescent="0.3">
      <c r="O195" s="202"/>
      <c r="P195" s="205"/>
      <c r="Q195" s="205"/>
    </row>
    <row r="196" spans="15:17" x14ac:dyDescent="0.3">
      <c r="O196" s="202"/>
      <c r="P196" s="205"/>
      <c r="Q196" s="205"/>
    </row>
    <row r="197" spans="15:17" x14ac:dyDescent="0.3">
      <c r="O197" s="202"/>
      <c r="P197" s="205"/>
      <c r="Q197" s="205"/>
    </row>
    <row r="198" spans="15:17" x14ac:dyDescent="0.3">
      <c r="O198" s="202"/>
      <c r="P198" s="205"/>
      <c r="Q198" s="205"/>
    </row>
    <row r="199" spans="15:17" x14ac:dyDescent="0.3">
      <c r="O199" s="202"/>
      <c r="P199" s="205"/>
      <c r="Q199" s="205"/>
    </row>
    <row r="200" spans="15:17" x14ac:dyDescent="0.3">
      <c r="O200" s="202"/>
      <c r="P200" s="205"/>
      <c r="Q200" s="205"/>
    </row>
    <row r="201" spans="15:17" x14ac:dyDescent="0.3">
      <c r="O201" s="202"/>
      <c r="P201" s="205"/>
      <c r="Q201" s="205"/>
    </row>
    <row r="202" spans="15:17" x14ac:dyDescent="0.3">
      <c r="O202" s="202"/>
      <c r="P202" s="205"/>
      <c r="Q202" s="205"/>
    </row>
    <row r="203" spans="15:17" x14ac:dyDescent="0.3">
      <c r="O203" s="202"/>
      <c r="P203" s="205"/>
      <c r="Q203" s="205"/>
    </row>
    <row r="204" spans="15:17" x14ac:dyDescent="0.3">
      <c r="O204" s="202"/>
      <c r="P204" s="205"/>
      <c r="Q204" s="205"/>
    </row>
    <row r="205" spans="15:17" x14ac:dyDescent="0.3">
      <c r="O205" s="202"/>
      <c r="P205" s="205"/>
      <c r="Q205" s="205"/>
    </row>
    <row r="206" spans="15:17" x14ac:dyDescent="0.3">
      <c r="O206" s="202"/>
      <c r="P206" s="205"/>
      <c r="Q206" s="205"/>
    </row>
    <row r="207" spans="15:17" x14ac:dyDescent="0.3">
      <c r="O207" s="202"/>
      <c r="P207" s="205"/>
      <c r="Q207" s="205"/>
    </row>
    <row r="208" spans="15:17" x14ac:dyDescent="0.3">
      <c r="O208" s="202"/>
      <c r="P208" s="205"/>
      <c r="Q208" s="205"/>
    </row>
    <row r="209" spans="15:17" x14ac:dyDescent="0.3">
      <c r="O209" s="202"/>
      <c r="P209" s="205"/>
      <c r="Q209" s="205"/>
    </row>
    <row r="210" spans="15:17" x14ac:dyDescent="0.3">
      <c r="O210" s="202"/>
      <c r="P210" s="205"/>
      <c r="Q210" s="205"/>
    </row>
    <row r="211" spans="15:17" x14ac:dyDescent="0.3">
      <c r="O211" s="202"/>
      <c r="P211" s="205"/>
      <c r="Q211" s="205"/>
    </row>
    <row r="212" spans="15:17" x14ac:dyDescent="0.3">
      <c r="O212" s="202"/>
      <c r="P212" s="205"/>
      <c r="Q212" s="205"/>
    </row>
    <row r="213" spans="15:17" x14ac:dyDescent="0.3">
      <c r="O213" s="202"/>
      <c r="P213" s="205"/>
      <c r="Q213" s="205"/>
    </row>
    <row r="214" spans="15:17" x14ac:dyDescent="0.3">
      <c r="O214" s="202"/>
      <c r="P214" s="205"/>
      <c r="Q214" s="205"/>
    </row>
    <row r="215" spans="15:17" x14ac:dyDescent="0.3">
      <c r="O215" s="202"/>
      <c r="P215" s="205"/>
      <c r="Q215" s="205"/>
    </row>
    <row r="216" spans="15:17" x14ac:dyDescent="0.3">
      <c r="O216" s="202"/>
      <c r="P216" s="205"/>
      <c r="Q216" s="205"/>
    </row>
    <row r="217" spans="15:17" x14ac:dyDescent="0.3">
      <c r="O217" s="202"/>
      <c r="P217" s="205"/>
      <c r="Q217" s="205"/>
    </row>
    <row r="218" spans="15:17" x14ac:dyDescent="0.3">
      <c r="O218" s="202"/>
      <c r="P218" s="205"/>
      <c r="Q218" s="205"/>
    </row>
    <row r="219" spans="15:17" x14ac:dyDescent="0.3">
      <c r="O219" s="202"/>
      <c r="P219" s="205"/>
      <c r="Q219" s="205"/>
    </row>
    <row r="220" spans="15:17" x14ac:dyDescent="0.3">
      <c r="O220" s="202"/>
      <c r="P220" s="205"/>
      <c r="Q220" s="205"/>
    </row>
    <row r="221" spans="15:17" x14ac:dyDescent="0.3">
      <c r="O221" s="202"/>
      <c r="P221" s="205"/>
      <c r="Q221" s="205"/>
    </row>
    <row r="222" spans="15:17" x14ac:dyDescent="0.3">
      <c r="O222" s="202"/>
      <c r="P222" s="205"/>
      <c r="Q222" s="205"/>
    </row>
    <row r="223" spans="15:17" x14ac:dyDescent="0.3">
      <c r="O223" s="202"/>
      <c r="P223" s="205"/>
      <c r="Q223" s="205"/>
    </row>
    <row r="224" spans="15:17" x14ac:dyDescent="0.3">
      <c r="O224" s="202"/>
      <c r="P224" s="205"/>
      <c r="Q224" s="205"/>
    </row>
    <row r="225" spans="15:17" x14ac:dyDescent="0.3">
      <c r="O225" s="202"/>
      <c r="P225" s="205"/>
      <c r="Q225" s="205"/>
    </row>
    <row r="226" spans="15:17" x14ac:dyDescent="0.3">
      <c r="O226" s="202"/>
      <c r="P226" s="205"/>
      <c r="Q226" s="205"/>
    </row>
    <row r="227" spans="15:17" x14ac:dyDescent="0.3">
      <c r="O227" s="202"/>
      <c r="P227" s="205"/>
      <c r="Q227" s="205"/>
    </row>
    <row r="228" spans="15:17" x14ac:dyDescent="0.3">
      <c r="O228" s="202"/>
      <c r="P228" s="205"/>
      <c r="Q228" s="205"/>
    </row>
    <row r="229" spans="15:17" x14ac:dyDescent="0.3">
      <c r="O229" s="202"/>
      <c r="P229" s="205"/>
      <c r="Q229" s="205"/>
    </row>
    <row r="230" spans="15:17" x14ac:dyDescent="0.3">
      <c r="O230" s="202"/>
      <c r="P230" s="205"/>
      <c r="Q230" s="205"/>
    </row>
    <row r="231" spans="15:17" x14ac:dyDescent="0.3">
      <c r="O231" s="202"/>
      <c r="P231" s="205"/>
      <c r="Q231" s="205"/>
    </row>
    <row r="232" spans="15:17" x14ac:dyDescent="0.3">
      <c r="O232" s="202"/>
      <c r="P232" s="205"/>
      <c r="Q232" s="205"/>
    </row>
    <row r="233" spans="15:17" x14ac:dyDescent="0.3">
      <c r="O233" s="202"/>
      <c r="P233" s="205"/>
      <c r="Q233" s="205"/>
    </row>
    <row r="234" spans="15:17" x14ac:dyDescent="0.3">
      <c r="O234" s="202"/>
      <c r="P234" s="205"/>
      <c r="Q234" s="205"/>
    </row>
    <row r="235" spans="15:17" x14ac:dyDescent="0.3">
      <c r="O235" s="202"/>
      <c r="P235" s="205"/>
      <c r="Q235" s="205"/>
    </row>
    <row r="236" spans="15:17" x14ac:dyDescent="0.3">
      <c r="O236" s="202"/>
      <c r="P236" s="205"/>
      <c r="Q236" s="205"/>
    </row>
    <row r="237" spans="15:17" x14ac:dyDescent="0.3">
      <c r="O237" s="202"/>
      <c r="P237" s="205"/>
      <c r="Q237" s="205"/>
    </row>
    <row r="238" spans="15:17" x14ac:dyDescent="0.3">
      <c r="O238" s="202"/>
      <c r="P238" s="205"/>
      <c r="Q238" s="205"/>
    </row>
    <row r="239" spans="15:17" x14ac:dyDescent="0.3">
      <c r="O239" s="202"/>
      <c r="P239" s="205"/>
      <c r="Q239" s="205"/>
    </row>
    <row r="240" spans="15:17" x14ac:dyDescent="0.3">
      <c r="O240" s="202"/>
      <c r="P240" s="205"/>
      <c r="Q240" s="205"/>
    </row>
    <row r="241" spans="15:17" x14ac:dyDescent="0.3">
      <c r="O241" s="202"/>
      <c r="P241" s="205"/>
      <c r="Q241" s="205"/>
    </row>
    <row r="242" spans="15:17" x14ac:dyDescent="0.3">
      <c r="O242" s="202"/>
      <c r="P242" s="205"/>
      <c r="Q242" s="205"/>
    </row>
    <row r="243" spans="15:17" x14ac:dyDescent="0.3">
      <c r="O243" s="202"/>
      <c r="P243" s="205"/>
      <c r="Q243" s="205"/>
    </row>
    <row r="244" spans="15:17" x14ac:dyDescent="0.3">
      <c r="O244" s="202"/>
      <c r="P244" s="205"/>
      <c r="Q244" s="205"/>
    </row>
    <row r="245" spans="15:17" x14ac:dyDescent="0.3">
      <c r="O245" s="202"/>
      <c r="P245" s="205"/>
      <c r="Q245" s="205"/>
    </row>
    <row r="246" spans="15:17" x14ac:dyDescent="0.3">
      <c r="O246" s="202"/>
      <c r="P246" s="205"/>
      <c r="Q246" s="205"/>
    </row>
    <row r="247" spans="15:17" x14ac:dyDescent="0.3">
      <c r="O247" s="202"/>
      <c r="P247" s="205"/>
      <c r="Q247" s="205"/>
    </row>
    <row r="248" spans="15:17" x14ac:dyDescent="0.3">
      <c r="O248" s="202"/>
      <c r="P248" s="205"/>
      <c r="Q248" s="205"/>
    </row>
    <row r="249" spans="15:17" x14ac:dyDescent="0.3">
      <c r="O249" s="202"/>
      <c r="P249" s="205"/>
      <c r="Q249" s="205"/>
    </row>
    <row r="250" spans="15:17" x14ac:dyDescent="0.3">
      <c r="O250" s="202"/>
      <c r="P250" s="205"/>
      <c r="Q250" s="205"/>
    </row>
    <row r="251" spans="15:17" x14ac:dyDescent="0.3">
      <c r="O251" s="202"/>
      <c r="P251" s="205"/>
      <c r="Q251" s="205"/>
    </row>
    <row r="252" spans="15:17" x14ac:dyDescent="0.3">
      <c r="O252" s="202"/>
      <c r="P252" s="205"/>
      <c r="Q252" s="205"/>
    </row>
    <row r="253" spans="15:17" x14ac:dyDescent="0.3">
      <c r="O253" s="202"/>
      <c r="P253" s="205"/>
      <c r="Q253" s="205"/>
    </row>
    <row r="254" spans="15:17" x14ac:dyDescent="0.3">
      <c r="O254" s="202"/>
      <c r="P254" s="205"/>
      <c r="Q254" s="205"/>
    </row>
    <row r="255" spans="15:17" x14ac:dyDescent="0.3">
      <c r="O255" s="202"/>
      <c r="P255" s="205"/>
      <c r="Q255" s="205"/>
    </row>
    <row r="256" spans="15:17" x14ac:dyDescent="0.3">
      <c r="O256" s="202"/>
      <c r="P256" s="205"/>
      <c r="Q256" s="205"/>
    </row>
    <row r="257" spans="15:17" x14ac:dyDescent="0.3">
      <c r="O257" s="202"/>
      <c r="P257" s="205"/>
      <c r="Q257" s="205"/>
    </row>
    <row r="258" spans="15:17" x14ac:dyDescent="0.3">
      <c r="O258" s="202"/>
      <c r="P258" s="205"/>
      <c r="Q258" s="205"/>
    </row>
    <row r="259" spans="15:17" x14ac:dyDescent="0.3">
      <c r="O259" s="202"/>
      <c r="P259" s="205"/>
      <c r="Q259" s="205"/>
    </row>
    <row r="260" spans="15:17" x14ac:dyDescent="0.3">
      <c r="O260" s="202"/>
      <c r="P260" s="205"/>
      <c r="Q260" s="205"/>
    </row>
    <row r="261" spans="15:17" x14ac:dyDescent="0.3">
      <c r="O261" s="202"/>
      <c r="P261" s="205"/>
      <c r="Q261" s="205"/>
    </row>
    <row r="262" spans="15:17" x14ac:dyDescent="0.3">
      <c r="O262" s="202"/>
      <c r="P262" s="205"/>
      <c r="Q262" s="205"/>
    </row>
    <row r="263" spans="15:17" x14ac:dyDescent="0.3">
      <c r="O263" s="202"/>
      <c r="P263" s="205"/>
      <c r="Q263" s="205"/>
    </row>
    <row r="264" spans="15:17" x14ac:dyDescent="0.3">
      <c r="O264" s="202"/>
      <c r="P264" s="205"/>
      <c r="Q264" s="205"/>
    </row>
    <row r="265" spans="15:17" x14ac:dyDescent="0.3">
      <c r="O265" s="202"/>
      <c r="P265" s="205"/>
      <c r="Q265" s="205"/>
    </row>
    <row r="266" spans="15:17" x14ac:dyDescent="0.3">
      <c r="O266" s="202"/>
      <c r="P266" s="205"/>
      <c r="Q266" s="205"/>
    </row>
    <row r="267" spans="15:17" x14ac:dyDescent="0.3">
      <c r="O267" s="202"/>
      <c r="P267" s="205"/>
      <c r="Q267" s="205"/>
    </row>
    <row r="268" spans="15:17" x14ac:dyDescent="0.3">
      <c r="O268" s="202"/>
      <c r="P268" s="205"/>
      <c r="Q268" s="205"/>
    </row>
    <row r="269" spans="15:17" x14ac:dyDescent="0.3">
      <c r="O269" s="202"/>
      <c r="P269" s="205"/>
      <c r="Q269" s="205"/>
    </row>
    <row r="270" spans="15:17" x14ac:dyDescent="0.3">
      <c r="O270" s="202"/>
      <c r="P270" s="205"/>
      <c r="Q270" s="205"/>
    </row>
    <row r="271" spans="15:17" x14ac:dyDescent="0.3">
      <c r="O271" s="202"/>
      <c r="P271" s="205"/>
      <c r="Q271" s="205"/>
    </row>
    <row r="272" spans="15:17" x14ac:dyDescent="0.3">
      <c r="O272" s="202"/>
      <c r="P272" s="205"/>
      <c r="Q272" s="205"/>
    </row>
    <row r="273" spans="15:17" x14ac:dyDescent="0.3">
      <c r="O273" s="202"/>
      <c r="P273" s="205"/>
      <c r="Q273" s="205"/>
    </row>
    <row r="274" spans="15:17" x14ac:dyDescent="0.3">
      <c r="O274" s="202"/>
      <c r="P274" s="205"/>
      <c r="Q274" s="205"/>
    </row>
    <row r="275" spans="15:17" x14ac:dyDescent="0.3">
      <c r="O275" s="202"/>
      <c r="P275" s="205"/>
      <c r="Q275" s="205"/>
    </row>
    <row r="276" spans="15:17" x14ac:dyDescent="0.3">
      <c r="O276" s="202"/>
      <c r="P276" s="205"/>
      <c r="Q276" s="205"/>
    </row>
    <row r="277" spans="15:17" x14ac:dyDescent="0.3">
      <c r="O277" s="202"/>
      <c r="P277" s="205"/>
      <c r="Q277" s="205"/>
    </row>
    <row r="278" spans="15:17" x14ac:dyDescent="0.3">
      <c r="O278" s="202"/>
      <c r="P278" s="205"/>
      <c r="Q278" s="205"/>
    </row>
    <row r="279" spans="15:17" x14ac:dyDescent="0.3">
      <c r="O279" s="202"/>
      <c r="P279" s="205"/>
      <c r="Q279" s="205"/>
    </row>
    <row r="280" spans="15:17" x14ac:dyDescent="0.3">
      <c r="O280" s="202"/>
      <c r="P280" s="205"/>
      <c r="Q280" s="205"/>
    </row>
    <row r="281" spans="15:17" x14ac:dyDescent="0.3">
      <c r="O281" s="202"/>
      <c r="P281" s="205"/>
      <c r="Q281" s="205"/>
    </row>
    <row r="282" spans="15:17" x14ac:dyDescent="0.3">
      <c r="O282" s="202"/>
      <c r="P282" s="205"/>
      <c r="Q282" s="205"/>
    </row>
    <row r="283" spans="15:17" x14ac:dyDescent="0.3">
      <c r="O283" s="202"/>
      <c r="P283" s="205"/>
      <c r="Q283" s="205"/>
    </row>
    <row r="284" spans="15:17" x14ac:dyDescent="0.3">
      <c r="O284" s="202"/>
      <c r="P284" s="205"/>
      <c r="Q284" s="205"/>
    </row>
    <row r="285" spans="15:17" x14ac:dyDescent="0.3">
      <c r="O285" s="202"/>
      <c r="P285" s="205"/>
      <c r="Q285" s="205"/>
    </row>
    <row r="286" spans="15:17" x14ac:dyDescent="0.3">
      <c r="O286" s="202"/>
      <c r="P286" s="205"/>
      <c r="Q286" s="205"/>
    </row>
    <row r="287" spans="15:17" x14ac:dyDescent="0.3">
      <c r="O287" s="202"/>
      <c r="P287" s="205"/>
      <c r="Q287" s="205"/>
    </row>
    <row r="288" spans="15:17" x14ac:dyDescent="0.3">
      <c r="O288" s="202"/>
      <c r="P288" s="205"/>
      <c r="Q288" s="205"/>
    </row>
    <row r="289" spans="15:17" x14ac:dyDescent="0.3">
      <c r="O289" s="202"/>
      <c r="P289" s="205"/>
      <c r="Q289" s="205"/>
    </row>
    <row r="290" spans="15:17" x14ac:dyDescent="0.3">
      <c r="O290" s="202"/>
      <c r="P290" s="205"/>
      <c r="Q290" s="205"/>
    </row>
    <row r="291" spans="15:17" x14ac:dyDescent="0.3">
      <c r="O291" s="202"/>
      <c r="P291" s="205"/>
      <c r="Q291" s="205"/>
    </row>
    <row r="292" spans="15:17" x14ac:dyDescent="0.3">
      <c r="O292" s="202"/>
      <c r="P292" s="205"/>
      <c r="Q292" s="205"/>
    </row>
    <row r="293" spans="15:17" x14ac:dyDescent="0.3">
      <c r="O293" s="202"/>
      <c r="P293" s="205"/>
      <c r="Q293" s="205"/>
    </row>
    <row r="294" spans="15:17" x14ac:dyDescent="0.3">
      <c r="O294" s="202"/>
      <c r="P294" s="205"/>
      <c r="Q294" s="205"/>
    </row>
    <row r="295" spans="15:17" x14ac:dyDescent="0.3">
      <c r="O295" s="202"/>
      <c r="P295" s="205"/>
      <c r="Q295" s="205"/>
    </row>
    <row r="296" spans="15:17" x14ac:dyDescent="0.3">
      <c r="O296" s="202"/>
      <c r="P296" s="205"/>
      <c r="Q296" s="205"/>
    </row>
    <row r="297" spans="15:17" x14ac:dyDescent="0.3">
      <c r="O297" s="202"/>
      <c r="P297" s="205"/>
      <c r="Q297" s="205"/>
    </row>
    <row r="298" spans="15:17" x14ac:dyDescent="0.3">
      <c r="O298" s="202"/>
      <c r="P298" s="205"/>
      <c r="Q298" s="205"/>
    </row>
    <row r="299" spans="15:17" x14ac:dyDescent="0.3">
      <c r="O299" s="202"/>
      <c r="P299" s="205"/>
      <c r="Q299" s="205"/>
    </row>
    <row r="300" spans="15:17" x14ac:dyDescent="0.3">
      <c r="O300" s="202"/>
      <c r="P300" s="205"/>
      <c r="Q300" s="205"/>
    </row>
    <row r="301" spans="15:17" x14ac:dyDescent="0.3">
      <c r="O301" s="202"/>
      <c r="P301" s="205"/>
      <c r="Q301" s="205"/>
    </row>
    <row r="302" spans="15:17" x14ac:dyDescent="0.3">
      <c r="O302" s="202"/>
      <c r="P302" s="205"/>
      <c r="Q302" s="205"/>
    </row>
    <row r="303" spans="15:17" x14ac:dyDescent="0.3">
      <c r="O303" s="202"/>
      <c r="P303" s="205"/>
      <c r="Q303" s="205"/>
    </row>
    <row r="304" spans="15:17" x14ac:dyDescent="0.3">
      <c r="O304" s="202"/>
      <c r="P304" s="205"/>
      <c r="Q304" s="205"/>
    </row>
    <row r="305" spans="15:17" x14ac:dyDescent="0.3">
      <c r="O305" s="202"/>
      <c r="P305" s="205"/>
      <c r="Q305" s="205"/>
    </row>
    <row r="306" spans="15:17" x14ac:dyDescent="0.3">
      <c r="O306" s="202"/>
      <c r="P306" s="205"/>
      <c r="Q306" s="205"/>
    </row>
    <row r="307" spans="15:17" x14ac:dyDescent="0.3">
      <c r="O307" s="202"/>
      <c r="P307" s="205"/>
      <c r="Q307" s="205"/>
    </row>
    <row r="308" spans="15:17" x14ac:dyDescent="0.3">
      <c r="O308" s="202"/>
      <c r="P308" s="205"/>
      <c r="Q308" s="205"/>
    </row>
    <row r="309" spans="15:17" x14ac:dyDescent="0.3">
      <c r="O309" s="202"/>
      <c r="P309" s="205"/>
      <c r="Q309" s="205"/>
    </row>
    <row r="310" spans="15:17" x14ac:dyDescent="0.3">
      <c r="O310" s="202"/>
      <c r="P310" s="205"/>
      <c r="Q310" s="205"/>
    </row>
    <row r="311" spans="15:17" x14ac:dyDescent="0.3">
      <c r="O311" s="202"/>
      <c r="P311" s="205"/>
      <c r="Q311" s="205"/>
    </row>
    <row r="312" spans="15:17" x14ac:dyDescent="0.3">
      <c r="O312" s="202"/>
      <c r="P312" s="205"/>
      <c r="Q312" s="205"/>
    </row>
    <row r="313" spans="15:17" x14ac:dyDescent="0.3">
      <c r="O313" s="202"/>
      <c r="P313" s="205"/>
      <c r="Q313" s="205"/>
    </row>
    <row r="314" spans="15:17" x14ac:dyDescent="0.3">
      <c r="O314" s="202"/>
      <c r="P314" s="205"/>
      <c r="Q314" s="205"/>
    </row>
    <row r="315" spans="15:17" x14ac:dyDescent="0.3">
      <c r="O315" s="202"/>
      <c r="P315" s="205"/>
      <c r="Q315" s="205"/>
    </row>
    <row r="316" spans="15:17" x14ac:dyDescent="0.3">
      <c r="O316" s="202"/>
      <c r="P316" s="205"/>
      <c r="Q316" s="205"/>
    </row>
    <row r="317" spans="15:17" x14ac:dyDescent="0.3">
      <c r="O317" s="202"/>
      <c r="P317" s="205"/>
      <c r="Q317" s="205"/>
    </row>
    <row r="318" spans="15:17" x14ac:dyDescent="0.3">
      <c r="O318" s="202"/>
      <c r="P318" s="205"/>
      <c r="Q318" s="205"/>
    </row>
    <row r="319" spans="15:17" x14ac:dyDescent="0.3">
      <c r="O319" s="202"/>
      <c r="P319" s="205"/>
      <c r="Q319" s="205"/>
    </row>
    <row r="320" spans="15:17" x14ac:dyDescent="0.3">
      <c r="O320" s="202"/>
      <c r="P320" s="205"/>
      <c r="Q320" s="205"/>
    </row>
    <row r="321" spans="15:17" x14ac:dyDescent="0.3">
      <c r="O321" s="202"/>
      <c r="P321" s="205"/>
      <c r="Q321" s="205"/>
    </row>
    <row r="322" spans="15:17" x14ac:dyDescent="0.3">
      <c r="O322" s="202"/>
      <c r="P322" s="205"/>
      <c r="Q322" s="205"/>
    </row>
    <row r="323" spans="15:17" x14ac:dyDescent="0.3">
      <c r="O323" s="202"/>
      <c r="P323" s="205"/>
      <c r="Q323" s="205"/>
    </row>
    <row r="324" spans="15:17" x14ac:dyDescent="0.3">
      <c r="O324" s="202"/>
      <c r="P324" s="205"/>
      <c r="Q324" s="205"/>
    </row>
    <row r="325" spans="15:17" x14ac:dyDescent="0.3">
      <c r="O325" s="202"/>
      <c r="P325" s="205"/>
      <c r="Q325" s="205"/>
    </row>
    <row r="326" spans="15:17" x14ac:dyDescent="0.3">
      <c r="O326" s="202"/>
      <c r="P326" s="205"/>
      <c r="Q326" s="205"/>
    </row>
    <row r="327" spans="15:17" x14ac:dyDescent="0.3">
      <c r="O327" s="202"/>
      <c r="P327" s="205"/>
      <c r="Q327" s="205"/>
    </row>
    <row r="328" spans="15:17" x14ac:dyDescent="0.3">
      <c r="O328" s="202"/>
      <c r="P328" s="205"/>
      <c r="Q328" s="205"/>
    </row>
    <row r="329" spans="15:17" x14ac:dyDescent="0.3">
      <c r="O329" s="202"/>
      <c r="P329" s="205"/>
      <c r="Q329" s="205"/>
    </row>
    <row r="330" spans="15:17" x14ac:dyDescent="0.3">
      <c r="O330" s="202"/>
      <c r="P330" s="205"/>
      <c r="Q330" s="205"/>
    </row>
    <row r="331" spans="15:17" x14ac:dyDescent="0.3">
      <c r="O331" s="202"/>
      <c r="P331" s="205"/>
      <c r="Q331" s="205"/>
    </row>
    <row r="332" spans="15:17" x14ac:dyDescent="0.3">
      <c r="O332" s="202"/>
      <c r="P332" s="205"/>
      <c r="Q332" s="205"/>
    </row>
    <row r="333" spans="15:17" x14ac:dyDescent="0.3">
      <c r="O333" s="202"/>
      <c r="P333" s="205"/>
      <c r="Q333" s="205"/>
    </row>
    <row r="334" spans="15:17" x14ac:dyDescent="0.3">
      <c r="O334" s="202"/>
      <c r="P334" s="205"/>
      <c r="Q334" s="205"/>
    </row>
    <row r="335" spans="15:17" x14ac:dyDescent="0.3">
      <c r="O335" s="202"/>
      <c r="P335" s="205"/>
      <c r="Q335" s="205"/>
    </row>
    <row r="336" spans="15:17" x14ac:dyDescent="0.3">
      <c r="O336" s="202"/>
      <c r="P336" s="205"/>
      <c r="Q336" s="205"/>
    </row>
    <row r="337" spans="15:17" x14ac:dyDescent="0.3">
      <c r="O337" s="202"/>
      <c r="P337" s="205"/>
      <c r="Q337" s="205"/>
    </row>
    <row r="338" spans="15:17" x14ac:dyDescent="0.3">
      <c r="O338" s="202"/>
      <c r="P338" s="205"/>
      <c r="Q338" s="205"/>
    </row>
    <row r="339" spans="15:17" x14ac:dyDescent="0.3">
      <c r="O339" s="202"/>
      <c r="P339" s="205"/>
      <c r="Q339" s="205"/>
    </row>
    <row r="340" spans="15:17" x14ac:dyDescent="0.3">
      <c r="O340" s="202"/>
      <c r="P340" s="205"/>
      <c r="Q340" s="205"/>
    </row>
    <row r="341" spans="15:17" x14ac:dyDescent="0.3">
      <c r="O341" s="202"/>
      <c r="P341" s="205"/>
      <c r="Q341" s="205"/>
    </row>
    <row r="342" spans="15:17" x14ac:dyDescent="0.3">
      <c r="O342" s="202"/>
      <c r="P342" s="205"/>
      <c r="Q342" s="205"/>
    </row>
    <row r="343" spans="15:17" x14ac:dyDescent="0.3">
      <c r="O343" s="202"/>
      <c r="P343" s="205"/>
      <c r="Q343" s="205"/>
    </row>
    <row r="344" spans="15:17" x14ac:dyDescent="0.3">
      <c r="O344" s="202"/>
      <c r="P344" s="205"/>
      <c r="Q344" s="205"/>
    </row>
    <row r="345" spans="15:17" x14ac:dyDescent="0.3">
      <c r="O345" s="202"/>
      <c r="P345" s="205"/>
      <c r="Q345" s="205"/>
    </row>
    <row r="346" spans="15:17" x14ac:dyDescent="0.3">
      <c r="O346" s="202"/>
      <c r="P346" s="205"/>
      <c r="Q346" s="205"/>
    </row>
    <row r="347" spans="15:17" x14ac:dyDescent="0.3">
      <c r="O347" s="202"/>
      <c r="P347" s="205"/>
      <c r="Q347" s="205"/>
    </row>
    <row r="348" spans="15:17" x14ac:dyDescent="0.3">
      <c r="O348" s="202"/>
      <c r="P348" s="205"/>
      <c r="Q348" s="205"/>
    </row>
    <row r="349" spans="15:17" x14ac:dyDescent="0.3">
      <c r="O349" s="202"/>
      <c r="P349" s="205"/>
      <c r="Q349" s="205"/>
    </row>
    <row r="350" spans="15:17" x14ac:dyDescent="0.3">
      <c r="O350" s="202"/>
      <c r="P350" s="205"/>
      <c r="Q350" s="205"/>
    </row>
    <row r="351" spans="15:17" x14ac:dyDescent="0.3">
      <c r="O351" s="202"/>
      <c r="P351" s="205"/>
      <c r="Q351" s="205"/>
    </row>
    <row r="352" spans="15:17" x14ac:dyDescent="0.3">
      <c r="O352" s="202"/>
      <c r="P352" s="205"/>
      <c r="Q352" s="205"/>
    </row>
    <row r="353" spans="15:17" x14ac:dyDescent="0.3">
      <c r="O353" s="202"/>
      <c r="P353" s="205"/>
      <c r="Q353" s="205"/>
    </row>
    <row r="354" spans="15:17" x14ac:dyDescent="0.3">
      <c r="O354" s="202"/>
      <c r="P354" s="205"/>
      <c r="Q354" s="205"/>
    </row>
    <row r="355" spans="15:17" x14ac:dyDescent="0.3">
      <c r="O355" s="202"/>
      <c r="P355" s="205"/>
      <c r="Q355" s="205"/>
    </row>
    <row r="356" spans="15:17" x14ac:dyDescent="0.3">
      <c r="O356" s="202"/>
      <c r="P356" s="205"/>
      <c r="Q356" s="205"/>
    </row>
    <row r="357" spans="15:17" x14ac:dyDescent="0.3">
      <c r="O357" s="202"/>
      <c r="P357" s="205"/>
      <c r="Q357" s="205"/>
    </row>
    <row r="358" spans="15:17" x14ac:dyDescent="0.3">
      <c r="O358" s="202"/>
      <c r="P358" s="205"/>
      <c r="Q358" s="205"/>
    </row>
    <row r="359" spans="15:17" x14ac:dyDescent="0.3">
      <c r="O359" s="202"/>
      <c r="P359" s="205"/>
      <c r="Q359" s="205"/>
    </row>
    <row r="360" spans="15:17" x14ac:dyDescent="0.3">
      <c r="O360" s="202"/>
      <c r="P360" s="205"/>
      <c r="Q360" s="205"/>
    </row>
    <row r="361" spans="15:17" x14ac:dyDescent="0.3">
      <c r="O361" s="202"/>
      <c r="P361" s="205"/>
      <c r="Q361" s="205"/>
    </row>
    <row r="362" spans="15:17" x14ac:dyDescent="0.3">
      <c r="O362" s="202"/>
      <c r="P362" s="205"/>
      <c r="Q362" s="205"/>
    </row>
    <row r="363" spans="15:17" x14ac:dyDescent="0.3">
      <c r="O363" s="202"/>
      <c r="P363" s="205"/>
      <c r="Q363" s="205"/>
    </row>
    <row r="364" spans="15:17" x14ac:dyDescent="0.3">
      <c r="O364" s="202"/>
      <c r="P364" s="205"/>
      <c r="Q364" s="205"/>
    </row>
    <row r="365" spans="15:17" x14ac:dyDescent="0.3">
      <c r="O365" s="202"/>
      <c r="P365" s="205"/>
      <c r="Q365" s="205"/>
    </row>
    <row r="366" spans="15:17" x14ac:dyDescent="0.3">
      <c r="O366" s="202"/>
      <c r="P366" s="205"/>
      <c r="Q366" s="205"/>
    </row>
    <row r="367" spans="15:17" x14ac:dyDescent="0.3">
      <c r="O367" s="202"/>
      <c r="P367" s="205"/>
      <c r="Q367" s="205"/>
    </row>
    <row r="368" spans="15:17" x14ac:dyDescent="0.3">
      <c r="O368" s="202"/>
      <c r="P368" s="205"/>
      <c r="Q368" s="205"/>
    </row>
    <row r="369" spans="15:17" x14ac:dyDescent="0.3">
      <c r="O369" s="202"/>
      <c r="P369" s="205"/>
      <c r="Q369" s="205"/>
    </row>
    <row r="370" spans="15:17" x14ac:dyDescent="0.3">
      <c r="O370" s="202"/>
      <c r="P370" s="205"/>
      <c r="Q370" s="205"/>
    </row>
    <row r="371" spans="15:17" x14ac:dyDescent="0.3">
      <c r="O371" s="202"/>
      <c r="P371" s="205"/>
      <c r="Q371" s="205"/>
    </row>
    <row r="372" spans="15:17" x14ac:dyDescent="0.3">
      <c r="O372" s="202"/>
      <c r="P372" s="205"/>
      <c r="Q372" s="205"/>
    </row>
    <row r="373" spans="15:17" x14ac:dyDescent="0.3">
      <c r="O373" s="202"/>
      <c r="P373" s="205"/>
      <c r="Q373" s="205"/>
    </row>
    <row r="374" spans="15:17" x14ac:dyDescent="0.3">
      <c r="O374" s="202"/>
      <c r="P374" s="205"/>
      <c r="Q374" s="205"/>
    </row>
    <row r="375" spans="15:17" x14ac:dyDescent="0.3">
      <c r="O375" s="202"/>
      <c r="P375" s="205"/>
      <c r="Q375" s="205"/>
    </row>
    <row r="376" spans="15:17" x14ac:dyDescent="0.3">
      <c r="O376" s="202"/>
      <c r="P376" s="205"/>
      <c r="Q376" s="205"/>
    </row>
    <row r="377" spans="15:17" x14ac:dyDescent="0.3">
      <c r="O377" s="202"/>
      <c r="P377" s="205"/>
      <c r="Q377" s="205"/>
    </row>
    <row r="378" spans="15:17" x14ac:dyDescent="0.3">
      <c r="O378" s="202"/>
      <c r="P378" s="205"/>
      <c r="Q378" s="205"/>
    </row>
    <row r="379" spans="15:17" x14ac:dyDescent="0.3">
      <c r="O379" s="202"/>
      <c r="P379" s="205"/>
      <c r="Q379" s="205"/>
    </row>
    <row r="380" spans="15:17" x14ac:dyDescent="0.3">
      <c r="O380" s="202"/>
      <c r="P380" s="205"/>
      <c r="Q380" s="205"/>
    </row>
    <row r="381" spans="15:17" x14ac:dyDescent="0.3">
      <c r="O381" s="202"/>
      <c r="P381" s="205"/>
      <c r="Q381" s="205"/>
    </row>
    <row r="382" spans="15:17" x14ac:dyDescent="0.3">
      <c r="O382" s="202"/>
      <c r="P382" s="205"/>
      <c r="Q382" s="205"/>
    </row>
    <row r="383" spans="15:17" x14ac:dyDescent="0.3">
      <c r="O383" s="202"/>
      <c r="P383" s="205"/>
      <c r="Q383" s="205"/>
    </row>
    <row r="384" spans="15:17" x14ac:dyDescent="0.3">
      <c r="O384" s="202"/>
      <c r="P384" s="205"/>
      <c r="Q384" s="205"/>
    </row>
    <row r="385" spans="15:17" x14ac:dyDescent="0.3">
      <c r="O385" s="202"/>
      <c r="P385" s="205"/>
      <c r="Q385" s="205"/>
    </row>
    <row r="386" spans="15:17" x14ac:dyDescent="0.3">
      <c r="O386" s="202"/>
      <c r="P386" s="205"/>
      <c r="Q386" s="205"/>
    </row>
    <row r="387" spans="15:17" x14ac:dyDescent="0.3">
      <c r="O387" s="202"/>
      <c r="P387" s="205"/>
      <c r="Q387" s="205"/>
    </row>
    <row r="388" spans="15:17" x14ac:dyDescent="0.3">
      <c r="O388" s="202"/>
      <c r="P388" s="205"/>
      <c r="Q388" s="205"/>
    </row>
    <row r="389" spans="15:17" x14ac:dyDescent="0.3">
      <c r="O389" s="202"/>
      <c r="P389" s="205"/>
      <c r="Q389" s="205"/>
    </row>
    <row r="390" spans="15:17" x14ac:dyDescent="0.3">
      <c r="O390" s="202"/>
      <c r="P390" s="205"/>
      <c r="Q390" s="205"/>
    </row>
    <row r="391" spans="15:17" x14ac:dyDescent="0.3">
      <c r="O391" s="202"/>
      <c r="P391" s="205"/>
      <c r="Q391" s="205"/>
    </row>
    <row r="392" spans="15:17" x14ac:dyDescent="0.3">
      <c r="O392" s="202"/>
      <c r="P392" s="205"/>
      <c r="Q392" s="205"/>
    </row>
    <row r="393" spans="15:17" x14ac:dyDescent="0.3">
      <c r="O393" s="202"/>
      <c r="P393" s="205"/>
      <c r="Q393" s="205"/>
    </row>
    <row r="394" spans="15:17" x14ac:dyDescent="0.3">
      <c r="O394" s="202"/>
      <c r="P394" s="205"/>
      <c r="Q394" s="205"/>
    </row>
    <row r="395" spans="15:17" x14ac:dyDescent="0.3">
      <c r="O395" s="202"/>
      <c r="P395" s="205"/>
      <c r="Q395" s="205"/>
    </row>
    <row r="396" spans="15:17" x14ac:dyDescent="0.3">
      <c r="O396" s="202"/>
      <c r="P396" s="205"/>
      <c r="Q396" s="205"/>
    </row>
    <row r="397" spans="15:17" x14ac:dyDescent="0.3">
      <c r="O397" s="202"/>
      <c r="P397" s="205"/>
      <c r="Q397" s="205"/>
    </row>
    <row r="398" spans="15:17" x14ac:dyDescent="0.3">
      <c r="O398" s="202"/>
      <c r="P398" s="205"/>
      <c r="Q398" s="205"/>
    </row>
    <row r="399" spans="15:17" x14ac:dyDescent="0.3">
      <c r="O399" s="202"/>
      <c r="P399" s="205"/>
      <c r="Q399" s="205"/>
    </row>
    <row r="400" spans="15:17" x14ac:dyDescent="0.3">
      <c r="O400" s="202"/>
      <c r="P400" s="205"/>
      <c r="Q400" s="205"/>
    </row>
    <row r="401" spans="15:17" x14ac:dyDescent="0.3">
      <c r="O401" s="202"/>
      <c r="P401" s="205"/>
      <c r="Q401" s="205"/>
    </row>
    <row r="402" spans="15:17" x14ac:dyDescent="0.3">
      <c r="O402" s="202"/>
      <c r="P402" s="205"/>
      <c r="Q402" s="205"/>
    </row>
    <row r="403" spans="15:17" x14ac:dyDescent="0.3">
      <c r="O403" s="202"/>
      <c r="P403" s="205"/>
      <c r="Q403" s="205"/>
    </row>
    <row r="404" spans="15:17" x14ac:dyDescent="0.3">
      <c r="O404" s="202"/>
      <c r="P404" s="205"/>
      <c r="Q404" s="205"/>
    </row>
    <row r="405" spans="15:17" x14ac:dyDescent="0.3">
      <c r="O405" s="202"/>
      <c r="P405" s="205"/>
      <c r="Q405" s="205"/>
    </row>
    <row r="406" spans="15:17" x14ac:dyDescent="0.3">
      <c r="O406" s="202"/>
      <c r="P406" s="205"/>
      <c r="Q406" s="205"/>
    </row>
    <row r="407" spans="15:17" x14ac:dyDescent="0.3">
      <c r="O407" s="202"/>
      <c r="P407" s="205"/>
      <c r="Q407" s="205"/>
    </row>
    <row r="408" spans="15:17" x14ac:dyDescent="0.3">
      <c r="O408" s="202"/>
      <c r="P408" s="205"/>
      <c r="Q408" s="205"/>
    </row>
    <row r="409" spans="15:17" x14ac:dyDescent="0.3">
      <c r="O409" s="202"/>
      <c r="P409" s="205"/>
      <c r="Q409" s="205"/>
    </row>
    <row r="410" spans="15:17" x14ac:dyDescent="0.3">
      <c r="O410" s="202"/>
      <c r="P410" s="205"/>
      <c r="Q410" s="205"/>
    </row>
    <row r="411" spans="15:17" x14ac:dyDescent="0.3">
      <c r="O411" s="202"/>
      <c r="P411" s="205"/>
      <c r="Q411" s="205"/>
    </row>
    <row r="412" spans="15:17" x14ac:dyDescent="0.3">
      <c r="O412" s="202"/>
      <c r="P412" s="205"/>
      <c r="Q412" s="205"/>
    </row>
    <row r="413" spans="15:17" x14ac:dyDescent="0.3">
      <c r="O413" s="202"/>
      <c r="P413" s="205"/>
      <c r="Q413" s="205"/>
    </row>
    <row r="414" spans="15:17" x14ac:dyDescent="0.3">
      <c r="O414" s="202"/>
      <c r="P414" s="205"/>
      <c r="Q414" s="205"/>
    </row>
    <row r="415" spans="15:17" x14ac:dyDescent="0.3">
      <c r="O415" s="202"/>
      <c r="P415" s="205"/>
      <c r="Q415" s="205"/>
    </row>
    <row r="416" spans="15:17" x14ac:dyDescent="0.3">
      <c r="O416" s="202"/>
      <c r="P416" s="205"/>
      <c r="Q416" s="205"/>
    </row>
    <row r="417" spans="15:17" x14ac:dyDescent="0.3">
      <c r="O417" s="202"/>
      <c r="P417" s="205"/>
      <c r="Q417" s="205"/>
    </row>
    <row r="418" spans="15:17" x14ac:dyDescent="0.3">
      <c r="O418" s="202"/>
      <c r="P418" s="205"/>
      <c r="Q418" s="205"/>
    </row>
    <row r="419" spans="15:17" x14ac:dyDescent="0.3">
      <c r="O419" s="202"/>
      <c r="P419" s="205"/>
      <c r="Q419" s="205"/>
    </row>
    <row r="420" spans="15:17" x14ac:dyDescent="0.3">
      <c r="O420" s="202"/>
      <c r="P420" s="205"/>
      <c r="Q420" s="205"/>
    </row>
    <row r="421" spans="15:17" x14ac:dyDescent="0.3">
      <c r="O421" s="202"/>
      <c r="P421" s="205"/>
      <c r="Q421" s="205"/>
    </row>
    <row r="422" spans="15:17" x14ac:dyDescent="0.3">
      <c r="O422" s="202"/>
      <c r="P422" s="205"/>
      <c r="Q422" s="205"/>
    </row>
    <row r="423" spans="15:17" x14ac:dyDescent="0.3">
      <c r="O423" s="202"/>
      <c r="P423" s="205"/>
      <c r="Q423" s="205"/>
    </row>
    <row r="424" spans="15:17" x14ac:dyDescent="0.3">
      <c r="O424" s="202"/>
      <c r="P424" s="205"/>
      <c r="Q424" s="205"/>
    </row>
    <row r="425" spans="15:17" x14ac:dyDescent="0.3">
      <c r="O425" s="202"/>
      <c r="P425" s="205"/>
      <c r="Q425" s="205"/>
    </row>
    <row r="426" spans="15:17" x14ac:dyDescent="0.3">
      <c r="O426" s="202"/>
      <c r="P426" s="205"/>
      <c r="Q426" s="205"/>
    </row>
    <row r="427" spans="15:17" x14ac:dyDescent="0.3">
      <c r="O427" s="202"/>
      <c r="P427" s="205"/>
      <c r="Q427" s="205"/>
    </row>
    <row r="428" spans="15:17" x14ac:dyDescent="0.3">
      <c r="O428" s="202"/>
      <c r="P428" s="205"/>
      <c r="Q428" s="205"/>
    </row>
    <row r="429" spans="15:17" x14ac:dyDescent="0.3">
      <c r="O429" s="202"/>
      <c r="P429" s="205"/>
      <c r="Q429" s="205"/>
    </row>
    <row r="430" spans="15:17" x14ac:dyDescent="0.3">
      <c r="O430" s="202"/>
      <c r="P430" s="205"/>
      <c r="Q430" s="205"/>
    </row>
    <row r="431" spans="15:17" x14ac:dyDescent="0.3">
      <c r="O431" s="202"/>
      <c r="P431" s="205"/>
      <c r="Q431" s="205"/>
    </row>
    <row r="432" spans="15:17" x14ac:dyDescent="0.3">
      <c r="O432" s="202"/>
      <c r="P432" s="205"/>
      <c r="Q432" s="205"/>
    </row>
    <row r="433" spans="15:17" x14ac:dyDescent="0.3">
      <c r="O433" s="202"/>
      <c r="P433" s="205"/>
      <c r="Q433" s="205"/>
    </row>
    <row r="434" spans="15:17" x14ac:dyDescent="0.3">
      <c r="O434" s="202"/>
      <c r="P434" s="205"/>
      <c r="Q434" s="205"/>
    </row>
    <row r="435" spans="15:17" x14ac:dyDescent="0.3">
      <c r="O435" s="202"/>
      <c r="P435" s="205"/>
      <c r="Q435" s="205"/>
    </row>
    <row r="436" spans="15:17" x14ac:dyDescent="0.3">
      <c r="O436" s="202"/>
      <c r="P436" s="205"/>
      <c r="Q436" s="205"/>
    </row>
    <row r="437" spans="15:17" x14ac:dyDescent="0.3">
      <c r="O437" s="202"/>
      <c r="P437" s="205"/>
      <c r="Q437" s="205"/>
    </row>
    <row r="438" spans="15:17" x14ac:dyDescent="0.3">
      <c r="O438" s="202"/>
      <c r="P438" s="205"/>
      <c r="Q438" s="205"/>
    </row>
    <row r="439" spans="15:17" x14ac:dyDescent="0.3">
      <c r="O439" s="202"/>
      <c r="P439" s="205"/>
      <c r="Q439" s="205"/>
    </row>
    <row r="440" spans="15:17" x14ac:dyDescent="0.3">
      <c r="O440" s="202"/>
      <c r="P440" s="205"/>
      <c r="Q440" s="205"/>
    </row>
    <row r="441" spans="15:17" x14ac:dyDescent="0.3">
      <c r="O441" s="202"/>
      <c r="P441" s="205"/>
      <c r="Q441" s="205"/>
    </row>
    <row r="442" spans="15:17" x14ac:dyDescent="0.3">
      <c r="O442" s="202"/>
      <c r="P442" s="205"/>
      <c r="Q442" s="205"/>
    </row>
    <row r="443" spans="15:17" x14ac:dyDescent="0.3">
      <c r="O443" s="202"/>
      <c r="P443" s="205"/>
      <c r="Q443" s="205"/>
    </row>
    <row r="444" spans="15:17" x14ac:dyDescent="0.3">
      <c r="O444" s="202"/>
      <c r="P444" s="205"/>
      <c r="Q444" s="205"/>
    </row>
    <row r="445" spans="15:17" x14ac:dyDescent="0.3">
      <c r="O445" s="202"/>
      <c r="P445" s="205"/>
      <c r="Q445" s="205"/>
    </row>
    <row r="446" spans="15:17" x14ac:dyDescent="0.3">
      <c r="O446" s="202"/>
      <c r="P446" s="205"/>
      <c r="Q446" s="205"/>
    </row>
    <row r="447" spans="15:17" x14ac:dyDescent="0.3">
      <c r="O447" s="202"/>
      <c r="P447" s="205"/>
      <c r="Q447" s="205"/>
    </row>
    <row r="448" spans="15:17" x14ac:dyDescent="0.3">
      <c r="O448" s="202"/>
      <c r="P448" s="205"/>
      <c r="Q448" s="205"/>
    </row>
    <row r="449" spans="15:17" x14ac:dyDescent="0.3">
      <c r="O449" s="202"/>
      <c r="P449" s="205"/>
      <c r="Q449" s="205"/>
    </row>
    <row r="450" spans="15:17" x14ac:dyDescent="0.3">
      <c r="O450" s="202"/>
      <c r="P450" s="205"/>
      <c r="Q450" s="205"/>
    </row>
    <row r="451" spans="15:17" x14ac:dyDescent="0.3">
      <c r="O451" s="202"/>
      <c r="P451" s="205"/>
      <c r="Q451" s="205"/>
    </row>
    <row r="452" spans="15:17" x14ac:dyDescent="0.3">
      <c r="O452" s="202"/>
      <c r="P452" s="205"/>
      <c r="Q452" s="205"/>
    </row>
    <row r="453" spans="15:17" x14ac:dyDescent="0.3">
      <c r="O453" s="202"/>
      <c r="P453" s="205"/>
      <c r="Q453" s="205"/>
    </row>
    <row r="454" spans="15:17" x14ac:dyDescent="0.3">
      <c r="O454" s="202"/>
      <c r="P454" s="205"/>
      <c r="Q454" s="205"/>
    </row>
    <row r="455" spans="15:17" x14ac:dyDescent="0.3">
      <c r="O455" s="202"/>
      <c r="P455" s="205"/>
      <c r="Q455" s="205"/>
    </row>
    <row r="456" spans="15:17" x14ac:dyDescent="0.3">
      <c r="O456" s="202"/>
      <c r="P456" s="205"/>
      <c r="Q456" s="205"/>
    </row>
    <row r="457" spans="15:17" x14ac:dyDescent="0.3">
      <c r="O457" s="202"/>
      <c r="P457" s="205"/>
      <c r="Q457" s="205"/>
    </row>
    <row r="458" spans="15:17" x14ac:dyDescent="0.3">
      <c r="O458" s="202"/>
      <c r="P458" s="205"/>
      <c r="Q458" s="205"/>
    </row>
    <row r="459" spans="15:17" x14ac:dyDescent="0.3">
      <c r="O459" s="202"/>
      <c r="P459" s="205"/>
      <c r="Q459" s="205"/>
    </row>
    <row r="460" spans="15:17" x14ac:dyDescent="0.3">
      <c r="O460" s="202"/>
      <c r="P460" s="205"/>
      <c r="Q460" s="205"/>
    </row>
    <row r="461" spans="15:17" x14ac:dyDescent="0.3">
      <c r="O461" s="202"/>
      <c r="P461" s="205"/>
      <c r="Q461" s="205"/>
    </row>
    <row r="462" spans="15:17" x14ac:dyDescent="0.3">
      <c r="O462" s="202"/>
      <c r="P462" s="205"/>
      <c r="Q462" s="205"/>
    </row>
    <row r="463" spans="15:17" x14ac:dyDescent="0.3">
      <c r="O463" s="202"/>
      <c r="P463" s="205"/>
      <c r="Q463" s="205"/>
    </row>
    <row r="464" spans="15:17" x14ac:dyDescent="0.3">
      <c r="O464" s="202"/>
      <c r="P464" s="205"/>
      <c r="Q464" s="205"/>
    </row>
    <row r="465" spans="15:17" x14ac:dyDescent="0.3">
      <c r="O465" s="202"/>
      <c r="P465" s="205"/>
      <c r="Q465" s="205"/>
    </row>
    <row r="466" spans="15:17" x14ac:dyDescent="0.3">
      <c r="O466" s="202"/>
      <c r="P466" s="205"/>
      <c r="Q466" s="205"/>
    </row>
    <row r="467" spans="15:17" x14ac:dyDescent="0.3">
      <c r="O467" s="202"/>
      <c r="P467" s="205"/>
      <c r="Q467" s="205"/>
    </row>
    <row r="468" spans="15:17" x14ac:dyDescent="0.3">
      <c r="O468" s="202"/>
      <c r="P468" s="205"/>
      <c r="Q468" s="205"/>
    </row>
    <row r="469" spans="15:17" x14ac:dyDescent="0.3">
      <c r="O469" s="202"/>
      <c r="P469" s="205"/>
      <c r="Q469" s="205"/>
    </row>
    <row r="470" spans="15:17" x14ac:dyDescent="0.3">
      <c r="O470" s="202"/>
      <c r="P470" s="205"/>
      <c r="Q470" s="205"/>
    </row>
    <row r="471" spans="15:17" x14ac:dyDescent="0.3">
      <c r="O471" s="202"/>
      <c r="P471" s="205"/>
      <c r="Q471" s="205"/>
    </row>
    <row r="472" spans="15:17" x14ac:dyDescent="0.3">
      <c r="O472" s="202"/>
      <c r="P472" s="205"/>
      <c r="Q472" s="205"/>
    </row>
    <row r="473" spans="15:17" x14ac:dyDescent="0.3">
      <c r="O473" s="202"/>
      <c r="P473" s="205"/>
      <c r="Q473" s="205"/>
    </row>
    <row r="474" spans="15:17" x14ac:dyDescent="0.3">
      <c r="O474" s="202"/>
      <c r="P474" s="205"/>
      <c r="Q474" s="205"/>
    </row>
    <row r="475" spans="15:17" x14ac:dyDescent="0.3">
      <c r="O475" s="202"/>
      <c r="P475" s="205"/>
      <c r="Q475" s="205"/>
    </row>
    <row r="476" spans="15:17" x14ac:dyDescent="0.3">
      <c r="O476" s="202"/>
      <c r="P476" s="205"/>
      <c r="Q476" s="205"/>
    </row>
    <row r="477" spans="15:17" x14ac:dyDescent="0.3">
      <c r="O477" s="202"/>
      <c r="P477" s="205"/>
      <c r="Q477" s="205"/>
    </row>
    <row r="478" spans="15:17" x14ac:dyDescent="0.3">
      <c r="O478" s="202"/>
      <c r="P478" s="205"/>
      <c r="Q478" s="205"/>
    </row>
    <row r="479" spans="15:17" x14ac:dyDescent="0.3">
      <c r="O479" s="202"/>
      <c r="P479" s="205"/>
      <c r="Q479" s="205"/>
    </row>
    <row r="480" spans="15:17" x14ac:dyDescent="0.3">
      <c r="O480" s="202"/>
      <c r="P480" s="205"/>
      <c r="Q480" s="205"/>
    </row>
    <row r="481" spans="15:17" x14ac:dyDescent="0.3">
      <c r="O481" s="202"/>
      <c r="P481" s="205"/>
      <c r="Q481" s="205"/>
    </row>
    <row r="482" spans="15:17" x14ac:dyDescent="0.3">
      <c r="O482" s="202"/>
      <c r="P482" s="205"/>
      <c r="Q482" s="205"/>
    </row>
    <row r="483" spans="15:17" x14ac:dyDescent="0.3">
      <c r="O483" s="202"/>
      <c r="P483" s="205"/>
      <c r="Q483" s="205"/>
    </row>
    <row r="484" spans="15:17" x14ac:dyDescent="0.3">
      <c r="O484" s="202"/>
      <c r="P484" s="205"/>
      <c r="Q484" s="205"/>
    </row>
    <row r="485" spans="15:17" x14ac:dyDescent="0.3">
      <c r="O485" s="202"/>
      <c r="P485" s="205"/>
      <c r="Q485" s="205"/>
    </row>
    <row r="486" spans="15:17" x14ac:dyDescent="0.3">
      <c r="O486" s="202"/>
      <c r="P486" s="205"/>
      <c r="Q486" s="205"/>
    </row>
    <row r="487" spans="15:17" x14ac:dyDescent="0.3">
      <c r="O487" s="202"/>
      <c r="P487" s="205"/>
      <c r="Q487" s="205"/>
    </row>
    <row r="488" spans="15:17" x14ac:dyDescent="0.3">
      <c r="O488" s="202"/>
      <c r="P488" s="205"/>
      <c r="Q488" s="205"/>
    </row>
    <row r="489" spans="15:17" x14ac:dyDescent="0.3">
      <c r="O489" s="202"/>
      <c r="P489" s="205"/>
      <c r="Q489" s="205"/>
    </row>
    <row r="490" spans="15:17" x14ac:dyDescent="0.3">
      <c r="O490" s="202"/>
      <c r="P490" s="205"/>
      <c r="Q490" s="205"/>
    </row>
    <row r="491" spans="15:17" x14ac:dyDescent="0.3">
      <c r="O491" s="202"/>
      <c r="P491" s="205"/>
      <c r="Q491" s="205"/>
    </row>
    <row r="492" spans="15:17" x14ac:dyDescent="0.3">
      <c r="O492" s="202"/>
      <c r="P492" s="205"/>
      <c r="Q492" s="205"/>
    </row>
    <row r="493" spans="15:17" x14ac:dyDescent="0.3">
      <c r="O493" s="202"/>
      <c r="P493" s="205"/>
      <c r="Q493" s="205"/>
    </row>
    <row r="494" spans="15:17" x14ac:dyDescent="0.3">
      <c r="O494" s="202"/>
      <c r="P494" s="205"/>
      <c r="Q494" s="205"/>
    </row>
    <row r="495" spans="15:17" x14ac:dyDescent="0.3">
      <c r="O495" s="202"/>
      <c r="P495" s="205"/>
      <c r="Q495" s="205"/>
    </row>
    <row r="496" spans="15:17" x14ac:dyDescent="0.3">
      <c r="O496" s="202"/>
      <c r="P496" s="205"/>
      <c r="Q496" s="205"/>
    </row>
    <row r="497" spans="15:17" x14ac:dyDescent="0.3">
      <c r="O497" s="202"/>
      <c r="P497" s="205"/>
      <c r="Q497" s="205"/>
    </row>
    <row r="498" spans="15:17" x14ac:dyDescent="0.3">
      <c r="O498" s="202"/>
      <c r="P498" s="205"/>
      <c r="Q498" s="205"/>
    </row>
    <row r="499" spans="15:17" x14ac:dyDescent="0.3">
      <c r="O499" s="202"/>
      <c r="P499" s="205"/>
      <c r="Q499" s="205"/>
    </row>
    <row r="500" spans="15:17" x14ac:dyDescent="0.3">
      <c r="O500" s="202"/>
      <c r="P500" s="205"/>
      <c r="Q500" s="205"/>
    </row>
    <row r="501" spans="15:17" x14ac:dyDescent="0.3">
      <c r="O501" s="202"/>
      <c r="P501" s="205"/>
      <c r="Q501" s="205"/>
    </row>
    <row r="502" spans="15:17" x14ac:dyDescent="0.3">
      <c r="O502" s="202"/>
      <c r="P502" s="205"/>
      <c r="Q502" s="205"/>
    </row>
    <row r="503" spans="15:17" x14ac:dyDescent="0.3">
      <c r="O503" s="202"/>
      <c r="P503" s="205"/>
      <c r="Q503" s="205"/>
    </row>
    <row r="504" spans="15:17" x14ac:dyDescent="0.3">
      <c r="O504" s="202"/>
      <c r="P504" s="205"/>
      <c r="Q504" s="205"/>
    </row>
    <row r="505" spans="15:17" x14ac:dyDescent="0.3">
      <c r="O505" s="202"/>
      <c r="P505" s="205"/>
      <c r="Q505" s="205"/>
    </row>
    <row r="506" spans="15:17" x14ac:dyDescent="0.3">
      <c r="O506" s="202"/>
      <c r="P506" s="205"/>
      <c r="Q506" s="205"/>
    </row>
    <row r="507" spans="15:17" x14ac:dyDescent="0.3">
      <c r="O507" s="202"/>
      <c r="P507" s="205"/>
      <c r="Q507" s="205"/>
    </row>
    <row r="508" spans="15:17" x14ac:dyDescent="0.3">
      <c r="O508" s="202"/>
      <c r="P508" s="205"/>
      <c r="Q508" s="205"/>
    </row>
    <row r="509" spans="15:17" x14ac:dyDescent="0.3">
      <c r="O509" s="202"/>
      <c r="P509" s="205"/>
      <c r="Q509" s="205"/>
    </row>
    <row r="510" spans="15:17" x14ac:dyDescent="0.3">
      <c r="O510" s="202"/>
      <c r="P510" s="205"/>
      <c r="Q510" s="205"/>
    </row>
    <row r="511" spans="15:17" x14ac:dyDescent="0.3">
      <c r="O511" s="202"/>
      <c r="P511" s="205"/>
      <c r="Q511" s="205"/>
    </row>
    <row r="512" spans="15:17" x14ac:dyDescent="0.3">
      <c r="O512" s="202"/>
      <c r="P512" s="205"/>
      <c r="Q512" s="205"/>
    </row>
    <row r="513" spans="15:17" x14ac:dyDescent="0.3">
      <c r="O513" s="202"/>
      <c r="P513" s="205"/>
      <c r="Q513" s="205"/>
    </row>
    <row r="514" spans="15:17" x14ac:dyDescent="0.3">
      <c r="O514" s="202"/>
      <c r="P514" s="205"/>
      <c r="Q514" s="205"/>
    </row>
    <row r="515" spans="15:17" x14ac:dyDescent="0.3">
      <c r="O515" s="202"/>
      <c r="P515" s="205"/>
      <c r="Q515" s="205"/>
    </row>
    <row r="516" spans="15:17" x14ac:dyDescent="0.3">
      <c r="O516" s="202"/>
      <c r="P516" s="205"/>
      <c r="Q516" s="205"/>
    </row>
    <row r="517" spans="15:17" x14ac:dyDescent="0.3">
      <c r="O517" s="202"/>
      <c r="P517" s="205"/>
      <c r="Q517" s="205"/>
    </row>
    <row r="518" spans="15:17" x14ac:dyDescent="0.3">
      <c r="O518" s="202"/>
      <c r="P518" s="205"/>
      <c r="Q518" s="205"/>
    </row>
    <row r="519" spans="15:17" x14ac:dyDescent="0.3">
      <c r="O519" s="202"/>
      <c r="P519" s="205"/>
      <c r="Q519" s="205"/>
    </row>
    <row r="520" spans="15:17" x14ac:dyDescent="0.3">
      <c r="O520" s="202"/>
      <c r="P520" s="205"/>
      <c r="Q520" s="205"/>
    </row>
    <row r="521" spans="15:17" x14ac:dyDescent="0.3">
      <c r="O521" s="202"/>
      <c r="P521" s="205"/>
      <c r="Q521" s="205"/>
    </row>
    <row r="522" spans="15:17" x14ac:dyDescent="0.3">
      <c r="O522" s="202"/>
      <c r="P522" s="205"/>
      <c r="Q522" s="205"/>
    </row>
    <row r="523" spans="15:17" x14ac:dyDescent="0.3">
      <c r="O523" s="202"/>
      <c r="P523" s="205"/>
      <c r="Q523" s="205"/>
    </row>
    <row r="524" spans="15:17" x14ac:dyDescent="0.3">
      <c r="O524" s="202"/>
      <c r="P524" s="205"/>
      <c r="Q524" s="205"/>
    </row>
    <row r="525" spans="15:17" x14ac:dyDescent="0.3">
      <c r="O525" s="202"/>
      <c r="P525" s="205"/>
      <c r="Q525" s="205"/>
    </row>
    <row r="526" spans="15:17" x14ac:dyDescent="0.3">
      <c r="O526" s="202"/>
      <c r="P526" s="205"/>
      <c r="Q526" s="205"/>
    </row>
    <row r="527" spans="15:17" x14ac:dyDescent="0.3">
      <c r="O527" s="202"/>
      <c r="P527" s="205"/>
      <c r="Q527" s="205"/>
    </row>
    <row r="528" spans="15:17" x14ac:dyDescent="0.3">
      <c r="O528" s="202"/>
      <c r="P528" s="205"/>
      <c r="Q528" s="205"/>
    </row>
    <row r="529" spans="15:17" x14ac:dyDescent="0.3">
      <c r="O529" s="202"/>
      <c r="P529" s="205"/>
      <c r="Q529" s="205"/>
    </row>
    <row r="530" spans="15:17" x14ac:dyDescent="0.3">
      <c r="O530" s="202"/>
      <c r="P530" s="205"/>
      <c r="Q530" s="205"/>
    </row>
    <row r="531" spans="15:17" x14ac:dyDescent="0.3">
      <c r="O531" s="202"/>
      <c r="P531" s="205"/>
      <c r="Q531" s="205"/>
    </row>
    <row r="532" spans="15:17" x14ac:dyDescent="0.3">
      <c r="O532" s="202"/>
      <c r="P532" s="205"/>
      <c r="Q532" s="205"/>
    </row>
    <row r="533" spans="15:17" x14ac:dyDescent="0.3">
      <c r="O533" s="202"/>
      <c r="P533" s="205"/>
      <c r="Q533" s="205"/>
    </row>
    <row r="534" spans="15:17" x14ac:dyDescent="0.3">
      <c r="O534" s="202"/>
      <c r="P534" s="205"/>
      <c r="Q534" s="205"/>
    </row>
    <row r="535" spans="15:17" x14ac:dyDescent="0.3">
      <c r="O535" s="202"/>
      <c r="P535" s="205"/>
      <c r="Q535" s="205"/>
    </row>
    <row r="536" spans="15:17" x14ac:dyDescent="0.3">
      <c r="O536" s="202"/>
      <c r="P536" s="205"/>
      <c r="Q536" s="205"/>
    </row>
    <row r="537" spans="15:17" x14ac:dyDescent="0.3">
      <c r="O537" s="202"/>
      <c r="P537" s="205"/>
      <c r="Q537" s="205"/>
    </row>
    <row r="538" spans="15:17" x14ac:dyDescent="0.3">
      <c r="O538" s="202"/>
      <c r="P538" s="205"/>
      <c r="Q538" s="205"/>
    </row>
    <row r="539" spans="15:17" x14ac:dyDescent="0.3">
      <c r="O539" s="202"/>
      <c r="P539" s="205"/>
      <c r="Q539" s="205"/>
    </row>
    <row r="540" spans="15:17" x14ac:dyDescent="0.3">
      <c r="O540" s="202"/>
      <c r="P540" s="205"/>
      <c r="Q540" s="205"/>
    </row>
    <row r="541" spans="15:17" x14ac:dyDescent="0.3">
      <c r="O541" s="202"/>
      <c r="P541" s="205"/>
      <c r="Q541" s="205"/>
    </row>
    <row r="542" spans="15:17" x14ac:dyDescent="0.3">
      <c r="O542" s="202"/>
      <c r="P542" s="205"/>
      <c r="Q542" s="205"/>
    </row>
    <row r="543" spans="15:17" x14ac:dyDescent="0.3">
      <c r="O543" s="202"/>
      <c r="P543" s="205"/>
      <c r="Q543" s="205"/>
    </row>
    <row r="544" spans="15:17" x14ac:dyDescent="0.3">
      <c r="O544" s="202"/>
      <c r="P544" s="205"/>
      <c r="Q544" s="205"/>
    </row>
    <row r="545" spans="15:17" x14ac:dyDescent="0.3">
      <c r="O545" s="202"/>
      <c r="P545" s="205"/>
      <c r="Q545" s="205"/>
    </row>
    <row r="546" spans="15:17" x14ac:dyDescent="0.3">
      <c r="O546" s="202"/>
      <c r="P546" s="205"/>
      <c r="Q546" s="205"/>
    </row>
    <row r="547" spans="15:17" x14ac:dyDescent="0.3">
      <c r="O547" s="202"/>
      <c r="P547" s="205"/>
      <c r="Q547" s="205"/>
    </row>
    <row r="548" spans="15:17" x14ac:dyDescent="0.3">
      <c r="O548" s="202"/>
      <c r="P548" s="205"/>
      <c r="Q548" s="205"/>
    </row>
    <row r="549" spans="15:17" x14ac:dyDescent="0.3">
      <c r="O549" s="202"/>
      <c r="P549" s="205"/>
      <c r="Q549" s="205"/>
    </row>
    <row r="550" spans="15:17" x14ac:dyDescent="0.3">
      <c r="O550" s="202"/>
      <c r="P550" s="205"/>
      <c r="Q550" s="205"/>
    </row>
    <row r="551" spans="15:17" x14ac:dyDescent="0.3">
      <c r="O551" s="202"/>
      <c r="P551" s="205"/>
      <c r="Q551" s="205"/>
    </row>
    <row r="552" spans="15:17" x14ac:dyDescent="0.3">
      <c r="O552" s="202"/>
      <c r="P552" s="205"/>
      <c r="Q552" s="205"/>
    </row>
    <row r="553" spans="15:17" x14ac:dyDescent="0.3">
      <c r="O553" s="202"/>
      <c r="P553" s="205"/>
      <c r="Q553" s="205"/>
    </row>
    <row r="554" spans="15:17" x14ac:dyDescent="0.3">
      <c r="O554" s="202"/>
      <c r="P554" s="205"/>
      <c r="Q554" s="205"/>
    </row>
    <row r="555" spans="15:17" x14ac:dyDescent="0.3">
      <c r="O555" s="202"/>
      <c r="P555" s="205"/>
      <c r="Q555" s="205"/>
    </row>
    <row r="556" spans="15:17" x14ac:dyDescent="0.3">
      <c r="O556" s="202"/>
      <c r="P556" s="205"/>
      <c r="Q556" s="205"/>
    </row>
    <row r="557" spans="15:17" x14ac:dyDescent="0.3">
      <c r="O557" s="202"/>
      <c r="P557" s="205"/>
      <c r="Q557" s="205"/>
    </row>
    <row r="558" spans="15:17" x14ac:dyDescent="0.3">
      <c r="O558" s="202"/>
      <c r="P558" s="205"/>
      <c r="Q558" s="205"/>
    </row>
    <row r="559" spans="15:17" x14ac:dyDescent="0.3">
      <c r="O559" s="202"/>
      <c r="P559" s="205"/>
      <c r="Q559" s="205"/>
    </row>
    <row r="560" spans="15:17" x14ac:dyDescent="0.3">
      <c r="O560" s="202"/>
      <c r="P560" s="205"/>
      <c r="Q560" s="205"/>
    </row>
    <row r="561" spans="15:17" x14ac:dyDescent="0.3">
      <c r="O561" s="202"/>
      <c r="P561" s="205"/>
      <c r="Q561" s="205"/>
    </row>
    <row r="562" spans="15:17" x14ac:dyDescent="0.3">
      <c r="O562" s="202"/>
      <c r="P562" s="205"/>
      <c r="Q562" s="205"/>
    </row>
    <row r="563" spans="15:17" x14ac:dyDescent="0.3">
      <c r="O563" s="202"/>
      <c r="P563" s="205"/>
      <c r="Q563" s="205"/>
    </row>
    <row r="564" spans="15:17" x14ac:dyDescent="0.3">
      <c r="O564" s="202"/>
      <c r="P564" s="205"/>
      <c r="Q564" s="205"/>
    </row>
    <row r="565" spans="15:17" x14ac:dyDescent="0.3">
      <c r="O565" s="202"/>
      <c r="P565" s="205"/>
      <c r="Q565" s="205"/>
    </row>
    <row r="566" spans="15:17" x14ac:dyDescent="0.3">
      <c r="O566" s="202"/>
      <c r="P566" s="205"/>
      <c r="Q566" s="205"/>
    </row>
    <row r="567" spans="15:17" x14ac:dyDescent="0.3">
      <c r="O567" s="202"/>
      <c r="P567" s="205"/>
      <c r="Q567" s="205"/>
    </row>
    <row r="568" spans="15:17" x14ac:dyDescent="0.3">
      <c r="O568" s="202"/>
      <c r="P568" s="205"/>
      <c r="Q568" s="205"/>
    </row>
    <row r="569" spans="15:17" x14ac:dyDescent="0.3">
      <c r="O569" s="202"/>
      <c r="P569" s="205"/>
      <c r="Q569" s="205"/>
    </row>
    <row r="570" spans="15:17" x14ac:dyDescent="0.3">
      <c r="O570" s="202"/>
      <c r="P570" s="205"/>
      <c r="Q570" s="205"/>
    </row>
    <row r="571" spans="15:17" x14ac:dyDescent="0.3">
      <c r="O571" s="202"/>
      <c r="P571" s="205"/>
      <c r="Q571" s="205"/>
    </row>
    <row r="572" spans="15:17" x14ac:dyDescent="0.3">
      <c r="O572" s="202"/>
      <c r="P572" s="205"/>
      <c r="Q572" s="205"/>
    </row>
    <row r="573" spans="15:17" x14ac:dyDescent="0.3">
      <c r="O573" s="202"/>
      <c r="P573" s="205"/>
      <c r="Q573" s="205"/>
    </row>
    <row r="574" spans="15:17" x14ac:dyDescent="0.3">
      <c r="O574" s="202"/>
      <c r="P574" s="205"/>
      <c r="Q574" s="205"/>
    </row>
    <row r="575" spans="15:17" x14ac:dyDescent="0.3">
      <c r="O575" s="202"/>
      <c r="P575" s="205"/>
      <c r="Q575" s="205"/>
    </row>
    <row r="576" spans="15:17" x14ac:dyDescent="0.3">
      <c r="O576" s="202"/>
      <c r="P576" s="205"/>
      <c r="Q576" s="205"/>
    </row>
    <row r="577" spans="15:17" x14ac:dyDescent="0.3">
      <c r="O577" s="202"/>
      <c r="P577" s="205"/>
      <c r="Q577" s="205"/>
    </row>
    <row r="578" spans="15:17" x14ac:dyDescent="0.3">
      <c r="O578" s="202"/>
      <c r="P578" s="205"/>
      <c r="Q578" s="205"/>
    </row>
    <row r="579" spans="15:17" x14ac:dyDescent="0.3">
      <c r="O579" s="202"/>
      <c r="P579" s="205"/>
      <c r="Q579" s="205"/>
    </row>
    <row r="580" spans="15:17" x14ac:dyDescent="0.3">
      <c r="O580" s="202"/>
      <c r="P580" s="205"/>
      <c r="Q580" s="205"/>
    </row>
    <row r="581" spans="15:17" x14ac:dyDescent="0.3">
      <c r="O581" s="202"/>
      <c r="P581" s="205"/>
      <c r="Q581" s="205"/>
    </row>
    <row r="582" spans="15:17" x14ac:dyDescent="0.3">
      <c r="O582" s="202"/>
      <c r="P582" s="205"/>
      <c r="Q582" s="205"/>
    </row>
    <row r="583" spans="15:17" x14ac:dyDescent="0.3">
      <c r="O583" s="202"/>
      <c r="P583" s="205"/>
      <c r="Q583" s="205"/>
    </row>
    <row r="584" spans="15:17" x14ac:dyDescent="0.3">
      <c r="O584" s="202"/>
      <c r="P584" s="205"/>
      <c r="Q584" s="205"/>
    </row>
    <row r="585" spans="15:17" x14ac:dyDescent="0.3">
      <c r="O585" s="202"/>
      <c r="P585" s="205"/>
      <c r="Q585" s="205"/>
    </row>
    <row r="586" spans="15:17" x14ac:dyDescent="0.3">
      <c r="O586" s="202"/>
      <c r="P586" s="205"/>
      <c r="Q586" s="205"/>
    </row>
    <row r="587" spans="15:17" x14ac:dyDescent="0.3">
      <c r="O587" s="202"/>
      <c r="P587" s="205"/>
      <c r="Q587" s="205"/>
    </row>
    <row r="588" spans="15:17" x14ac:dyDescent="0.3">
      <c r="O588" s="202"/>
      <c r="P588" s="205"/>
      <c r="Q588" s="205"/>
    </row>
    <row r="589" spans="15:17" x14ac:dyDescent="0.3">
      <c r="O589" s="202"/>
      <c r="P589" s="205"/>
      <c r="Q589" s="205"/>
    </row>
    <row r="590" spans="15:17" x14ac:dyDescent="0.3">
      <c r="O590" s="202"/>
      <c r="P590" s="205"/>
      <c r="Q590" s="205"/>
    </row>
    <row r="591" spans="15:17" x14ac:dyDescent="0.3">
      <c r="O591" s="202"/>
      <c r="P591" s="205"/>
      <c r="Q591" s="205"/>
    </row>
    <row r="592" spans="15:17" x14ac:dyDescent="0.3">
      <c r="O592" s="202"/>
      <c r="P592" s="205"/>
      <c r="Q592" s="205"/>
    </row>
    <row r="593" spans="15:17" x14ac:dyDescent="0.3">
      <c r="O593" s="202"/>
      <c r="P593" s="205"/>
      <c r="Q593" s="205"/>
    </row>
    <row r="594" spans="15:17" x14ac:dyDescent="0.3">
      <c r="O594" s="202"/>
      <c r="P594" s="205"/>
      <c r="Q594" s="205"/>
    </row>
    <row r="595" spans="15:17" x14ac:dyDescent="0.3">
      <c r="O595" s="202"/>
      <c r="P595" s="205"/>
      <c r="Q595" s="205"/>
    </row>
    <row r="596" spans="15:17" x14ac:dyDescent="0.3">
      <c r="O596" s="202"/>
      <c r="P596" s="205"/>
      <c r="Q596" s="205"/>
    </row>
    <row r="597" spans="15:17" x14ac:dyDescent="0.3">
      <c r="O597" s="202"/>
      <c r="P597" s="205"/>
      <c r="Q597" s="205"/>
    </row>
    <row r="598" spans="15:17" x14ac:dyDescent="0.3">
      <c r="O598" s="202"/>
      <c r="P598" s="205"/>
      <c r="Q598" s="205"/>
    </row>
    <row r="599" spans="15:17" x14ac:dyDescent="0.3">
      <c r="O599" s="202"/>
      <c r="P599" s="205"/>
      <c r="Q599" s="205"/>
    </row>
    <row r="600" spans="15:17" x14ac:dyDescent="0.3">
      <c r="O600" s="202"/>
      <c r="P600" s="205"/>
      <c r="Q600" s="205"/>
    </row>
    <row r="601" spans="15:17" x14ac:dyDescent="0.3">
      <c r="O601" s="202"/>
      <c r="P601" s="205"/>
      <c r="Q601" s="205"/>
    </row>
    <row r="602" spans="15:17" x14ac:dyDescent="0.3">
      <c r="O602" s="202"/>
      <c r="P602" s="205"/>
      <c r="Q602" s="205"/>
    </row>
    <row r="603" spans="15:17" x14ac:dyDescent="0.3">
      <c r="O603" s="202"/>
      <c r="P603" s="205"/>
      <c r="Q603" s="205"/>
    </row>
    <row r="604" spans="15:17" x14ac:dyDescent="0.3">
      <c r="O604" s="202"/>
      <c r="P604" s="205"/>
      <c r="Q604" s="205"/>
    </row>
    <row r="605" spans="15:17" x14ac:dyDescent="0.3">
      <c r="O605" s="202"/>
      <c r="P605" s="205"/>
      <c r="Q605" s="205"/>
    </row>
    <row r="606" spans="15:17" x14ac:dyDescent="0.3">
      <c r="O606" s="202"/>
      <c r="P606" s="205"/>
      <c r="Q606" s="205"/>
    </row>
    <row r="607" spans="15:17" x14ac:dyDescent="0.3">
      <c r="O607" s="202"/>
      <c r="P607" s="205"/>
      <c r="Q607" s="205"/>
    </row>
    <row r="608" spans="15:17" x14ac:dyDescent="0.3">
      <c r="O608" s="202"/>
      <c r="P608" s="205"/>
      <c r="Q608" s="205"/>
    </row>
    <row r="609" spans="15:17" x14ac:dyDescent="0.3">
      <c r="O609" s="202"/>
      <c r="P609" s="205"/>
      <c r="Q609" s="205"/>
    </row>
    <row r="610" spans="15:17" x14ac:dyDescent="0.3">
      <c r="O610" s="202"/>
      <c r="P610" s="205"/>
      <c r="Q610" s="205"/>
    </row>
    <row r="611" spans="15:17" x14ac:dyDescent="0.3">
      <c r="O611" s="202"/>
      <c r="P611" s="205"/>
      <c r="Q611" s="205"/>
    </row>
    <row r="612" spans="15:17" x14ac:dyDescent="0.3">
      <c r="O612" s="202"/>
      <c r="P612" s="205"/>
      <c r="Q612" s="205"/>
    </row>
    <row r="613" spans="15:17" x14ac:dyDescent="0.3">
      <c r="O613" s="202"/>
      <c r="P613" s="205"/>
      <c r="Q613" s="205"/>
    </row>
    <row r="614" spans="15:17" x14ac:dyDescent="0.3">
      <c r="O614" s="202"/>
      <c r="P614" s="205"/>
      <c r="Q614" s="205"/>
    </row>
    <row r="615" spans="15:17" x14ac:dyDescent="0.3">
      <c r="O615" s="202"/>
      <c r="P615" s="205"/>
      <c r="Q615" s="205"/>
    </row>
    <row r="616" spans="15:17" x14ac:dyDescent="0.3">
      <c r="O616" s="202"/>
      <c r="P616" s="205"/>
      <c r="Q616" s="205"/>
    </row>
    <row r="617" spans="15:17" x14ac:dyDescent="0.3">
      <c r="O617" s="202"/>
      <c r="P617" s="205"/>
      <c r="Q617" s="205"/>
    </row>
    <row r="618" spans="15:17" x14ac:dyDescent="0.3">
      <c r="O618" s="202"/>
      <c r="P618" s="205"/>
      <c r="Q618" s="205"/>
    </row>
    <row r="619" spans="15:17" x14ac:dyDescent="0.3">
      <c r="O619" s="202"/>
      <c r="P619" s="205"/>
      <c r="Q619" s="205"/>
    </row>
    <row r="620" spans="15:17" x14ac:dyDescent="0.3">
      <c r="O620" s="202"/>
      <c r="P620" s="205"/>
      <c r="Q620" s="205"/>
    </row>
    <row r="621" spans="15:17" x14ac:dyDescent="0.3">
      <c r="O621" s="202"/>
      <c r="P621" s="205"/>
      <c r="Q621" s="205"/>
    </row>
    <row r="622" spans="15:17" x14ac:dyDescent="0.3">
      <c r="O622" s="202"/>
      <c r="P622" s="205"/>
      <c r="Q622" s="205"/>
    </row>
    <row r="623" spans="15:17" x14ac:dyDescent="0.3">
      <c r="O623" s="202"/>
      <c r="P623" s="205"/>
      <c r="Q623" s="205"/>
    </row>
    <row r="624" spans="15:17" x14ac:dyDescent="0.3">
      <c r="O624" s="202"/>
      <c r="P624" s="205"/>
      <c r="Q624" s="205"/>
    </row>
    <row r="625" spans="15:17" x14ac:dyDescent="0.3">
      <c r="O625" s="202"/>
      <c r="P625" s="205"/>
      <c r="Q625" s="205"/>
    </row>
    <row r="626" spans="15:17" x14ac:dyDescent="0.3">
      <c r="O626" s="202"/>
      <c r="P626" s="205"/>
      <c r="Q626" s="205"/>
    </row>
    <row r="627" spans="15:17" x14ac:dyDescent="0.3">
      <c r="O627" s="202"/>
      <c r="P627" s="205"/>
      <c r="Q627" s="205"/>
    </row>
    <row r="628" spans="15:17" x14ac:dyDescent="0.3">
      <c r="O628" s="202"/>
      <c r="P628" s="205"/>
      <c r="Q628" s="205"/>
    </row>
    <row r="629" spans="15:17" x14ac:dyDescent="0.3">
      <c r="O629" s="202"/>
      <c r="P629" s="205"/>
      <c r="Q629" s="205"/>
    </row>
    <row r="630" spans="15:17" x14ac:dyDescent="0.3">
      <c r="O630" s="202"/>
      <c r="P630" s="205"/>
      <c r="Q630" s="205"/>
    </row>
    <row r="631" spans="15:17" x14ac:dyDescent="0.3">
      <c r="O631" s="202"/>
      <c r="P631" s="205"/>
      <c r="Q631" s="205"/>
    </row>
    <row r="632" spans="15:17" x14ac:dyDescent="0.3">
      <c r="O632" s="202"/>
      <c r="P632" s="205"/>
      <c r="Q632" s="205"/>
    </row>
    <row r="633" spans="15:17" x14ac:dyDescent="0.3">
      <c r="O633" s="202"/>
      <c r="P633" s="205"/>
      <c r="Q633" s="205"/>
    </row>
    <row r="634" spans="15:17" x14ac:dyDescent="0.3">
      <c r="O634" s="202"/>
      <c r="P634" s="205"/>
      <c r="Q634" s="205"/>
    </row>
    <row r="635" spans="15:17" x14ac:dyDescent="0.3">
      <c r="O635" s="202"/>
      <c r="P635" s="205"/>
      <c r="Q635" s="205"/>
    </row>
    <row r="636" spans="15:17" x14ac:dyDescent="0.3">
      <c r="O636" s="202"/>
      <c r="P636" s="205"/>
      <c r="Q636" s="205"/>
    </row>
    <row r="637" spans="15:17" x14ac:dyDescent="0.3">
      <c r="O637" s="202"/>
      <c r="P637" s="205"/>
      <c r="Q637" s="205"/>
    </row>
    <row r="638" spans="15:17" x14ac:dyDescent="0.3">
      <c r="O638" s="202"/>
      <c r="P638" s="205"/>
      <c r="Q638" s="205"/>
    </row>
    <row r="639" spans="15:17" x14ac:dyDescent="0.3">
      <c r="O639" s="202"/>
      <c r="P639" s="205"/>
      <c r="Q639" s="205"/>
    </row>
    <row r="640" spans="15:17" x14ac:dyDescent="0.3">
      <c r="O640" s="202"/>
      <c r="P640" s="205"/>
      <c r="Q640" s="205"/>
    </row>
    <row r="641" spans="15:17" x14ac:dyDescent="0.3">
      <c r="O641" s="202"/>
      <c r="P641" s="205"/>
      <c r="Q641" s="205"/>
    </row>
    <row r="642" spans="15:17" x14ac:dyDescent="0.3">
      <c r="O642" s="202"/>
      <c r="P642" s="205"/>
      <c r="Q642" s="205"/>
    </row>
    <row r="643" spans="15:17" x14ac:dyDescent="0.3">
      <c r="O643" s="202"/>
      <c r="P643" s="205"/>
      <c r="Q643" s="205"/>
    </row>
    <row r="644" spans="15:17" x14ac:dyDescent="0.3">
      <c r="O644" s="202"/>
      <c r="P644" s="205"/>
      <c r="Q644" s="205"/>
    </row>
    <row r="645" spans="15:17" x14ac:dyDescent="0.3">
      <c r="O645" s="202"/>
      <c r="P645" s="205"/>
      <c r="Q645" s="205"/>
    </row>
    <row r="646" spans="15:17" x14ac:dyDescent="0.3">
      <c r="O646" s="202"/>
      <c r="P646" s="205"/>
      <c r="Q646" s="205"/>
    </row>
    <row r="647" spans="15:17" x14ac:dyDescent="0.3">
      <c r="O647" s="202"/>
      <c r="P647" s="205"/>
      <c r="Q647" s="205"/>
    </row>
    <row r="648" spans="15:17" x14ac:dyDescent="0.3">
      <c r="O648" s="202"/>
      <c r="P648" s="205"/>
      <c r="Q648" s="205"/>
    </row>
    <row r="649" spans="15:17" x14ac:dyDescent="0.3">
      <c r="O649" s="202"/>
      <c r="P649" s="205"/>
      <c r="Q649" s="205"/>
    </row>
    <row r="650" spans="15:17" x14ac:dyDescent="0.3">
      <c r="O650" s="202"/>
      <c r="P650" s="205"/>
      <c r="Q650" s="205"/>
    </row>
    <row r="651" spans="15:17" x14ac:dyDescent="0.3">
      <c r="O651" s="202"/>
      <c r="P651" s="205"/>
      <c r="Q651" s="205"/>
    </row>
    <row r="652" spans="15:17" x14ac:dyDescent="0.3">
      <c r="O652" s="202"/>
      <c r="P652" s="205"/>
      <c r="Q652" s="205"/>
    </row>
    <row r="653" spans="15:17" x14ac:dyDescent="0.3">
      <c r="O653" s="202"/>
      <c r="P653" s="205"/>
      <c r="Q653" s="205"/>
    </row>
    <row r="654" spans="15:17" x14ac:dyDescent="0.3">
      <c r="O654" s="202"/>
      <c r="P654" s="205"/>
      <c r="Q654" s="205"/>
    </row>
    <row r="655" spans="15:17" x14ac:dyDescent="0.3">
      <c r="O655" s="202"/>
      <c r="P655" s="205"/>
      <c r="Q655" s="205"/>
    </row>
    <row r="656" spans="15:17" x14ac:dyDescent="0.3">
      <c r="O656" s="202"/>
      <c r="P656" s="205"/>
      <c r="Q656" s="205"/>
    </row>
    <row r="657" spans="15:17" x14ac:dyDescent="0.3">
      <c r="O657" s="202"/>
      <c r="P657" s="205"/>
      <c r="Q657" s="205"/>
    </row>
    <row r="658" spans="15:17" x14ac:dyDescent="0.3">
      <c r="O658" s="202"/>
      <c r="P658" s="205"/>
      <c r="Q658" s="205"/>
    </row>
    <row r="659" spans="15:17" x14ac:dyDescent="0.3">
      <c r="O659" s="202"/>
      <c r="P659" s="205"/>
      <c r="Q659" s="205"/>
    </row>
    <row r="660" spans="15:17" x14ac:dyDescent="0.3">
      <c r="O660" s="202"/>
      <c r="P660" s="205"/>
      <c r="Q660" s="205"/>
    </row>
    <row r="661" spans="15:17" x14ac:dyDescent="0.3">
      <c r="O661" s="202"/>
      <c r="P661" s="205"/>
      <c r="Q661" s="205"/>
    </row>
    <row r="662" spans="15:17" x14ac:dyDescent="0.3">
      <c r="O662" s="202"/>
      <c r="P662" s="205"/>
      <c r="Q662" s="205"/>
    </row>
    <row r="663" spans="15:17" x14ac:dyDescent="0.3">
      <c r="O663" s="202"/>
      <c r="P663" s="205"/>
      <c r="Q663" s="205"/>
    </row>
    <row r="664" spans="15:17" x14ac:dyDescent="0.3">
      <c r="O664" s="202"/>
      <c r="P664" s="205"/>
      <c r="Q664" s="205"/>
    </row>
    <row r="665" spans="15:17" x14ac:dyDescent="0.3">
      <c r="O665" s="202"/>
      <c r="P665" s="205"/>
      <c r="Q665" s="205"/>
    </row>
    <row r="666" spans="15:17" x14ac:dyDescent="0.3">
      <c r="O666" s="202"/>
      <c r="P666" s="205"/>
      <c r="Q666" s="205"/>
    </row>
    <row r="667" spans="15:17" x14ac:dyDescent="0.3">
      <c r="O667" s="202"/>
      <c r="P667" s="205"/>
      <c r="Q667" s="205"/>
    </row>
    <row r="668" spans="15:17" x14ac:dyDescent="0.3">
      <c r="O668" s="202"/>
      <c r="P668" s="205"/>
      <c r="Q668" s="205"/>
    </row>
    <row r="669" spans="15:17" x14ac:dyDescent="0.3">
      <c r="O669" s="202"/>
      <c r="P669" s="205"/>
      <c r="Q669" s="205"/>
    </row>
    <row r="670" spans="15:17" x14ac:dyDescent="0.3">
      <c r="O670" s="202"/>
      <c r="P670" s="205"/>
      <c r="Q670" s="205"/>
    </row>
    <row r="671" spans="15:17" x14ac:dyDescent="0.3">
      <c r="O671" s="202"/>
      <c r="P671" s="205"/>
      <c r="Q671" s="205"/>
    </row>
    <row r="672" spans="15:17" x14ac:dyDescent="0.3">
      <c r="O672" s="202"/>
      <c r="P672" s="205"/>
      <c r="Q672" s="205"/>
    </row>
    <row r="673" spans="15:17" x14ac:dyDescent="0.3">
      <c r="O673" s="202"/>
      <c r="P673" s="205"/>
      <c r="Q673" s="205"/>
    </row>
    <row r="674" spans="15:17" x14ac:dyDescent="0.3">
      <c r="O674" s="202"/>
      <c r="P674" s="205"/>
      <c r="Q674" s="205"/>
    </row>
    <row r="675" spans="15:17" x14ac:dyDescent="0.3">
      <c r="O675" s="202"/>
      <c r="P675" s="205"/>
      <c r="Q675" s="205"/>
    </row>
    <row r="676" spans="15:17" x14ac:dyDescent="0.3">
      <c r="O676" s="202"/>
      <c r="P676" s="205"/>
      <c r="Q676" s="205"/>
    </row>
    <row r="677" spans="15:17" x14ac:dyDescent="0.3">
      <c r="O677" s="202"/>
      <c r="P677" s="205"/>
      <c r="Q677" s="205"/>
    </row>
    <row r="678" spans="15:17" x14ac:dyDescent="0.3">
      <c r="O678" s="202"/>
      <c r="P678" s="205"/>
      <c r="Q678" s="205"/>
    </row>
    <row r="679" spans="15:17" x14ac:dyDescent="0.3">
      <c r="O679" s="202"/>
      <c r="P679" s="205"/>
      <c r="Q679" s="205"/>
    </row>
    <row r="680" spans="15:17" x14ac:dyDescent="0.3">
      <c r="O680" s="202"/>
      <c r="P680" s="205"/>
      <c r="Q680" s="205"/>
    </row>
    <row r="681" spans="15:17" x14ac:dyDescent="0.3">
      <c r="O681" s="202"/>
      <c r="P681" s="205"/>
      <c r="Q681" s="205"/>
    </row>
    <row r="682" spans="15:17" x14ac:dyDescent="0.3">
      <c r="O682" s="202"/>
      <c r="P682" s="205"/>
      <c r="Q682" s="205"/>
    </row>
    <row r="683" spans="15:17" x14ac:dyDescent="0.3">
      <c r="O683" s="202"/>
      <c r="P683" s="205"/>
      <c r="Q683" s="205"/>
    </row>
    <row r="684" spans="15:17" x14ac:dyDescent="0.3">
      <c r="O684" s="202"/>
      <c r="P684" s="205"/>
      <c r="Q684" s="205"/>
    </row>
    <row r="685" spans="15:17" x14ac:dyDescent="0.3">
      <c r="O685" s="202"/>
      <c r="P685" s="205"/>
      <c r="Q685" s="205"/>
    </row>
    <row r="686" spans="15:17" x14ac:dyDescent="0.3">
      <c r="O686" s="202"/>
      <c r="P686" s="205"/>
      <c r="Q686" s="205"/>
    </row>
    <row r="687" spans="15:17" x14ac:dyDescent="0.3">
      <c r="O687" s="202"/>
      <c r="P687" s="205"/>
      <c r="Q687" s="205"/>
    </row>
    <row r="688" spans="15:17" x14ac:dyDescent="0.3">
      <c r="O688" s="202"/>
      <c r="P688" s="205"/>
      <c r="Q688" s="205"/>
    </row>
    <row r="689" spans="15:17" x14ac:dyDescent="0.3">
      <c r="O689" s="202"/>
      <c r="P689" s="205"/>
      <c r="Q689" s="205"/>
    </row>
    <row r="690" spans="15:17" x14ac:dyDescent="0.3">
      <c r="O690" s="202"/>
      <c r="P690" s="205"/>
      <c r="Q690" s="205"/>
    </row>
    <row r="691" spans="15:17" x14ac:dyDescent="0.3">
      <c r="O691" s="202"/>
      <c r="P691" s="205"/>
      <c r="Q691" s="205"/>
    </row>
    <row r="692" spans="15:17" x14ac:dyDescent="0.3">
      <c r="O692" s="202"/>
      <c r="P692" s="205"/>
      <c r="Q692" s="205"/>
    </row>
    <row r="693" spans="15:17" x14ac:dyDescent="0.3">
      <c r="O693" s="202"/>
      <c r="P693" s="205"/>
      <c r="Q693" s="205"/>
    </row>
    <row r="694" spans="15:17" x14ac:dyDescent="0.3">
      <c r="O694" s="202"/>
      <c r="P694" s="205"/>
      <c r="Q694" s="205"/>
    </row>
    <row r="695" spans="15:17" x14ac:dyDescent="0.3">
      <c r="O695" s="202"/>
      <c r="P695" s="205"/>
      <c r="Q695" s="205"/>
    </row>
    <row r="696" spans="15:17" x14ac:dyDescent="0.3">
      <c r="O696" s="202"/>
      <c r="P696" s="205"/>
      <c r="Q696" s="205"/>
    </row>
    <row r="697" spans="15:17" x14ac:dyDescent="0.3">
      <c r="O697" s="202"/>
      <c r="P697" s="205"/>
      <c r="Q697" s="205"/>
    </row>
    <row r="698" spans="15:17" x14ac:dyDescent="0.3">
      <c r="O698" s="202"/>
      <c r="P698" s="205"/>
      <c r="Q698" s="205"/>
    </row>
    <row r="699" spans="15:17" x14ac:dyDescent="0.3">
      <c r="O699" s="202"/>
      <c r="P699" s="205"/>
      <c r="Q699" s="205"/>
    </row>
    <row r="700" spans="15:17" x14ac:dyDescent="0.3">
      <c r="O700" s="202"/>
      <c r="P700" s="205"/>
      <c r="Q700" s="205"/>
    </row>
    <row r="701" spans="15:17" x14ac:dyDescent="0.3">
      <c r="O701" s="202"/>
      <c r="P701" s="205"/>
      <c r="Q701" s="205"/>
    </row>
    <row r="702" spans="15:17" x14ac:dyDescent="0.3">
      <c r="O702" s="202"/>
      <c r="P702" s="205"/>
      <c r="Q702" s="205"/>
    </row>
    <row r="703" spans="15:17" x14ac:dyDescent="0.3">
      <c r="O703" s="202"/>
      <c r="P703" s="205"/>
      <c r="Q703" s="205"/>
    </row>
    <row r="704" spans="15:17" x14ac:dyDescent="0.3">
      <c r="O704" s="202"/>
      <c r="P704" s="205"/>
      <c r="Q704" s="205"/>
    </row>
    <row r="705" spans="15:17" x14ac:dyDescent="0.3">
      <c r="O705" s="202"/>
      <c r="P705" s="205"/>
      <c r="Q705" s="205"/>
    </row>
    <row r="706" spans="15:17" x14ac:dyDescent="0.3">
      <c r="O706" s="202"/>
      <c r="P706" s="205"/>
      <c r="Q706" s="205"/>
    </row>
    <row r="707" spans="15:17" x14ac:dyDescent="0.3">
      <c r="O707" s="202"/>
      <c r="P707" s="205"/>
      <c r="Q707" s="205"/>
    </row>
    <row r="708" spans="15:17" x14ac:dyDescent="0.3">
      <c r="O708" s="202"/>
      <c r="P708" s="205"/>
      <c r="Q708" s="205"/>
    </row>
    <row r="709" spans="15:17" x14ac:dyDescent="0.3">
      <c r="O709" s="202"/>
      <c r="P709" s="205"/>
      <c r="Q709" s="205"/>
    </row>
    <row r="710" spans="15:17" x14ac:dyDescent="0.3">
      <c r="O710" s="202"/>
      <c r="P710" s="205"/>
      <c r="Q710" s="205"/>
    </row>
    <row r="711" spans="15:17" x14ac:dyDescent="0.3">
      <c r="O711" s="202"/>
      <c r="P711" s="205"/>
      <c r="Q711" s="205"/>
    </row>
    <row r="712" spans="15:17" x14ac:dyDescent="0.3">
      <c r="O712" s="202"/>
      <c r="P712" s="205"/>
      <c r="Q712" s="205"/>
    </row>
    <row r="713" spans="15:17" x14ac:dyDescent="0.3">
      <c r="O713" s="202"/>
      <c r="P713" s="205"/>
      <c r="Q713" s="205"/>
    </row>
    <row r="714" spans="15:17" x14ac:dyDescent="0.3">
      <c r="O714" s="202"/>
      <c r="P714" s="205"/>
      <c r="Q714" s="205"/>
    </row>
    <row r="715" spans="15:17" x14ac:dyDescent="0.3">
      <c r="O715" s="202"/>
      <c r="P715" s="205"/>
      <c r="Q715" s="205"/>
    </row>
    <row r="716" spans="15:17" x14ac:dyDescent="0.3">
      <c r="O716" s="202"/>
      <c r="P716" s="205"/>
      <c r="Q716" s="205"/>
    </row>
    <row r="717" spans="15:17" x14ac:dyDescent="0.3">
      <c r="O717" s="202"/>
      <c r="P717" s="205"/>
      <c r="Q717" s="205"/>
    </row>
    <row r="718" spans="15:17" x14ac:dyDescent="0.3">
      <c r="O718" s="202"/>
      <c r="P718" s="205"/>
      <c r="Q718" s="205"/>
    </row>
    <row r="719" spans="15:17" x14ac:dyDescent="0.3">
      <c r="O719" s="202"/>
      <c r="P719" s="205"/>
      <c r="Q719" s="205"/>
    </row>
    <row r="720" spans="15:17" x14ac:dyDescent="0.3">
      <c r="O720" s="202"/>
      <c r="P720" s="205"/>
      <c r="Q720" s="205"/>
    </row>
    <row r="721" spans="15:17" x14ac:dyDescent="0.3">
      <c r="O721" s="202"/>
      <c r="P721" s="205"/>
      <c r="Q721" s="205"/>
    </row>
    <row r="722" spans="15:17" x14ac:dyDescent="0.3">
      <c r="O722" s="202"/>
      <c r="P722" s="205"/>
      <c r="Q722" s="205"/>
    </row>
    <row r="723" spans="15:17" x14ac:dyDescent="0.3">
      <c r="O723" s="202"/>
      <c r="P723" s="205"/>
      <c r="Q723" s="205"/>
    </row>
    <row r="724" spans="15:17" x14ac:dyDescent="0.3">
      <c r="O724" s="202"/>
      <c r="P724" s="205"/>
      <c r="Q724" s="205"/>
    </row>
    <row r="725" spans="15:17" x14ac:dyDescent="0.3">
      <c r="O725" s="202"/>
      <c r="P725" s="205"/>
      <c r="Q725" s="205"/>
    </row>
    <row r="726" spans="15:17" x14ac:dyDescent="0.3">
      <c r="O726" s="202"/>
      <c r="P726" s="205"/>
      <c r="Q726" s="205"/>
    </row>
    <row r="727" spans="15:17" x14ac:dyDescent="0.3">
      <c r="O727" s="202"/>
      <c r="P727" s="205"/>
      <c r="Q727" s="205"/>
    </row>
    <row r="728" spans="15:17" x14ac:dyDescent="0.3">
      <c r="O728" s="202"/>
      <c r="P728" s="205"/>
      <c r="Q728" s="205"/>
    </row>
    <row r="729" spans="15:17" x14ac:dyDescent="0.3">
      <c r="O729" s="202"/>
      <c r="P729" s="205"/>
      <c r="Q729" s="205"/>
    </row>
    <row r="730" spans="15:17" x14ac:dyDescent="0.3">
      <c r="O730" s="202"/>
      <c r="P730" s="205"/>
      <c r="Q730" s="205"/>
    </row>
    <row r="731" spans="15:17" x14ac:dyDescent="0.3">
      <c r="O731" s="202"/>
      <c r="P731" s="205"/>
      <c r="Q731" s="205"/>
    </row>
    <row r="732" spans="15:17" x14ac:dyDescent="0.3">
      <c r="O732" s="202"/>
      <c r="P732" s="205"/>
      <c r="Q732" s="205"/>
    </row>
    <row r="733" spans="15:17" x14ac:dyDescent="0.3">
      <c r="O733" s="202"/>
      <c r="P733" s="205"/>
      <c r="Q733" s="205"/>
    </row>
    <row r="734" spans="15:17" x14ac:dyDescent="0.3">
      <c r="O734" s="202"/>
      <c r="P734" s="205"/>
      <c r="Q734" s="205"/>
    </row>
    <row r="735" spans="15:17" x14ac:dyDescent="0.3">
      <c r="O735" s="202"/>
      <c r="P735" s="205"/>
      <c r="Q735" s="205"/>
    </row>
    <row r="736" spans="15:17" x14ac:dyDescent="0.3">
      <c r="O736" s="202"/>
      <c r="P736" s="205"/>
      <c r="Q736" s="205"/>
    </row>
    <row r="737" spans="15:17" x14ac:dyDescent="0.3">
      <c r="O737" s="202"/>
      <c r="P737" s="205"/>
      <c r="Q737" s="205"/>
    </row>
    <row r="738" spans="15:17" x14ac:dyDescent="0.3">
      <c r="O738" s="202"/>
      <c r="P738" s="205"/>
      <c r="Q738" s="205"/>
    </row>
    <row r="739" spans="15:17" x14ac:dyDescent="0.3">
      <c r="O739" s="202"/>
      <c r="P739" s="205"/>
      <c r="Q739" s="205"/>
    </row>
    <row r="740" spans="15:17" x14ac:dyDescent="0.3">
      <c r="O740" s="202"/>
      <c r="P740" s="205"/>
      <c r="Q740" s="205"/>
    </row>
    <row r="741" spans="15:17" x14ac:dyDescent="0.3">
      <c r="O741" s="202"/>
      <c r="P741" s="205"/>
      <c r="Q741" s="205"/>
    </row>
    <row r="742" spans="15:17" x14ac:dyDescent="0.3">
      <c r="O742" s="202"/>
      <c r="P742" s="205"/>
      <c r="Q742" s="205"/>
    </row>
    <row r="743" spans="15:17" x14ac:dyDescent="0.3">
      <c r="O743" s="202"/>
      <c r="P743" s="205"/>
      <c r="Q743" s="205"/>
    </row>
    <row r="744" spans="15:17" x14ac:dyDescent="0.3">
      <c r="O744" s="202"/>
      <c r="P744" s="205"/>
      <c r="Q744" s="205"/>
    </row>
    <row r="745" spans="15:17" x14ac:dyDescent="0.3">
      <c r="O745" s="202"/>
      <c r="P745" s="205"/>
      <c r="Q745" s="205"/>
    </row>
    <row r="746" spans="15:17" x14ac:dyDescent="0.3">
      <c r="O746" s="202"/>
      <c r="P746" s="205"/>
      <c r="Q746" s="205"/>
    </row>
    <row r="747" spans="15:17" x14ac:dyDescent="0.3">
      <c r="O747" s="202"/>
      <c r="P747" s="205"/>
      <c r="Q747" s="205"/>
    </row>
    <row r="748" spans="15:17" x14ac:dyDescent="0.3">
      <c r="O748" s="202"/>
      <c r="P748" s="205"/>
      <c r="Q748" s="205"/>
    </row>
    <row r="749" spans="15:17" x14ac:dyDescent="0.3">
      <c r="O749" s="202"/>
      <c r="P749" s="205"/>
      <c r="Q749" s="205"/>
    </row>
    <row r="750" spans="15:17" x14ac:dyDescent="0.3">
      <c r="O750" s="202"/>
      <c r="P750" s="205"/>
      <c r="Q750" s="205"/>
    </row>
    <row r="751" spans="15:17" x14ac:dyDescent="0.3">
      <c r="O751" s="202"/>
      <c r="P751" s="205"/>
      <c r="Q751" s="205"/>
    </row>
    <row r="752" spans="15:17" x14ac:dyDescent="0.3">
      <c r="O752" s="202"/>
      <c r="P752" s="205"/>
      <c r="Q752" s="205"/>
    </row>
    <row r="753" spans="15:17" x14ac:dyDescent="0.3">
      <c r="O753" s="202"/>
      <c r="P753" s="205"/>
      <c r="Q753" s="205"/>
    </row>
    <row r="754" spans="15:17" x14ac:dyDescent="0.3">
      <c r="O754" s="202"/>
      <c r="P754" s="205"/>
      <c r="Q754" s="205"/>
    </row>
    <row r="755" spans="15:17" x14ac:dyDescent="0.3">
      <c r="O755" s="202"/>
      <c r="P755" s="205"/>
      <c r="Q755" s="205"/>
    </row>
    <row r="756" spans="15:17" x14ac:dyDescent="0.3">
      <c r="O756" s="202"/>
      <c r="P756" s="205"/>
      <c r="Q756" s="205"/>
    </row>
    <row r="757" spans="15:17" x14ac:dyDescent="0.3">
      <c r="O757" s="202"/>
      <c r="P757" s="205"/>
      <c r="Q757" s="205"/>
    </row>
    <row r="758" spans="15:17" x14ac:dyDescent="0.3">
      <c r="O758" s="202"/>
      <c r="P758" s="205"/>
      <c r="Q758" s="205"/>
    </row>
    <row r="759" spans="15:17" x14ac:dyDescent="0.3">
      <c r="O759" s="202"/>
      <c r="P759" s="205"/>
      <c r="Q759" s="205"/>
    </row>
    <row r="760" spans="15:17" x14ac:dyDescent="0.3">
      <c r="O760" s="202"/>
      <c r="P760" s="205"/>
      <c r="Q760" s="205"/>
    </row>
    <row r="761" spans="15:17" x14ac:dyDescent="0.3">
      <c r="O761" s="202"/>
      <c r="P761" s="205"/>
      <c r="Q761" s="205"/>
    </row>
    <row r="762" spans="15:17" x14ac:dyDescent="0.3">
      <c r="O762" s="202"/>
      <c r="P762" s="205"/>
      <c r="Q762" s="205"/>
    </row>
    <row r="763" spans="15:17" x14ac:dyDescent="0.3">
      <c r="O763" s="202"/>
      <c r="P763" s="205"/>
      <c r="Q763" s="205"/>
    </row>
    <row r="764" spans="15:17" x14ac:dyDescent="0.3">
      <c r="O764" s="202"/>
      <c r="P764" s="205"/>
      <c r="Q764" s="205"/>
    </row>
    <row r="765" spans="15:17" x14ac:dyDescent="0.3">
      <c r="O765" s="202"/>
      <c r="P765" s="205"/>
      <c r="Q765" s="205"/>
    </row>
    <row r="766" spans="15:17" x14ac:dyDescent="0.3">
      <c r="O766" s="202"/>
      <c r="P766" s="205"/>
      <c r="Q766" s="205"/>
    </row>
    <row r="767" spans="15:17" x14ac:dyDescent="0.3">
      <c r="O767" s="202"/>
      <c r="P767" s="205"/>
      <c r="Q767" s="205"/>
    </row>
    <row r="768" spans="15:17" x14ac:dyDescent="0.3">
      <c r="O768" s="202"/>
      <c r="P768" s="205"/>
      <c r="Q768" s="205"/>
    </row>
    <row r="769" spans="15:17" x14ac:dyDescent="0.3">
      <c r="O769" s="202"/>
      <c r="P769" s="205"/>
      <c r="Q769" s="205"/>
    </row>
    <row r="770" spans="15:17" x14ac:dyDescent="0.3">
      <c r="O770" s="202"/>
      <c r="P770" s="205"/>
      <c r="Q770" s="205"/>
    </row>
    <row r="771" spans="15:17" x14ac:dyDescent="0.3">
      <c r="O771" s="202"/>
      <c r="P771" s="205"/>
      <c r="Q771" s="205"/>
    </row>
    <row r="772" spans="15:17" x14ac:dyDescent="0.3">
      <c r="O772" s="202"/>
      <c r="P772" s="205"/>
      <c r="Q772" s="205"/>
    </row>
    <row r="773" spans="15:17" x14ac:dyDescent="0.3">
      <c r="O773" s="202"/>
      <c r="P773" s="205"/>
      <c r="Q773" s="205"/>
    </row>
    <row r="774" spans="15:17" x14ac:dyDescent="0.3">
      <c r="O774" s="202"/>
      <c r="P774" s="205"/>
      <c r="Q774" s="205"/>
    </row>
    <row r="775" spans="15:17" x14ac:dyDescent="0.3">
      <c r="O775" s="202"/>
      <c r="P775" s="205"/>
      <c r="Q775" s="205"/>
    </row>
    <row r="776" spans="15:17" x14ac:dyDescent="0.3">
      <c r="O776" s="202"/>
      <c r="P776" s="205"/>
      <c r="Q776" s="205"/>
    </row>
    <row r="777" spans="15:17" x14ac:dyDescent="0.3">
      <c r="O777" s="202"/>
      <c r="P777" s="205"/>
      <c r="Q777" s="205"/>
    </row>
    <row r="778" spans="15:17" x14ac:dyDescent="0.3">
      <c r="O778" s="202"/>
      <c r="P778" s="205"/>
      <c r="Q778" s="205"/>
    </row>
    <row r="779" spans="15:17" x14ac:dyDescent="0.3">
      <c r="O779" s="202"/>
      <c r="P779" s="205"/>
      <c r="Q779" s="205"/>
    </row>
    <row r="780" spans="15:17" x14ac:dyDescent="0.3">
      <c r="O780" s="202"/>
      <c r="P780" s="205"/>
      <c r="Q780" s="205"/>
    </row>
    <row r="781" spans="15:17" x14ac:dyDescent="0.3">
      <c r="O781" s="202"/>
      <c r="P781" s="205"/>
      <c r="Q781" s="205"/>
    </row>
    <row r="782" spans="15:17" x14ac:dyDescent="0.3">
      <c r="O782" s="202"/>
      <c r="P782" s="205"/>
      <c r="Q782" s="205"/>
    </row>
    <row r="783" spans="15:17" x14ac:dyDescent="0.3">
      <c r="O783" s="202"/>
      <c r="P783" s="205"/>
      <c r="Q783" s="205"/>
    </row>
    <row r="784" spans="15:17" x14ac:dyDescent="0.3">
      <c r="O784" s="202"/>
      <c r="P784" s="205"/>
      <c r="Q784" s="205"/>
    </row>
    <row r="785" spans="15:17" x14ac:dyDescent="0.3">
      <c r="O785" s="202"/>
      <c r="P785" s="205"/>
      <c r="Q785" s="205"/>
    </row>
    <row r="786" spans="15:17" x14ac:dyDescent="0.3">
      <c r="O786" s="202"/>
      <c r="P786" s="205"/>
      <c r="Q786" s="205"/>
    </row>
    <row r="787" spans="15:17" x14ac:dyDescent="0.3">
      <c r="O787" s="202"/>
      <c r="P787" s="205"/>
      <c r="Q787" s="205"/>
    </row>
    <row r="788" spans="15:17" x14ac:dyDescent="0.3">
      <c r="O788" s="202"/>
      <c r="P788" s="205"/>
      <c r="Q788" s="205"/>
    </row>
    <row r="789" spans="15:17" x14ac:dyDescent="0.3">
      <c r="O789" s="202"/>
      <c r="P789" s="205"/>
      <c r="Q789" s="205"/>
    </row>
    <row r="790" spans="15:17" x14ac:dyDescent="0.3">
      <c r="O790" s="202"/>
      <c r="P790" s="205"/>
      <c r="Q790" s="205"/>
    </row>
    <row r="791" spans="15:17" x14ac:dyDescent="0.3">
      <c r="O791" s="202"/>
      <c r="P791" s="205"/>
      <c r="Q791" s="205"/>
    </row>
    <row r="792" spans="15:17" x14ac:dyDescent="0.3">
      <c r="O792" s="202"/>
      <c r="P792" s="205"/>
      <c r="Q792" s="205"/>
    </row>
    <row r="793" spans="15:17" x14ac:dyDescent="0.3">
      <c r="O793" s="202"/>
      <c r="P793" s="205"/>
      <c r="Q793" s="205"/>
    </row>
    <row r="794" spans="15:17" x14ac:dyDescent="0.3">
      <c r="O794" s="202"/>
      <c r="P794" s="205"/>
      <c r="Q794" s="205"/>
    </row>
    <row r="795" spans="15:17" x14ac:dyDescent="0.3">
      <c r="O795" s="202"/>
      <c r="P795" s="205"/>
      <c r="Q795" s="205"/>
    </row>
    <row r="796" spans="15:17" x14ac:dyDescent="0.3">
      <c r="O796" s="202"/>
      <c r="P796" s="205"/>
      <c r="Q796" s="205"/>
    </row>
    <row r="797" spans="15:17" x14ac:dyDescent="0.3">
      <c r="O797" s="202"/>
      <c r="P797" s="205"/>
      <c r="Q797" s="205"/>
    </row>
    <row r="798" spans="15:17" x14ac:dyDescent="0.3">
      <c r="O798" s="202"/>
      <c r="P798" s="205"/>
      <c r="Q798" s="205"/>
    </row>
    <row r="799" spans="15:17" x14ac:dyDescent="0.3">
      <c r="O799" s="202"/>
      <c r="P799" s="205"/>
      <c r="Q799" s="205"/>
    </row>
    <row r="800" spans="15:17" x14ac:dyDescent="0.3">
      <c r="O800" s="202"/>
      <c r="P800" s="205"/>
      <c r="Q800" s="205"/>
    </row>
    <row r="801" spans="15:17" x14ac:dyDescent="0.3">
      <c r="O801" s="202"/>
      <c r="P801" s="205"/>
      <c r="Q801" s="205"/>
    </row>
    <row r="802" spans="15:17" x14ac:dyDescent="0.3">
      <c r="O802" s="202"/>
      <c r="P802" s="205"/>
      <c r="Q802" s="205"/>
    </row>
    <row r="803" spans="15:17" x14ac:dyDescent="0.3">
      <c r="O803" s="202"/>
      <c r="P803" s="205"/>
      <c r="Q803" s="205"/>
    </row>
    <row r="804" spans="15:17" x14ac:dyDescent="0.3">
      <c r="O804" s="202"/>
      <c r="P804" s="205"/>
      <c r="Q804" s="205"/>
    </row>
    <row r="805" spans="15:17" x14ac:dyDescent="0.3">
      <c r="O805" s="202"/>
      <c r="P805" s="205"/>
      <c r="Q805" s="205"/>
    </row>
    <row r="806" spans="15:17" x14ac:dyDescent="0.3">
      <c r="O806" s="202"/>
      <c r="P806" s="205"/>
      <c r="Q806" s="205"/>
    </row>
    <row r="807" spans="15:17" x14ac:dyDescent="0.3">
      <c r="O807" s="202"/>
      <c r="P807" s="205"/>
      <c r="Q807" s="205"/>
    </row>
    <row r="808" spans="15:17" x14ac:dyDescent="0.3">
      <c r="O808" s="202"/>
      <c r="P808" s="205"/>
      <c r="Q808" s="205"/>
    </row>
    <row r="809" spans="15:17" x14ac:dyDescent="0.3">
      <c r="O809" s="202"/>
      <c r="P809" s="205"/>
      <c r="Q809" s="205"/>
    </row>
    <row r="810" spans="15:17" x14ac:dyDescent="0.3">
      <c r="O810" s="202"/>
      <c r="P810" s="205"/>
      <c r="Q810" s="205"/>
    </row>
    <row r="811" spans="15:17" x14ac:dyDescent="0.3">
      <c r="O811" s="202"/>
      <c r="P811" s="205"/>
      <c r="Q811" s="205"/>
    </row>
    <row r="812" spans="15:17" x14ac:dyDescent="0.3">
      <c r="O812" s="202"/>
      <c r="P812" s="205"/>
      <c r="Q812" s="205"/>
    </row>
    <row r="813" spans="15:17" x14ac:dyDescent="0.3">
      <c r="O813" s="202"/>
      <c r="P813" s="205"/>
      <c r="Q813" s="205"/>
    </row>
    <row r="814" spans="15:17" x14ac:dyDescent="0.3">
      <c r="O814" s="202"/>
      <c r="P814" s="205"/>
      <c r="Q814" s="205"/>
    </row>
    <row r="815" spans="15:17" x14ac:dyDescent="0.3">
      <c r="O815" s="202"/>
      <c r="P815" s="205"/>
      <c r="Q815" s="205"/>
    </row>
    <row r="816" spans="15:17" x14ac:dyDescent="0.3">
      <c r="O816" s="202"/>
      <c r="P816" s="205"/>
      <c r="Q816" s="205"/>
    </row>
    <row r="817" spans="15:17" x14ac:dyDescent="0.3">
      <c r="O817" s="202"/>
      <c r="P817" s="205"/>
      <c r="Q817" s="205"/>
    </row>
    <row r="818" spans="15:17" x14ac:dyDescent="0.3">
      <c r="O818" s="202"/>
      <c r="P818" s="205"/>
      <c r="Q818" s="205"/>
    </row>
    <row r="819" spans="15:17" x14ac:dyDescent="0.3">
      <c r="O819" s="202"/>
      <c r="P819" s="205"/>
      <c r="Q819" s="205"/>
    </row>
    <row r="820" spans="15:17" x14ac:dyDescent="0.3">
      <c r="O820" s="202"/>
      <c r="P820" s="205"/>
      <c r="Q820" s="205"/>
    </row>
    <row r="821" spans="15:17" x14ac:dyDescent="0.3">
      <c r="O821" s="202"/>
      <c r="P821" s="205"/>
      <c r="Q821" s="205"/>
    </row>
    <row r="822" spans="15:17" x14ac:dyDescent="0.3">
      <c r="O822" s="202"/>
      <c r="P822" s="205"/>
      <c r="Q822" s="205"/>
    </row>
    <row r="823" spans="15:17" x14ac:dyDescent="0.3">
      <c r="O823" s="202"/>
      <c r="P823" s="205"/>
      <c r="Q823" s="205"/>
    </row>
    <row r="824" spans="15:17" x14ac:dyDescent="0.3">
      <c r="O824" s="202"/>
      <c r="P824" s="205"/>
      <c r="Q824" s="205"/>
    </row>
    <row r="825" spans="15:17" x14ac:dyDescent="0.3">
      <c r="O825" s="202"/>
      <c r="P825" s="205"/>
      <c r="Q825" s="205"/>
    </row>
    <row r="826" spans="15:17" x14ac:dyDescent="0.3">
      <c r="O826" s="202"/>
      <c r="P826" s="205"/>
      <c r="Q826" s="205"/>
    </row>
    <row r="827" spans="15:17" x14ac:dyDescent="0.3">
      <c r="O827" s="202"/>
      <c r="P827" s="205"/>
      <c r="Q827" s="205"/>
    </row>
    <row r="828" spans="15:17" x14ac:dyDescent="0.3">
      <c r="O828" s="202"/>
      <c r="P828" s="205"/>
      <c r="Q828" s="205"/>
    </row>
    <row r="829" spans="15:17" x14ac:dyDescent="0.3">
      <c r="O829" s="202"/>
      <c r="P829" s="205"/>
      <c r="Q829" s="205"/>
    </row>
    <row r="830" spans="15:17" x14ac:dyDescent="0.3">
      <c r="O830" s="202"/>
      <c r="P830" s="205"/>
      <c r="Q830" s="205"/>
    </row>
    <row r="831" spans="15:17" x14ac:dyDescent="0.3">
      <c r="O831" s="202"/>
      <c r="P831" s="205"/>
      <c r="Q831" s="205"/>
    </row>
    <row r="832" spans="15:17" x14ac:dyDescent="0.3">
      <c r="O832" s="202"/>
      <c r="P832" s="205"/>
      <c r="Q832" s="205"/>
    </row>
    <row r="833" spans="15:17" x14ac:dyDescent="0.3">
      <c r="O833" s="202"/>
      <c r="P833" s="205"/>
      <c r="Q833" s="205"/>
    </row>
    <row r="834" spans="15:17" x14ac:dyDescent="0.3">
      <c r="O834" s="202"/>
      <c r="P834" s="205"/>
      <c r="Q834" s="205"/>
    </row>
    <row r="835" spans="15:17" x14ac:dyDescent="0.3">
      <c r="O835" s="202"/>
      <c r="P835" s="205"/>
      <c r="Q835" s="205"/>
    </row>
    <row r="836" spans="15:17" x14ac:dyDescent="0.3">
      <c r="O836" s="202"/>
      <c r="P836" s="205"/>
      <c r="Q836" s="205"/>
    </row>
    <row r="837" spans="15:17" x14ac:dyDescent="0.3">
      <c r="O837" s="202"/>
      <c r="P837" s="205"/>
      <c r="Q837" s="205"/>
    </row>
    <row r="838" spans="15:17" x14ac:dyDescent="0.3">
      <c r="O838" s="202"/>
      <c r="P838" s="205"/>
      <c r="Q838" s="205"/>
    </row>
    <row r="839" spans="15:17" x14ac:dyDescent="0.3">
      <c r="O839" s="202"/>
      <c r="P839" s="205"/>
      <c r="Q839" s="205"/>
    </row>
    <row r="840" spans="15:17" x14ac:dyDescent="0.3">
      <c r="O840" s="202"/>
      <c r="P840" s="205"/>
      <c r="Q840" s="205"/>
    </row>
    <row r="841" spans="15:17" x14ac:dyDescent="0.3">
      <c r="O841" s="202"/>
      <c r="P841" s="205"/>
      <c r="Q841" s="205"/>
    </row>
    <row r="842" spans="15:17" x14ac:dyDescent="0.3">
      <c r="O842" s="202"/>
      <c r="P842" s="205"/>
      <c r="Q842" s="205"/>
    </row>
    <row r="843" spans="15:17" x14ac:dyDescent="0.3">
      <c r="O843" s="202"/>
      <c r="P843" s="205"/>
      <c r="Q843" s="205"/>
    </row>
    <row r="844" spans="15:17" x14ac:dyDescent="0.3">
      <c r="O844" s="202"/>
      <c r="P844" s="205"/>
      <c r="Q844" s="205"/>
    </row>
    <row r="845" spans="15:17" x14ac:dyDescent="0.3">
      <c r="O845" s="202"/>
      <c r="P845" s="205"/>
      <c r="Q845" s="205"/>
    </row>
    <row r="846" spans="15:17" x14ac:dyDescent="0.3">
      <c r="O846" s="202"/>
      <c r="P846" s="205"/>
      <c r="Q846" s="205"/>
    </row>
    <row r="847" spans="15:17" x14ac:dyDescent="0.3">
      <c r="O847" s="202"/>
      <c r="P847" s="205"/>
      <c r="Q847" s="205"/>
    </row>
    <row r="848" spans="15:17" x14ac:dyDescent="0.3">
      <c r="O848" s="202"/>
      <c r="P848" s="205"/>
      <c r="Q848" s="205"/>
    </row>
    <row r="849" spans="15:17" x14ac:dyDescent="0.3">
      <c r="O849" s="202"/>
      <c r="P849" s="205"/>
      <c r="Q849" s="205"/>
    </row>
    <row r="850" spans="15:17" x14ac:dyDescent="0.3">
      <c r="O850" s="202"/>
      <c r="P850" s="205"/>
      <c r="Q850" s="205"/>
    </row>
    <row r="851" spans="15:17" x14ac:dyDescent="0.3">
      <c r="O851" s="202"/>
      <c r="P851" s="205"/>
      <c r="Q851" s="205"/>
    </row>
    <row r="852" spans="15:17" x14ac:dyDescent="0.3">
      <c r="O852" s="202"/>
      <c r="P852" s="205"/>
      <c r="Q852" s="205"/>
    </row>
    <row r="853" spans="15:17" x14ac:dyDescent="0.3">
      <c r="O853" s="202"/>
      <c r="P853" s="205"/>
      <c r="Q853" s="205"/>
    </row>
    <row r="854" spans="15:17" x14ac:dyDescent="0.3">
      <c r="O854" s="202"/>
      <c r="P854" s="205"/>
      <c r="Q854" s="205"/>
    </row>
    <row r="855" spans="15:17" x14ac:dyDescent="0.3">
      <c r="O855" s="202"/>
      <c r="P855" s="205"/>
      <c r="Q855" s="205"/>
    </row>
    <row r="856" spans="15:17" x14ac:dyDescent="0.3">
      <c r="O856" s="202"/>
      <c r="P856" s="205"/>
      <c r="Q856" s="205"/>
    </row>
    <row r="857" spans="15:17" x14ac:dyDescent="0.3">
      <c r="O857" s="202"/>
      <c r="P857" s="205"/>
      <c r="Q857" s="205"/>
    </row>
    <row r="858" spans="15:17" x14ac:dyDescent="0.3">
      <c r="O858" s="202"/>
      <c r="P858" s="205"/>
      <c r="Q858" s="205"/>
    </row>
    <row r="859" spans="15:17" x14ac:dyDescent="0.3">
      <c r="O859" s="202"/>
      <c r="P859" s="205"/>
      <c r="Q859" s="205"/>
    </row>
    <row r="860" spans="15:17" x14ac:dyDescent="0.3">
      <c r="O860" s="202"/>
      <c r="P860" s="205"/>
      <c r="Q860" s="205"/>
    </row>
    <row r="861" spans="15:17" x14ac:dyDescent="0.3">
      <c r="O861" s="202"/>
      <c r="P861" s="205"/>
      <c r="Q861" s="205"/>
    </row>
    <row r="862" spans="15:17" x14ac:dyDescent="0.3">
      <c r="O862" s="202"/>
      <c r="P862" s="205"/>
      <c r="Q862" s="205"/>
    </row>
    <row r="863" spans="15:17" x14ac:dyDescent="0.3">
      <c r="O863" s="202"/>
      <c r="P863" s="205"/>
      <c r="Q863" s="205"/>
    </row>
    <row r="864" spans="15:17" x14ac:dyDescent="0.3">
      <c r="O864" s="202"/>
      <c r="P864" s="205"/>
      <c r="Q864" s="205"/>
    </row>
    <row r="865" spans="15:17" x14ac:dyDescent="0.3">
      <c r="O865" s="202"/>
      <c r="P865" s="205"/>
      <c r="Q865" s="205"/>
    </row>
    <row r="866" spans="15:17" x14ac:dyDescent="0.3">
      <c r="O866" s="202"/>
      <c r="P866" s="205"/>
      <c r="Q866" s="205"/>
    </row>
    <row r="867" spans="15:17" x14ac:dyDescent="0.3">
      <c r="O867" s="202"/>
      <c r="P867" s="205"/>
      <c r="Q867" s="205"/>
    </row>
    <row r="868" spans="15:17" x14ac:dyDescent="0.3">
      <c r="O868" s="202"/>
      <c r="P868" s="205"/>
      <c r="Q868" s="205"/>
    </row>
    <row r="869" spans="15:17" x14ac:dyDescent="0.3">
      <c r="O869" s="202"/>
      <c r="P869" s="205"/>
      <c r="Q869" s="205"/>
    </row>
    <row r="870" spans="15:17" x14ac:dyDescent="0.3">
      <c r="O870" s="202"/>
      <c r="P870" s="205"/>
      <c r="Q870" s="205"/>
    </row>
    <row r="871" spans="15:17" x14ac:dyDescent="0.3">
      <c r="O871" s="202"/>
      <c r="P871" s="205"/>
      <c r="Q871" s="205"/>
    </row>
    <row r="872" spans="15:17" x14ac:dyDescent="0.3">
      <c r="O872" s="202"/>
      <c r="P872" s="205"/>
      <c r="Q872" s="205"/>
    </row>
    <row r="873" spans="15:17" x14ac:dyDescent="0.3">
      <c r="O873" s="202"/>
      <c r="P873" s="205"/>
      <c r="Q873" s="205"/>
    </row>
    <row r="874" spans="15:17" x14ac:dyDescent="0.3">
      <c r="O874" s="202"/>
      <c r="P874" s="205"/>
      <c r="Q874" s="205"/>
    </row>
    <row r="875" spans="15:17" x14ac:dyDescent="0.3">
      <c r="O875" s="202"/>
      <c r="P875" s="205"/>
      <c r="Q875" s="205"/>
    </row>
    <row r="876" spans="15:17" x14ac:dyDescent="0.3">
      <c r="O876" s="202"/>
      <c r="P876" s="205"/>
      <c r="Q876" s="205"/>
    </row>
    <row r="877" spans="15:17" x14ac:dyDescent="0.3">
      <c r="O877" s="202"/>
      <c r="P877" s="205"/>
      <c r="Q877" s="205"/>
    </row>
    <row r="878" spans="15:17" x14ac:dyDescent="0.3">
      <c r="O878" s="202"/>
      <c r="P878" s="205"/>
      <c r="Q878" s="205"/>
    </row>
    <row r="879" spans="15:17" x14ac:dyDescent="0.3">
      <c r="O879" s="202"/>
      <c r="P879" s="205"/>
      <c r="Q879" s="205"/>
    </row>
    <row r="880" spans="15:17" x14ac:dyDescent="0.3">
      <c r="O880" s="202"/>
      <c r="P880" s="205"/>
      <c r="Q880" s="205"/>
    </row>
    <row r="881" spans="15:17" x14ac:dyDescent="0.3">
      <c r="O881" s="202"/>
      <c r="P881" s="205"/>
      <c r="Q881" s="205"/>
    </row>
    <row r="882" spans="15:17" x14ac:dyDescent="0.3">
      <c r="O882" s="202"/>
      <c r="P882" s="205"/>
      <c r="Q882" s="205"/>
    </row>
    <row r="883" spans="15:17" x14ac:dyDescent="0.3">
      <c r="O883" s="202"/>
      <c r="P883" s="205"/>
      <c r="Q883" s="205"/>
    </row>
    <row r="884" spans="15:17" x14ac:dyDescent="0.3">
      <c r="O884" s="202"/>
      <c r="P884" s="205"/>
      <c r="Q884" s="205"/>
    </row>
    <row r="885" spans="15:17" x14ac:dyDescent="0.3">
      <c r="O885" s="202"/>
      <c r="P885" s="205"/>
      <c r="Q885" s="205"/>
    </row>
    <row r="886" spans="15:17" x14ac:dyDescent="0.3">
      <c r="O886" s="202"/>
      <c r="P886" s="205"/>
      <c r="Q886" s="205"/>
    </row>
    <row r="887" spans="15:17" x14ac:dyDescent="0.3">
      <c r="O887" s="202"/>
      <c r="P887" s="205"/>
      <c r="Q887" s="205"/>
    </row>
    <row r="888" spans="15:17" x14ac:dyDescent="0.3">
      <c r="O888" s="202"/>
      <c r="P888" s="205"/>
      <c r="Q888" s="205"/>
    </row>
    <row r="889" spans="15:17" x14ac:dyDescent="0.3">
      <c r="O889" s="202"/>
      <c r="P889" s="205"/>
      <c r="Q889" s="205"/>
    </row>
    <row r="890" spans="15:17" x14ac:dyDescent="0.3">
      <c r="O890" s="202"/>
      <c r="P890" s="205"/>
      <c r="Q890" s="205"/>
    </row>
    <row r="891" spans="15:17" x14ac:dyDescent="0.3">
      <c r="O891" s="202"/>
      <c r="P891" s="205"/>
      <c r="Q891" s="205"/>
    </row>
    <row r="892" spans="15:17" x14ac:dyDescent="0.3">
      <c r="O892" s="202"/>
      <c r="P892" s="205"/>
      <c r="Q892" s="205"/>
    </row>
    <row r="893" spans="15:17" x14ac:dyDescent="0.3">
      <c r="O893" s="202"/>
      <c r="P893" s="205"/>
      <c r="Q893" s="205"/>
    </row>
    <row r="894" spans="15:17" x14ac:dyDescent="0.3">
      <c r="O894" s="202"/>
      <c r="P894" s="205"/>
      <c r="Q894" s="205"/>
    </row>
    <row r="895" spans="15:17" x14ac:dyDescent="0.3">
      <c r="O895" s="202"/>
      <c r="P895" s="205"/>
      <c r="Q895" s="205"/>
    </row>
    <row r="896" spans="15:17" x14ac:dyDescent="0.3">
      <c r="O896" s="202"/>
      <c r="P896" s="205"/>
      <c r="Q896" s="205"/>
    </row>
    <row r="897" spans="15:17" x14ac:dyDescent="0.3">
      <c r="O897" s="202"/>
      <c r="P897" s="205"/>
      <c r="Q897" s="205"/>
    </row>
    <row r="898" spans="15:17" x14ac:dyDescent="0.3">
      <c r="O898" s="202"/>
      <c r="P898" s="205"/>
      <c r="Q898" s="205"/>
    </row>
    <row r="899" spans="15:17" x14ac:dyDescent="0.3">
      <c r="O899" s="202"/>
      <c r="P899" s="205"/>
      <c r="Q899" s="205"/>
    </row>
    <row r="900" spans="15:17" x14ac:dyDescent="0.3">
      <c r="O900" s="202"/>
      <c r="P900" s="205"/>
      <c r="Q900" s="205"/>
    </row>
    <row r="901" spans="15:17" x14ac:dyDescent="0.3">
      <c r="O901" s="202"/>
      <c r="P901" s="205"/>
      <c r="Q901" s="205"/>
    </row>
    <row r="902" spans="15:17" x14ac:dyDescent="0.3">
      <c r="O902" s="202"/>
      <c r="P902" s="205"/>
      <c r="Q902" s="205"/>
    </row>
    <row r="903" spans="15:17" x14ac:dyDescent="0.3">
      <c r="O903" s="202"/>
      <c r="P903" s="205"/>
      <c r="Q903" s="205"/>
    </row>
    <row r="904" spans="15:17" x14ac:dyDescent="0.3">
      <c r="O904" s="202"/>
      <c r="P904" s="205"/>
      <c r="Q904" s="205"/>
    </row>
    <row r="905" spans="15:17" x14ac:dyDescent="0.3">
      <c r="O905" s="202"/>
      <c r="P905" s="205"/>
      <c r="Q905" s="205"/>
    </row>
    <row r="906" spans="15:17" x14ac:dyDescent="0.3">
      <c r="O906" s="202"/>
      <c r="P906" s="205"/>
      <c r="Q906" s="205"/>
    </row>
    <row r="907" spans="15:17" x14ac:dyDescent="0.3">
      <c r="O907" s="202"/>
      <c r="P907" s="205"/>
      <c r="Q907" s="205"/>
    </row>
    <row r="908" spans="15:17" x14ac:dyDescent="0.3">
      <c r="O908" s="202"/>
      <c r="P908" s="205"/>
      <c r="Q908" s="205"/>
    </row>
    <row r="909" spans="15:17" x14ac:dyDescent="0.3">
      <c r="O909" s="202"/>
      <c r="P909" s="205"/>
      <c r="Q909" s="205"/>
    </row>
    <row r="910" spans="15:17" x14ac:dyDescent="0.3">
      <c r="O910" s="202"/>
      <c r="P910" s="205"/>
      <c r="Q910" s="205"/>
    </row>
    <row r="911" spans="15:17" x14ac:dyDescent="0.3">
      <c r="O911" s="202"/>
      <c r="P911" s="205"/>
      <c r="Q911" s="205"/>
    </row>
    <row r="912" spans="15:17" x14ac:dyDescent="0.3">
      <c r="O912" s="202"/>
      <c r="P912" s="205"/>
      <c r="Q912" s="205"/>
    </row>
    <row r="913" spans="15:17" x14ac:dyDescent="0.3">
      <c r="O913" s="202"/>
      <c r="P913" s="205"/>
      <c r="Q913" s="205"/>
    </row>
    <row r="914" spans="15:17" x14ac:dyDescent="0.3">
      <c r="O914" s="202"/>
      <c r="P914" s="205"/>
      <c r="Q914" s="205"/>
    </row>
    <row r="915" spans="15:17" x14ac:dyDescent="0.3">
      <c r="O915" s="202"/>
      <c r="P915" s="205"/>
      <c r="Q915" s="205"/>
    </row>
    <row r="916" spans="15:17" x14ac:dyDescent="0.3">
      <c r="O916" s="202"/>
      <c r="P916" s="205"/>
      <c r="Q916" s="205"/>
    </row>
    <row r="917" spans="15:17" x14ac:dyDescent="0.3">
      <c r="O917" s="202"/>
      <c r="P917" s="205"/>
      <c r="Q917" s="205"/>
    </row>
    <row r="918" spans="15:17" x14ac:dyDescent="0.3">
      <c r="O918" s="202"/>
      <c r="P918" s="205"/>
      <c r="Q918" s="205"/>
    </row>
    <row r="919" spans="15:17" x14ac:dyDescent="0.3">
      <c r="O919" s="202"/>
      <c r="P919" s="205"/>
      <c r="Q919" s="205"/>
    </row>
    <row r="920" spans="15:17" x14ac:dyDescent="0.3">
      <c r="O920" s="202"/>
      <c r="P920" s="205"/>
      <c r="Q920" s="205"/>
    </row>
    <row r="921" spans="15:17" x14ac:dyDescent="0.3">
      <c r="O921" s="202"/>
      <c r="P921" s="205"/>
      <c r="Q921" s="205"/>
    </row>
    <row r="922" spans="15:17" x14ac:dyDescent="0.3">
      <c r="O922" s="202"/>
      <c r="P922" s="205"/>
      <c r="Q922" s="205"/>
    </row>
    <row r="923" spans="15:17" x14ac:dyDescent="0.3">
      <c r="O923" s="202"/>
      <c r="P923" s="205"/>
      <c r="Q923" s="205"/>
    </row>
    <row r="924" spans="15:17" x14ac:dyDescent="0.3">
      <c r="O924" s="202"/>
      <c r="P924" s="205"/>
      <c r="Q924" s="205"/>
    </row>
    <row r="925" spans="15:17" x14ac:dyDescent="0.3">
      <c r="O925" s="202"/>
      <c r="P925" s="205"/>
      <c r="Q925" s="205"/>
    </row>
    <row r="926" spans="15:17" x14ac:dyDescent="0.3">
      <c r="O926" s="202"/>
      <c r="P926" s="205"/>
      <c r="Q926" s="205"/>
    </row>
    <row r="927" spans="15:17" x14ac:dyDescent="0.3">
      <c r="O927" s="202"/>
      <c r="P927" s="205"/>
      <c r="Q927" s="205"/>
    </row>
    <row r="928" spans="15:17" x14ac:dyDescent="0.3">
      <c r="O928" s="202"/>
      <c r="P928" s="205"/>
      <c r="Q928" s="205"/>
    </row>
    <row r="929" spans="15:17" x14ac:dyDescent="0.3">
      <c r="O929" s="202"/>
      <c r="P929" s="205"/>
      <c r="Q929" s="205"/>
    </row>
    <row r="930" spans="15:17" x14ac:dyDescent="0.3">
      <c r="O930" s="202"/>
      <c r="P930" s="205"/>
      <c r="Q930" s="205"/>
    </row>
    <row r="931" spans="15:17" x14ac:dyDescent="0.3">
      <c r="O931" s="202"/>
      <c r="P931" s="205"/>
      <c r="Q931" s="205"/>
    </row>
    <row r="932" spans="15:17" x14ac:dyDescent="0.3">
      <c r="O932" s="202"/>
      <c r="P932" s="205"/>
      <c r="Q932" s="205"/>
    </row>
    <row r="933" spans="15:17" x14ac:dyDescent="0.3">
      <c r="O933" s="202"/>
      <c r="P933" s="205"/>
      <c r="Q933" s="205"/>
    </row>
    <row r="934" spans="15:17" x14ac:dyDescent="0.3">
      <c r="O934" s="202"/>
      <c r="P934" s="205"/>
      <c r="Q934" s="205"/>
    </row>
    <row r="935" spans="15:17" x14ac:dyDescent="0.3">
      <c r="O935" s="202"/>
      <c r="P935" s="205"/>
      <c r="Q935" s="205"/>
    </row>
    <row r="936" spans="15:17" x14ac:dyDescent="0.3">
      <c r="O936" s="202"/>
      <c r="P936" s="205"/>
      <c r="Q936" s="205"/>
    </row>
    <row r="937" spans="15:17" x14ac:dyDescent="0.3">
      <c r="O937" s="202"/>
      <c r="P937" s="205"/>
      <c r="Q937" s="205"/>
    </row>
    <row r="938" spans="15:17" x14ac:dyDescent="0.3">
      <c r="O938" s="202"/>
      <c r="P938" s="205"/>
      <c r="Q938" s="205"/>
    </row>
    <row r="939" spans="15:17" x14ac:dyDescent="0.3">
      <c r="O939" s="202"/>
      <c r="P939" s="205"/>
      <c r="Q939" s="205"/>
    </row>
    <row r="940" spans="15:17" x14ac:dyDescent="0.3">
      <c r="O940" s="202"/>
      <c r="P940" s="205"/>
      <c r="Q940" s="205"/>
    </row>
    <row r="941" spans="15:17" x14ac:dyDescent="0.3">
      <c r="O941" s="202"/>
      <c r="P941" s="205"/>
      <c r="Q941" s="205"/>
    </row>
    <row r="942" spans="15:17" x14ac:dyDescent="0.3">
      <c r="O942" s="202"/>
      <c r="P942" s="205"/>
      <c r="Q942" s="205"/>
    </row>
    <row r="943" spans="15:17" x14ac:dyDescent="0.3">
      <c r="O943" s="202"/>
      <c r="P943" s="205"/>
      <c r="Q943" s="205"/>
    </row>
    <row r="944" spans="15:17" x14ac:dyDescent="0.3">
      <c r="O944" s="202"/>
      <c r="P944" s="205"/>
      <c r="Q944" s="205"/>
    </row>
    <row r="945" spans="15:17" x14ac:dyDescent="0.3">
      <c r="O945" s="202"/>
      <c r="P945" s="205"/>
      <c r="Q945" s="205"/>
    </row>
    <row r="946" spans="15:17" x14ac:dyDescent="0.3">
      <c r="O946" s="202"/>
      <c r="P946" s="205"/>
      <c r="Q946" s="205"/>
    </row>
    <row r="947" spans="15:17" x14ac:dyDescent="0.3">
      <c r="O947" s="202"/>
      <c r="P947" s="205"/>
      <c r="Q947" s="205"/>
    </row>
    <row r="948" spans="15:17" x14ac:dyDescent="0.3">
      <c r="O948" s="202"/>
      <c r="P948" s="205"/>
      <c r="Q948" s="205"/>
    </row>
    <row r="949" spans="15:17" x14ac:dyDescent="0.3">
      <c r="O949" s="202"/>
      <c r="P949" s="205"/>
      <c r="Q949" s="205"/>
    </row>
    <row r="950" spans="15:17" x14ac:dyDescent="0.3">
      <c r="O950" s="202"/>
      <c r="P950" s="205"/>
      <c r="Q950" s="205"/>
    </row>
    <row r="951" spans="15:17" x14ac:dyDescent="0.3">
      <c r="O951" s="202"/>
      <c r="P951" s="205"/>
      <c r="Q951" s="205"/>
    </row>
    <row r="952" spans="15:17" x14ac:dyDescent="0.3">
      <c r="O952" s="202"/>
      <c r="P952" s="205"/>
      <c r="Q952" s="205"/>
    </row>
    <row r="953" spans="15:17" x14ac:dyDescent="0.3">
      <c r="O953" s="202"/>
      <c r="P953" s="205"/>
      <c r="Q953" s="205"/>
    </row>
    <row r="954" spans="15:17" x14ac:dyDescent="0.3">
      <c r="O954" s="202"/>
      <c r="P954" s="205"/>
      <c r="Q954" s="205"/>
    </row>
    <row r="955" spans="15:17" x14ac:dyDescent="0.3">
      <c r="O955" s="202"/>
      <c r="P955" s="205"/>
      <c r="Q955" s="205"/>
    </row>
    <row r="956" spans="15:17" x14ac:dyDescent="0.3">
      <c r="O956" s="202"/>
      <c r="P956" s="205"/>
      <c r="Q956" s="205"/>
    </row>
    <row r="957" spans="15:17" x14ac:dyDescent="0.3">
      <c r="O957" s="202"/>
      <c r="P957" s="205"/>
      <c r="Q957" s="205"/>
    </row>
    <row r="958" spans="15:17" x14ac:dyDescent="0.3">
      <c r="O958" s="202"/>
      <c r="P958" s="205"/>
      <c r="Q958" s="205"/>
    </row>
    <row r="959" spans="15:17" x14ac:dyDescent="0.3">
      <c r="O959" s="202"/>
      <c r="P959" s="205"/>
      <c r="Q959" s="205"/>
    </row>
    <row r="960" spans="15:17" x14ac:dyDescent="0.3">
      <c r="O960" s="202"/>
      <c r="P960" s="205"/>
      <c r="Q960" s="205"/>
    </row>
    <row r="961" spans="15:17" x14ac:dyDescent="0.3">
      <c r="O961" s="202"/>
      <c r="P961" s="205"/>
      <c r="Q961" s="205"/>
    </row>
    <row r="962" spans="15:17" x14ac:dyDescent="0.3">
      <c r="O962" s="202"/>
      <c r="P962" s="205"/>
      <c r="Q962" s="205"/>
    </row>
    <row r="963" spans="15:17" x14ac:dyDescent="0.3">
      <c r="O963" s="202"/>
      <c r="P963" s="205"/>
      <c r="Q963" s="205"/>
    </row>
    <row r="964" spans="15:17" x14ac:dyDescent="0.3">
      <c r="O964" s="202"/>
      <c r="P964" s="205"/>
      <c r="Q964" s="205"/>
    </row>
    <row r="965" spans="15:17" x14ac:dyDescent="0.3">
      <c r="O965" s="202"/>
      <c r="P965" s="205"/>
      <c r="Q965" s="205"/>
    </row>
    <row r="966" spans="15:17" x14ac:dyDescent="0.3">
      <c r="O966" s="202"/>
      <c r="P966" s="205"/>
      <c r="Q966" s="205"/>
    </row>
    <row r="967" spans="15:17" x14ac:dyDescent="0.3">
      <c r="O967" s="202"/>
      <c r="P967" s="205"/>
      <c r="Q967" s="205"/>
    </row>
    <row r="968" spans="15:17" x14ac:dyDescent="0.3">
      <c r="O968" s="202"/>
      <c r="P968" s="205"/>
      <c r="Q968" s="205"/>
    </row>
    <row r="969" spans="15:17" x14ac:dyDescent="0.3">
      <c r="O969" s="202"/>
      <c r="P969" s="205"/>
      <c r="Q969" s="205"/>
    </row>
    <row r="970" spans="15:17" x14ac:dyDescent="0.3">
      <c r="O970" s="202"/>
      <c r="P970" s="205"/>
      <c r="Q970" s="205"/>
    </row>
  </sheetData>
  <hyperlinks>
    <hyperlink ref="N1" location="'Navigation &amp; Instructions'!A1" display="Navigation" xr:uid="{00000000-0004-0000-3E00-000000000000}"/>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B2"/>
  <sheetViews>
    <sheetView workbookViewId="0">
      <selection activeCell="B2" sqref="B2"/>
    </sheetView>
  </sheetViews>
  <sheetFormatPr defaultRowHeight="14.4" x14ac:dyDescent="0.3"/>
  <sheetData>
    <row r="2" spans="2:2" ht="18" x14ac:dyDescent="0.35">
      <c r="B2" s="56" t="s">
        <v>68</v>
      </c>
    </row>
  </sheetData>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B1:Q943"/>
  <sheetViews>
    <sheetView workbookViewId="0">
      <selection activeCell="M8" sqref="M8"/>
    </sheetView>
  </sheetViews>
  <sheetFormatPr defaultColWidth="8.77734375" defaultRowHeight="14.4" x14ac:dyDescent="0.3"/>
  <cols>
    <col min="1" max="1" width="4.21875" style="203" customWidth="1"/>
    <col min="2" max="4" width="17.21875" style="202" customWidth="1"/>
    <col min="5" max="5" width="17.21875" style="203" customWidth="1"/>
    <col min="6" max="6" width="12.77734375" style="203" customWidth="1"/>
    <col min="7" max="12" width="9.77734375" style="203" customWidth="1"/>
    <col min="13" max="13" width="12" style="203" customWidth="1"/>
    <col min="14" max="14" width="11.44140625" style="203" customWidth="1"/>
    <col min="15" max="17" width="15.21875" style="203" customWidth="1"/>
    <col min="18" max="16384" width="8.77734375" style="203"/>
  </cols>
  <sheetData>
    <row r="1" spans="2:17" ht="21" customHeight="1" x14ac:dyDescent="0.3">
      <c r="B1" s="201" t="s">
        <v>666</v>
      </c>
      <c r="N1"/>
    </row>
    <row r="2" spans="2:17" ht="13.5" customHeight="1" x14ac:dyDescent="0.3"/>
    <row r="3" spans="2:17" ht="31.95" customHeight="1" x14ac:dyDescent="0.3">
      <c r="B3" s="777" t="s">
        <v>654</v>
      </c>
      <c r="C3" s="777"/>
      <c r="D3" s="777"/>
      <c r="E3" s="777"/>
      <c r="F3" s="777"/>
      <c r="G3" s="777"/>
      <c r="H3" s="777"/>
      <c r="I3" s="777"/>
      <c r="J3" s="777"/>
      <c r="O3" s="429"/>
      <c r="P3" s="429"/>
      <c r="Q3" s="429"/>
    </row>
    <row r="4" spans="2:17" ht="15.45" customHeight="1" x14ac:dyDescent="0.3">
      <c r="B4" s="428"/>
      <c r="C4" s="428"/>
      <c r="D4" s="428"/>
      <c r="E4" s="428"/>
      <c r="F4" s="428"/>
      <c r="G4" s="428"/>
      <c r="H4" s="428"/>
      <c r="I4" s="428"/>
      <c r="J4" s="428"/>
      <c r="O4" s="429"/>
      <c r="P4" s="429"/>
      <c r="Q4" s="429"/>
    </row>
    <row r="5" spans="2:17" ht="15.45" customHeight="1" x14ac:dyDescent="0.3">
      <c r="B5" s="430" t="s">
        <v>655</v>
      </c>
      <c r="C5" s="431"/>
      <c r="D5" s="431"/>
      <c r="E5" s="431"/>
      <c r="F5" s="431"/>
      <c r="G5" s="431"/>
      <c r="H5" s="428"/>
      <c r="I5" s="428"/>
      <c r="J5" s="428"/>
      <c r="O5" s="429"/>
      <c r="P5" s="429"/>
      <c r="Q5" s="429"/>
    </row>
    <row r="6" spans="2:17" ht="15.45" customHeight="1" x14ac:dyDescent="0.3">
      <c r="B6" s="430" t="s">
        <v>656</v>
      </c>
      <c r="C6" s="431"/>
      <c r="D6" s="431"/>
      <c r="E6" s="431"/>
      <c r="F6" s="431"/>
      <c r="G6" s="431"/>
      <c r="H6" s="428"/>
      <c r="I6" s="428"/>
      <c r="J6" s="428"/>
      <c r="O6" s="429"/>
      <c r="P6" s="429"/>
      <c r="Q6" s="429"/>
    </row>
    <row r="7" spans="2:17" ht="15.45" customHeight="1" x14ac:dyDescent="0.3">
      <c r="B7" s="430" t="s">
        <v>657</v>
      </c>
      <c r="C7" s="431"/>
      <c r="D7" s="431"/>
      <c r="E7" s="431"/>
      <c r="F7" s="431"/>
      <c r="G7" s="431"/>
      <c r="H7" s="428"/>
      <c r="I7" s="428"/>
      <c r="J7" s="428"/>
      <c r="O7" s="429"/>
      <c r="P7" s="429"/>
      <c r="Q7" s="429"/>
    </row>
    <row r="8" spans="2:17" ht="15.45" customHeight="1" x14ac:dyDescent="0.3">
      <c r="B8" s="430" t="s">
        <v>658</v>
      </c>
      <c r="C8" s="431"/>
      <c r="D8" s="431"/>
      <c r="E8" s="431"/>
      <c r="F8" s="431"/>
      <c r="G8" s="431"/>
      <c r="H8" s="428"/>
      <c r="I8" s="428"/>
      <c r="J8" s="428"/>
      <c r="O8" s="429"/>
      <c r="P8" s="429"/>
      <c r="Q8" s="429"/>
    </row>
    <row r="9" spans="2:17" ht="16.95" customHeight="1" x14ac:dyDescent="0.3">
      <c r="B9" s="431"/>
      <c r="C9" s="431"/>
      <c r="D9" s="431"/>
      <c r="E9" s="431"/>
      <c r="F9" s="431"/>
      <c r="G9" s="431"/>
      <c r="H9" s="428"/>
      <c r="I9" s="428"/>
      <c r="J9" s="428"/>
      <c r="O9" s="429"/>
      <c r="P9" s="429"/>
      <c r="Q9" s="429"/>
    </row>
    <row r="10" spans="2:17" x14ac:dyDescent="0.3">
      <c r="B10" s="777" t="s">
        <v>659</v>
      </c>
      <c r="C10" s="777"/>
      <c r="D10" s="777"/>
      <c r="E10" s="777"/>
      <c r="F10" s="777"/>
      <c r="G10" s="777"/>
      <c r="H10" s="777"/>
      <c r="I10" s="777"/>
      <c r="J10" s="777"/>
      <c r="O10" s="429"/>
      <c r="P10" s="429"/>
      <c r="Q10" s="429"/>
    </row>
    <row r="11" spans="2:17" ht="15" thickBot="1" x14ac:dyDescent="0.35">
      <c r="B11" s="428"/>
      <c r="C11" s="428"/>
      <c r="D11" s="428"/>
      <c r="E11" s="428"/>
      <c r="F11" s="428"/>
      <c r="G11" s="428"/>
      <c r="H11" s="428"/>
      <c r="I11" s="428"/>
      <c r="J11" s="428"/>
      <c r="O11" s="429"/>
      <c r="P11" s="429"/>
      <c r="Q11" s="429"/>
    </row>
    <row r="12" spans="2:17" ht="15" thickBot="1" x14ac:dyDescent="0.35">
      <c r="B12" s="432"/>
      <c r="C12" s="432" t="s">
        <v>660</v>
      </c>
      <c r="D12" s="432" t="s">
        <v>493</v>
      </c>
      <c r="E12" s="432" t="s">
        <v>495</v>
      </c>
      <c r="F12" s="428"/>
      <c r="G12" s="428"/>
      <c r="H12" s="428"/>
      <c r="I12" s="428"/>
      <c r="J12" s="428"/>
      <c r="O12" s="429"/>
      <c r="P12" s="429"/>
      <c r="Q12" s="429"/>
    </row>
    <row r="13" spans="2:17" ht="15" thickBot="1" x14ac:dyDescent="0.35">
      <c r="B13" s="433" t="s">
        <v>661</v>
      </c>
      <c r="C13" s="434">
        <v>100</v>
      </c>
      <c r="D13" s="434">
        <v>0.93300000000000005</v>
      </c>
      <c r="E13" s="434">
        <v>0.93300000000000005</v>
      </c>
      <c r="F13" s="428"/>
      <c r="G13" s="428"/>
      <c r="H13" s="428"/>
      <c r="I13" s="428"/>
      <c r="J13" s="428"/>
      <c r="O13" s="429"/>
      <c r="P13" s="429"/>
      <c r="Q13" s="429"/>
    </row>
    <row r="14" spans="2:17" ht="16.95" customHeight="1" thickBot="1" x14ac:dyDescent="0.35">
      <c r="B14" s="433" t="s">
        <v>662</v>
      </c>
      <c r="C14" s="434">
        <v>100</v>
      </c>
      <c r="D14" s="435">
        <v>0.97</v>
      </c>
      <c r="E14" s="434">
        <v>0.86699999999999999</v>
      </c>
      <c r="O14" s="202"/>
      <c r="P14" s="205"/>
      <c r="Q14" s="205"/>
    </row>
    <row r="15" spans="2:17" ht="16.95" customHeight="1" x14ac:dyDescent="0.3">
      <c r="B15" s="203"/>
      <c r="C15" s="203"/>
      <c r="D15" s="203"/>
      <c r="O15" s="202"/>
      <c r="P15" s="205"/>
      <c r="Q15" s="205"/>
    </row>
    <row r="16" spans="2:17" ht="16.95" customHeight="1" x14ac:dyDescent="0.3">
      <c r="B16" s="436"/>
      <c r="C16" s="436"/>
      <c r="D16" s="437"/>
      <c r="E16" s="438"/>
      <c r="F16" s="439"/>
      <c r="O16" s="202"/>
      <c r="P16" s="205"/>
      <c r="Q16" s="205"/>
    </row>
    <row r="17" spans="2:17" ht="16.5" customHeight="1" x14ac:dyDescent="0.3">
      <c r="B17" s="440" t="s">
        <v>663</v>
      </c>
      <c r="C17" s="208"/>
      <c r="D17" s="203"/>
      <c r="O17" s="202"/>
      <c r="P17" s="205"/>
      <c r="Q17" s="205"/>
    </row>
    <row r="18" spans="2:17" x14ac:dyDescent="0.3">
      <c r="B18" s="213"/>
      <c r="C18" s="214"/>
      <c r="D18" s="215"/>
      <c r="E18" s="216"/>
      <c r="F18" s="216"/>
      <c r="G18" s="216"/>
      <c r="H18" s="216"/>
      <c r="I18" s="216"/>
      <c r="J18" s="216"/>
      <c r="K18" s="216"/>
      <c r="L18" s="216"/>
      <c r="M18" s="217"/>
      <c r="O18" s="202"/>
      <c r="P18" s="205"/>
      <c r="Q18" s="205"/>
    </row>
    <row r="19" spans="2:17" x14ac:dyDescent="0.3">
      <c r="B19" s="441" t="s">
        <v>664</v>
      </c>
      <c r="C19" s="442"/>
      <c r="D19" s="442"/>
      <c r="E19" s="220"/>
      <c r="F19" s="220"/>
      <c r="G19" s="220"/>
      <c r="H19" s="443" t="s">
        <v>665</v>
      </c>
      <c r="I19" s="220"/>
      <c r="J19" s="220"/>
      <c r="K19" s="220"/>
      <c r="L19" s="220"/>
      <c r="M19" s="221"/>
      <c r="O19" s="202"/>
      <c r="P19" s="205"/>
      <c r="Q19" s="205"/>
    </row>
    <row r="20" spans="2:17" x14ac:dyDescent="0.3">
      <c r="B20" s="444"/>
      <c r="C20" s="442"/>
      <c r="D20" s="442"/>
      <c r="E20" s="220"/>
      <c r="F20" s="220"/>
      <c r="G20" s="220"/>
      <c r="H20" s="220"/>
      <c r="I20" s="220"/>
      <c r="J20" s="220"/>
      <c r="K20" s="220"/>
      <c r="L20" s="220"/>
      <c r="M20" s="221"/>
      <c r="O20" s="202"/>
      <c r="P20" s="205"/>
      <c r="Q20" s="205"/>
    </row>
    <row r="21" spans="2:17" x14ac:dyDescent="0.3">
      <c r="B21" s="444"/>
      <c r="C21" s="442"/>
      <c r="D21" s="442"/>
      <c r="E21" s="220"/>
      <c r="F21" s="220"/>
      <c r="G21" s="220"/>
      <c r="H21" s="220"/>
      <c r="I21" s="220"/>
      <c r="J21" s="220"/>
      <c r="K21" s="220"/>
      <c r="L21" s="220"/>
      <c r="M21" s="221"/>
      <c r="O21" s="202"/>
      <c r="P21" s="205"/>
      <c r="Q21" s="205"/>
    </row>
    <row r="22" spans="2:17" x14ac:dyDescent="0.3">
      <c r="B22" s="445" t="s">
        <v>661</v>
      </c>
      <c r="C22" s="220"/>
      <c r="D22" s="220"/>
      <c r="E22" s="220"/>
      <c r="F22" s="220"/>
      <c r="G22" s="220"/>
      <c r="H22" s="220"/>
      <c r="I22" s="220"/>
      <c r="J22" s="220"/>
      <c r="K22" s="220"/>
      <c r="L22" s="220"/>
      <c r="M22" s="221"/>
      <c r="O22" s="202"/>
      <c r="P22" s="205"/>
      <c r="Q22" s="205"/>
    </row>
    <row r="23" spans="2:17" x14ac:dyDescent="0.3">
      <c r="B23" s="218"/>
      <c r="C23" s="220"/>
      <c r="D23" s="445"/>
      <c r="E23" s="220"/>
      <c r="F23" s="220"/>
      <c r="G23" s="220"/>
      <c r="H23" s="220"/>
      <c r="I23" s="220"/>
      <c r="J23" s="220"/>
      <c r="K23" s="220"/>
      <c r="L23" s="220"/>
      <c r="M23" s="221"/>
      <c r="O23" s="202"/>
      <c r="P23" s="205"/>
      <c r="Q23" s="205"/>
    </row>
    <row r="24" spans="2:17" x14ac:dyDescent="0.3">
      <c r="B24" s="222"/>
      <c r="C24" s="224"/>
      <c r="D24" s="222"/>
      <c r="E24" s="224"/>
      <c r="F24" s="220"/>
      <c r="G24" s="220"/>
      <c r="H24" s="220"/>
      <c r="I24" s="220"/>
      <c r="J24" s="220"/>
      <c r="K24" s="220"/>
      <c r="L24" s="220"/>
      <c r="M24" s="221"/>
      <c r="O24" s="202"/>
      <c r="P24" s="205"/>
      <c r="Q24" s="205"/>
    </row>
    <row r="25" spans="2:17" x14ac:dyDescent="0.3">
      <c r="B25" s="445"/>
      <c r="C25" s="220"/>
      <c r="D25" s="218"/>
      <c r="E25" s="220"/>
      <c r="F25" s="220"/>
      <c r="G25" s="220"/>
      <c r="H25" s="220"/>
      <c r="I25" s="220"/>
      <c r="J25" s="220"/>
      <c r="K25" s="220"/>
      <c r="L25" s="220"/>
      <c r="M25" s="221"/>
      <c r="O25" s="202"/>
      <c r="P25" s="205"/>
      <c r="Q25" s="205"/>
    </row>
    <row r="26" spans="2:17" x14ac:dyDescent="0.3">
      <c r="B26" s="218"/>
      <c r="C26" s="220"/>
      <c r="D26" s="218"/>
      <c r="E26" s="220"/>
      <c r="F26" s="220"/>
      <c r="G26" s="220"/>
      <c r="H26" s="220"/>
      <c r="I26" s="220"/>
      <c r="J26" s="220"/>
      <c r="K26" s="220"/>
      <c r="L26" s="220"/>
      <c r="M26" s="221"/>
      <c r="O26" s="202"/>
      <c r="P26" s="205"/>
      <c r="Q26" s="205"/>
    </row>
    <row r="27" spans="2:17" x14ac:dyDescent="0.3">
      <c r="B27" s="218"/>
      <c r="C27" s="220"/>
      <c r="D27" s="220"/>
      <c r="E27" s="220"/>
      <c r="F27" s="220"/>
      <c r="G27" s="220"/>
      <c r="H27" s="220"/>
      <c r="I27" s="220"/>
      <c r="J27" s="220"/>
      <c r="K27" s="220"/>
      <c r="L27" s="220"/>
      <c r="M27" s="221"/>
      <c r="O27" s="202"/>
      <c r="P27" s="205"/>
      <c r="Q27" s="205"/>
    </row>
    <row r="28" spans="2:17" x14ac:dyDescent="0.3">
      <c r="B28" s="218"/>
      <c r="C28" s="220"/>
      <c r="D28" s="220"/>
      <c r="E28" s="220"/>
      <c r="F28" s="220"/>
      <c r="G28" s="220"/>
      <c r="H28" s="220"/>
      <c r="I28" s="220"/>
      <c r="J28" s="220"/>
      <c r="K28" s="220"/>
      <c r="L28" s="220"/>
      <c r="M28" s="221"/>
      <c r="O28" s="202"/>
      <c r="P28" s="205"/>
      <c r="Q28" s="205"/>
    </row>
    <row r="29" spans="2:17" x14ac:dyDescent="0.3">
      <c r="B29" s="445" t="s">
        <v>662</v>
      </c>
      <c r="C29" s="220"/>
      <c r="D29" s="220"/>
      <c r="E29" s="220"/>
      <c r="F29" s="220"/>
      <c r="G29" s="219"/>
      <c r="H29" s="220"/>
      <c r="I29" s="220"/>
      <c r="J29" s="220"/>
      <c r="K29" s="220"/>
      <c r="L29" s="220"/>
      <c r="M29" s="221"/>
      <c r="O29" s="202"/>
      <c r="P29" s="205"/>
      <c r="Q29" s="205"/>
    </row>
    <row r="30" spans="2:17" x14ac:dyDescent="0.3">
      <c r="B30" s="218"/>
      <c r="C30" s="220"/>
      <c r="D30" s="445"/>
      <c r="E30" s="220"/>
      <c r="F30" s="220"/>
      <c r="G30" s="220"/>
      <c r="H30" s="220"/>
      <c r="I30" s="220"/>
      <c r="J30" s="220"/>
      <c r="K30" s="220"/>
      <c r="L30" s="220"/>
      <c r="M30" s="221"/>
      <c r="O30" s="202"/>
      <c r="P30" s="205"/>
      <c r="Q30" s="205"/>
    </row>
    <row r="31" spans="2:17" x14ac:dyDescent="0.3">
      <c r="B31" s="222"/>
      <c r="C31" s="224"/>
      <c r="D31" s="222"/>
      <c r="E31" s="224"/>
      <c r="F31" s="220"/>
      <c r="G31" s="220"/>
      <c r="H31" s="220"/>
      <c r="I31" s="220"/>
      <c r="J31" s="220"/>
      <c r="K31" s="220"/>
      <c r="L31" s="220"/>
      <c r="M31" s="221"/>
      <c r="O31" s="202"/>
      <c r="P31" s="205"/>
      <c r="Q31" s="205"/>
    </row>
    <row r="32" spans="2:17" x14ac:dyDescent="0.3">
      <c r="B32" s="445"/>
      <c r="C32" s="220"/>
      <c r="D32" s="218"/>
      <c r="E32" s="220"/>
      <c r="F32" s="220"/>
      <c r="G32" s="220"/>
      <c r="H32" s="220"/>
      <c r="I32" s="220"/>
      <c r="J32" s="220"/>
      <c r="K32" s="220"/>
      <c r="L32" s="220"/>
      <c r="M32" s="221"/>
      <c r="O32" s="202"/>
      <c r="P32" s="205"/>
      <c r="Q32" s="205"/>
    </row>
    <row r="33" spans="2:17" x14ac:dyDescent="0.3">
      <c r="B33" s="218"/>
      <c r="C33" s="220"/>
      <c r="D33" s="218"/>
      <c r="E33" s="220"/>
      <c r="F33" s="220"/>
      <c r="G33" s="220"/>
      <c r="H33" s="220"/>
      <c r="I33" s="220"/>
      <c r="J33" s="220"/>
      <c r="K33" s="220"/>
      <c r="L33" s="220"/>
      <c r="M33" s="221"/>
      <c r="O33" s="202"/>
      <c r="P33" s="205"/>
      <c r="Q33" s="205"/>
    </row>
    <row r="34" spans="2:17" x14ac:dyDescent="0.3">
      <c r="B34" s="218"/>
      <c r="C34" s="219"/>
      <c r="D34" s="220"/>
      <c r="E34" s="220"/>
      <c r="F34" s="220"/>
      <c r="G34" s="220"/>
      <c r="H34" s="220"/>
      <c r="I34" s="220"/>
      <c r="J34" s="220"/>
      <c r="K34" s="220"/>
      <c r="L34" s="220"/>
      <c r="M34" s="221"/>
      <c r="O34" s="202"/>
      <c r="P34" s="205"/>
      <c r="Q34" s="205"/>
    </row>
    <row r="35" spans="2:17" x14ac:dyDescent="0.3">
      <c r="B35" s="218"/>
      <c r="C35" s="219"/>
      <c r="D35" s="220"/>
      <c r="E35" s="220"/>
      <c r="F35" s="220"/>
      <c r="G35" s="220"/>
      <c r="H35" s="220"/>
      <c r="I35" s="220"/>
      <c r="J35" s="220"/>
      <c r="K35" s="220"/>
      <c r="L35" s="220"/>
      <c r="M35" s="221"/>
      <c r="O35" s="202"/>
      <c r="P35" s="205"/>
      <c r="Q35" s="205"/>
    </row>
    <row r="36" spans="2:17" x14ac:dyDescent="0.3">
      <c r="B36" s="222"/>
      <c r="C36" s="223"/>
      <c r="D36" s="224"/>
      <c r="E36" s="224"/>
      <c r="F36" s="224"/>
      <c r="G36" s="224"/>
      <c r="H36" s="224"/>
      <c r="I36" s="224"/>
      <c r="J36" s="224"/>
      <c r="K36" s="224"/>
      <c r="L36" s="224"/>
      <c r="M36" s="225"/>
      <c r="O36" s="202"/>
      <c r="P36" s="205"/>
      <c r="Q36" s="205"/>
    </row>
    <row r="37" spans="2:17" x14ac:dyDescent="0.3">
      <c r="B37" s="203"/>
      <c r="C37" s="226"/>
      <c r="D37" s="203"/>
      <c r="O37" s="202"/>
      <c r="P37" s="205"/>
      <c r="Q37" s="205"/>
    </row>
    <row r="38" spans="2:17" x14ac:dyDescent="0.3">
      <c r="O38" s="202"/>
      <c r="P38" s="205"/>
      <c r="Q38" s="205"/>
    </row>
    <row r="39" spans="2:17" x14ac:dyDescent="0.3">
      <c r="O39" s="202"/>
      <c r="P39" s="205"/>
      <c r="Q39" s="205"/>
    </row>
    <row r="40" spans="2:17" x14ac:dyDescent="0.3">
      <c r="O40" s="202"/>
      <c r="P40" s="205"/>
      <c r="Q40" s="205"/>
    </row>
    <row r="41" spans="2:17" x14ac:dyDescent="0.3">
      <c r="O41" s="202"/>
      <c r="P41" s="205"/>
      <c r="Q41" s="205"/>
    </row>
    <row r="42" spans="2:17" x14ac:dyDescent="0.3">
      <c r="O42" s="202"/>
      <c r="P42" s="205"/>
      <c r="Q42" s="205"/>
    </row>
    <row r="43" spans="2:17" x14ac:dyDescent="0.3">
      <c r="O43" s="202"/>
      <c r="P43" s="205"/>
      <c r="Q43" s="205"/>
    </row>
    <row r="44" spans="2:17" x14ac:dyDescent="0.3">
      <c r="O44" s="202"/>
      <c r="P44" s="205"/>
      <c r="Q44" s="205"/>
    </row>
    <row r="45" spans="2:17" x14ac:dyDescent="0.3">
      <c r="O45" s="202"/>
      <c r="P45" s="205"/>
      <c r="Q45" s="205"/>
    </row>
    <row r="46" spans="2:17" x14ac:dyDescent="0.3">
      <c r="O46" s="202"/>
      <c r="P46" s="205"/>
      <c r="Q46" s="205"/>
    </row>
    <row r="47" spans="2:17" x14ac:dyDescent="0.3">
      <c r="O47" s="202"/>
      <c r="P47" s="205"/>
      <c r="Q47" s="205"/>
    </row>
    <row r="48" spans="2:17" x14ac:dyDescent="0.3">
      <c r="O48" s="202"/>
      <c r="P48" s="205"/>
      <c r="Q48" s="205"/>
    </row>
    <row r="49" spans="15:17" x14ac:dyDescent="0.3">
      <c r="O49" s="202"/>
      <c r="P49" s="205"/>
      <c r="Q49" s="205"/>
    </row>
    <row r="50" spans="15:17" x14ac:dyDescent="0.3">
      <c r="O50" s="202"/>
      <c r="P50" s="205"/>
      <c r="Q50" s="205"/>
    </row>
    <row r="51" spans="15:17" x14ac:dyDescent="0.3">
      <c r="O51" s="202"/>
      <c r="P51" s="205"/>
      <c r="Q51" s="205"/>
    </row>
    <row r="52" spans="15:17" x14ac:dyDescent="0.3">
      <c r="O52" s="202"/>
      <c r="P52" s="205"/>
      <c r="Q52" s="205"/>
    </row>
    <row r="53" spans="15:17" x14ac:dyDescent="0.3">
      <c r="O53" s="202"/>
      <c r="P53" s="205"/>
      <c r="Q53" s="205"/>
    </row>
    <row r="54" spans="15:17" x14ac:dyDescent="0.3">
      <c r="O54" s="202"/>
      <c r="P54" s="205"/>
      <c r="Q54" s="205"/>
    </row>
    <row r="55" spans="15:17" x14ac:dyDescent="0.3">
      <c r="O55" s="202"/>
      <c r="P55" s="205"/>
      <c r="Q55" s="205"/>
    </row>
    <row r="56" spans="15:17" x14ac:dyDescent="0.3">
      <c r="O56" s="202"/>
      <c r="P56" s="205"/>
      <c r="Q56" s="205"/>
    </row>
    <row r="57" spans="15:17" x14ac:dyDescent="0.3">
      <c r="O57" s="202"/>
      <c r="P57" s="205"/>
      <c r="Q57" s="205"/>
    </row>
    <row r="58" spans="15:17" x14ac:dyDescent="0.3">
      <c r="O58" s="202"/>
      <c r="P58" s="205"/>
      <c r="Q58" s="205"/>
    </row>
    <row r="59" spans="15:17" x14ac:dyDescent="0.3">
      <c r="O59" s="202"/>
      <c r="P59" s="205"/>
      <c r="Q59" s="205"/>
    </row>
    <row r="60" spans="15:17" x14ac:dyDescent="0.3">
      <c r="O60" s="202"/>
      <c r="P60" s="205"/>
      <c r="Q60" s="205"/>
    </row>
    <row r="61" spans="15:17" x14ac:dyDescent="0.3">
      <c r="O61" s="202"/>
      <c r="P61" s="205"/>
      <c r="Q61" s="205"/>
    </row>
    <row r="62" spans="15:17" x14ac:dyDescent="0.3">
      <c r="O62" s="202"/>
      <c r="P62" s="205"/>
      <c r="Q62" s="205"/>
    </row>
    <row r="63" spans="15:17" x14ac:dyDescent="0.3">
      <c r="O63" s="202"/>
      <c r="P63" s="205"/>
      <c r="Q63" s="205"/>
    </row>
    <row r="64" spans="15:17" x14ac:dyDescent="0.3">
      <c r="O64" s="202"/>
      <c r="P64" s="205"/>
      <c r="Q64" s="205"/>
    </row>
    <row r="65" spans="15:17" x14ac:dyDescent="0.3">
      <c r="O65" s="202"/>
      <c r="P65" s="205"/>
      <c r="Q65" s="205"/>
    </row>
    <row r="66" spans="15:17" x14ac:dyDescent="0.3">
      <c r="O66" s="202"/>
      <c r="P66" s="205"/>
      <c r="Q66" s="205"/>
    </row>
    <row r="67" spans="15:17" x14ac:dyDescent="0.3">
      <c r="O67" s="202"/>
      <c r="P67" s="205"/>
      <c r="Q67" s="205"/>
    </row>
    <row r="68" spans="15:17" x14ac:dyDescent="0.3">
      <c r="O68" s="202"/>
      <c r="P68" s="205"/>
      <c r="Q68" s="205"/>
    </row>
    <row r="69" spans="15:17" x14ac:dyDescent="0.3">
      <c r="O69" s="202"/>
      <c r="P69" s="205"/>
      <c r="Q69" s="205"/>
    </row>
    <row r="70" spans="15:17" x14ac:dyDescent="0.3">
      <c r="O70" s="202"/>
      <c r="P70" s="205"/>
      <c r="Q70" s="205"/>
    </row>
    <row r="71" spans="15:17" x14ac:dyDescent="0.3">
      <c r="O71" s="202"/>
      <c r="P71" s="205"/>
      <c r="Q71" s="205"/>
    </row>
    <row r="72" spans="15:17" x14ac:dyDescent="0.3">
      <c r="O72" s="202"/>
      <c r="P72" s="205"/>
      <c r="Q72" s="205"/>
    </row>
    <row r="73" spans="15:17" x14ac:dyDescent="0.3">
      <c r="O73" s="202"/>
      <c r="P73" s="205"/>
      <c r="Q73" s="205"/>
    </row>
    <row r="74" spans="15:17" x14ac:dyDescent="0.3">
      <c r="O74" s="202"/>
      <c r="P74" s="205"/>
      <c r="Q74" s="205"/>
    </row>
    <row r="75" spans="15:17" x14ac:dyDescent="0.3">
      <c r="O75" s="202"/>
      <c r="P75" s="205"/>
      <c r="Q75" s="205"/>
    </row>
    <row r="76" spans="15:17" x14ac:dyDescent="0.3">
      <c r="O76" s="202"/>
      <c r="P76" s="205"/>
      <c r="Q76" s="205"/>
    </row>
    <row r="77" spans="15:17" x14ac:dyDescent="0.3">
      <c r="O77" s="202"/>
      <c r="P77" s="205"/>
      <c r="Q77" s="205"/>
    </row>
    <row r="78" spans="15:17" x14ac:dyDescent="0.3">
      <c r="O78" s="202"/>
      <c r="P78" s="205"/>
      <c r="Q78" s="205"/>
    </row>
    <row r="79" spans="15:17" x14ac:dyDescent="0.3">
      <c r="O79" s="202"/>
      <c r="P79" s="205"/>
      <c r="Q79" s="205"/>
    </row>
    <row r="80" spans="15:17" x14ac:dyDescent="0.3">
      <c r="O80" s="202"/>
      <c r="P80" s="205"/>
      <c r="Q80" s="205"/>
    </row>
    <row r="81" spans="15:17" x14ac:dyDescent="0.3">
      <c r="O81" s="202"/>
      <c r="P81" s="205"/>
      <c r="Q81" s="205"/>
    </row>
    <row r="82" spans="15:17" x14ac:dyDescent="0.3">
      <c r="O82" s="202"/>
      <c r="P82" s="205"/>
      <c r="Q82" s="205"/>
    </row>
    <row r="83" spans="15:17" x14ac:dyDescent="0.3">
      <c r="O83" s="202"/>
      <c r="P83" s="205"/>
      <c r="Q83" s="205"/>
    </row>
    <row r="84" spans="15:17" x14ac:dyDescent="0.3">
      <c r="O84" s="202"/>
      <c r="P84" s="205"/>
      <c r="Q84" s="205"/>
    </row>
    <row r="85" spans="15:17" x14ac:dyDescent="0.3">
      <c r="O85" s="202"/>
      <c r="P85" s="205"/>
      <c r="Q85" s="205"/>
    </row>
    <row r="86" spans="15:17" x14ac:dyDescent="0.3">
      <c r="O86" s="202"/>
      <c r="P86" s="205"/>
      <c r="Q86" s="205"/>
    </row>
    <row r="87" spans="15:17" x14ac:dyDescent="0.3">
      <c r="O87" s="202"/>
      <c r="P87" s="205"/>
      <c r="Q87" s="205"/>
    </row>
    <row r="88" spans="15:17" x14ac:dyDescent="0.3">
      <c r="O88" s="202"/>
      <c r="P88" s="205"/>
      <c r="Q88" s="205"/>
    </row>
    <row r="89" spans="15:17" x14ac:dyDescent="0.3">
      <c r="O89" s="202"/>
      <c r="P89" s="205"/>
      <c r="Q89" s="205"/>
    </row>
    <row r="90" spans="15:17" x14ac:dyDescent="0.3">
      <c r="O90" s="202"/>
      <c r="P90" s="205"/>
      <c r="Q90" s="205"/>
    </row>
    <row r="91" spans="15:17" x14ac:dyDescent="0.3">
      <c r="O91" s="202"/>
      <c r="P91" s="205"/>
      <c r="Q91" s="205"/>
    </row>
    <row r="92" spans="15:17" x14ac:dyDescent="0.3">
      <c r="O92" s="202"/>
      <c r="P92" s="205"/>
      <c r="Q92" s="205"/>
    </row>
    <row r="93" spans="15:17" x14ac:dyDescent="0.3">
      <c r="O93" s="202"/>
      <c r="P93" s="205"/>
      <c r="Q93" s="205"/>
    </row>
    <row r="94" spans="15:17" x14ac:dyDescent="0.3">
      <c r="O94" s="202"/>
      <c r="P94" s="205"/>
      <c r="Q94" s="205"/>
    </row>
    <row r="95" spans="15:17" x14ac:dyDescent="0.3">
      <c r="O95" s="202"/>
      <c r="P95" s="205"/>
      <c r="Q95" s="205"/>
    </row>
    <row r="96" spans="15:17" x14ac:dyDescent="0.3">
      <c r="O96" s="202"/>
      <c r="P96" s="205"/>
      <c r="Q96" s="205"/>
    </row>
    <row r="97" spans="15:17" x14ac:dyDescent="0.3">
      <c r="O97" s="202"/>
      <c r="P97" s="205"/>
      <c r="Q97" s="205"/>
    </row>
    <row r="98" spans="15:17" x14ac:dyDescent="0.3">
      <c r="O98" s="202"/>
      <c r="P98" s="205"/>
      <c r="Q98" s="205"/>
    </row>
    <row r="99" spans="15:17" x14ac:dyDescent="0.3">
      <c r="O99" s="202"/>
      <c r="P99" s="205"/>
      <c r="Q99" s="205"/>
    </row>
    <row r="100" spans="15:17" x14ac:dyDescent="0.3">
      <c r="O100" s="202"/>
      <c r="P100" s="205"/>
      <c r="Q100" s="205"/>
    </row>
    <row r="101" spans="15:17" x14ac:dyDescent="0.3">
      <c r="O101" s="202"/>
      <c r="P101" s="205"/>
      <c r="Q101" s="205"/>
    </row>
    <row r="102" spans="15:17" x14ac:dyDescent="0.3">
      <c r="O102" s="202"/>
      <c r="P102" s="205"/>
      <c r="Q102" s="205"/>
    </row>
    <row r="103" spans="15:17" x14ac:dyDescent="0.3">
      <c r="O103" s="202"/>
      <c r="P103" s="205"/>
      <c r="Q103" s="205"/>
    </row>
    <row r="104" spans="15:17" x14ac:dyDescent="0.3">
      <c r="O104" s="202"/>
      <c r="P104" s="205"/>
      <c r="Q104" s="205"/>
    </row>
    <row r="105" spans="15:17" x14ac:dyDescent="0.3">
      <c r="O105" s="202"/>
      <c r="P105" s="205"/>
      <c r="Q105" s="205"/>
    </row>
    <row r="106" spans="15:17" x14ac:dyDescent="0.3">
      <c r="O106" s="202"/>
      <c r="P106" s="205"/>
      <c r="Q106" s="205"/>
    </row>
    <row r="107" spans="15:17" x14ac:dyDescent="0.3">
      <c r="O107" s="202"/>
      <c r="P107" s="205"/>
      <c r="Q107" s="205"/>
    </row>
    <row r="108" spans="15:17" x14ac:dyDescent="0.3">
      <c r="O108" s="202"/>
      <c r="P108" s="205"/>
      <c r="Q108" s="205"/>
    </row>
    <row r="109" spans="15:17" x14ac:dyDescent="0.3">
      <c r="O109" s="202"/>
      <c r="P109" s="205"/>
      <c r="Q109" s="205"/>
    </row>
    <row r="110" spans="15:17" x14ac:dyDescent="0.3">
      <c r="O110" s="202"/>
      <c r="P110" s="205"/>
      <c r="Q110" s="205"/>
    </row>
    <row r="111" spans="15:17" x14ac:dyDescent="0.3">
      <c r="O111" s="202"/>
      <c r="P111" s="205"/>
      <c r="Q111" s="205"/>
    </row>
    <row r="112" spans="15:17" x14ac:dyDescent="0.3">
      <c r="O112" s="202"/>
      <c r="P112" s="205"/>
      <c r="Q112" s="205"/>
    </row>
    <row r="113" spans="15:17" x14ac:dyDescent="0.3">
      <c r="O113" s="202"/>
      <c r="P113" s="205"/>
      <c r="Q113" s="205"/>
    </row>
    <row r="114" spans="15:17" x14ac:dyDescent="0.3">
      <c r="O114" s="202"/>
      <c r="P114" s="205"/>
      <c r="Q114" s="205"/>
    </row>
    <row r="115" spans="15:17" x14ac:dyDescent="0.3">
      <c r="O115" s="202"/>
      <c r="P115" s="205"/>
      <c r="Q115" s="205"/>
    </row>
    <row r="116" spans="15:17" x14ac:dyDescent="0.3">
      <c r="O116" s="202"/>
      <c r="P116" s="205"/>
      <c r="Q116" s="205"/>
    </row>
    <row r="117" spans="15:17" x14ac:dyDescent="0.3">
      <c r="O117" s="202"/>
      <c r="P117" s="205"/>
      <c r="Q117" s="205"/>
    </row>
    <row r="118" spans="15:17" x14ac:dyDescent="0.3">
      <c r="O118" s="202"/>
      <c r="P118" s="205"/>
      <c r="Q118" s="205"/>
    </row>
    <row r="119" spans="15:17" x14ac:dyDescent="0.3">
      <c r="O119" s="202"/>
      <c r="P119" s="205"/>
      <c r="Q119" s="205"/>
    </row>
    <row r="120" spans="15:17" x14ac:dyDescent="0.3">
      <c r="O120" s="202"/>
      <c r="P120" s="205"/>
      <c r="Q120" s="205"/>
    </row>
    <row r="121" spans="15:17" x14ac:dyDescent="0.3">
      <c r="O121" s="202"/>
      <c r="P121" s="205"/>
      <c r="Q121" s="205"/>
    </row>
    <row r="122" spans="15:17" x14ac:dyDescent="0.3">
      <c r="O122" s="202"/>
      <c r="P122" s="205"/>
      <c r="Q122" s="205"/>
    </row>
    <row r="123" spans="15:17" x14ac:dyDescent="0.3">
      <c r="O123" s="202"/>
      <c r="P123" s="205"/>
      <c r="Q123" s="205"/>
    </row>
    <row r="124" spans="15:17" x14ac:dyDescent="0.3">
      <c r="O124" s="202"/>
      <c r="P124" s="205"/>
      <c r="Q124" s="205"/>
    </row>
    <row r="125" spans="15:17" x14ac:dyDescent="0.3">
      <c r="O125" s="202"/>
      <c r="P125" s="205"/>
      <c r="Q125" s="205"/>
    </row>
    <row r="126" spans="15:17" x14ac:dyDescent="0.3">
      <c r="O126" s="202"/>
      <c r="P126" s="205"/>
      <c r="Q126" s="205"/>
    </row>
    <row r="127" spans="15:17" x14ac:dyDescent="0.3">
      <c r="O127" s="202"/>
      <c r="P127" s="205"/>
      <c r="Q127" s="205"/>
    </row>
    <row r="128" spans="15:17" x14ac:dyDescent="0.3">
      <c r="O128" s="202"/>
      <c r="P128" s="205"/>
      <c r="Q128" s="205"/>
    </row>
    <row r="129" spans="15:17" x14ac:dyDescent="0.3">
      <c r="O129" s="202"/>
      <c r="P129" s="205"/>
      <c r="Q129" s="205"/>
    </row>
    <row r="130" spans="15:17" x14ac:dyDescent="0.3">
      <c r="O130" s="202"/>
      <c r="P130" s="205"/>
      <c r="Q130" s="205"/>
    </row>
    <row r="131" spans="15:17" x14ac:dyDescent="0.3">
      <c r="O131" s="202"/>
      <c r="P131" s="205"/>
      <c r="Q131" s="205"/>
    </row>
    <row r="132" spans="15:17" x14ac:dyDescent="0.3">
      <c r="O132" s="202"/>
      <c r="P132" s="205"/>
      <c r="Q132" s="205"/>
    </row>
    <row r="133" spans="15:17" x14ac:dyDescent="0.3">
      <c r="O133" s="202"/>
      <c r="P133" s="205"/>
      <c r="Q133" s="205"/>
    </row>
    <row r="134" spans="15:17" x14ac:dyDescent="0.3">
      <c r="O134" s="202"/>
      <c r="P134" s="205"/>
      <c r="Q134" s="205"/>
    </row>
    <row r="135" spans="15:17" x14ac:dyDescent="0.3">
      <c r="O135" s="202"/>
      <c r="P135" s="205"/>
      <c r="Q135" s="205"/>
    </row>
    <row r="136" spans="15:17" x14ac:dyDescent="0.3">
      <c r="O136" s="202"/>
      <c r="P136" s="205"/>
      <c r="Q136" s="205"/>
    </row>
    <row r="137" spans="15:17" x14ac:dyDescent="0.3">
      <c r="O137" s="202"/>
      <c r="P137" s="205"/>
      <c r="Q137" s="205"/>
    </row>
    <row r="138" spans="15:17" x14ac:dyDescent="0.3">
      <c r="O138" s="202"/>
      <c r="P138" s="205"/>
      <c r="Q138" s="205"/>
    </row>
    <row r="139" spans="15:17" x14ac:dyDescent="0.3">
      <c r="O139" s="202"/>
      <c r="P139" s="205"/>
      <c r="Q139" s="205"/>
    </row>
    <row r="140" spans="15:17" x14ac:dyDescent="0.3">
      <c r="O140" s="202"/>
      <c r="P140" s="205"/>
      <c r="Q140" s="205"/>
    </row>
    <row r="141" spans="15:17" x14ac:dyDescent="0.3">
      <c r="O141" s="202"/>
      <c r="P141" s="205"/>
      <c r="Q141" s="205"/>
    </row>
    <row r="142" spans="15:17" x14ac:dyDescent="0.3">
      <c r="O142" s="202"/>
      <c r="P142" s="205"/>
      <c r="Q142" s="205"/>
    </row>
    <row r="143" spans="15:17" x14ac:dyDescent="0.3">
      <c r="O143" s="202"/>
      <c r="P143" s="205"/>
      <c r="Q143" s="205"/>
    </row>
    <row r="144" spans="15:17" x14ac:dyDescent="0.3">
      <c r="O144" s="202"/>
      <c r="P144" s="205"/>
      <c r="Q144" s="205"/>
    </row>
    <row r="145" spans="15:17" x14ac:dyDescent="0.3">
      <c r="O145" s="202"/>
      <c r="P145" s="205"/>
      <c r="Q145" s="205"/>
    </row>
    <row r="146" spans="15:17" x14ac:dyDescent="0.3">
      <c r="O146" s="202"/>
      <c r="P146" s="205"/>
      <c r="Q146" s="205"/>
    </row>
    <row r="147" spans="15:17" x14ac:dyDescent="0.3">
      <c r="O147" s="202"/>
      <c r="P147" s="205"/>
      <c r="Q147" s="205"/>
    </row>
    <row r="148" spans="15:17" x14ac:dyDescent="0.3">
      <c r="O148" s="202"/>
      <c r="P148" s="205"/>
      <c r="Q148" s="205"/>
    </row>
    <row r="149" spans="15:17" x14ac:dyDescent="0.3">
      <c r="O149" s="202"/>
      <c r="P149" s="205"/>
      <c r="Q149" s="205"/>
    </row>
    <row r="150" spans="15:17" x14ac:dyDescent="0.3">
      <c r="O150" s="202"/>
      <c r="P150" s="205"/>
      <c r="Q150" s="205"/>
    </row>
    <row r="151" spans="15:17" x14ac:dyDescent="0.3">
      <c r="O151" s="202"/>
      <c r="P151" s="205"/>
      <c r="Q151" s="205"/>
    </row>
    <row r="152" spans="15:17" x14ac:dyDescent="0.3">
      <c r="O152" s="202"/>
      <c r="P152" s="205"/>
      <c r="Q152" s="205"/>
    </row>
    <row r="153" spans="15:17" x14ac:dyDescent="0.3">
      <c r="O153" s="202"/>
      <c r="P153" s="205"/>
      <c r="Q153" s="205"/>
    </row>
    <row r="154" spans="15:17" x14ac:dyDescent="0.3">
      <c r="O154" s="202"/>
      <c r="P154" s="205"/>
      <c r="Q154" s="205"/>
    </row>
    <row r="155" spans="15:17" x14ac:dyDescent="0.3">
      <c r="O155" s="202"/>
      <c r="P155" s="205"/>
      <c r="Q155" s="205"/>
    </row>
    <row r="156" spans="15:17" x14ac:dyDescent="0.3">
      <c r="O156" s="202"/>
      <c r="P156" s="205"/>
      <c r="Q156" s="205"/>
    </row>
    <row r="157" spans="15:17" x14ac:dyDescent="0.3">
      <c r="O157" s="202"/>
      <c r="P157" s="205"/>
      <c r="Q157" s="205"/>
    </row>
    <row r="158" spans="15:17" x14ac:dyDescent="0.3">
      <c r="O158" s="202"/>
      <c r="P158" s="205"/>
      <c r="Q158" s="205"/>
    </row>
    <row r="159" spans="15:17" x14ac:dyDescent="0.3">
      <c r="O159" s="202"/>
      <c r="P159" s="205"/>
      <c r="Q159" s="205"/>
    </row>
    <row r="160" spans="15:17" x14ac:dyDescent="0.3">
      <c r="O160" s="202"/>
      <c r="P160" s="205"/>
      <c r="Q160" s="205"/>
    </row>
    <row r="161" spans="15:17" x14ac:dyDescent="0.3">
      <c r="O161" s="202"/>
      <c r="P161" s="205"/>
      <c r="Q161" s="205"/>
    </row>
    <row r="162" spans="15:17" x14ac:dyDescent="0.3">
      <c r="O162" s="202"/>
      <c r="P162" s="205"/>
      <c r="Q162" s="205"/>
    </row>
    <row r="163" spans="15:17" x14ac:dyDescent="0.3">
      <c r="O163" s="202"/>
      <c r="P163" s="205"/>
      <c r="Q163" s="205"/>
    </row>
    <row r="164" spans="15:17" x14ac:dyDescent="0.3">
      <c r="O164" s="202"/>
      <c r="P164" s="205"/>
      <c r="Q164" s="205"/>
    </row>
    <row r="165" spans="15:17" x14ac:dyDescent="0.3">
      <c r="O165" s="202"/>
      <c r="P165" s="205"/>
      <c r="Q165" s="205"/>
    </row>
    <row r="166" spans="15:17" x14ac:dyDescent="0.3">
      <c r="O166" s="202"/>
      <c r="P166" s="205"/>
      <c r="Q166" s="205"/>
    </row>
    <row r="167" spans="15:17" x14ac:dyDescent="0.3">
      <c r="O167" s="202"/>
      <c r="P167" s="205"/>
      <c r="Q167" s="205"/>
    </row>
    <row r="168" spans="15:17" x14ac:dyDescent="0.3">
      <c r="O168" s="202"/>
      <c r="P168" s="205"/>
      <c r="Q168" s="205"/>
    </row>
    <row r="169" spans="15:17" x14ac:dyDescent="0.3">
      <c r="O169" s="202"/>
      <c r="P169" s="205"/>
      <c r="Q169" s="205"/>
    </row>
    <row r="170" spans="15:17" x14ac:dyDescent="0.3">
      <c r="O170" s="202"/>
      <c r="P170" s="205"/>
      <c r="Q170" s="205"/>
    </row>
    <row r="171" spans="15:17" x14ac:dyDescent="0.3">
      <c r="O171" s="202"/>
      <c r="P171" s="205"/>
      <c r="Q171" s="205"/>
    </row>
    <row r="172" spans="15:17" x14ac:dyDescent="0.3">
      <c r="O172" s="202"/>
      <c r="P172" s="205"/>
      <c r="Q172" s="205"/>
    </row>
    <row r="173" spans="15:17" x14ac:dyDescent="0.3">
      <c r="O173" s="202"/>
      <c r="P173" s="205"/>
      <c r="Q173" s="205"/>
    </row>
    <row r="174" spans="15:17" x14ac:dyDescent="0.3">
      <c r="O174" s="202"/>
      <c r="P174" s="205"/>
      <c r="Q174" s="205"/>
    </row>
    <row r="175" spans="15:17" x14ac:dyDescent="0.3">
      <c r="O175" s="202"/>
      <c r="P175" s="205"/>
      <c r="Q175" s="205"/>
    </row>
    <row r="176" spans="15:17" x14ac:dyDescent="0.3">
      <c r="O176" s="202"/>
      <c r="P176" s="205"/>
      <c r="Q176" s="205"/>
    </row>
    <row r="177" spans="15:17" x14ac:dyDescent="0.3">
      <c r="O177" s="202"/>
      <c r="P177" s="205"/>
      <c r="Q177" s="205"/>
    </row>
    <row r="178" spans="15:17" x14ac:dyDescent="0.3">
      <c r="O178" s="202"/>
      <c r="P178" s="205"/>
      <c r="Q178" s="205"/>
    </row>
    <row r="179" spans="15:17" x14ac:dyDescent="0.3">
      <c r="O179" s="202"/>
      <c r="P179" s="205"/>
      <c r="Q179" s="205"/>
    </row>
    <row r="180" spans="15:17" x14ac:dyDescent="0.3">
      <c r="O180" s="202"/>
      <c r="P180" s="205"/>
      <c r="Q180" s="205"/>
    </row>
    <row r="181" spans="15:17" x14ac:dyDescent="0.3">
      <c r="O181" s="202"/>
      <c r="P181" s="205"/>
      <c r="Q181" s="205"/>
    </row>
    <row r="182" spans="15:17" x14ac:dyDescent="0.3">
      <c r="O182" s="202"/>
      <c r="P182" s="205"/>
      <c r="Q182" s="205"/>
    </row>
    <row r="183" spans="15:17" x14ac:dyDescent="0.3">
      <c r="O183" s="202"/>
      <c r="P183" s="205"/>
      <c r="Q183" s="205"/>
    </row>
    <row r="184" spans="15:17" x14ac:dyDescent="0.3">
      <c r="O184" s="202"/>
      <c r="P184" s="205"/>
      <c r="Q184" s="205"/>
    </row>
    <row r="185" spans="15:17" x14ac:dyDescent="0.3">
      <c r="O185" s="202"/>
      <c r="P185" s="205"/>
      <c r="Q185" s="205"/>
    </row>
    <row r="186" spans="15:17" x14ac:dyDescent="0.3">
      <c r="O186" s="202"/>
      <c r="P186" s="205"/>
      <c r="Q186" s="205"/>
    </row>
    <row r="187" spans="15:17" x14ac:dyDescent="0.3">
      <c r="O187" s="202"/>
      <c r="P187" s="205"/>
      <c r="Q187" s="205"/>
    </row>
    <row r="188" spans="15:17" x14ac:dyDescent="0.3">
      <c r="O188" s="202"/>
      <c r="P188" s="205"/>
      <c r="Q188" s="205"/>
    </row>
    <row r="189" spans="15:17" x14ac:dyDescent="0.3">
      <c r="O189" s="202"/>
      <c r="P189" s="205"/>
      <c r="Q189" s="205"/>
    </row>
    <row r="190" spans="15:17" x14ac:dyDescent="0.3">
      <c r="O190" s="202"/>
      <c r="P190" s="205"/>
      <c r="Q190" s="205"/>
    </row>
    <row r="191" spans="15:17" x14ac:dyDescent="0.3">
      <c r="O191" s="202"/>
      <c r="P191" s="205"/>
      <c r="Q191" s="205"/>
    </row>
    <row r="192" spans="15:17" x14ac:dyDescent="0.3">
      <c r="O192" s="202"/>
      <c r="P192" s="205"/>
      <c r="Q192" s="205"/>
    </row>
    <row r="193" spans="15:17" x14ac:dyDescent="0.3">
      <c r="O193" s="202"/>
      <c r="P193" s="205"/>
      <c r="Q193" s="205"/>
    </row>
    <row r="194" spans="15:17" x14ac:dyDescent="0.3">
      <c r="O194" s="202"/>
      <c r="P194" s="205"/>
      <c r="Q194" s="205"/>
    </row>
    <row r="195" spans="15:17" x14ac:dyDescent="0.3">
      <c r="O195" s="202"/>
      <c r="P195" s="205"/>
      <c r="Q195" s="205"/>
    </row>
    <row r="196" spans="15:17" x14ac:dyDescent="0.3">
      <c r="O196" s="202"/>
      <c r="P196" s="205"/>
      <c r="Q196" s="205"/>
    </row>
    <row r="197" spans="15:17" x14ac:dyDescent="0.3">
      <c r="O197" s="202"/>
      <c r="P197" s="205"/>
      <c r="Q197" s="205"/>
    </row>
    <row r="198" spans="15:17" x14ac:dyDescent="0.3">
      <c r="O198" s="202"/>
      <c r="P198" s="205"/>
      <c r="Q198" s="205"/>
    </row>
    <row r="199" spans="15:17" x14ac:dyDescent="0.3">
      <c r="O199" s="202"/>
      <c r="P199" s="205"/>
      <c r="Q199" s="205"/>
    </row>
    <row r="200" spans="15:17" x14ac:dyDescent="0.3">
      <c r="O200" s="202"/>
      <c r="P200" s="205"/>
      <c r="Q200" s="205"/>
    </row>
    <row r="201" spans="15:17" x14ac:dyDescent="0.3">
      <c r="O201" s="202"/>
      <c r="P201" s="205"/>
      <c r="Q201" s="205"/>
    </row>
    <row r="202" spans="15:17" x14ac:dyDescent="0.3">
      <c r="O202" s="202"/>
      <c r="P202" s="205"/>
      <c r="Q202" s="205"/>
    </row>
    <row r="203" spans="15:17" x14ac:dyDescent="0.3">
      <c r="O203" s="202"/>
      <c r="P203" s="205"/>
      <c r="Q203" s="205"/>
    </row>
    <row r="204" spans="15:17" x14ac:dyDescent="0.3">
      <c r="O204" s="202"/>
      <c r="P204" s="205"/>
      <c r="Q204" s="205"/>
    </row>
    <row r="205" spans="15:17" x14ac:dyDescent="0.3">
      <c r="O205" s="202"/>
      <c r="P205" s="205"/>
      <c r="Q205" s="205"/>
    </row>
    <row r="206" spans="15:17" x14ac:dyDescent="0.3">
      <c r="O206" s="202"/>
      <c r="P206" s="205"/>
      <c r="Q206" s="205"/>
    </row>
    <row r="207" spans="15:17" x14ac:dyDescent="0.3">
      <c r="O207" s="202"/>
      <c r="P207" s="205"/>
      <c r="Q207" s="205"/>
    </row>
    <row r="208" spans="15:17" x14ac:dyDescent="0.3">
      <c r="O208" s="202"/>
      <c r="P208" s="205"/>
      <c r="Q208" s="205"/>
    </row>
    <row r="209" spans="15:17" x14ac:dyDescent="0.3">
      <c r="O209" s="202"/>
      <c r="P209" s="205"/>
      <c r="Q209" s="205"/>
    </row>
    <row r="210" spans="15:17" x14ac:dyDescent="0.3">
      <c r="O210" s="202"/>
      <c r="P210" s="205"/>
      <c r="Q210" s="205"/>
    </row>
    <row r="211" spans="15:17" x14ac:dyDescent="0.3">
      <c r="O211" s="202"/>
      <c r="P211" s="205"/>
      <c r="Q211" s="205"/>
    </row>
    <row r="212" spans="15:17" x14ac:dyDescent="0.3">
      <c r="O212" s="202"/>
      <c r="P212" s="205"/>
      <c r="Q212" s="205"/>
    </row>
    <row r="213" spans="15:17" x14ac:dyDescent="0.3">
      <c r="O213" s="202"/>
      <c r="P213" s="205"/>
      <c r="Q213" s="205"/>
    </row>
    <row r="214" spans="15:17" x14ac:dyDescent="0.3">
      <c r="O214" s="202"/>
      <c r="P214" s="205"/>
      <c r="Q214" s="205"/>
    </row>
    <row r="215" spans="15:17" x14ac:dyDescent="0.3">
      <c r="O215" s="202"/>
      <c r="P215" s="205"/>
      <c r="Q215" s="205"/>
    </row>
    <row r="216" spans="15:17" x14ac:dyDescent="0.3">
      <c r="O216" s="202"/>
      <c r="P216" s="205"/>
      <c r="Q216" s="205"/>
    </row>
    <row r="217" spans="15:17" x14ac:dyDescent="0.3">
      <c r="O217" s="202"/>
      <c r="P217" s="205"/>
      <c r="Q217" s="205"/>
    </row>
    <row r="218" spans="15:17" x14ac:dyDescent="0.3">
      <c r="O218" s="202"/>
      <c r="P218" s="205"/>
      <c r="Q218" s="205"/>
    </row>
    <row r="219" spans="15:17" x14ac:dyDescent="0.3">
      <c r="O219" s="202"/>
      <c r="P219" s="205"/>
      <c r="Q219" s="205"/>
    </row>
    <row r="220" spans="15:17" x14ac:dyDescent="0.3">
      <c r="O220" s="202"/>
      <c r="P220" s="205"/>
      <c r="Q220" s="205"/>
    </row>
    <row r="221" spans="15:17" x14ac:dyDescent="0.3">
      <c r="O221" s="202"/>
      <c r="P221" s="205"/>
      <c r="Q221" s="205"/>
    </row>
    <row r="222" spans="15:17" x14ac:dyDescent="0.3">
      <c r="O222" s="202"/>
      <c r="P222" s="205"/>
      <c r="Q222" s="205"/>
    </row>
    <row r="223" spans="15:17" x14ac:dyDescent="0.3">
      <c r="O223" s="202"/>
      <c r="P223" s="205"/>
      <c r="Q223" s="205"/>
    </row>
    <row r="224" spans="15:17" x14ac:dyDescent="0.3">
      <c r="O224" s="202"/>
      <c r="P224" s="205"/>
      <c r="Q224" s="205"/>
    </row>
    <row r="225" spans="15:17" x14ac:dyDescent="0.3">
      <c r="O225" s="202"/>
      <c r="P225" s="205"/>
      <c r="Q225" s="205"/>
    </row>
    <row r="226" spans="15:17" x14ac:dyDescent="0.3">
      <c r="O226" s="202"/>
      <c r="P226" s="205"/>
      <c r="Q226" s="205"/>
    </row>
    <row r="227" spans="15:17" x14ac:dyDescent="0.3">
      <c r="O227" s="202"/>
      <c r="P227" s="205"/>
      <c r="Q227" s="205"/>
    </row>
    <row r="228" spans="15:17" x14ac:dyDescent="0.3">
      <c r="O228" s="202"/>
      <c r="P228" s="205"/>
      <c r="Q228" s="205"/>
    </row>
    <row r="229" spans="15:17" x14ac:dyDescent="0.3">
      <c r="O229" s="202"/>
      <c r="P229" s="205"/>
      <c r="Q229" s="205"/>
    </row>
    <row r="230" spans="15:17" x14ac:dyDescent="0.3">
      <c r="O230" s="202"/>
      <c r="P230" s="205"/>
      <c r="Q230" s="205"/>
    </row>
    <row r="231" spans="15:17" x14ac:dyDescent="0.3">
      <c r="O231" s="202"/>
      <c r="P231" s="205"/>
      <c r="Q231" s="205"/>
    </row>
    <row r="232" spans="15:17" x14ac:dyDescent="0.3">
      <c r="O232" s="202"/>
      <c r="P232" s="205"/>
      <c r="Q232" s="205"/>
    </row>
    <row r="233" spans="15:17" x14ac:dyDescent="0.3">
      <c r="O233" s="202"/>
      <c r="P233" s="205"/>
      <c r="Q233" s="205"/>
    </row>
    <row r="234" spans="15:17" x14ac:dyDescent="0.3">
      <c r="O234" s="202"/>
      <c r="P234" s="205"/>
      <c r="Q234" s="205"/>
    </row>
    <row r="235" spans="15:17" x14ac:dyDescent="0.3">
      <c r="O235" s="202"/>
      <c r="P235" s="205"/>
      <c r="Q235" s="205"/>
    </row>
    <row r="236" spans="15:17" x14ac:dyDescent="0.3">
      <c r="O236" s="202"/>
      <c r="P236" s="205"/>
      <c r="Q236" s="205"/>
    </row>
    <row r="237" spans="15:17" x14ac:dyDescent="0.3">
      <c r="O237" s="202"/>
      <c r="P237" s="205"/>
      <c r="Q237" s="205"/>
    </row>
    <row r="238" spans="15:17" x14ac:dyDescent="0.3">
      <c r="O238" s="202"/>
      <c r="P238" s="205"/>
      <c r="Q238" s="205"/>
    </row>
    <row r="239" spans="15:17" x14ac:dyDescent="0.3">
      <c r="O239" s="202"/>
      <c r="P239" s="205"/>
      <c r="Q239" s="205"/>
    </row>
    <row r="240" spans="15:17" x14ac:dyDescent="0.3">
      <c r="O240" s="202"/>
      <c r="P240" s="205"/>
      <c r="Q240" s="205"/>
    </row>
    <row r="241" spans="15:17" x14ac:dyDescent="0.3">
      <c r="O241" s="202"/>
      <c r="P241" s="205"/>
      <c r="Q241" s="205"/>
    </row>
    <row r="242" spans="15:17" x14ac:dyDescent="0.3">
      <c r="O242" s="202"/>
      <c r="P242" s="205"/>
      <c r="Q242" s="205"/>
    </row>
    <row r="243" spans="15:17" x14ac:dyDescent="0.3">
      <c r="O243" s="202"/>
      <c r="P243" s="205"/>
      <c r="Q243" s="205"/>
    </row>
    <row r="244" spans="15:17" x14ac:dyDescent="0.3">
      <c r="O244" s="202"/>
      <c r="P244" s="205"/>
      <c r="Q244" s="205"/>
    </row>
    <row r="245" spans="15:17" x14ac:dyDescent="0.3">
      <c r="O245" s="202"/>
      <c r="P245" s="205"/>
      <c r="Q245" s="205"/>
    </row>
    <row r="246" spans="15:17" x14ac:dyDescent="0.3">
      <c r="O246" s="202"/>
      <c r="P246" s="205"/>
      <c r="Q246" s="205"/>
    </row>
    <row r="247" spans="15:17" x14ac:dyDescent="0.3">
      <c r="O247" s="202"/>
      <c r="P247" s="205"/>
      <c r="Q247" s="205"/>
    </row>
    <row r="248" spans="15:17" x14ac:dyDescent="0.3">
      <c r="O248" s="202"/>
      <c r="P248" s="205"/>
      <c r="Q248" s="205"/>
    </row>
    <row r="249" spans="15:17" x14ac:dyDescent="0.3">
      <c r="O249" s="202"/>
      <c r="P249" s="205"/>
      <c r="Q249" s="205"/>
    </row>
    <row r="250" spans="15:17" x14ac:dyDescent="0.3">
      <c r="O250" s="202"/>
      <c r="P250" s="205"/>
      <c r="Q250" s="205"/>
    </row>
    <row r="251" spans="15:17" x14ac:dyDescent="0.3">
      <c r="O251" s="202"/>
      <c r="P251" s="205"/>
      <c r="Q251" s="205"/>
    </row>
    <row r="252" spans="15:17" x14ac:dyDescent="0.3">
      <c r="O252" s="202"/>
      <c r="P252" s="205"/>
      <c r="Q252" s="205"/>
    </row>
    <row r="253" spans="15:17" x14ac:dyDescent="0.3">
      <c r="O253" s="202"/>
      <c r="P253" s="205"/>
      <c r="Q253" s="205"/>
    </row>
    <row r="254" spans="15:17" x14ac:dyDescent="0.3">
      <c r="O254" s="202"/>
      <c r="P254" s="205"/>
      <c r="Q254" s="205"/>
    </row>
    <row r="255" spans="15:17" x14ac:dyDescent="0.3">
      <c r="O255" s="202"/>
      <c r="P255" s="205"/>
      <c r="Q255" s="205"/>
    </row>
    <row r="256" spans="15:17" x14ac:dyDescent="0.3">
      <c r="O256" s="202"/>
      <c r="P256" s="205"/>
      <c r="Q256" s="205"/>
    </row>
    <row r="257" spans="15:17" x14ac:dyDescent="0.3">
      <c r="O257" s="202"/>
      <c r="P257" s="205"/>
      <c r="Q257" s="205"/>
    </row>
    <row r="258" spans="15:17" x14ac:dyDescent="0.3">
      <c r="O258" s="202"/>
      <c r="P258" s="205"/>
      <c r="Q258" s="205"/>
    </row>
    <row r="259" spans="15:17" x14ac:dyDescent="0.3">
      <c r="O259" s="202"/>
      <c r="P259" s="205"/>
      <c r="Q259" s="205"/>
    </row>
    <row r="260" spans="15:17" x14ac:dyDescent="0.3">
      <c r="O260" s="202"/>
      <c r="P260" s="205"/>
      <c r="Q260" s="205"/>
    </row>
    <row r="261" spans="15:17" x14ac:dyDescent="0.3">
      <c r="O261" s="202"/>
      <c r="P261" s="205"/>
      <c r="Q261" s="205"/>
    </row>
    <row r="262" spans="15:17" x14ac:dyDescent="0.3">
      <c r="O262" s="202"/>
      <c r="P262" s="205"/>
      <c r="Q262" s="205"/>
    </row>
    <row r="263" spans="15:17" x14ac:dyDescent="0.3">
      <c r="O263" s="202"/>
      <c r="P263" s="205"/>
      <c r="Q263" s="205"/>
    </row>
    <row r="264" spans="15:17" x14ac:dyDescent="0.3">
      <c r="O264" s="202"/>
      <c r="P264" s="205"/>
      <c r="Q264" s="205"/>
    </row>
    <row r="265" spans="15:17" x14ac:dyDescent="0.3">
      <c r="O265" s="202"/>
      <c r="P265" s="205"/>
      <c r="Q265" s="205"/>
    </row>
    <row r="266" spans="15:17" x14ac:dyDescent="0.3">
      <c r="O266" s="202"/>
      <c r="P266" s="205"/>
      <c r="Q266" s="205"/>
    </row>
    <row r="267" spans="15:17" x14ac:dyDescent="0.3">
      <c r="O267" s="202"/>
      <c r="P267" s="205"/>
      <c r="Q267" s="205"/>
    </row>
    <row r="268" spans="15:17" x14ac:dyDescent="0.3">
      <c r="O268" s="202"/>
      <c r="P268" s="205"/>
      <c r="Q268" s="205"/>
    </row>
    <row r="269" spans="15:17" x14ac:dyDescent="0.3">
      <c r="O269" s="202"/>
      <c r="P269" s="205"/>
      <c r="Q269" s="205"/>
    </row>
    <row r="270" spans="15:17" x14ac:dyDescent="0.3">
      <c r="O270" s="202"/>
      <c r="P270" s="205"/>
      <c r="Q270" s="205"/>
    </row>
    <row r="271" spans="15:17" x14ac:dyDescent="0.3">
      <c r="O271" s="202"/>
      <c r="P271" s="205"/>
      <c r="Q271" s="205"/>
    </row>
    <row r="272" spans="15:17" x14ac:dyDescent="0.3">
      <c r="O272" s="202"/>
      <c r="P272" s="205"/>
      <c r="Q272" s="205"/>
    </row>
    <row r="273" spans="15:17" x14ac:dyDescent="0.3">
      <c r="O273" s="202"/>
      <c r="P273" s="205"/>
      <c r="Q273" s="205"/>
    </row>
    <row r="274" spans="15:17" x14ac:dyDescent="0.3">
      <c r="O274" s="202"/>
      <c r="P274" s="205"/>
      <c r="Q274" s="205"/>
    </row>
    <row r="275" spans="15:17" x14ac:dyDescent="0.3">
      <c r="O275" s="202"/>
      <c r="P275" s="205"/>
      <c r="Q275" s="205"/>
    </row>
    <row r="276" spans="15:17" x14ac:dyDescent="0.3">
      <c r="O276" s="202"/>
      <c r="P276" s="205"/>
      <c r="Q276" s="205"/>
    </row>
    <row r="277" spans="15:17" x14ac:dyDescent="0.3">
      <c r="O277" s="202"/>
      <c r="P277" s="205"/>
      <c r="Q277" s="205"/>
    </row>
    <row r="278" spans="15:17" x14ac:dyDescent="0.3">
      <c r="O278" s="202"/>
      <c r="P278" s="205"/>
      <c r="Q278" s="205"/>
    </row>
    <row r="279" spans="15:17" x14ac:dyDescent="0.3">
      <c r="O279" s="202"/>
      <c r="P279" s="205"/>
      <c r="Q279" s="205"/>
    </row>
    <row r="280" spans="15:17" x14ac:dyDescent="0.3">
      <c r="O280" s="202"/>
      <c r="P280" s="205"/>
      <c r="Q280" s="205"/>
    </row>
    <row r="281" spans="15:17" x14ac:dyDescent="0.3">
      <c r="O281" s="202"/>
      <c r="P281" s="205"/>
      <c r="Q281" s="205"/>
    </row>
    <row r="282" spans="15:17" x14ac:dyDescent="0.3">
      <c r="O282" s="202"/>
      <c r="P282" s="205"/>
      <c r="Q282" s="205"/>
    </row>
    <row r="283" spans="15:17" x14ac:dyDescent="0.3">
      <c r="O283" s="202"/>
      <c r="P283" s="205"/>
      <c r="Q283" s="205"/>
    </row>
    <row r="284" spans="15:17" x14ac:dyDescent="0.3">
      <c r="O284" s="202"/>
      <c r="P284" s="205"/>
      <c r="Q284" s="205"/>
    </row>
    <row r="285" spans="15:17" x14ac:dyDescent="0.3">
      <c r="O285" s="202"/>
      <c r="P285" s="205"/>
      <c r="Q285" s="205"/>
    </row>
    <row r="286" spans="15:17" x14ac:dyDescent="0.3">
      <c r="O286" s="202"/>
      <c r="P286" s="205"/>
      <c r="Q286" s="205"/>
    </row>
    <row r="287" spans="15:17" x14ac:dyDescent="0.3">
      <c r="O287" s="202"/>
      <c r="P287" s="205"/>
      <c r="Q287" s="205"/>
    </row>
    <row r="288" spans="15:17" x14ac:dyDescent="0.3">
      <c r="O288" s="202"/>
      <c r="P288" s="205"/>
      <c r="Q288" s="205"/>
    </row>
    <row r="289" spans="15:17" x14ac:dyDescent="0.3">
      <c r="O289" s="202"/>
      <c r="P289" s="205"/>
      <c r="Q289" s="205"/>
    </row>
    <row r="290" spans="15:17" x14ac:dyDescent="0.3">
      <c r="O290" s="202"/>
      <c r="P290" s="205"/>
      <c r="Q290" s="205"/>
    </row>
    <row r="291" spans="15:17" x14ac:dyDescent="0.3">
      <c r="O291" s="202"/>
      <c r="P291" s="205"/>
      <c r="Q291" s="205"/>
    </row>
    <row r="292" spans="15:17" x14ac:dyDescent="0.3">
      <c r="O292" s="202"/>
      <c r="P292" s="205"/>
      <c r="Q292" s="205"/>
    </row>
    <row r="293" spans="15:17" x14ac:dyDescent="0.3">
      <c r="O293" s="202"/>
      <c r="P293" s="205"/>
      <c r="Q293" s="205"/>
    </row>
    <row r="294" spans="15:17" x14ac:dyDescent="0.3">
      <c r="O294" s="202"/>
      <c r="P294" s="205"/>
      <c r="Q294" s="205"/>
    </row>
    <row r="295" spans="15:17" x14ac:dyDescent="0.3">
      <c r="O295" s="202"/>
      <c r="P295" s="205"/>
      <c r="Q295" s="205"/>
    </row>
    <row r="296" spans="15:17" x14ac:dyDescent="0.3">
      <c r="O296" s="202"/>
      <c r="P296" s="205"/>
      <c r="Q296" s="205"/>
    </row>
    <row r="297" spans="15:17" x14ac:dyDescent="0.3">
      <c r="O297" s="202"/>
      <c r="P297" s="205"/>
      <c r="Q297" s="205"/>
    </row>
    <row r="298" spans="15:17" x14ac:dyDescent="0.3">
      <c r="O298" s="202"/>
      <c r="P298" s="205"/>
      <c r="Q298" s="205"/>
    </row>
    <row r="299" spans="15:17" x14ac:dyDescent="0.3">
      <c r="O299" s="202"/>
      <c r="P299" s="205"/>
      <c r="Q299" s="205"/>
    </row>
    <row r="300" spans="15:17" x14ac:dyDescent="0.3">
      <c r="O300" s="202"/>
      <c r="P300" s="205"/>
      <c r="Q300" s="205"/>
    </row>
    <row r="301" spans="15:17" x14ac:dyDescent="0.3">
      <c r="O301" s="202"/>
      <c r="P301" s="205"/>
      <c r="Q301" s="205"/>
    </row>
    <row r="302" spans="15:17" x14ac:dyDescent="0.3">
      <c r="O302" s="202"/>
      <c r="P302" s="205"/>
      <c r="Q302" s="205"/>
    </row>
    <row r="303" spans="15:17" x14ac:dyDescent="0.3">
      <c r="O303" s="202"/>
      <c r="P303" s="205"/>
      <c r="Q303" s="205"/>
    </row>
    <row r="304" spans="15:17" x14ac:dyDescent="0.3">
      <c r="O304" s="202"/>
      <c r="P304" s="205"/>
      <c r="Q304" s="205"/>
    </row>
    <row r="305" spans="15:17" x14ac:dyDescent="0.3">
      <c r="O305" s="202"/>
      <c r="P305" s="205"/>
      <c r="Q305" s="205"/>
    </row>
    <row r="306" spans="15:17" x14ac:dyDescent="0.3">
      <c r="O306" s="202"/>
      <c r="P306" s="205"/>
      <c r="Q306" s="205"/>
    </row>
    <row r="307" spans="15:17" x14ac:dyDescent="0.3">
      <c r="O307" s="202"/>
      <c r="P307" s="205"/>
      <c r="Q307" s="205"/>
    </row>
    <row r="308" spans="15:17" x14ac:dyDescent="0.3">
      <c r="O308" s="202"/>
      <c r="P308" s="205"/>
      <c r="Q308" s="205"/>
    </row>
    <row r="309" spans="15:17" x14ac:dyDescent="0.3">
      <c r="O309" s="202"/>
      <c r="P309" s="205"/>
      <c r="Q309" s="205"/>
    </row>
    <row r="310" spans="15:17" x14ac:dyDescent="0.3">
      <c r="O310" s="202"/>
      <c r="P310" s="205"/>
      <c r="Q310" s="205"/>
    </row>
    <row r="311" spans="15:17" x14ac:dyDescent="0.3">
      <c r="O311" s="202"/>
      <c r="P311" s="205"/>
      <c r="Q311" s="205"/>
    </row>
    <row r="312" spans="15:17" x14ac:dyDescent="0.3">
      <c r="O312" s="202"/>
      <c r="P312" s="205"/>
      <c r="Q312" s="205"/>
    </row>
    <row r="313" spans="15:17" x14ac:dyDescent="0.3">
      <c r="O313" s="202"/>
      <c r="P313" s="205"/>
      <c r="Q313" s="205"/>
    </row>
    <row r="314" spans="15:17" x14ac:dyDescent="0.3">
      <c r="O314" s="202"/>
      <c r="P314" s="205"/>
      <c r="Q314" s="205"/>
    </row>
    <row r="315" spans="15:17" x14ac:dyDescent="0.3">
      <c r="O315" s="202"/>
      <c r="P315" s="205"/>
      <c r="Q315" s="205"/>
    </row>
    <row r="316" spans="15:17" x14ac:dyDescent="0.3">
      <c r="O316" s="202"/>
      <c r="P316" s="205"/>
      <c r="Q316" s="205"/>
    </row>
    <row r="317" spans="15:17" x14ac:dyDescent="0.3">
      <c r="O317" s="202"/>
      <c r="P317" s="205"/>
      <c r="Q317" s="205"/>
    </row>
    <row r="318" spans="15:17" x14ac:dyDescent="0.3">
      <c r="O318" s="202"/>
      <c r="P318" s="205"/>
      <c r="Q318" s="205"/>
    </row>
    <row r="319" spans="15:17" x14ac:dyDescent="0.3">
      <c r="O319" s="202"/>
      <c r="P319" s="205"/>
      <c r="Q319" s="205"/>
    </row>
    <row r="320" spans="15:17" x14ac:dyDescent="0.3">
      <c r="O320" s="202"/>
      <c r="P320" s="205"/>
      <c r="Q320" s="205"/>
    </row>
    <row r="321" spans="15:17" x14ac:dyDescent="0.3">
      <c r="O321" s="202"/>
      <c r="P321" s="205"/>
      <c r="Q321" s="205"/>
    </row>
    <row r="322" spans="15:17" x14ac:dyDescent="0.3">
      <c r="O322" s="202"/>
      <c r="P322" s="205"/>
      <c r="Q322" s="205"/>
    </row>
    <row r="323" spans="15:17" x14ac:dyDescent="0.3">
      <c r="O323" s="202"/>
      <c r="P323" s="205"/>
      <c r="Q323" s="205"/>
    </row>
    <row r="324" spans="15:17" x14ac:dyDescent="0.3">
      <c r="O324" s="202"/>
      <c r="P324" s="205"/>
      <c r="Q324" s="205"/>
    </row>
    <row r="325" spans="15:17" x14ac:dyDescent="0.3">
      <c r="O325" s="202"/>
      <c r="P325" s="205"/>
      <c r="Q325" s="205"/>
    </row>
    <row r="326" spans="15:17" x14ac:dyDescent="0.3">
      <c r="O326" s="202"/>
      <c r="P326" s="205"/>
      <c r="Q326" s="205"/>
    </row>
    <row r="327" spans="15:17" x14ac:dyDescent="0.3">
      <c r="O327" s="202"/>
      <c r="P327" s="205"/>
      <c r="Q327" s="205"/>
    </row>
    <row r="328" spans="15:17" x14ac:dyDescent="0.3">
      <c r="O328" s="202"/>
      <c r="P328" s="205"/>
      <c r="Q328" s="205"/>
    </row>
    <row r="329" spans="15:17" x14ac:dyDescent="0.3">
      <c r="O329" s="202"/>
      <c r="P329" s="205"/>
      <c r="Q329" s="205"/>
    </row>
    <row r="330" spans="15:17" x14ac:dyDescent="0.3">
      <c r="O330" s="202"/>
      <c r="P330" s="205"/>
      <c r="Q330" s="205"/>
    </row>
    <row r="331" spans="15:17" x14ac:dyDescent="0.3">
      <c r="O331" s="202"/>
      <c r="P331" s="205"/>
      <c r="Q331" s="205"/>
    </row>
    <row r="332" spans="15:17" x14ac:dyDescent="0.3">
      <c r="O332" s="202"/>
      <c r="P332" s="205"/>
      <c r="Q332" s="205"/>
    </row>
    <row r="333" spans="15:17" x14ac:dyDescent="0.3">
      <c r="O333" s="202"/>
      <c r="P333" s="205"/>
      <c r="Q333" s="205"/>
    </row>
    <row r="334" spans="15:17" x14ac:dyDescent="0.3">
      <c r="O334" s="202"/>
      <c r="P334" s="205"/>
      <c r="Q334" s="205"/>
    </row>
    <row r="335" spans="15:17" x14ac:dyDescent="0.3">
      <c r="O335" s="202"/>
      <c r="P335" s="205"/>
      <c r="Q335" s="205"/>
    </row>
    <row r="336" spans="15:17" x14ac:dyDescent="0.3">
      <c r="O336" s="202"/>
      <c r="P336" s="205"/>
      <c r="Q336" s="205"/>
    </row>
    <row r="337" spans="15:17" x14ac:dyDescent="0.3">
      <c r="O337" s="202"/>
      <c r="P337" s="205"/>
      <c r="Q337" s="205"/>
    </row>
    <row r="338" spans="15:17" x14ac:dyDescent="0.3">
      <c r="O338" s="202"/>
      <c r="P338" s="205"/>
      <c r="Q338" s="205"/>
    </row>
    <row r="339" spans="15:17" x14ac:dyDescent="0.3">
      <c r="O339" s="202"/>
      <c r="P339" s="205"/>
      <c r="Q339" s="205"/>
    </row>
    <row r="340" spans="15:17" x14ac:dyDescent="0.3">
      <c r="O340" s="202"/>
      <c r="P340" s="205"/>
      <c r="Q340" s="205"/>
    </row>
    <row r="341" spans="15:17" x14ac:dyDescent="0.3">
      <c r="O341" s="202"/>
      <c r="P341" s="205"/>
      <c r="Q341" s="205"/>
    </row>
    <row r="342" spans="15:17" x14ac:dyDescent="0.3">
      <c r="O342" s="202"/>
      <c r="P342" s="205"/>
      <c r="Q342" s="205"/>
    </row>
    <row r="343" spans="15:17" x14ac:dyDescent="0.3">
      <c r="O343" s="202"/>
      <c r="P343" s="205"/>
      <c r="Q343" s="205"/>
    </row>
    <row r="344" spans="15:17" x14ac:dyDescent="0.3">
      <c r="O344" s="202"/>
      <c r="P344" s="205"/>
      <c r="Q344" s="205"/>
    </row>
    <row r="345" spans="15:17" x14ac:dyDescent="0.3">
      <c r="O345" s="202"/>
      <c r="P345" s="205"/>
      <c r="Q345" s="205"/>
    </row>
    <row r="346" spans="15:17" x14ac:dyDescent="0.3">
      <c r="O346" s="202"/>
      <c r="P346" s="205"/>
      <c r="Q346" s="205"/>
    </row>
    <row r="347" spans="15:17" x14ac:dyDescent="0.3">
      <c r="O347" s="202"/>
      <c r="P347" s="205"/>
      <c r="Q347" s="205"/>
    </row>
    <row r="348" spans="15:17" x14ac:dyDescent="0.3">
      <c r="O348" s="202"/>
      <c r="P348" s="205"/>
      <c r="Q348" s="205"/>
    </row>
    <row r="349" spans="15:17" x14ac:dyDescent="0.3">
      <c r="O349" s="202"/>
      <c r="P349" s="205"/>
      <c r="Q349" s="205"/>
    </row>
    <row r="350" spans="15:17" x14ac:dyDescent="0.3">
      <c r="O350" s="202"/>
      <c r="P350" s="205"/>
      <c r="Q350" s="205"/>
    </row>
    <row r="351" spans="15:17" x14ac:dyDescent="0.3">
      <c r="O351" s="202"/>
      <c r="P351" s="205"/>
      <c r="Q351" s="205"/>
    </row>
    <row r="352" spans="15:17" x14ac:dyDescent="0.3">
      <c r="O352" s="202"/>
      <c r="P352" s="205"/>
      <c r="Q352" s="205"/>
    </row>
    <row r="353" spans="15:17" x14ac:dyDescent="0.3">
      <c r="O353" s="202"/>
      <c r="P353" s="205"/>
      <c r="Q353" s="205"/>
    </row>
    <row r="354" spans="15:17" x14ac:dyDescent="0.3">
      <c r="O354" s="202"/>
      <c r="P354" s="205"/>
      <c r="Q354" s="205"/>
    </row>
    <row r="355" spans="15:17" x14ac:dyDescent="0.3">
      <c r="O355" s="202"/>
      <c r="P355" s="205"/>
      <c r="Q355" s="205"/>
    </row>
    <row r="356" spans="15:17" x14ac:dyDescent="0.3">
      <c r="O356" s="202"/>
      <c r="P356" s="205"/>
      <c r="Q356" s="205"/>
    </row>
    <row r="357" spans="15:17" x14ac:dyDescent="0.3">
      <c r="O357" s="202"/>
      <c r="P357" s="205"/>
      <c r="Q357" s="205"/>
    </row>
    <row r="358" spans="15:17" x14ac:dyDescent="0.3">
      <c r="O358" s="202"/>
      <c r="P358" s="205"/>
      <c r="Q358" s="205"/>
    </row>
    <row r="359" spans="15:17" x14ac:dyDescent="0.3">
      <c r="O359" s="202"/>
      <c r="P359" s="205"/>
      <c r="Q359" s="205"/>
    </row>
    <row r="360" spans="15:17" x14ac:dyDescent="0.3">
      <c r="O360" s="202"/>
      <c r="P360" s="205"/>
      <c r="Q360" s="205"/>
    </row>
    <row r="361" spans="15:17" x14ac:dyDescent="0.3">
      <c r="O361" s="202"/>
      <c r="P361" s="205"/>
      <c r="Q361" s="205"/>
    </row>
    <row r="362" spans="15:17" x14ac:dyDescent="0.3">
      <c r="O362" s="202"/>
      <c r="P362" s="205"/>
      <c r="Q362" s="205"/>
    </row>
    <row r="363" spans="15:17" x14ac:dyDescent="0.3">
      <c r="O363" s="202"/>
      <c r="P363" s="205"/>
      <c r="Q363" s="205"/>
    </row>
    <row r="364" spans="15:17" x14ac:dyDescent="0.3">
      <c r="O364" s="202"/>
      <c r="P364" s="205"/>
      <c r="Q364" s="205"/>
    </row>
    <row r="365" spans="15:17" x14ac:dyDescent="0.3">
      <c r="O365" s="202"/>
      <c r="P365" s="205"/>
      <c r="Q365" s="205"/>
    </row>
    <row r="366" spans="15:17" x14ac:dyDescent="0.3">
      <c r="O366" s="202"/>
      <c r="P366" s="205"/>
      <c r="Q366" s="205"/>
    </row>
    <row r="367" spans="15:17" x14ac:dyDescent="0.3">
      <c r="O367" s="202"/>
      <c r="P367" s="205"/>
      <c r="Q367" s="205"/>
    </row>
    <row r="368" spans="15:17" x14ac:dyDescent="0.3">
      <c r="O368" s="202"/>
      <c r="P368" s="205"/>
      <c r="Q368" s="205"/>
    </row>
    <row r="369" spans="15:17" x14ac:dyDescent="0.3">
      <c r="O369" s="202"/>
      <c r="P369" s="205"/>
      <c r="Q369" s="205"/>
    </row>
    <row r="370" spans="15:17" x14ac:dyDescent="0.3">
      <c r="O370" s="202"/>
      <c r="P370" s="205"/>
      <c r="Q370" s="205"/>
    </row>
    <row r="371" spans="15:17" x14ac:dyDescent="0.3">
      <c r="O371" s="202"/>
      <c r="P371" s="205"/>
      <c r="Q371" s="205"/>
    </row>
    <row r="372" spans="15:17" x14ac:dyDescent="0.3">
      <c r="O372" s="202"/>
      <c r="P372" s="205"/>
      <c r="Q372" s="205"/>
    </row>
    <row r="373" spans="15:17" x14ac:dyDescent="0.3">
      <c r="O373" s="202"/>
      <c r="P373" s="205"/>
      <c r="Q373" s="205"/>
    </row>
    <row r="374" spans="15:17" x14ac:dyDescent="0.3">
      <c r="O374" s="202"/>
      <c r="P374" s="205"/>
      <c r="Q374" s="205"/>
    </row>
    <row r="375" spans="15:17" x14ac:dyDescent="0.3">
      <c r="O375" s="202"/>
      <c r="P375" s="205"/>
      <c r="Q375" s="205"/>
    </row>
    <row r="376" spans="15:17" x14ac:dyDescent="0.3">
      <c r="O376" s="202"/>
      <c r="P376" s="205"/>
      <c r="Q376" s="205"/>
    </row>
    <row r="377" spans="15:17" x14ac:dyDescent="0.3">
      <c r="O377" s="202"/>
      <c r="P377" s="205"/>
      <c r="Q377" s="205"/>
    </row>
    <row r="378" spans="15:17" x14ac:dyDescent="0.3">
      <c r="O378" s="202"/>
      <c r="P378" s="205"/>
      <c r="Q378" s="205"/>
    </row>
    <row r="379" spans="15:17" x14ac:dyDescent="0.3">
      <c r="O379" s="202"/>
      <c r="P379" s="205"/>
      <c r="Q379" s="205"/>
    </row>
    <row r="380" spans="15:17" x14ac:dyDescent="0.3">
      <c r="O380" s="202"/>
      <c r="P380" s="205"/>
      <c r="Q380" s="205"/>
    </row>
    <row r="381" spans="15:17" x14ac:dyDescent="0.3">
      <c r="O381" s="202"/>
      <c r="P381" s="205"/>
      <c r="Q381" s="205"/>
    </row>
    <row r="382" spans="15:17" x14ac:dyDescent="0.3">
      <c r="O382" s="202"/>
      <c r="P382" s="205"/>
      <c r="Q382" s="205"/>
    </row>
    <row r="383" spans="15:17" x14ac:dyDescent="0.3">
      <c r="O383" s="202"/>
      <c r="P383" s="205"/>
      <c r="Q383" s="205"/>
    </row>
    <row r="384" spans="15:17" x14ac:dyDescent="0.3">
      <c r="O384" s="202"/>
      <c r="P384" s="205"/>
      <c r="Q384" s="205"/>
    </row>
    <row r="385" spans="15:17" x14ac:dyDescent="0.3">
      <c r="O385" s="202"/>
      <c r="P385" s="205"/>
      <c r="Q385" s="205"/>
    </row>
    <row r="386" spans="15:17" x14ac:dyDescent="0.3">
      <c r="O386" s="202"/>
      <c r="P386" s="205"/>
      <c r="Q386" s="205"/>
    </row>
    <row r="387" spans="15:17" x14ac:dyDescent="0.3">
      <c r="O387" s="202"/>
      <c r="P387" s="205"/>
      <c r="Q387" s="205"/>
    </row>
    <row r="388" spans="15:17" x14ac:dyDescent="0.3">
      <c r="O388" s="202"/>
      <c r="P388" s="205"/>
      <c r="Q388" s="205"/>
    </row>
    <row r="389" spans="15:17" x14ac:dyDescent="0.3">
      <c r="O389" s="202"/>
      <c r="P389" s="205"/>
      <c r="Q389" s="205"/>
    </row>
    <row r="390" spans="15:17" x14ac:dyDescent="0.3">
      <c r="O390" s="202"/>
      <c r="P390" s="205"/>
      <c r="Q390" s="205"/>
    </row>
    <row r="391" spans="15:17" x14ac:dyDescent="0.3">
      <c r="O391" s="202"/>
      <c r="P391" s="205"/>
      <c r="Q391" s="205"/>
    </row>
    <row r="392" spans="15:17" x14ac:dyDescent="0.3">
      <c r="O392" s="202"/>
      <c r="P392" s="205"/>
      <c r="Q392" s="205"/>
    </row>
    <row r="393" spans="15:17" x14ac:dyDescent="0.3">
      <c r="O393" s="202"/>
      <c r="P393" s="205"/>
      <c r="Q393" s="205"/>
    </row>
    <row r="394" spans="15:17" x14ac:dyDescent="0.3">
      <c r="O394" s="202"/>
      <c r="P394" s="205"/>
      <c r="Q394" s="205"/>
    </row>
    <row r="395" spans="15:17" x14ac:dyDescent="0.3">
      <c r="O395" s="202"/>
      <c r="P395" s="205"/>
      <c r="Q395" s="205"/>
    </row>
    <row r="396" spans="15:17" x14ac:dyDescent="0.3">
      <c r="O396" s="202"/>
      <c r="P396" s="205"/>
      <c r="Q396" s="205"/>
    </row>
    <row r="397" spans="15:17" x14ac:dyDescent="0.3">
      <c r="O397" s="202"/>
      <c r="P397" s="205"/>
      <c r="Q397" s="205"/>
    </row>
    <row r="398" spans="15:17" x14ac:dyDescent="0.3">
      <c r="O398" s="202"/>
      <c r="P398" s="205"/>
      <c r="Q398" s="205"/>
    </row>
    <row r="399" spans="15:17" x14ac:dyDescent="0.3">
      <c r="O399" s="202"/>
      <c r="P399" s="205"/>
      <c r="Q399" s="205"/>
    </row>
    <row r="400" spans="15:17" x14ac:dyDescent="0.3">
      <c r="O400" s="202"/>
      <c r="P400" s="205"/>
      <c r="Q400" s="205"/>
    </row>
    <row r="401" spans="15:17" x14ac:dyDescent="0.3">
      <c r="O401" s="202"/>
      <c r="P401" s="205"/>
      <c r="Q401" s="205"/>
    </row>
    <row r="402" spans="15:17" x14ac:dyDescent="0.3">
      <c r="O402" s="202"/>
      <c r="P402" s="205"/>
      <c r="Q402" s="205"/>
    </row>
    <row r="403" spans="15:17" x14ac:dyDescent="0.3">
      <c r="O403" s="202"/>
      <c r="P403" s="205"/>
      <c r="Q403" s="205"/>
    </row>
    <row r="404" spans="15:17" x14ac:dyDescent="0.3">
      <c r="O404" s="202"/>
      <c r="P404" s="205"/>
      <c r="Q404" s="205"/>
    </row>
    <row r="405" spans="15:17" x14ac:dyDescent="0.3">
      <c r="O405" s="202"/>
      <c r="P405" s="205"/>
      <c r="Q405" s="205"/>
    </row>
    <row r="406" spans="15:17" x14ac:dyDescent="0.3">
      <c r="O406" s="202"/>
      <c r="P406" s="205"/>
      <c r="Q406" s="205"/>
    </row>
    <row r="407" spans="15:17" x14ac:dyDescent="0.3">
      <c r="O407" s="202"/>
      <c r="P407" s="205"/>
      <c r="Q407" s="205"/>
    </row>
    <row r="408" spans="15:17" x14ac:dyDescent="0.3">
      <c r="O408" s="202"/>
      <c r="P408" s="205"/>
      <c r="Q408" s="205"/>
    </row>
    <row r="409" spans="15:17" x14ac:dyDescent="0.3">
      <c r="O409" s="202"/>
      <c r="P409" s="205"/>
      <c r="Q409" s="205"/>
    </row>
    <row r="410" spans="15:17" x14ac:dyDescent="0.3">
      <c r="O410" s="202"/>
      <c r="P410" s="205"/>
      <c r="Q410" s="205"/>
    </row>
    <row r="411" spans="15:17" x14ac:dyDescent="0.3">
      <c r="O411" s="202"/>
      <c r="P411" s="205"/>
      <c r="Q411" s="205"/>
    </row>
    <row r="412" spans="15:17" x14ac:dyDescent="0.3">
      <c r="O412" s="202"/>
      <c r="P412" s="205"/>
      <c r="Q412" s="205"/>
    </row>
    <row r="413" spans="15:17" x14ac:dyDescent="0.3">
      <c r="O413" s="202"/>
      <c r="P413" s="205"/>
      <c r="Q413" s="205"/>
    </row>
    <row r="414" spans="15:17" x14ac:dyDescent="0.3">
      <c r="O414" s="202"/>
      <c r="P414" s="205"/>
      <c r="Q414" s="205"/>
    </row>
    <row r="415" spans="15:17" x14ac:dyDescent="0.3">
      <c r="O415" s="202"/>
      <c r="P415" s="205"/>
      <c r="Q415" s="205"/>
    </row>
    <row r="416" spans="15:17" x14ac:dyDescent="0.3">
      <c r="O416" s="202"/>
      <c r="P416" s="205"/>
      <c r="Q416" s="205"/>
    </row>
    <row r="417" spans="15:17" x14ac:dyDescent="0.3">
      <c r="O417" s="202"/>
      <c r="P417" s="205"/>
      <c r="Q417" s="205"/>
    </row>
    <row r="418" spans="15:17" x14ac:dyDescent="0.3">
      <c r="O418" s="202"/>
      <c r="P418" s="205"/>
      <c r="Q418" s="205"/>
    </row>
    <row r="419" spans="15:17" x14ac:dyDescent="0.3">
      <c r="O419" s="202"/>
      <c r="P419" s="205"/>
      <c r="Q419" s="205"/>
    </row>
    <row r="420" spans="15:17" x14ac:dyDescent="0.3">
      <c r="O420" s="202"/>
      <c r="P420" s="205"/>
      <c r="Q420" s="205"/>
    </row>
    <row r="421" spans="15:17" x14ac:dyDescent="0.3">
      <c r="O421" s="202"/>
      <c r="P421" s="205"/>
      <c r="Q421" s="205"/>
    </row>
    <row r="422" spans="15:17" x14ac:dyDescent="0.3">
      <c r="O422" s="202"/>
      <c r="P422" s="205"/>
      <c r="Q422" s="205"/>
    </row>
    <row r="423" spans="15:17" x14ac:dyDescent="0.3">
      <c r="O423" s="202"/>
      <c r="P423" s="205"/>
      <c r="Q423" s="205"/>
    </row>
    <row r="424" spans="15:17" x14ac:dyDescent="0.3">
      <c r="O424" s="202"/>
      <c r="P424" s="205"/>
      <c r="Q424" s="205"/>
    </row>
    <row r="425" spans="15:17" x14ac:dyDescent="0.3">
      <c r="O425" s="202"/>
      <c r="P425" s="205"/>
      <c r="Q425" s="205"/>
    </row>
    <row r="426" spans="15:17" x14ac:dyDescent="0.3">
      <c r="O426" s="202"/>
      <c r="P426" s="205"/>
      <c r="Q426" s="205"/>
    </row>
    <row r="427" spans="15:17" x14ac:dyDescent="0.3">
      <c r="O427" s="202"/>
      <c r="P427" s="205"/>
      <c r="Q427" s="205"/>
    </row>
    <row r="428" spans="15:17" x14ac:dyDescent="0.3">
      <c r="O428" s="202"/>
      <c r="P428" s="205"/>
      <c r="Q428" s="205"/>
    </row>
    <row r="429" spans="15:17" x14ac:dyDescent="0.3">
      <c r="O429" s="202"/>
      <c r="P429" s="205"/>
      <c r="Q429" s="205"/>
    </row>
    <row r="430" spans="15:17" x14ac:dyDescent="0.3">
      <c r="O430" s="202"/>
      <c r="P430" s="205"/>
      <c r="Q430" s="205"/>
    </row>
    <row r="431" spans="15:17" x14ac:dyDescent="0.3">
      <c r="O431" s="202"/>
      <c r="P431" s="205"/>
      <c r="Q431" s="205"/>
    </row>
    <row r="432" spans="15:17" x14ac:dyDescent="0.3">
      <c r="O432" s="202"/>
      <c r="P432" s="205"/>
      <c r="Q432" s="205"/>
    </row>
    <row r="433" spans="15:17" x14ac:dyDescent="0.3">
      <c r="O433" s="202"/>
      <c r="P433" s="205"/>
      <c r="Q433" s="205"/>
    </row>
    <row r="434" spans="15:17" x14ac:dyDescent="0.3">
      <c r="O434" s="202"/>
      <c r="P434" s="205"/>
      <c r="Q434" s="205"/>
    </row>
    <row r="435" spans="15:17" x14ac:dyDescent="0.3">
      <c r="O435" s="202"/>
      <c r="P435" s="205"/>
      <c r="Q435" s="205"/>
    </row>
    <row r="436" spans="15:17" x14ac:dyDescent="0.3">
      <c r="O436" s="202"/>
      <c r="P436" s="205"/>
      <c r="Q436" s="205"/>
    </row>
    <row r="437" spans="15:17" x14ac:dyDescent="0.3">
      <c r="O437" s="202"/>
      <c r="P437" s="205"/>
      <c r="Q437" s="205"/>
    </row>
    <row r="438" spans="15:17" x14ac:dyDescent="0.3">
      <c r="O438" s="202"/>
      <c r="P438" s="205"/>
      <c r="Q438" s="205"/>
    </row>
    <row r="439" spans="15:17" x14ac:dyDescent="0.3">
      <c r="O439" s="202"/>
      <c r="P439" s="205"/>
      <c r="Q439" s="205"/>
    </row>
    <row r="440" spans="15:17" x14ac:dyDescent="0.3">
      <c r="O440" s="202"/>
      <c r="P440" s="205"/>
      <c r="Q440" s="205"/>
    </row>
    <row r="441" spans="15:17" x14ac:dyDescent="0.3">
      <c r="O441" s="202"/>
      <c r="P441" s="205"/>
      <c r="Q441" s="205"/>
    </row>
    <row r="442" spans="15:17" x14ac:dyDescent="0.3">
      <c r="O442" s="202"/>
      <c r="P442" s="205"/>
      <c r="Q442" s="205"/>
    </row>
    <row r="443" spans="15:17" x14ac:dyDescent="0.3">
      <c r="O443" s="202"/>
      <c r="P443" s="205"/>
      <c r="Q443" s="205"/>
    </row>
    <row r="444" spans="15:17" x14ac:dyDescent="0.3">
      <c r="O444" s="202"/>
      <c r="P444" s="205"/>
      <c r="Q444" s="205"/>
    </row>
    <row r="445" spans="15:17" x14ac:dyDescent="0.3">
      <c r="O445" s="202"/>
      <c r="P445" s="205"/>
      <c r="Q445" s="205"/>
    </row>
    <row r="446" spans="15:17" x14ac:dyDescent="0.3">
      <c r="O446" s="202"/>
      <c r="P446" s="205"/>
      <c r="Q446" s="205"/>
    </row>
    <row r="447" spans="15:17" x14ac:dyDescent="0.3">
      <c r="O447" s="202"/>
      <c r="P447" s="205"/>
      <c r="Q447" s="205"/>
    </row>
    <row r="448" spans="15:17" x14ac:dyDescent="0.3">
      <c r="O448" s="202"/>
      <c r="P448" s="205"/>
      <c r="Q448" s="205"/>
    </row>
    <row r="449" spans="15:17" x14ac:dyDescent="0.3">
      <c r="O449" s="202"/>
      <c r="P449" s="205"/>
      <c r="Q449" s="205"/>
    </row>
    <row r="450" spans="15:17" x14ac:dyDescent="0.3">
      <c r="O450" s="202"/>
      <c r="P450" s="205"/>
      <c r="Q450" s="205"/>
    </row>
    <row r="451" spans="15:17" x14ac:dyDescent="0.3">
      <c r="O451" s="202"/>
      <c r="P451" s="205"/>
      <c r="Q451" s="205"/>
    </row>
    <row r="452" spans="15:17" x14ac:dyDescent="0.3">
      <c r="O452" s="202"/>
      <c r="P452" s="205"/>
      <c r="Q452" s="205"/>
    </row>
    <row r="453" spans="15:17" x14ac:dyDescent="0.3">
      <c r="O453" s="202"/>
      <c r="P453" s="205"/>
      <c r="Q453" s="205"/>
    </row>
    <row r="454" spans="15:17" x14ac:dyDescent="0.3">
      <c r="O454" s="202"/>
      <c r="P454" s="205"/>
      <c r="Q454" s="205"/>
    </row>
    <row r="455" spans="15:17" x14ac:dyDescent="0.3">
      <c r="O455" s="202"/>
      <c r="P455" s="205"/>
      <c r="Q455" s="205"/>
    </row>
    <row r="456" spans="15:17" x14ac:dyDescent="0.3">
      <c r="O456" s="202"/>
      <c r="P456" s="205"/>
      <c r="Q456" s="205"/>
    </row>
    <row r="457" spans="15:17" x14ac:dyDescent="0.3">
      <c r="O457" s="202"/>
      <c r="P457" s="205"/>
      <c r="Q457" s="205"/>
    </row>
    <row r="458" spans="15:17" x14ac:dyDescent="0.3">
      <c r="O458" s="202"/>
      <c r="P458" s="205"/>
      <c r="Q458" s="205"/>
    </row>
    <row r="459" spans="15:17" x14ac:dyDescent="0.3">
      <c r="O459" s="202"/>
      <c r="P459" s="205"/>
      <c r="Q459" s="205"/>
    </row>
    <row r="460" spans="15:17" x14ac:dyDescent="0.3">
      <c r="O460" s="202"/>
      <c r="P460" s="205"/>
      <c r="Q460" s="205"/>
    </row>
    <row r="461" spans="15:17" x14ac:dyDescent="0.3">
      <c r="O461" s="202"/>
      <c r="P461" s="205"/>
      <c r="Q461" s="205"/>
    </row>
    <row r="462" spans="15:17" x14ac:dyDescent="0.3">
      <c r="O462" s="202"/>
      <c r="P462" s="205"/>
      <c r="Q462" s="205"/>
    </row>
    <row r="463" spans="15:17" x14ac:dyDescent="0.3">
      <c r="O463" s="202"/>
      <c r="P463" s="205"/>
      <c r="Q463" s="205"/>
    </row>
    <row r="464" spans="15:17" x14ac:dyDescent="0.3">
      <c r="O464" s="202"/>
      <c r="P464" s="205"/>
      <c r="Q464" s="205"/>
    </row>
    <row r="465" spans="15:17" x14ac:dyDescent="0.3">
      <c r="O465" s="202"/>
      <c r="P465" s="205"/>
      <c r="Q465" s="205"/>
    </row>
    <row r="466" spans="15:17" x14ac:dyDescent="0.3">
      <c r="O466" s="202"/>
      <c r="P466" s="205"/>
      <c r="Q466" s="205"/>
    </row>
    <row r="467" spans="15:17" x14ac:dyDescent="0.3">
      <c r="O467" s="202"/>
      <c r="P467" s="205"/>
      <c r="Q467" s="205"/>
    </row>
    <row r="468" spans="15:17" x14ac:dyDescent="0.3">
      <c r="O468" s="202"/>
      <c r="P468" s="205"/>
      <c r="Q468" s="205"/>
    </row>
    <row r="469" spans="15:17" x14ac:dyDescent="0.3">
      <c r="O469" s="202"/>
      <c r="P469" s="205"/>
      <c r="Q469" s="205"/>
    </row>
    <row r="470" spans="15:17" x14ac:dyDescent="0.3">
      <c r="O470" s="202"/>
      <c r="P470" s="205"/>
      <c r="Q470" s="205"/>
    </row>
    <row r="471" spans="15:17" x14ac:dyDescent="0.3">
      <c r="O471" s="202"/>
      <c r="P471" s="205"/>
      <c r="Q471" s="205"/>
    </row>
    <row r="472" spans="15:17" x14ac:dyDescent="0.3">
      <c r="O472" s="202"/>
      <c r="P472" s="205"/>
      <c r="Q472" s="205"/>
    </row>
    <row r="473" spans="15:17" x14ac:dyDescent="0.3">
      <c r="O473" s="202"/>
      <c r="P473" s="205"/>
      <c r="Q473" s="205"/>
    </row>
    <row r="474" spans="15:17" x14ac:dyDescent="0.3">
      <c r="O474" s="202"/>
      <c r="P474" s="205"/>
      <c r="Q474" s="205"/>
    </row>
    <row r="475" spans="15:17" x14ac:dyDescent="0.3">
      <c r="O475" s="202"/>
      <c r="P475" s="205"/>
      <c r="Q475" s="205"/>
    </row>
    <row r="476" spans="15:17" x14ac:dyDescent="0.3">
      <c r="O476" s="202"/>
      <c r="P476" s="205"/>
      <c r="Q476" s="205"/>
    </row>
    <row r="477" spans="15:17" x14ac:dyDescent="0.3">
      <c r="O477" s="202"/>
      <c r="P477" s="205"/>
      <c r="Q477" s="205"/>
    </row>
    <row r="478" spans="15:17" x14ac:dyDescent="0.3">
      <c r="O478" s="202"/>
      <c r="P478" s="205"/>
      <c r="Q478" s="205"/>
    </row>
    <row r="479" spans="15:17" x14ac:dyDescent="0.3">
      <c r="O479" s="202"/>
      <c r="P479" s="205"/>
      <c r="Q479" s="205"/>
    </row>
    <row r="480" spans="15:17" x14ac:dyDescent="0.3">
      <c r="O480" s="202"/>
      <c r="P480" s="205"/>
      <c r="Q480" s="205"/>
    </row>
    <row r="481" spans="15:17" x14ac:dyDescent="0.3">
      <c r="O481" s="202"/>
      <c r="P481" s="205"/>
      <c r="Q481" s="205"/>
    </row>
    <row r="482" spans="15:17" x14ac:dyDescent="0.3">
      <c r="O482" s="202"/>
      <c r="P482" s="205"/>
      <c r="Q482" s="205"/>
    </row>
    <row r="483" spans="15:17" x14ac:dyDescent="0.3">
      <c r="O483" s="202"/>
      <c r="P483" s="205"/>
      <c r="Q483" s="205"/>
    </row>
    <row r="484" spans="15:17" x14ac:dyDescent="0.3">
      <c r="O484" s="202"/>
      <c r="P484" s="205"/>
      <c r="Q484" s="205"/>
    </row>
    <row r="485" spans="15:17" x14ac:dyDescent="0.3">
      <c r="O485" s="202"/>
      <c r="P485" s="205"/>
      <c r="Q485" s="205"/>
    </row>
    <row r="486" spans="15:17" x14ac:dyDescent="0.3">
      <c r="O486" s="202"/>
      <c r="P486" s="205"/>
      <c r="Q486" s="205"/>
    </row>
    <row r="487" spans="15:17" x14ac:dyDescent="0.3">
      <c r="O487" s="202"/>
      <c r="P487" s="205"/>
      <c r="Q487" s="205"/>
    </row>
    <row r="488" spans="15:17" x14ac:dyDescent="0.3">
      <c r="O488" s="202"/>
      <c r="P488" s="205"/>
      <c r="Q488" s="205"/>
    </row>
    <row r="489" spans="15:17" x14ac:dyDescent="0.3">
      <c r="O489" s="202"/>
      <c r="P489" s="205"/>
      <c r="Q489" s="205"/>
    </row>
    <row r="490" spans="15:17" x14ac:dyDescent="0.3">
      <c r="O490" s="202"/>
      <c r="P490" s="205"/>
      <c r="Q490" s="205"/>
    </row>
    <row r="491" spans="15:17" x14ac:dyDescent="0.3">
      <c r="O491" s="202"/>
      <c r="P491" s="205"/>
      <c r="Q491" s="205"/>
    </row>
    <row r="492" spans="15:17" x14ac:dyDescent="0.3">
      <c r="O492" s="202"/>
      <c r="P492" s="205"/>
      <c r="Q492" s="205"/>
    </row>
    <row r="493" spans="15:17" x14ac:dyDescent="0.3">
      <c r="O493" s="202"/>
      <c r="P493" s="205"/>
      <c r="Q493" s="205"/>
    </row>
    <row r="494" spans="15:17" x14ac:dyDescent="0.3">
      <c r="O494" s="202"/>
      <c r="P494" s="205"/>
      <c r="Q494" s="205"/>
    </row>
    <row r="495" spans="15:17" x14ac:dyDescent="0.3">
      <c r="O495" s="202"/>
      <c r="P495" s="205"/>
      <c r="Q495" s="205"/>
    </row>
    <row r="496" spans="15:17" x14ac:dyDescent="0.3">
      <c r="O496" s="202"/>
      <c r="P496" s="205"/>
      <c r="Q496" s="205"/>
    </row>
    <row r="497" spans="15:17" x14ac:dyDescent="0.3">
      <c r="O497" s="202"/>
      <c r="P497" s="205"/>
      <c r="Q497" s="205"/>
    </row>
    <row r="498" spans="15:17" x14ac:dyDescent="0.3">
      <c r="O498" s="202"/>
      <c r="P498" s="205"/>
      <c r="Q498" s="205"/>
    </row>
    <row r="499" spans="15:17" x14ac:dyDescent="0.3">
      <c r="O499" s="202"/>
      <c r="P499" s="205"/>
      <c r="Q499" s="205"/>
    </row>
    <row r="500" spans="15:17" x14ac:dyDescent="0.3">
      <c r="O500" s="202"/>
      <c r="P500" s="205"/>
      <c r="Q500" s="205"/>
    </row>
    <row r="501" spans="15:17" x14ac:dyDescent="0.3">
      <c r="O501" s="202"/>
      <c r="P501" s="205"/>
      <c r="Q501" s="205"/>
    </row>
    <row r="502" spans="15:17" x14ac:dyDescent="0.3">
      <c r="O502" s="202"/>
      <c r="P502" s="205"/>
      <c r="Q502" s="205"/>
    </row>
    <row r="503" spans="15:17" x14ac:dyDescent="0.3">
      <c r="O503" s="202"/>
      <c r="P503" s="205"/>
      <c r="Q503" s="205"/>
    </row>
    <row r="504" spans="15:17" x14ac:dyDescent="0.3">
      <c r="O504" s="202"/>
      <c r="P504" s="205"/>
      <c r="Q504" s="205"/>
    </row>
    <row r="505" spans="15:17" x14ac:dyDescent="0.3">
      <c r="O505" s="202"/>
      <c r="P505" s="205"/>
      <c r="Q505" s="205"/>
    </row>
    <row r="506" spans="15:17" x14ac:dyDescent="0.3">
      <c r="O506" s="202"/>
      <c r="P506" s="205"/>
      <c r="Q506" s="205"/>
    </row>
    <row r="507" spans="15:17" x14ac:dyDescent="0.3">
      <c r="O507" s="202"/>
      <c r="P507" s="205"/>
      <c r="Q507" s="205"/>
    </row>
    <row r="508" spans="15:17" x14ac:dyDescent="0.3">
      <c r="O508" s="202"/>
      <c r="P508" s="205"/>
      <c r="Q508" s="205"/>
    </row>
    <row r="509" spans="15:17" x14ac:dyDescent="0.3">
      <c r="O509" s="202"/>
      <c r="P509" s="205"/>
      <c r="Q509" s="205"/>
    </row>
    <row r="510" spans="15:17" x14ac:dyDescent="0.3">
      <c r="O510" s="202"/>
      <c r="P510" s="205"/>
      <c r="Q510" s="205"/>
    </row>
    <row r="511" spans="15:17" x14ac:dyDescent="0.3">
      <c r="O511" s="202"/>
      <c r="P511" s="205"/>
      <c r="Q511" s="205"/>
    </row>
    <row r="512" spans="15:17" x14ac:dyDescent="0.3">
      <c r="O512" s="202"/>
      <c r="P512" s="205"/>
      <c r="Q512" s="205"/>
    </row>
    <row r="513" spans="15:17" x14ac:dyDescent="0.3">
      <c r="O513" s="202"/>
      <c r="P513" s="205"/>
      <c r="Q513" s="205"/>
    </row>
    <row r="514" spans="15:17" x14ac:dyDescent="0.3">
      <c r="O514" s="202"/>
      <c r="P514" s="205"/>
      <c r="Q514" s="205"/>
    </row>
    <row r="515" spans="15:17" x14ac:dyDescent="0.3">
      <c r="O515" s="202"/>
      <c r="P515" s="205"/>
      <c r="Q515" s="205"/>
    </row>
    <row r="516" spans="15:17" x14ac:dyDescent="0.3">
      <c r="O516" s="202"/>
      <c r="P516" s="205"/>
      <c r="Q516" s="205"/>
    </row>
    <row r="517" spans="15:17" x14ac:dyDescent="0.3">
      <c r="O517" s="202"/>
      <c r="P517" s="205"/>
      <c r="Q517" s="205"/>
    </row>
    <row r="518" spans="15:17" x14ac:dyDescent="0.3">
      <c r="O518" s="202"/>
      <c r="P518" s="205"/>
      <c r="Q518" s="205"/>
    </row>
    <row r="519" spans="15:17" x14ac:dyDescent="0.3">
      <c r="O519" s="202"/>
      <c r="P519" s="205"/>
      <c r="Q519" s="205"/>
    </row>
    <row r="520" spans="15:17" x14ac:dyDescent="0.3">
      <c r="O520" s="202"/>
      <c r="P520" s="205"/>
      <c r="Q520" s="205"/>
    </row>
    <row r="521" spans="15:17" x14ac:dyDescent="0.3">
      <c r="O521" s="202"/>
      <c r="P521" s="205"/>
      <c r="Q521" s="205"/>
    </row>
    <row r="522" spans="15:17" x14ac:dyDescent="0.3">
      <c r="O522" s="202"/>
      <c r="P522" s="205"/>
      <c r="Q522" s="205"/>
    </row>
    <row r="523" spans="15:17" x14ac:dyDescent="0.3">
      <c r="O523" s="202"/>
      <c r="P523" s="205"/>
      <c r="Q523" s="205"/>
    </row>
    <row r="524" spans="15:17" x14ac:dyDescent="0.3">
      <c r="O524" s="202"/>
      <c r="P524" s="205"/>
      <c r="Q524" s="205"/>
    </row>
    <row r="525" spans="15:17" x14ac:dyDescent="0.3">
      <c r="O525" s="202"/>
      <c r="P525" s="205"/>
      <c r="Q525" s="205"/>
    </row>
    <row r="526" spans="15:17" x14ac:dyDescent="0.3">
      <c r="O526" s="202"/>
      <c r="P526" s="205"/>
      <c r="Q526" s="205"/>
    </row>
    <row r="527" spans="15:17" x14ac:dyDescent="0.3">
      <c r="O527" s="202"/>
      <c r="P527" s="205"/>
      <c r="Q527" s="205"/>
    </row>
    <row r="528" spans="15:17" x14ac:dyDescent="0.3">
      <c r="O528" s="202"/>
      <c r="P528" s="205"/>
      <c r="Q528" s="205"/>
    </row>
    <row r="529" spans="15:17" x14ac:dyDescent="0.3">
      <c r="O529" s="202"/>
      <c r="P529" s="205"/>
      <c r="Q529" s="205"/>
    </row>
    <row r="530" spans="15:17" x14ac:dyDescent="0.3">
      <c r="O530" s="202"/>
      <c r="P530" s="205"/>
      <c r="Q530" s="205"/>
    </row>
    <row r="531" spans="15:17" x14ac:dyDescent="0.3">
      <c r="O531" s="202"/>
      <c r="P531" s="205"/>
      <c r="Q531" s="205"/>
    </row>
    <row r="532" spans="15:17" x14ac:dyDescent="0.3">
      <c r="O532" s="202"/>
      <c r="P532" s="205"/>
      <c r="Q532" s="205"/>
    </row>
    <row r="533" spans="15:17" x14ac:dyDescent="0.3">
      <c r="O533" s="202"/>
      <c r="P533" s="205"/>
      <c r="Q533" s="205"/>
    </row>
    <row r="534" spans="15:17" x14ac:dyDescent="0.3">
      <c r="O534" s="202"/>
      <c r="P534" s="205"/>
      <c r="Q534" s="205"/>
    </row>
    <row r="535" spans="15:17" x14ac:dyDescent="0.3">
      <c r="O535" s="202"/>
      <c r="P535" s="205"/>
      <c r="Q535" s="205"/>
    </row>
    <row r="536" spans="15:17" x14ac:dyDescent="0.3">
      <c r="O536" s="202"/>
      <c r="P536" s="205"/>
      <c r="Q536" s="205"/>
    </row>
    <row r="537" spans="15:17" x14ac:dyDescent="0.3">
      <c r="O537" s="202"/>
      <c r="P537" s="205"/>
      <c r="Q537" s="205"/>
    </row>
    <row r="538" spans="15:17" x14ac:dyDescent="0.3">
      <c r="O538" s="202"/>
      <c r="P538" s="205"/>
      <c r="Q538" s="205"/>
    </row>
    <row r="539" spans="15:17" x14ac:dyDescent="0.3">
      <c r="O539" s="202"/>
      <c r="P539" s="205"/>
      <c r="Q539" s="205"/>
    </row>
    <row r="540" spans="15:17" x14ac:dyDescent="0.3">
      <c r="O540" s="202"/>
      <c r="P540" s="205"/>
      <c r="Q540" s="205"/>
    </row>
    <row r="541" spans="15:17" x14ac:dyDescent="0.3">
      <c r="O541" s="202"/>
      <c r="P541" s="205"/>
      <c r="Q541" s="205"/>
    </row>
    <row r="542" spans="15:17" x14ac:dyDescent="0.3">
      <c r="O542" s="202"/>
      <c r="P542" s="205"/>
      <c r="Q542" s="205"/>
    </row>
    <row r="543" spans="15:17" x14ac:dyDescent="0.3">
      <c r="O543" s="202"/>
      <c r="P543" s="205"/>
      <c r="Q543" s="205"/>
    </row>
    <row r="544" spans="15:17" x14ac:dyDescent="0.3">
      <c r="O544" s="202"/>
      <c r="P544" s="205"/>
      <c r="Q544" s="205"/>
    </row>
    <row r="545" spans="15:17" x14ac:dyDescent="0.3">
      <c r="O545" s="202"/>
      <c r="P545" s="205"/>
      <c r="Q545" s="205"/>
    </row>
    <row r="546" spans="15:17" x14ac:dyDescent="0.3">
      <c r="O546" s="202"/>
      <c r="P546" s="205"/>
      <c r="Q546" s="205"/>
    </row>
    <row r="547" spans="15:17" x14ac:dyDescent="0.3">
      <c r="O547" s="202"/>
      <c r="P547" s="205"/>
      <c r="Q547" s="205"/>
    </row>
    <row r="548" spans="15:17" x14ac:dyDescent="0.3">
      <c r="O548" s="202"/>
      <c r="P548" s="205"/>
      <c r="Q548" s="205"/>
    </row>
    <row r="549" spans="15:17" x14ac:dyDescent="0.3">
      <c r="O549" s="202"/>
      <c r="P549" s="205"/>
      <c r="Q549" s="205"/>
    </row>
    <row r="550" spans="15:17" x14ac:dyDescent="0.3">
      <c r="O550" s="202"/>
      <c r="P550" s="205"/>
      <c r="Q550" s="205"/>
    </row>
    <row r="551" spans="15:17" x14ac:dyDescent="0.3">
      <c r="O551" s="202"/>
      <c r="P551" s="205"/>
      <c r="Q551" s="205"/>
    </row>
    <row r="552" spans="15:17" x14ac:dyDescent="0.3">
      <c r="O552" s="202"/>
      <c r="P552" s="205"/>
      <c r="Q552" s="205"/>
    </row>
    <row r="553" spans="15:17" x14ac:dyDescent="0.3">
      <c r="O553" s="202"/>
      <c r="P553" s="205"/>
      <c r="Q553" s="205"/>
    </row>
    <row r="554" spans="15:17" x14ac:dyDescent="0.3">
      <c r="O554" s="202"/>
      <c r="P554" s="205"/>
      <c r="Q554" s="205"/>
    </row>
    <row r="555" spans="15:17" x14ac:dyDescent="0.3">
      <c r="O555" s="202"/>
      <c r="P555" s="205"/>
      <c r="Q555" s="205"/>
    </row>
    <row r="556" spans="15:17" x14ac:dyDescent="0.3">
      <c r="O556" s="202"/>
      <c r="P556" s="205"/>
      <c r="Q556" s="205"/>
    </row>
    <row r="557" spans="15:17" x14ac:dyDescent="0.3">
      <c r="O557" s="202"/>
      <c r="P557" s="205"/>
      <c r="Q557" s="205"/>
    </row>
    <row r="558" spans="15:17" x14ac:dyDescent="0.3">
      <c r="O558" s="202"/>
      <c r="P558" s="205"/>
      <c r="Q558" s="205"/>
    </row>
    <row r="559" spans="15:17" x14ac:dyDescent="0.3">
      <c r="O559" s="202"/>
      <c r="P559" s="205"/>
      <c r="Q559" s="205"/>
    </row>
    <row r="560" spans="15:17" x14ac:dyDescent="0.3">
      <c r="O560" s="202"/>
      <c r="P560" s="205"/>
      <c r="Q560" s="205"/>
    </row>
    <row r="561" spans="15:17" x14ac:dyDescent="0.3">
      <c r="O561" s="202"/>
      <c r="P561" s="205"/>
      <c r="Q561" s="205"/>
    </row>
    <row r="562" spans="15:17" x14ac:dyDescent="0.3">
      <c r="O562" s="202"/>
      <c r="P562" s="205"/>
      <c r="Q562" s="205"/>
    </row>
    <row r="563" spans="15:17" x14ac:dyDescent="0.3">
      <c r="O563" s="202"/>
      <c r="P563" s="205"/>
      <c r="Q563" s="205"/>
    </row>
    <row r="564" spans="15:17" x14ac:dyDescent="0.3">
      <c r="O564" s="202"/>
      <c r="P564" s="205"/>
      <c r="Q564" s="205"/>
    </row>
    <row r="565" spans="15:17" x14ac:dyDescent="0.3">
      <c r="O565" s="202"/>
      <c r="P565" s="205"/>
      <c r="Q565" s="205"/>
    </row>
    <row r="566" spans="15:17" x14ac:dyDescent="0.3">
      <c r="O566" s="202"/>
      <c r="P566" s="205"/>
      <c r="Q566" s="205"/>
    </row>
    <row r="567" spans="15:17" x14ac:dyDescent="0.3">
      <c r="O567" s="202"/>
      <c r="P567" s="205"/>
      <c r="Q567" s="205"/>
    </row>
    <row r="568" spans="15:17" x14ac:dyDescent="0.3">
      <c r="O568" s="202"/>
      <c r="P568" s="205"/>
      <c r="Q568" s="205"/>
    </row>
    <row r="569" spans="15:17" x14ac:dyDescent="0.3">
      <c r="O569" s="202"/>
      <c r="P569" s="205"/>
      <c r="Q569" s="205"/>
    </row>
    <row r="570" spans="15:17" x14ac:dyDescent="0.3">
      <c r="O570" s="202"/>
      <c r="P570" s="205"/>
      <c r="Q570" s="205"/>
    </row>
    <row r="571" spans="15:17" x14ac:dyDescent="0.3">
      <c r="O571" s="202"/>
      <c r="P571" s="205"/>
      <c r="Q571" s="205"/>
    </row>
    <row r="572" spans="15:17" x14ac:dyDescent="0.3">
      <c r="O572" s="202"/>
      <c r="P572" s="205"/>
      <c r="Q572" s="205"/>
    </row>
    <row r="573" spans="15:17" x14ac:dyDescent="0.3">
      <c r="O573" s="202"/>
      <c r="P573" s="205"/>
      <c r="Q573" s="205"/>
    </row>
    <row r="574" spans="15:17" x14ac:dyDescent="0.3">
      <c r="O574" s="202"/>
      <c r="P574" s="205"/>
      <c r="Q574" s="205"/>
    </row>
    <row r="575" spans="15:17" x14ac:dyDescent="0.3">
      <c r="O575" s="202"/>
      <c r="P575" s="205"/>
      <c r="Q575" s="205"/>
    </row>
    <row r="576" spans="15:17" x14ac:dyDescent="0.3">
      <c r="O576" s="202"/>
      <c r="P576" s="205"/>
      <c r="Q576" s="205"/>
    </row>
    <row r="577" spans="15:17" x14ac:dyDescent="0.3">
      <c r="O577" s="202"/>
      <c r="P577" s="205"/>
      <c r="Q577" s="205"/>
    </row>
    <row r="578" spans="15:17" x14ac:dyDescent="0.3">
      <c r="O578" s="202"/>
      <c r="P578" s="205"/>
      <c r="Q578" s="205"/>
    </row>
    <row r="579" spans="15:17" x14ac:dyDescent="0.3">
      <c r="O579" s="202"/>
      <c r="P579" s="205"/>
      <c r="Q579" s="205"/>
    </row>
    <row r="580" spans="15:17" x14ac:dyDescent="0.3">
      <c r="O580" s="202"/>
      <c r="P580" s="205"/>
      <c r="Q580" s="205"/>
    </row>
    <row r="581" spans="15:17" x14ac:dyDescent="0.3">
      <c r="O581" s="202"/>
      <c r="P581" s="205"/>
      <c r="Q581" s="205"/>
    </row>
    <row r="582" spans="15:17" x14ac:dyDescent="0.3">
      <c r="O582" s="202"/>
      <c r="P582" s="205"/>
      <c r="Q582" s="205"/>
    </row>
    <row r="583" spans="15:17" x14ac:dyDescent="0.3">
      <c r="O583" s="202"/>
      <c r="P583" s="205"/>
      <c r="Q583" s="205"/>
    </row>
    <row r="584" spans="15:17" x14ac:dyDescent="0.3">
      <c r="O584" s="202"/>
      <c r="P584" s="205"/>
      <c r="Q584" s="205"/>
    </row>
    <row r="585" spans="15:17" x14ac:dyDescent="0.3">
      <c r="O585" s="202"/>
      <c r="P585" s="205"/>
      <c r="Q585" s="205"/>
    </row>
    <row r="586" spans="15:17" x14ac:dyDescent="0.3">
      <c r="O586" s="202"/>
      <c r="P586" s="205"/>
      <c r="Q586" s="205"/>
    </row>
    <row r="587" spans="15:17" x14ac:dyDescent="0.3">
      <c r="O587" s="202"/>
      <c r="P587" s="205"/>
      <c r="Q587" s="205"/>
    </row>
    <row r="588" spans="15:17" x14ac:dyDescent="0.3">
      <c r="O588" s="202"/>
      <c r="P588" s="205"/>
      <c r="Q588" s="205"/>
    </row>
    <row r="589" spans="15:17" x14ac:dyDescent="0.3">
      <c r="O589" s="202"/>
      <c r="P589" s="205"/>
      <c r="Q589" s="205"/>
    </row>
    <row r="590" spans="15:17" x14ac:dyDescent="0.3">
      <c r="O590" s="202"/>
      <c r="P590" s="205"/>
      <c r="Q590" s="205"/>
    </row>
    <row r="591" spans="15:17" x14ac:dyDescent="0.3">
      <c r="O591" s="202"/>
      <c r="P591" s="205"/>
      <c r="Q591" s="205"/>
    </row>
    <row r="592" spans="15:17" x14ac:dyDescent="0.3">
      <c r="O592" s="202"/>
      <c r="P592" s="205"/>
      <c r="Q592" s="205"/>
    </row>
    <row r="593" spans="15:17" x14ac:dyDescent="0.3">
      <c r="O593" s="202"/>
      <c r="P593" s="205"/>
      <c r="Q593" s="205"/>
    </row>
    <row r="594" spans="15:17" x14ac:dyDescent="0.3">
      <c r="O594" s="202"/>
      <c r="P594" s="205"/>
      <c r="Q594" s="205"/>
    </row>
    <row r="595" spans="15:17" x14ac:dyDescent="0.3">
      <c r="O595" s="202"/>
      <c r="P595" s="205"/>
      <c r="Q595" s="205"/>
    </row>
    <row r="596" spans="15:17" x14ac:dyDescent="0.3">
      <c r="O596" s="202"/>
      <c r="P596" s="205"/>
      <c r="Q596" s="205"/>
    </row>
    <row r="597" spans="15:17" x14ac:dyDescent="0.3">
      <c r="O597" s="202"/>
      <c r="P597" s="205"/>
      <c r="Q597" s="205"/>
    </row>
    <row r="598" spans="15:17" x14ac:dyDescent="0.3">
      <c r="O598" s="202"/>
      <c r="P598" s="205"/>
      <c r="Q598" s="205"/>
    </row>
    <row r="599" spans="15:17" x14ac:dyDescent="0.3">
      <c r="O599" s="202"/>
      <c r="P599" s="205"/>
      <c r="Q599" s="205"/>
    </row>
    <row r="600" spans="15:17" x14ac:dyDescent="0.3">
      <c r="O600" s="202"/>
      <c r="P600" s="205"/>
      <c r="Q600" s="205"/>
    </row>
    <row r="601" spans="15:17" x14ac:dyDescent="0.3">
      <c r="O601" s="202"/>
      <c r="P601" s="205"/>
      <c r="Q601" s="205"/>
    </row>
    <row r="602" spans="15:17" x14ac:dyDescent="0.3">
      <c r="O602" s="202"/>
      <c r="P602" s="205"/>
      <c r="Q602" s="205"/>
    </row>
    <row r="603" spans="15:17" x14ac:dyDescent="0.3">
      <c r="O603" s="202"/>
      <c r="P603" s="205"/>
      <c r="Q603" s="205"/>
    </row>
    <row r="604" spans="15:17" x14ac:dyDescent="0.3">
      <c r="O604" s="202"/>
      <c r="P604" s="205"/>
      <c r="Q604" s="205"/>
    </row>
    <row r="605" spans="15:17" x14ac:dyDescent="0.3">
      <c r="O605" s="202"/>
      <c r="P605" s="205"/>
      <c r="Q605" s="205"/>
    </row>
    <row r="606" spans="15:17" x14ac:dyDescent="0.3">
      <c r="O606" s="202"/>
      <c r="P606" s="205"/>
      <c r="Q606" s="205"/>
    </row>
    <row r="607" spans="15:17" x14ac:dyDescent="0.3">
      <c r="O607" s="202"/>
      <c r="P607" s="205"/>
      <c r="Q607" s="205"/>
    </row>
    <row r="608" spans="15:17" x14ac:dyDescent="0.3">
      <c r="O608" s="202"/>
      <c r="P608" s="205"/>
      <c r="Q608" s="205"/>
    </row>
    <row r="609" spans="15:17" x14ac:dyDescent="0.3">
      <c r="O609" s="202"/>
      <c r="P609" s="205"/>
      <c r="Q609" s="205"/>
    </row>
    <row r="610" spans="15:17" x14ac:dyDescent="0.3">
      <c r="O610" s="202"/>
      <c r="P610" s="205"/>
      <c r="Q610" s="205"/>
    </row>
    <row r="611" spans="15:17" x14ac:dyDescent="0.3">
      <c r="O611" s="202"/>
      <c r="P611" s="205"/>
      <c r="Q611" s="205"/>
    </row>
    <row r="612" spans="15:17" x14ac:dyDescent="0.3">
      <c r="O612" s="202"/>
      <c r="P612" s="205"/>
      <c r="Q612" s="205"/>
    </row>
    <row r="613" spans="15:17" x14ac:dyDescent="0.3">
      <c r="O613" s="202"/>
      <c r="P613" s="205"/>
      <c r="Q613" s="205"/>
    </row>
    <row r="614" spans="15:17" x14ac:dyDescent="0.3">
      <c r="O614" s="202"/>
      <c r="P614" s="205"/>
      <c r="Q614" s="205"/>
    </row>
    <row r="615" spans="15:17" x14ac:dyDescent="0.3">
      <c r="O615" s="202"/>
      <c r="P615" s="205"/>
      <c r="Q615" s="205"/>
    </row>
    <row r="616" spans="15:17" x14ac:dyDescent="0.3">
      <c r="O616" s="202"/>
      <c r="P616" s="205"/>
      <c r="Q616" s="205"/>
    </row>
    <row r="617" spans="15:17" x14ac:dyDescent="0.3">
      <c r="O617" s="202"/>
      <c r="P617" s="205"/>
      <c r="Q617" s="205"/>
    </row>
    <row r="618" spans="15:17" x14ac:dyDescent="0.3">
      <c r="O618" s="202"/>
      <c r="P618" s="205"/>
      <c r="Q618" s="205"/>
    </row>
    <row r="619" spans="15:17" x14ac:dyDescent="0.3">
      <c r="O619" s="202"/>
      <c r="P619" s="205"/>
      <c r="Q619" s="205"/>
    </row>
    <row r="620" spans="15:17" x14ac:dyDescent="0.3">
      <c r="O620" s="202"/>
      <c r="P620" s="205"/>
      <c r="Q620" s="205"/>
    </row>
    <row r="621" spans="15:17" x14ac:dyDescent="0.3">
      <c r="O621" s="202"/>
      <c r="P621" s="205"/>
      <c r="Q621" s="205"/>
    </row>
    <row r="622" spans="15:17" x14ac:dyDescent="0.3">
      <c r="O622" s="202"/>
      <c r="P622" s="205"/>
      <c r="Q622" s="205"/>
    </row>
    <row r="623" spans="15:17" x14ac:dyDescent="0.3">
      <c r="O623" s="202"/>
      <c r="P623" s="205"/>
      <c r="Q623" s="205"/>
    </row>
    <row r="624" spans="15:17" x14ac:dyDescent="0.3">
      <c r="O624" s="202"/>
      <c r="P624" s="205"/>
      <c r="Q624" s="205"/>
    </row>
    <row r="625" spans="15:17" x14ac:dyDescent="0.3">
      <c r="O625" s="202"/>
      <c r="P625" s="205"/>
      <c r="Q625" s="205"/>
    </row>
    <row r="626" spans="15:17" x14ac:dyDescent="0.3">
      <c r="O626" s="202"/>
      <c r="P626" s="205"/>
      <c r="Q626" s="205"/>
    </row>
    <row r="627" spans="15:17" x14ac:dyDescent="0.3">
      <c r="O627" s="202"/>
      <c r="P627" s="205"/>
      <c r="Q627" s="205"/>
    </row>
    <row r="628" spans="15:17" x14ac:dyDescent="0.3">
      <c r="O628" s="202"/>
      <c r="P628" s="205"/>
      <c r="Q628" s="205"/>
    </row>
    <row r="629" spans="15:17" x14ac:dyDescent="0.3">
      <c r="O629" s="202"/>
      <c r="P629" s="205"/>
      <c r="Q629" s="205"/>
    </row>
    <row r="630" spans="15:17" x14ac:dyDescent="0.3">
      <c r="O630" s="202"/>
      <c r="P630" s="205"/>
      <c r="Q630" s="205"/>
    </row>
    <row r="631" spans="15:17" x14ac:dyDescent="0.3">
      <c r="O631" s="202"/>
      <c r="P631" s="205"/>
      <c r="Q631" s="205"/>
    </row>
    <row r="632" spans="15:17" x14ac:dyDescent="0.3">
      <c r="O632" s="202"/>
      <c r="P632" s="205"/>
      <c r="Q632" s="205"/>
    </row>
    <row r="633" spans="15:17" x14ac:dyDescent="0.3">
      <c r="O633" s="202"/>
      <c r="P633" s="205"/>
      <c r="Q633" s="205"/>
    </row>
    <row r="634" spans="15:17" x14ac:dyDescent="0.3">
      <c r="O634" s="202"/>
      <c r="P634" s="205"/>
      <c r="Q634" s="205"/>
    </row>
    <row r="635" spans="15:17" x14ac:dyDescent="0.3">
      <c r="O635" s="202"/>
      <c r="P635" s="205"/>
      <c r="Q635" s="205"/>
    </row>
    <row r="636" spans="15:17" x14ac:dyDescent="0.3">
      <c r="O636" s="202"/>
      <c r="P636" s="205"/>
      <c r="Q636" s="205"/>
    </row>
    <row r="637" spans="15:17" x14ac:dyDescent="0.3">
      <c r="O637" s="202"/>
      <c r="P637" s="205"/>
      <c r="Q637" s="205"/>
    </row>
    <row r="638" spans="15:17" x14ac:dyDescent="0.3">
      <c r="O638" s="202"/>
      <c r="P638" s="205"/>
      <c r="Q638" s="205"/>
    </row>
    <row r="639" spans="15:17" x14ac:dyDescent="0.3">
      <c r="O639" s="202"/>
      <c r="P639" s="205"/>
      <c r="Q639" s="205"/>
    </row>
    <row r="640" spans="15:17" x14ac:dyDescent="0.3">
      <c r="O640" s="202"/>
      <c r="P640" s="205"/>
      <c r="Q640" s="205"/>
    </row>
    <row r="641" spans="15:17" x14ac:dyDescent="0.3">
      <c r="O641" s="202"/>
      <c r="P641" s="205"/>
      <c r="Q641" s="205"/>
    </row>
    <row r="642" spans="15:17" x14ac:dyDescent="0.3">
      <c r="O642" s="202"/>
      <c r="P642" s="205"/>
      <c r="Q642" s="205"/>
    </row>
    <row r="643" spans="15:17" x14ac:dyDescent="0.3">
      <c r="O643" s="202"/>
      <c r="P643" s="205"/>
      <c r="Q643" s="205"/>
    </row>
    <row r="644" spans="15:17" x14ac:dyDescent="0.3">
      <c r="O644" s="202"/>
      <c r="P644" s="205"/>
      <c r="Q644" s="205"/>
    </row>
    <row r="645" spans="15:17" x14ac:dyDescent="0.3">
      <c r="O645" s="202"/>
      <c r="P645" s="205"/>
      <c r="Q645" s="205"/>
    </row>
    <row r="646" spans="15:17" x14ac:dyDescent="0.3">
      <c r="O646" s="202"/>
      <c r="P646" s="205"/>
      <c r="Q646" s="205"/>
    </row>
    <row r="647" spans="15:17" x14ac:dyDescent="0.3">
      <c r="O647" s="202"/>
      <c r="P647" s="205"/>
      <c r="Q647" s="205"/>
    </row>
    <row r="648" spans="15:17" x14ac:dyDescent="0.3">
      <c r="O648" s="202"/>
      <c r="P648" s="205"/>
      <c r="Q648" s="205"/>
    </row>
    <row r="649" spans="15:17" x14ac:dyDescent="0.3">
      <c r="O649" s="202"/>
      <c r="P649" s="205"/>
      <c r="Q649" s="205"/>
    </row>
    <row r="650" spans="15:17" x14ac:dyDescent="0.3">
      <c r="O650" s="202"/>
      <c r="P650" s="205"/>
      <c r="Q650" s="205"/>
    </row>
    <row r="651" spans="15:17" x14ac:dyDescent="0.3">
      <c r="O651" s="202"/>
      <c r="P651" s="205"/>
      <c r="Q651" s="205"/>
    </row>
    <row r="652" spans="15:17" x14ac:dyDescent="0.3">
      <c r="O652" s="202"/>
      <c r="P652" s="205"/>
      <c r="Q652" s="205"/>
    </row>
    <row r="653" spans="15:17" x14ac:dyDescent="0.3">
      <c r="O653" s="202"/>
      <c r="P653" s="205"/>
      <c r="Q653" s="205"/>
    </row>
    <row r="654" spans="15:17" x14ac:dyDescent="0.3">
      <c r="O654" s="202"/>
      <c r="P654" s="205"/>
      <c r="Q654" s="205"/>
    </row>
    <row r="655" spans="15:17" x14ac:dyDescent="0.3">
      <c r="O655" s="202"/>
      <c r="P655" s="205"/>
      <c r="Q655" s="205"/>
    </row>
    <row r="656" spans="15:17" x14ac:dyDescent="0.3">
      <c r="O656" s="202"/>
      <c r="P656" s="205"/>
      <c r="Q656" s="205"/>
    </row>
    <row r="657" spans="15:17" x14ac:dyDescent="0.3">
      <c r="O657" s="202"/>
      <c r="P657" s="205"/>
      <c r="Q657" s="205"/>
    </row>
    <row r="658" spans="15:17" x14ac:dyDescent="0.3">
      <c r="O658" s="202"/>
      <c r="P658" s="205"/>
      <c r="Q658" s="205"/>
    </row>
    <row r="659" spans="15:17" x14ac:dyDescent="0.3">
      <c r="O659" s="202"/>
      <c r="P659" s="205"/>
      <c r="Q659" s="205"/>
    </row>
    <row r="660" spans="15:17" x14ac:dyDescent="0.3">
      <c r="O660" s="202"/>
      <c r="P660" s="205"/>
      <c r="Q660" s="205"/>
    </row>
    <row r="661" spans="15:17" x14ac:dyDescent="0.3">
      <c r="O661" s="202"/>
      <c r="P661" s="205"/>
      <c r="Q661" s="205"/>
    </row>
    <row r="662" spans="15:17" x14ac:dyDescent="0.3">
      <c r="O662" s="202"/>
      <c r="P662" s="205"/>
      <c r="Q662" s="205"/>
    </row>
    <row r="663" spans="15:17" x14ac:dyDescent="0.3">
      <c r="O663" s="202"/>
      <c r="P663" s="205"/>
      <c r="Q663" s="205"/>
    </row>
    <row r="664" spans="15:17" x14ac:dyDescent="0.3">
      <c r="O664" s="202"/>
      <c r="P664" s="205"/>
      <c r="Q664" s="205"/>
    </row>
    <row r="665" spans="15:17" x14ac:dyDescent="0.3">
      <c r="O665" s="202"/>
      <c r="P665" s="205"/>
      <c r="Q665" s="205"/>
    </row>
    <row r="666" spans="15:17" x14ac:dyDescent="0.3">
      <c r="O666" s="202"/>
      <c r="P666" s="205"/>
      <c r="Q666" s="205"/>
    </row>
    <row r="667" spans="15:17" x14ac:dyDescent="0.3">
      <c r="O667" s="202"/>
      <c r="P667" s="205"/>
      <c r="Q667" s="205"/>
    </row>
    <row r="668" spans="15:17" x14ac:dyDescent="0.3">
      <c r="O668" s="202"/>
      <c r="P668" s="205"/>
      <c r="Q668" s="205"/>
    </row>
    <row r="669" spans="15:17" x14ac:dyDescent="0.3">
      <c r="O669" s="202"/>
      <c r="P669" s="205"/>
      <c r="Q669" s="205"/>
    </row>
    <row r="670" spans="15:17" x14ac:dyDescent="0.3">
      <c r="O670" s="202"/>
      <c r="P670" s="205"/>
      <c r="Q670" s="205"/>
    </row>
    <row r="671" spans="15:17" x14ac:dyDescent="0.3">
      <c r="O671" s="202"/>
      <c r="P671" s="205"/>
      <c r="Q671" s="205"/>
    </row>
    <row r="672" spans="15:17" x14ac:dyDescent="0.3">
      <c r="O672" s="202"/>
      <c r="P672" s="205"/>
      <c r="Q672" s="205"/>
    </row>
    <row r="673" spans="15:17" x14ac:dyDescent="0.3">
      <c r="O673" s="202"/>
      <c r="P673" s="205"/>
      <c r="Q673" s="205"/>
    </row>
    <row r="674" spans="15:17" x14ac:dyDescent="0.3">
      <c r="O674" s="202"/>
      <c r="P674" s="205"/>
      <c r="Q674" s="205"/>
    </row>
    <row r="675" spans="15:17" x14ac:dyDescent="0.3">
      <c r="O675" s="202"/>
      <c r="P675" s="205"/>
      <c r="Q675" s="205"/>
    </row>
    <row r="676" spans="15:17" x14ac:dyDescent="0.3">
      <c r="O676" s="202"/>
      <c r="P676" s="205"/>
      <c r="Q676" s="205"/>
    </row>
    <row r="677" spans="15:17" x14ac:dyDescent="0.3">
      <c r="O677" s="202"/>
      <c r="P677" s="205"/>
      <c r="Q677" s="205"/>
    </row>
    <row r="678" spans="15:17" x14ac:dyDescent="0.3">
      <c r="O678" s="202"/>
      <c r="P678" s="205"/>
      <c r="Q678" s="205"/>
    </row>
    <row r="679" spans="15:17" x14ac:dyDescent="0.3">
      <c r="O679" s="202"/>
      <c r="P679" s="205"/>
      <c r="Q679" s="205"/>
    </row>
    <row r="680" spans="15:17" x14ac:dyDescent="0.3">
      <c r="O680" s="202"/>
      <c r="P680" s="205"/>
      <c r="Q680" s="205"/>
    </row>
    <row r="681" spans="15:17" x14ac:dyDescent="0.3">
      <c r="O681" s="202"/>
      <c r="P681" s="205"/>
      <c r="Q681" s="205"/>
    </row>
    <row r="682" spans="15:17" x14ac:dyDescent="0.3">
      <c r="O682" s="202"/>
      <c r="P682" s="205"/>
      <c r="Q682" s="205"/>
    </row>
    <row r="683" spans="15:17" x14ac:dyDescent="0.3">
      <c r="O683" s="202"/>
      <c r="P683" s="205"/>
      <c r="Q683" s="205"/>
    </row>
    <row r="684" spans="15:17" x14ac:dyDescent="0.3">
      <c r="O684" s="202"/>
      <c r="P684" s="205"/>
      <c r="Q684" s="205"/>
    </row>
    <row r="685" spans="15:17" x14ac:dyDescent="0.3">
      <c r="O685" s="202"/>
      <c r="P685" s="205"/>
      <c r="Q685" s="205"/>
    </row>
    <row r="686" spans="15:17" x14ac:dyDescent="0.3">
      <c r="O686" s="202"/>
      <c r="P686" s="205"/>
      <c r="Q686" s="205"/>
    </row>
    <row r="687" spans="15:17" x14ac:dyDescent="0.3">
      <c r="O687" s="202"/>
      <c r="P687" s="205"/>
      <c r="Q687" s="205"/>
    </row>
    <row r="688" spans="15:17" x14ac:dyDescent="0.3">
      <c r="O688" s="202"/>
      <c r="P688" s="205"/>
      <c r="Q688" s="205"/>
    </row>
    <row r="689" spans="15:17" x14ac:dyDescent="0.3">
      <c r="O689" s="202"/>
      <c r="P689" s="205"/>
      <c r="Q689" s="205"/>
    </row>
    <row r="690" spans="15:17" x14ac:dyDescent="0.3">
      <c r="O690" s="202"/>
      <c r="P690" s="205"/>
      <c r="Q690" s="205"/>
    </row>
    <row r="691" spans="15:17" x14ac:dyDescent="0.3">
      <c r="O691" s="202"/>
      <c r="P691" s="205"/>
      <c r="Q691" s="205"/>
    </row>
    <row r="692" spans="15:17" x14ac:dyDescent="0.3">
      <c r="O692" s="202"/>
      <c r="P692" s="205"/>
      <c r="Q692" s="205"/>
    </row>
    <row r="693" spans="15:17" x14ac:dyDescent="0.3">
      <c r="O693" s="202"/>
      <c r="P693" s="205"/>
      <c r="Q693" s="205"/>
    </row>
    <row r="694" spans="15:17" x14ac:dyDescent="0.3">
      <c r="O694" s="202"/>
      <c r="P694" s="205"/>
      <c r="Q694" s="205"/>
    </row>
    <row r="695" spans="15:17" x14ac:dyDescent="0.3">
      <c r="O695" s="202"/>
      <c r="P695" s="205"/>
      <c r="Q695" s="205"/>
    </row>
    <row r="696" spans="15:17" x14ac:dyDescent="0.3">
      <c r="O696" s="202"/>
      <c r="P696" s="205"/>
      <c r="Q696" s="205"/>
    </row>
    <row r="697" spans="15:17" x14ac:dyDescent="0.3">
      <c r="O697" s="202"/>
      <c r="P697" s="205"/>
      <c r="Q697" s="205"/>
    </row>
    <row r="698" spans="15:17" x14ac:dyDescent="0.3">
      <c r="O698" s="202"/>
      <c r="P698" s="205"/>
      <c r="Q698" s="205"/>
    </row>
    <row r="699" spans="15:17" x14ac:dyDescent="0.3">
      <c r="O699" s="202"/>
      <c r="P699" s="205"/>
      <c r="Q699" s="205"/>
    </row>
    <row r="700" spans="15:17" x14ac:dyDescent="0.3">
      <c r="O700" s="202"/>
      <c r="P700" s="205"/>
      <c r="Q700" s="205"/>
    </row>
    <row r="701" spans="15:17" x14ac:dyDescent="0.3">
      <c r="O701" s="202"/>
      <c r="P701" s="205"/>
      <c r="Q701" s="205"/>
    </row>
    <row r="702" spans="15:17" x14ac:dyDescent="0.3">
      <c r="O702" s="202"/>
      <c r="P702" s="205"/>
      <c r="Q702" s="205"/>
    </row>
    <row r="703" spans="15:17" x14ac:dyDescent="0.3">
      <c r="O703" s="202"/>
      <c r="P703" s="205"/>
      <c r="Q703" s="205"/>
    </row>
    <row r="704" spans="15:17" x14ac:dyDescent="0.3">
      <c r="O704" s="202"/>
      <c r="P704" s="205"/>
      <c r="Q704" s="205"/>
    </row>
    <row r="705" spans="15:17" x14ac:dyDescent="0.3">
      <c r="O705" s="202"/>
      <c r="P705" s="205"/>
      <c r="Q705" s="205"/>
    </row>
    <row r="706" spans="15:17" x14ac:dyDescent="0.3">
      <c r="O706" s="202"/>
      <c r="P706" s="205"/>
      <c r="Q706" s="205"/>
    </row>
    <row r="707" spans="15:17" x14ac:dyDescent="0.3">
      <c r="O707" s="202"/>
      <c r="P707" s="205"/>
      <c r="Q707" s="205"/>
    </row>
    <row r="708" spans="15:17" x14ac:dyDescent="0.3">
      <c r="O708" s="202"/>
      <c r="P708" s="205"/>
      <c r="Q708" s="205"/>
    </row>
    <row r="709" spans="15:17" x14ac:dyDescent="0.3">
      <c r="O709" s="202"/>
      <c r="P709" s="205"/>
      <c r="Q709" s="205"/>
    </row>
    <row r="710" spans="15:17" x14ac:dyDescent="0.3">
      <c r="O710" s="202"/>
      <c r="P710" s="205"/>
      <c r="Q710" s="205"/>
    </row>
    <row r="711" spans="15:17" x14ac:dyDescent="0.3">
      <c r="O711" s="202"/>
      <c r="P711" s="205"/>
      <c r="Q711" s="205"/>
    </row>
    <row r="712" spans="15:17" x14ac:dyDescent="0.3">
      <c r="O712" s="202"/>
      <c r="P712" s="205"/>
      <c r="Q712" s="205"/>
    </row>
    <row r="713" spans="15:17" x14ac:dyDescent="0.3">
      <c r="O713" s="202"/>
      <c r="P713" s="205"/>
      <c r="Q713" s="205"/>
    </row>
    <row r="714" spans="15:17" x14ac:dyDescent="0.3">
      <c r="O714" s="202"/>
      <c r="P714" s="205"/>
      <c r="Q714" s="205"/>
    </row>
    <row r="715" spans="15:17" x14ac:dyDescent="0.3">
      <c r="O715" s="202"/>
      <c r="P715" s="205"/>
      <c r="Q715" s="205"/>
    </row>
    <row r="716" spans="15:17" x14ac:dyDescent="0.3">
      <c r="O716" s="202"/>
      <c r="P716" s="205"/>
      <c r="Q716" s="205"/>
    </row>
    <row r="717" spans="15:17" x14ac:dyDescent="0.3">
      <c r="O717" s="202"/>
      <c r="P717" s="205"/>
      <c r="Q717" s="205"/>
    </row>
    <row r="718" spans="15:17" x14ac:dyDescent="0.3">
      <c r="O718" s="202"/>
      <c r="P718" s="205"/>
      <c r="Q718" s="205"/>
    </row>
    <row r="719" spans="15:17" x14ac:dyDescent="0.3">
      <c r="O719" s="202"/>
      <c r="P719" s="205"/>
      <c r="Q719" s="205"/>
    </row>
    <row r="720" spans="15:17" x14ac:dyDescent="0.3">
      <c r="O720" s="202"/>
      <c r="P720" s="205"/>
      <c r="Q720" s="205"/>
    </row>
    <row r="721" spans="15:17" x14ac:dyDescent="0.3">
      <c r="O721" s="202"/>
      <c r="P721" s="205"/>
      <c r="Q721" s="205"/>
    </row>
    <row r="722" spans="15:17" x14ac:dyDescent="0.3">
      <c r="O722" s="202"/>
      <c r="P722" s="205"/>
      <c r="Q722" s="205"/>
    </row>
    <row r="723" spans="15:17" x14ac:dyDescent="0.3">
      <c r="O723" s="202"/>
      <c r="P723" s="205"/>
      <c r="Q723" s="205"/>
    </row>
    <row r="724" spans="15:17" x14ac:dyDescent="0.3">
      <c r="O724" s="202"/>
      <c r="P724" s="205"/>
      <c r="Q724" s="205"/>
    </row>
    <row r="725" spans="15:17" x14ac:dyDescent="0.3">
      <c r="O725" s="202"/>
      <c r="P725" s="205"/>
      <c r="Q725" s="205"/>
    </row>
    <row r="726" spans="15:17" x14ac:dyDescent="0.3">
      <c r="O726" s="202"/>
      <c r="P726" s="205"/>
      <c r="Q726" s="205"/>
    </row>
    <row r="727" spans="15:17" x14ac:dyDescent="0.3">
      <c r="O727" s="202"/>
      <c r="P727" s="205"/>
      <c r="Q727" s="205"/>
    </row>
    <row r="728" spans="15:17" x14ac:dyDescent="0.3">
      <c r="O728" s="202"/>
      <c r="P728" s="205"/>
      <c r="Q728" s="205"/>
    </row>
    <row r="729" spans="15:17" x14ac:dyDescent="0.3">
      <c r="O729" s="202"/>
      <c r="P729" s="205"/>
      <c r="Q729" s="205"/>
    </row>
    <row r="730" spans="15:17" x14ac:dyDescent="0.3">
      <c r="O730" s="202"/>
      <c r="P730" s="205"/>
      <c r="Q730" s="205"/>
    </row>
    <row r="731" spans="15:17" x14ac:dyDescent="0.3">
      <c r="O731" s="202"/>
      <c r="P731" s="205"/>
      <c r="Q731" s="205"/>
    </row>
    <row r="732" spans="15:17" x14ac:dyDescent="0.3">
      <c r="O732" s="202"/>
      <c r="P732" s="205"/>
      <c r="Q732" s="205"/>
    </row>
    <row r="733" spans="15:17" x14ac:dyDescent="0.3">
      <c r="O733" s="202"/>
      <c r="P733" s="205"/>
      <c r="Q733" s="205"/>
    </row>
    <row r="734" spans="15:17" x14ac:dyDescent="0.3">
      <c r="O734" s="202"/>
      <c r="P734" s="205"/>
      <c r="Q734" s="205"/>
    </row>
    <row r="735" spans="15:17" x14ac:dyDescent="0.3">
      <c r="O735" s="202"/>
      <c r="P735" s="205"/>
      <c r="Q735" s="205"/>
    </row>
    <row r="736" spans="15:17" x14ac:dyDescent="0.3">
      <c r="O736" s="202"/>
      <c r="P736" s="205"/>
      <c r="Q736" s="205"/>
    </row>
    <row r="737" spans="15:17" x14ac:dyDescent="0.3">
      <c r="O737" s="202"/>
      <c r="P737" s="205"/>
      <c r="Q737" s="205"/>
    </row>
    <row r="738" spans="15:17" x14ac:dyDescent="0.3">
      <c r="O738" s="202"/>
      <c r="P738" s="205"/>
      <c r="Q738" s="205"/>
    </row>
    <row r="739" spans="15:17" x14ac:dyDescent="0.3">
      <c r="O739" s="202"/>
      <c r="P739" s="205"/>
      <c r="Q739" s="205"/>
    </row>
    <row r="740" spans="15:17" x14ac:dyDescent="0.3">
      <c r="O740" s="202"/>
      <c r="P740" s="205"/>
      <c r="Q740" s="205"/>
    </row>
    <row r="741" spans="15:17" x14ac:dyDescent="0.3">
      <c r="O741" s="202"/>
      <c r="P741" s="205"/>
      <c r="Q741" s="205"/>
    </row>
    <row r="742" spans="15:17" x14ac:dyDescent="0.3">
      <c r="O742" s="202"/>
      <c r="P742" s="205"/>
      <c r="Q742" s="205"/>
    </row>
    <row r="743" spans="15:17" x14ac:dyDescent="0.3">
      <c r="O743" s="202"/>
      <c r="P743" s="205"/>
      <c r="Q743" s="205"/>
    </row>
    <row r="744" spans="15:17" x14ac:dyDescent="0.3">
      <c r="O744" s="202"/>
      <c r="P744" s="205"/>
      <c r="Q744" s="205"/>
    </row>
    <row r="745" spans="15:17" x14ac:dyDescent="0.3">
      <c r="O745" s="202"/>
      <c r="P745" s="205"/>
      <c r="Q745" s="205"/>
    </row>
    <row r="746" spans="15:17" x14ac:dyDescent="0.3">
      <c r="O746" s="202"/>
      <c r="P746" s="205"/>
      <c r="Q746" s="205"/>
    </row>
    <row r="747" spans="15:17" x14ac:dyDescent="0.3">
      <c r="O747" s="202"/>
      <c r="P747" s="205"/>
      <c r="Q747" s="205"/>
    </row>
    <row r="748" spans="15:17" x14ac:dyDescent="0.3">
      <c r="O748" s="202"/>
      <c r="P748" s="205"/>
      <c r="Q748" s="205"/>
    </row>
    <row r="749" spans="15:17" x14ac:dyDescent="0.3">
      <c r="O749" s="202"/>
      <c r="P749" s="205"/>
      <c r="Q749" s="205"/>
    </row>
    <row r="750" spans="15:17" x14ac:dyDescent="0.3">
      <c r="O750" s="202"/>
      <c r="P750" s="205"/>
      <c r="Q750" s="205"/>
    </row>
    <row r="751" spans="15:17" x14ac:dyDescent="0.3">
      <c r="O751" s="202"/>
      <c r="P751" s="205"/>
      <c r="Q751" s="205"/>
    </row>
    <row r="752" spans="15:17" x14ac:dyDescent="0.3">
      <c r="O752" s="202"/>
      <c r="P752" s="205"/>
      <c r="Q752" s="205"/>
    </row>
    <row r="753" spans="15:17" x14ac:dyDescent="0.3">
      <c r="O753" s="202"/>
      <c r="P753" s="205"/>
      <c r="Q753" s="205"/>
    </row>
    <row r="754" spans="15:17" x14ac:dyDescent="0.3">
      <c r="O754" s="202"/>
      <c r="P754" s="205"/>
      <c r="Q754" s="205"/>
    </row>
    <row r="755" spans="15:17" x14ac:dyDescent="0.3">
      <c r="O755" s="202"/>
      <c r="P755" s="205"/>
      <c r="Q755" s="205"/>
    </row>
    <row r="756" spans="15:17" x14ac:dyDescent="0.3">
      <c r="O756" s="202"/>
      <c r="P756" s="205"/>
      <c r="Q756" s="205"/>
    </row>
    <row r="757" spans="15:17" x14ac:dyDescent="0.3">
      <c r="O757" s="202"/>
      <c r="P757" s="205"/>
      <c r="Q757" s="205"/>
    </row>
    <row r="758" spans="15:17" x14ac:dyDescent="0.3">
      <c r="O758" s="202"/>
      <c r="P758" s="205"/>
      <c r="Q758" s="205"/>
    </row>
    <row r="759" spans="15:17" x14ac:dyDescent="0.3">
      <c r="O759" s="202"/>
      <c r="P759" s="205"/>
      <c r="Q759" s="205"/>
    </row>
    <row r="760" spans="15:17" x14ac:dyDescent="0.3">
      <c r="O760" s="202"/>
      <c r="P760" s="205"/>
      <c r="Q760" s="205"/>
    </row>
    <row r="761" spans="15:17" x14ac:dyDescent="0.3">
      <c r="O761" s="202"/>
      <c r="P761" s="205"/>
      <c r="Q761" s="205"/>
    </row>
    <row r="762" spans="15:17" x14ac:dyDescent="0.3">
      <c r="O762" s="202"/>
      <c r="P762" s="205"/>
      <c r="Q762" s="205"/>
    </row>
    <row r="763" spans="15:17" x14ac:dyDescent="0.3">
      <c r="O763" s="202"/>
      <c r="P763" s="205"/>
      <c r="Q763" s="205"/>
    </row>
    <row r="764" spans="15:17" x14ac:dyDescent="0.3">
      <c r="O764" s="202"/>
      <c r="P764" s="205"/>
      <c r="Q764" s="205"/>
    </row>
    <row r="765" spans="15:17" x14ac:dyDescent="0.3">
      <c r="O765" s="202"/>
      <c r="P765" s="205"/>
      <c r="Q765" s="205"/>
    </row>
    <row r="766" spans="15:17" x14ac:dyDescent="0.3">
      <c r="O766" s="202"/>
      <c r="P766" s="205"/>
      <c r="Q766" s="205"/>
    </row>
    <row r="767" spans="15:17" x14ac:dyDescent="0.3">
      <c r="O767" s="202"/>
      <c r="P767" s="205"/>
      <c r="Q767" s="205"/>
    </row>
    <row r="768" spans="15:17" x14ac:dyDescent="0.3">
      <c r="O768" s="202"/>
      <c r="P768" s="205"/>
      <c r="Q768" s="205"/>
    </row>
    <row r="769" spans="15:17" x14ac:dyDescent="0.3">
      <c r="O769" s="202"/>
      <c r="P769" s="205"/>
      <c r="Q769" s="205"/>
    </row>
    <row r="770" spans="15:17" x14ac:dyDescent="0.3">
      <c r="O770" s="202"/>
      <c r="P770" s="205"/>
      <c r="Q770" s="205"/>
    </row>
    <row r="771" spans="15:17" x14ac:dyDescent="0.3">
      <c r="O771" s="202"/>
      <c r="P771" s="205"/>
      <c r="Q771" s="205"/>
    </row>
    <row r="772" spans="15:17" x14ac:dyDescent="0.3">
      <c r="O772" s="202"/>
      <c r="P772" s="205"/>
      <c r="Q772" s="205"/>
    </row>
    <row r="773" spans="15:17" x14ac:dyDescent="0.3">
      <c r="O773" s="202"/>
      <c r="P773" s="205"/>
      <c r="Q773" s="205"/>
    </row>
    <row r="774" spans="15:17" x14ac:dyDescent="0.3">
      <c r="O774" s="202"/>
      <c r="P774" s="205"/>
      <c r="Q774" s="205"/>
    </row>
    <row r="775" spans="15:17" x14ac:dyDescent="0.3">
      <c r="O775" s="202"/>
      <c r="P775" s="205"/>
      <c r="Q775" s="205"/>
    </row>
    <row r="776" spans="15:17" x14ac:dyDescent="0.3">
      <c r="O776" s="202"/>
      <c r="P776" s="205"/>
      <c r="Q776" s="205"/>
    </row>
    <row r="777" spans="15:17" x14ac:dyDescent="0.3">
      <c r="O777" s="202"/>
      <c r="P777" s="205"/>
      <c r="Q777" s="205"/>
    </row>
    <row r="778" spans="15:17" x14ac:dyDescent="0.3">
      <c r="O778" s="202"/>
      <c r="P778" s="205"/>
      <c r="Q778" s="205"/>
    </row>
    <row r="779" spans="15:17" x14ac:dyDescent="0.3">
      <c r="O779" s="202"/>
      <c r="P779" s="205"/>
      <c r="Q779" s="205"/>
    </row>
    <row r="780" spans="15:17" x14ac:dyDescent="0.3">
      <c r="O780" s="202"/>
      <c r="P780" s="205"/>
      <c r="Q780" s="205"/>
    </row>
    <row r="781" spans="15:17" x14ac:dyDescent="0.3">
      <c r="O781" s="202"/>
      <c r="P781" s="205"/>
      <c r="Q781" s="205"/>
    </row>
    <row r="782" spans="15:17" x14ac:dyDescent="0.3">
      <c r="O782" s="202"/>
      <c r="P782" s="205"/>
      <c r="Q782" s="205"/>
    </row>
    <row r="783" spans="15:17" x14ac:dyDescent="0.3">
      <c r="O783" s="202"/>
      <c r="P783" s="205"/>
      <c r="Q783" s="205"/>
    </row>
    <row r="784" spans="15:17" x14ac:dyDescent="0.3">
      <c r="O784" s="202"/>
      <c r="P784" s="205"/>
      <c r="Q784" s="205"/>
    </row>
    <row r="785" spans="15:17" x14ac:dyDescent="0.3">
      <c r="O785" s="202"/>
      <c r="P785" s="205"/>
      <c r="Q785" s="205"/>
    </row>
    <row r="786" spans="15:17" x14ac:dyDescent="0.3">
      <c r="O786" s="202"/>
      <c r="P786" s="205"/>
      <c r="Q786" s="205"/>
    </row>
    <row r="787" spans="15:17" x14ac:dyDescent="0.3">
      <c r="O787" s="202"/>
      <c r="P787" s="205"/>
      <c r="Q787" s="205"/>
    </row>
    <row r="788" spans="15:17" x14ac:dyDescent="0.3">
      <c r="O788" s="202"/>
      <c r="P788" s="205"/>
      <c r="Q788" s="205"/>
    </row>
    <row r="789" spans="15:17" x14ac:dyDescent="0.3">
      <c r="O789" s="202"/>
      <c r="P789" s="205"/>
      <c r="Q789" s="205"/>
    </row>
    <row r="790" spans="15:17" x14ac:dyDescent="0.3">
      <c r="O790" s="202"/>
      <c r="P790" s="205"/>
      <c r="Q790" s="205"/>
    </row>
    <row r="791" spans="15:17" x14ac:dyDescent="0.3">
      <c r="O791" s="202"/>
      <c r="P791" s="205"/>
      <c r="Q791" s="205"/>
    </row>
    <row r="792" spans="15:17" x14ac:dyDescent="0.3">
      <c r="O792" s="202"/>
      <c r="P792" s="205"/>
      <c r="Q792" s="205"/>
    </row>
    <row r="793" spans="15:17" x14ac:dyDescent="0.3">
      <c r="O793" s="202"/>
      <c r="P793" s="205"/>
      <c r="Q793" s="205"/>
    </row>
    <row r="794" spans="15:17" x14ac:dyDescent="0.3">
      <c r="O794" s="202"/>
      <c r="P794" s="205"/>
      <c r="Q794" s="205"/>
    </row>
    <row r="795" spans="15:17" x14ac:dyDescent="0.3">
      <c r="O795" s="202"/>
      <c r="P795" s="205"/>
      <c r="Q795" s="205"/>
    </row>
    <row r="796" spans="15:17" x14ac:dyDescent="0.3">
      <c r="O796" s="202"/>
      <c r="P796" s="205"/>
      <c r="Q796" s="205"/>
    </row>
    <row r="797" spans="15:17" x14ac:dyDescent="0.3">
      <c r="O797" s="202"/>
      <c r="P797" s="205"/>
      <c r="Q797" s="205"/>
    </row>
    <row r="798" spans="15:17" x14ac:dyDescent="0.3">
      <c r="O798" s="202"/>
      <c r="P798" s="205"/>
      <c r="Q798" s="205"/>
    </row>
    <row r="799" spans="15:17" x14ac:dyDescent="0.3">
      <c r="O799" s="202"/>
      <c r="P799" s="205"/>
      <c r="Q799" s="205"/>
    </row>
    <row r="800" spans="15:17" x14ac:dyDescent="0.3">
      <c r="O800" s="202"/>
      <c r="P800" s="205"/>
      <c r="Q800" s="205"/>
    </row>
    <row r="801" spans="15:17" x14ac:dyDescent="0.3">
      <c r="O801" s="202"/>
      <c r="P801" s="205"/>
      <c r="Q801" s="205"/>
    </row>
    <row r="802" spans="15:17" x14ac:dyDescent="0.3">
      <c r="O802" s="202"/>
      <c r="P802" s="205"/>
      <c r="Q802" s="205"/>
    </row>
    <row r="803" spans="15:17" x14ac:dyDescent="0.3">
      <c r="O803" s="202"/>
      <c r="P803" s="205"/>
      <c r="Q803" s="205"/>
    </row>
    <row r="804" spans="15:17" x14ac:dyDescent="0.3">
      <c r="O804" s="202"/>
      <c r="P804" s="205"/>
      <c r="Q804" s="205"/>
    </row>
    <row r="805" spans="15:17" x14ac:dyDescent="0.3">
      <c r="O805" s="202"/>
      <c r="P805" s="205"/>
      <c r="Q805" s="205"/>
    </row>
    <row r="806" spans="15:17" x14ac:dyDescent="0.3">
      <c r="O806" s="202"/>
      <c r="P806" s="205"/>
      <c r="Q806" s="205"/>
    </row>
    <row r="807" spans="15:17" x14ac:dyDescent="0.3">
      <c r="O807" s="202"/>
      <c r="P807" s="205"/>
      <c r="Q807" s="205"/>
    </row>
    <row r="808" spans="15:17" x14ac:dyDescent="0.3">
      <c r="O808" s="202"/>
      <c r="P808" s="205"/>
      <c r="Q808" s="205"/>
    </row>
    <row r="809" spans="15:17" x14ac:dyDescent="0.3">
      <c r="O809" s="202"/>
      <c r="P809" s="205"/>
      <c r="Q809" s="205"/>
    </row>
    <row r="810" spans="15:17" x14ac:dyDescent="0.3">
      <c r="O810" s="202"/>
      <c r="P810" s="205"/>
      <c r="Q810" s="205"/>
    </row>
    <row r="811" spans="15:17" x14ac:dyDescent="0.3">
      <c r="O811" s="202"/>
      <c r="P811" s="205"/>
      <c r="Q811" s="205"/>
    </row>
    <row r="812" spans="15:17" x14ac:dyDescent="0.3">
      <c r="O812" s="202"/>
      <c r="P812" s="205"/>
      <c r="Q812" s="205"/>
    </row>
    <row r="813" spans="15:17" x14ac:dyDescent="0.3">
      <c r="O813" s="202"/>
      <c r="P813" s="205"/>
      <c r="Q813" s="205"/>
    </row>
    <row r="814" spans="15:17" x14ac:dyDescent="0.3">
      <c r="O814" s="202"/>
      <c r="P814" s="205"/>
      <c r="Q814" s="205"/>
    </row>
    <row r="815" spans="15:17" x14ac:dyDescent="0.3">
      <c r="O815" s="202"/>
      <c r="P815" s="205"/>
      <c r="Q815" s="205"/>
    </row>
    <row r="816" spans="15:17" x14ac:dyDescent="0.3">
      <c r="O816" s="202"/>
      <c r="P816" s="205"/>
      <c r="Q816" s="205"/>
    </row>
    <row r="817" spans="15:17" x14ac:dyDescent="0.3">
      <c r="O817" s="202"/>
      <c r="P817" s="205"/>
      <c r="Q817" s="205"/>
    </row>
    <row r="818" spans="15:17" x14ac:dyDescent="0.3">
      <c r="O818" s="202"/>
      <c r="P818" s="205"/>
      <c r="Q818" s="205"/>
    </row>
    <row r="819" spans="15:17" x14ac:dyDescent="0.3">
      <c r="O819" s="202"/>
      <c r="P819" s="205"/>
      <c r="Q819" s="205"/>
    </row>
    <row r="820" spans="15:17" x14ac:dyDescent="0.3">
      <c r="O820" s="202"/>
      <c r="P820" s="205"/>
      <c r="Q820" s="205"/>
    </row>
    <row r="821" spans="15:17" x14ac:dyDescent="0.3">
      <c r="O821" s="202"/>
      <c r="P821" s="205"/>
      <c r="Q821" s="205"/>
    </row>
    <row r="822" spans="15:17" x14ac:dyDescent="0.3">
      <c r="O822" s="202"/>
      <c r="P822" s="205"/>
      <c r="Q822" s="205"/>
    </row>
    <row r="823" spans="15:17" x14ac:dyDescent="0.3">
      <c r="O823" s="202"/>
      <c r="P823" s="205"/>
      <c r="Q823" s="205"/>
    </row>
    <row r="824" spans="15:17" x14ac:dyDescent="0.3">
      <c r="O824" s="202"/>
      <c r="P824" s="205"/>
      <c r="Q824" s="205"/>
    </row>
    <row r="825" spans="15:17" x14ac:dyDescent="0.3">
      <c r="O825" s="202"/>
      <c r="P825" s="205"/>
      <c r="Q825" s="205"/>
    </row>
    <row r="826" spans="15:17" x14ac:dyDescent="0.3">
      <c r="O826" s="202"/>
      <c r="P826" s="205"/>
      <c r="Q826" s="205"/>
    </row>
    <row r="827" spans="15:17" x14ac:dyDescent="0.3">
      <c r="O827" s="202"/>
      <c r="P827" s="205"/>
      <c r="Q827" s="205"/>
    </row>
    <row r="828" spans="15:17" x14ac:dyDescent="0.3">
      <c r="O828" s="202"/>
      <c r="P828" s="205"/>
      <c r="Q828" s="205"/>
    </row>
    <row r="829" spans="15:17" x14ac:dyDescent="0.3">
      <c r="O829" s="202"/>
      <c r="P829" s="205"/>
      <c r="Q829" s="205"/>
    </row>
    <row r="830" spans="15:17" x14ac:dyDescent="0.3">
      <c r="O830" s="202"/>
      <c r="P830" s="205"/>
      <c r="Q830" s="205"/>
    </row>
    <row r="831" spans="15:17" x14ac:dyDescent="0.3">
      <c r="O831" s="202"/>
      <c r="P831" s="205"/>
      <c r="Q831" s="205"/>
    </row>
    <row r="832" spans="15:17" x14ac:dyDescent="0.3">
      <c r="O832" s="202"/>
      <c r="P832" s="205"/>
      <c r="Q832" s="205"/>
    </row>
    <row r="833" spans="15:17" x14ac:dyDescent="0.3">
      <c r="O833" s="202"/>
      <c r="P833" s="205"/>
      <c r="Q833" s="205"/>
    </row>
    <row r="834" spans="15:17" x14ac:dyDescent="0.3">
      <c r="O834" s="202"/>
      <c r="P834" s="205"/>
      <c r="Q834" s="205"/>
    </row>
    <row r="835" spans="15:17" x14ac:dyDescent="0.3">
      <c r="O835" s="202"/>
      <c r="P835" s="205"/>
      <c r="Q835" s="205"/>
    </row>
    <row r="836" spans="15:17" x14ac:dyDescent="0.3">
      <c r="O836" s="202"/>
      <c r="P836" s="205"/>
      <c r="Q836" s="205"/>
    </row>
    <row r="837" spans="15:17" x14ac:dyDescent="0.3">
      <c r="O837" s="202"/>
      <c r="P837" s="205"/>
      <c r="Q837" s="205"/>
    </row>
    <row r="838" spans="15:17" x14ac:dyDescent="0.3">
      <c r="O838" s="202"/>
      <c r="P838" s="205"/>
      <c r="Q838" s="205"/>
    </row>
    <row r="839" spans="15:17" x14ac:dyDescent="0.3">
      <c r="O839" s="202"/>
      <c r="P839" s="205"/>
      <c r="Q839" s="205"/>
    </row>
    <row r="840" spans="15:17" x14ac:dyDescent="0.3">
      <c r="O840" s="202"/>
      <c r="P840" s="205"/>
      <c r="Q840" s="205"/>
    </row>
    <row r="841" spans="15:17" x14ac:dyDescent="0.3">
      <c r="O841" s="202"/>
      <c r="P841" s="205"/>
      <c r="Q841" s="205"/>
    </row>
    <row r="842" spans="15:17" x14ac:dyDescent="0.3">
      <c r="O842" s="202"/>
      <c r="P842" s="205"/>
      <c r="Q842" s="205"/>
    </row>
    <row r="843" spans="15:17" x14ac:dyDescent="0.3">
      <c r="O843" s="202"/>
      <c r="P843" s="205"/>
      <c r="Q843" s="205"/>
    </row>
    <row r="844" spans="15:17" x14ac:dyDescent="0.3">
      <c r="O844" s="202"/>
      <c r="P844" s="205"/>
      <c r="Q844" s="205"/>
    </row>
    <row r="845" spans="15:17" x14ac:dyDescent="0.3">
      <c r="O845" s="202"/>
      <c r="P845" s="205"/>
      <c r="Q845" s="205"/>
    </row>
    <row r="846" spans="15:17" x14ac:dyDescent="0.3">
      <c r="O846" s="202"/>
      <c r="P846" s="205"/>
      <c r="Q846" s="205"/>
    </row>
    <row r="847" spans="15:17" x14ac:dyDescent="0.3">
      <c r="O847" s="202"/>
      <c r="P847" s="205"/>
      <c r="Q847" s="205"/>
    </row>
    <row r="848" spans="15:17" x14ac:dyDescent="0.3">
      <c r="O848" s="202"/>
      <c r="P848" s="205"/>
      <c r="Q848" s="205"/>
    </row>
    <row r="849" spans="15:17" x14ac:dyDescent="0.3">
      <c r="O849" s="202"/>
      <c r="P849" s="205"/>
      <c r="Q849" s="205"/>
    </row>
    <row r="850" spans="15:17" x14ac:dyDescent="0.3">
      <c r="O850" s="202"/>
      <c r="P850" s="205"/>
      <c r="Q850" s="205"/>
    </row>
    <row r="851" spans="15:17" x14ac:dyDescent="0.3">
      <c r="O851" s="202"/>
      <c r="P851" s="205"/>
      <c r="Q851" s="205"/>
    </row>
    <row r="852" spans="15:17" x14ac:dyDescent="0.3">
      <c r="O852" s="202"/>
      <c r="P852" s="205"/>
      <c r="Q852" s="205"/>
    </row>
    <row r="853" spans="15:17" x14ac:dyDescent="0.3">
      <c r="O853" s="202"/>
      <c r="P853" s="205"/>
      <c r="Q853" s="205"/>
    </row>
    <row r="854" spans="15:17" x14ac:dyDescent="0.3">
      <c r="O854" s="202"/>
      <c r="P854" s="205"/>
      <c r="Q854" s="205"/>
    </row>
    <row r="855" spans="15:17" x14ac:dyDescent="0.3">
      <c r="O855" s="202"/>
      <c r="P855" s="205"/>
      <c r="Q855" s="205"/>
    </row>
    <row r="856" spans="15:17" x14ac:dyDescent="0.3">
      <c r="O856" s="202"/>
      <c r="P856" s="205"/>
      <c r="Q856" s="205"/>
    </row>
    <row r="857" spans="15:17" x14ac:dyDescent="0.3">
      <c r="O857" s="202"/>
      <c r="P857" s="205"/>
      <c r="Q857" s="205"/>
    </row>
    <row r="858" spans="15:17" x14ac:dyDescent="0.3">
      <c r="O858" s="202"/>
      <c r="P858" s="205"/>
      <c r="Q858" s="205"/>
    </row>
    <row r="859" spans="15:17" x14ac:dyDescent="0.3">
      <c r="O859" s="202"/>
      <c r="P859" s="205"/>
      <c r="Q859" s="205"/>
    </row>
    <row r="860" spans="15:17" x14ac:dyDescent="0.3">
      <c r="O860" s="202"/>
      <c r="P860" s="205"/>
      <c r="Q860" s="205"/>
    </row>
    <row r="861" spans="15:17" x14ac:dyDescent="0.3">
      <c r="O861" s="202"/>
      <c r="P861" s="205"/>
      <c r="Q861" s="205"/>
    </row>
    <row r="862" spans="15:17" x14ac:dyDescent="0.3">
      <c r="O862" s="202"/>
      <c r="P862" s="205"/>
      <c r="Q862" s="205"/>
    </row>
    <row r="863" spans="15:17" x14ac:dyDescent="0.3">
      <c r="O863" s="202"/>
      <c r="P863" s="205"/>
      <c r="Q863" s="205"/>
    </row>
    <row r="864" spans="15:17" x14ac:dyDescent="0.3">
      <c r="O864" s="202"/>
      <c r="P864" s="205"/>
      <c r="Q864" s="205"/>
    </row>
    <row r="865" spans="15:17" x14ac:dyDescent="0.3">
      <c r="O865" s="202"/>
      <c r="P865" s="205"/>
      <c r="Q865" s="205"/>
    </row>
    <row r="866" spans="15:17" x14ac:dyDescent="0.3">
      <c r="O866" s="202"/>
      <c r="P866" s="205"/>
      <c r="Q866" s="205"/>
    </row>
    <row r="867" spans="15:17" x14ac:dyDescent="0.3">
      <c r="O867" s="202"/>
      <c r="P867" s="205"/>
      <c r="Q867" s="205"/>
    </row>
    <row r="868" spans="15:17" x14ac:dyDescent="0.3">
      <c r="O868" s="202"/>
      <c r="P868" s="205"/>
      <c r="Q868" s="205"/>
    </row>
    <row r="869" spans="15:17" x14ac:dyDescent="0.3">
      <c r="O869" s="202"/>
      <c r="P869" s="205"/>
      <c r="Q869" s="205"/>
    </row>
    <row r="870" spans="15:17" x14ac:dyDescent="0.3">
      <c r="O870" s="202"/>
      <c r="P870" s="205"/>
      <c r="Q870" s="205"/>
    </row>
    <row r="871" spans="15:17" x14ac:dyDescent="0.3">
      <c r="O871" s="202"/>
      <c r="P871" s="205"/>
      <c r="Q871" s="205"/>
    </row>
    <row r="872" spans="15:17" x14ac:dyDescent="0.3">
      <c r="O872" s="202"/>
      <c r="P872" s="205"/>
      <c r="Q872" s="205"/>
    </row>
    <row r="873" spans="15:17" x14ac:dyDescent="0.3">
      <c r="O873" s="202"/>
      <c r="P873" s="205"/>
      <c r="Q873" s="205"/>
    </row>
    <row r="874" spans="15:17" x14ac:dyDescent="0.3">
      <c r="O874" s="202"/>
      <c r="P874" s="205"/>
      <c r="Q874" s="205"/>
    </row>
    <row r="875" spans="15:17" x14ac:dyDescent="0.3">
      <c r="O875" s="202"/>
      <c r="P875" s="205"/>
      <c r="Q875" s="205"/>
    </row>
    <row r="876" spans="15:17" x14ac:dyDescent="0.3">
      <c r="O876" s="202"/>
      <c r="P876" s="205"/>
      <c r="Q876" s="205"/>
    </row>
    <row r="877" spans="15:17" x14ac:dyDescent="0.3">
      <c r="O877" s="202"/>
      <c r="P877" s="205"/>
      <c r="Q877" s="205"/>
    </row>
    <row r="878" spans="15:17" x14ac:dyDescent="0.3">
      <c r="O878" s="202"/>
      <c r="P878" s="205"/>
      <c r="Q878" s="205"/>
    </row>
    <row r="879" spans="15:17" x14ac:dyDescent="0.3">
      <c r="O879" s="202"/>
      <c r="P879" s="205"/>
      <c r="Q879" s="205"/>
    </row>
    <row r="880" spans="15:17" x14ac:dyDescent="0.3">
      <c r="O880" s="202"/>
      <c r="P880" s="205"/>
      <c r="Q880" s="205"/>
    </row>
    <row r="881" spans="15:17" x14ac:dyDescent="0.3">
      <c r="O881" s="202"/>
      <c r="P881" s="205"/>
      <c r="Q881" s="205"/>
    </row>
    <row r="882" spans="15:17" x14ac:dyDescent="0.3">
      <c r="O882" s="202"/>
      <c r="P882" s="205"/>
      <c r="Q882" s="205"/>
    </row>
    <row r="883" spans="15:17" x14ac:dyDescent="0.3">
      <c r="O883" s="202"/>
      <c r="P883" s="205"/>
      <c r="Q883" s="205"/>
    </row>
    <row r="884" spans="15:17" x14ac:dyDescent="0.3">
      <c r="O884" s="202"/>
      <c r="P884" s="205"/>
      <c r="Q884" s="205"/>
    </row>
    <row r="885" spans="15:17" x14ac:dyDescent="0.3">
      <c r="O885" s="202"/>
      <c r="P885" s="205"/>
      <c r="Q885" s="205"/>
    </row>
    <row r="886" spans="15:17" x14ac:dyDescent="0.3">
      <c r="O886" s="202"/>
      <c r="P886" s="205"/>
      <c r="Q886" s="205"/>
    </row>
    <row r="887" spans="15:17" x14ac:dyDescent="0.3">
      <c r="O887" s="202"/>
      <c r="P887" s="205"/>
      <c r="Q887" s="205"/>
    </row>
    <row r="888" spans="15:17" x14ac:dyDescent="0.3">
      <c r="O888" s="202"/>
      <c r="P888" s="205"/>
      <c r="Q888" s="205"/>
    </row>
    <row r="889" spans="15:17" x14ac:dyDescent="0.3">
      <c r="O889" s="202"/>
      <c r="P889" s="205"/>
      <c r="Q889" s="205"/>
    </row>
    <row r="890" spans="15:17" x14ac:dyDescent="0.3">
      <c r="O890" s="202"/>
      <c r="P890" s="205"/>
      <c r="Q890" s="205"/>
    </row>
    <row r="891" spans="15:17" x14ac:dyDescent="0.3">
      <c r="O891" s="202"/>
      <c r="P891" s="205"/>
      <c r="Q891" s="205"/>
    </row>
    <row r="892" spans="15:17" x14ac:dyDescent="0.3">
      <c r="O892" s="202"/>
      <c r="P892" s="205"/>
      <c r="Q892" s="205"/>
    </row>
    <row r="893" spans="15:17" x14ac:dyDescent="0.3">
      <c r="O893" s="202"/>
      <c r="P893" s="205"/>
      <c r="Q893" s="205"/>
    </row>
    <row r="894" spans="15:17" x14ac:dyDescent="0.3">
      <c r="O894" s="202"/>
      <c r="P894" s="205"/>
      <c r="Q894" s="205"/>
    </row>
    <row r="895" spans="15:17" x14ac:dyDescent="0.3">
      <c r="O895" s="202"/>
      <c r="P895" s="205"/>
      <c r="Q895" s="205"/>
    </row>
    <row r="896" spans="15:17" x14ac:dyDescent="0.3">
      <c r="O896" s="202"/>
      <c r="P896" s="205"/>
      <c r="Q896" s="205"/>
    </row>
    <row r="897" spans="15:17" x14ac:dyDescent="0.3">
      <c r="O897" s="202"/>
      <c r="P897" s="205"/>
      <c r="Q897" s="205"/>
    </row>
    <row r="898" spans="15:17" x14ac:dyDescent="0.3">
      <c r="O898" s="202"/>
      <c r="P898" s="205"/>
      <c r="Q898" s="205"/>
    </row>
    <row r="899" spans="15:17" x14ac:dyDescent="0.3">
      <c r="O899" s="202"/>
      <c r="P899" s="205"/>
      <c r="Q899" s="205"/>
    </row>
    <row r="900" spans="15:17" x14ac:dyDescent="0.3">
      <c r="O900" s="202"/>
      <c r="P900" s="205"/>
      <c r="Q900" s="205"/>
    </row>
    <row r="901" spans="15:17" x14ac:dyDescent="0.3">
      <c r="O901" s="202"/>
      <c r="P901" s="205"/>
      <c r="Q901" s="205"/>
    </row>
    <row r="902" spans="15:17" x14ac:dyDescent="0.3">
      <c r="O902" s="202"/>
      <c r="P902" s="205"/>
      <c r="Q902" s="205"/>
    </row>
    <row r="903" spans="15:17" x14ac:dyDescent="0.3">
      <c r="O903" s="202"/>
      <c r="P903" s="205"/>
      <c r="Q903" s="205"/>
    </row>
    <row r="904" spans="15:17" x14ac:dyDescent="0.3">
      <c r="O904" s="202"/>
      <c r="P904" s="205"/>
      <c r="Q904" s="205"/>
    </row>
    <row r="905" spans="15:17" x14ac:dyDescent="0.3">
      <c r="O905" s="202"/>
      <c r="P905" s="205"/>
      <c r="Q905" s="205"/>
    </row>
    <row r="906" spans="15:17" x14ac:dyDescent="0.3">
      <c r="O906" s="202"/>
      <c r="P906" s="205"/>
      <c r="Q906" s="205"/>
    </row>
    <row r="907" spans="15:17" x14ac:dyDescent="0.3">
      <c r="O907" s="202"/>
      <c r="P907" s="205"/>
      <c r="Q907" s="205"/>
    </row>
    <row r="908" spans="15:17" x14ac:dyDescent="0.3">
      <c r="O908" s="202"/>
      <c r="P908" s="205"/>
      <c r="Q908" s="205"/>
    </row>
    <row r="909" spans="15:17" x14ac:dyDescent="0.3">
      <c r="O909" s="202"/>
      <c r="P909" s="205"/>
      <c r="Q909" s="205"/>
    </row>
    <row r="910" spans="15:17" x14ac:dyDescent="0.3">
      <c r="O910" s="202"/>
      <c r="P910" s="205"/>
      <c r="Q910" s="205"/>
    </row>
    <row r="911" spans="15:17" x14ac:dyDescent="0.3">
      <c r="O911" s="202"/>
      <c r="P911" s="205"/>
      <c r="Q911" s="205"/>
    </row>
    <row r="912" spans="15:17" x14ac:dyDescent="0.3">
      <c r="O912" s="202"/>
      <c r="P912" s="205"/>
      <c r="Q912" s="205"/>
    </row>
    <row r="913" spans="15:17" x14ac:dyDescent="0.3">
      <c r="O913" s="202"/>
      <c r="P913" s="205"/>
      <c r="Q913" s="205"/>
    </row>
    <row r="914" spans="15:17" x14ac:dyDescent="0.3">
      <c r="O914" s="202"/>
      <c r="P914" s="205"/>
      <c r="Q914" s="205"/>
    </row>
    <row r="915" spans="15:17" x14ac:dyDescent="0.3">
      <c r="O915" s="202"/>
      <c r="P915" s="205"/>
      <c r="Q915" s="205"/>
    </row>
    <row r="916" spans="15:17" x14ac:dyDescent="0.3">
      <c r="O916" s="202"/>
      <c r="P916" s="205"/>
      <c r="Q916" s="205"/>
    </row>
    <row r="917" spans="15:17" x14ac:dyDescent="0.3">
      <c r="O917" s="202"/>
      <c r="P917" s="205"/>
      <c r="Q917" s="205"/>
    </row>
    <row r="918" spans="15:17" x14ac:dyDescent="0.3">
      <c r="O918" s="202"/>
      <c r="P918" s="205"/>
      <c r="Q918" s="205"/>
    </row>
    <row r="919" spans="15:17" x14ac:dyDescent="0.3">
      <c r="O919" s="202"/>
      <c r="P919" s="205"/>
      <c r="Q919" s="205"/>
    </row>
    <row r="920" spans="15:17" x14ac:dyDescent="0.3">
      <c r="O920" s="202"/>
      <c r="P920" s="205"/>
      <c r="Q920" s="205"/>
    </row>
    <row r="921" spans="15:17" x14ac:dyDescent="0.3">
      <c r="O921" s="202"/>
      <c r="P921" s="205"/>
      <c r="Q921" s="205"/>
    </row>
    <row r="922" spans="15:17" x14ac:dyDescent="0.3">
      <c r="O922" s="202"/>
      <c r="P922" s="205"/>
      <c r="Q922" s="205"/>
    </row>
    <row r="923" spans="15:17" x14ac:dyDescent="0.3">
      <c r="O923" s="202"/>
      <c r="P923" s="205"/>
      <c r="Q923" s="205"/>
    </row>
    <row r="924" spans="15:17" x14ac:dyDescent="0.3">
      <c r="O924" s="202"/>
      <c r="P924" s="205"/>
      <c r="Q924" s="205"/>
    </row>
    <row r="925" spans="15:17" x14ac:dyDescent="0.3">
      <c r="O925" s="202"/>
      <c r="P925" s="205"/>
      <c r="Q925" s="205"/>
    </row>
    <row r="926" spans="15:17" x14ac:dyDescent="0.3">
      <c r="O926" s="202"/>
      <c r="P926" s="205"/>
      <c r="Q926" s="205"/>
    </row>
    <row r="927" spans="15:17" x14ac:dyDescent="0.3">
      <c r="O927" s="202"/>
      <c r="P927" s="205"/>
      <c r="Q927" s="205"/>
    </row>
    <row r="928" spans="15:17" x14ac:dyDescent="0.3">
      <c r="O928" s="202"/>
      <c r="P928" s="205"/>
      <c r="Q928" s="205"/>
    </row>
    <row r="929" spans="15:17" x14ac:dyDescent="0.3">
      <c r="O929" s="202"/>
      <c r="P929" s="205"/>
      <c r="Q929" s="205"/>
    </row>
    <row r="930" spans="15:17" x14ac:dyDescent="0.3">
      <c r="O930" s="202"/>
      <c r="P930" s="205"/>
      <c r="Q930" s="205"/>
    </row>
    <row r="931" spans="15:17" x14ac:dyDescent="0.3">
      <c r="O931" s="202"/>
      <c r="P931" s="205"/>
      <c r="Q931" s="205"/>
    </row>
    <row r="932" spans="15:17" x14ac:dyDescent="0.3">
      <c r="O932" s="202"/>
      <c r="P932" s="205"/>
      <c r="Q932" s="205"/>
    </row>
    <row r="933" spans="15:17" x14ac:dyDescent="0.3">
      <c r="O933" s="202"/>
      <c r="P933" s="205"/>
      <c r="Q933" s="205"/>
    </row>
    <row r="934" spans="15:17" x14ac:dyDescent="0.3">
      <c r="O934" s="202"/>
      <c r="P934" s="205"/>
      <c r="Q934" s="205"/>
    </row>
    <row r="935" spans="15:17" x14ac:dyDescent="0.3">
      <c r="O935" s="202"/>
      <c r="P935" s="205"/>
      <c r="Q935" s="205"/>
    </row>
    <row r="936" spans="15:17" x14ac:dyDescent="0.3">
      <c r="O936" s="202"/>
      <c r="P936" s="205"/>
      <c r="Q936" s="205"/>
    </row>
    <row r="937" spans="15:17" x14ac:dyDescent="0.3">
      <c r="O937" s="202"/>
      <c r="P937" s="205"/>
      <c r="Q937" s="205"/>
    </row>
    <row r="938" spans="15:17" x14ac:dyDescent="0.3">
      <c r="O938" s="202"/>
      <c r="P938" s="205"/>
      <c r="Q938" s="205"/>
    </row>
    <row r="939" spans="15:17" x14ac:dyDescent="0.3">
      <c r="O939" s="202"/>
      <c r="P939" s="205"/>
      <c r="Q939" s="205"/>
    </row>
    <row r="940" spans="15:17" x14ac:dyDescent="0.3">
      <c r="O940" s="202"/>
      <c r="P940" s="205"/>
      <c r="Q940" s="205"/>
    </row>
    <row r="941" spans="15:17" x14ac:dyDescent="0.3">
      <c r="O941" s="202"/>
      <c r="P941" s="205"/>
      <c r="Q941" s="205"/>
    </row>
    <row r="942" spans="15:17" x14ac:dyDescent="0.3">
      <c r="O942" s="202"/>
      <c r="P942" s="205"/>
      <c r="Q942" s="205"/>
    </row>
    <row r="943" spans="15:17" x14ac:dyDescent="0.3">
      <c r="O943" s="202"/>
      <c r="P943" s="205"/>
      <c r="Q943" s="205"/>
    </row>
  </sheetData>
  <mergeCells count="2">
    <mergeCell ref="B3:J3"/>
    <mergeCell ref="B10:J10"/>
  </mergeCell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B2"/>
  <sheetViews>
    <sheetView workbookViewId="0">
      <selection activeCell="B2" sqref="B2"/>
    </sheetView>
  </sheetViews>
  <sheetFormatPr defaultRowHeight="14.4" x14ac:dyDescent="0.3"/>
  <sheetData>
    <row r="2" spans="2:2" ht="18" x14ac:dyDescent="0.35">
      <c r="B2" s="56" t="s">
        <v>68</v>
      </c>
    </row>
  </sheetData>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B1:Q945"/>
  <sheetViews>
    <sheetView workbookViewId="0">
      <selection activeCell="F5" sqref="F5"/>
    </sheetView>
  </sheetViews>
  <sheetFormatPr defaultColWidth="8.77734375" defaultRowHeight="14.4" x14ac:dyDescent="0.3"/>
  <cols>
    <col min="1" max="1" width="4.21875" style="203" customWidth="1"/>
    <col min="2" max="4" width="17.21875" style="202" customWidth="1"/>
    <col min="5" max="5" width="17.21875" style="203" customWidth="1"/>
    <col min="6" max="6" width="12.77734375" style="203" customWidth="1"/>
    <col min="7" max="12" width="9.77734375" style="203" customWidth="1"/>
    <col min="13" max="13" width="12" style="203" customWidth="1"/>
    <col min="14" max="14" width="11.44140625" style="203" customWidth="1"/>
    <col min="15" max="17" width="15.21875" style="203" customWidth="1"/>
    <col min="18" max="16384" width="8.77734375" style="203"/>
  </cols>
  <sheetData>
    <row r="1" spans="2:17" ht="21" customHeight="1" x14ac:dyDescent="0.3">
      <c r="B1" s="201" t="s">
        <v>671</v>
      </c>
      <c r="N1"/>
    </row>
    <row r="2" spans="2:17" ht="16.95" customHeight="1" x14ac:dyDescent="0.3">
      <c r="B2" s="436"/>
      <c r="C2" s="436"/>
      <c r="D2" s="437"/>
      <c r="E2" s="438"/>
      <c r="F2" s="439"/>
      <c r="O2" s="202"/>
      <c r="P2" s="205"/>
      <c r="Q2" s="205"/>
    </row>
    <row r="3" spans="2:17" ht="16.5" customHeight="1" x14ac:dyDescent="0.3">
      <c r="B3" s="440" t="s">
        <v>667</v>
      </c>
      <c r="C3" s="208"/>
      <c r="D3" s="203"/>
      <c r="O3" s="202"/>
      <c r="P3" s="205"/>
      <c r="Q3" s="205"/>
    </row>
    <row r="4" spans="2:17" ht="16.5" customHeight="1" x14ac:dyDescent="0.3">
      <c r="B4" s="201"/>
      <c r="C4" s="208"/>
      <c r="D4" s="203"/>
      <c r="O4" s="202"/>
      <c r="P4" s="205"/>
      <c r="Q4" s="205"/>
    </row>
    <row r="5" spans="2:17" ht="16.5" customHeight="1" x14ac:dyDescent="0.3">
      <c r="B5" s="446" t="s">
        <v>668</v>
      </c>
      <c r="C5" s="208"/>
      <c r="D5" s="203"/>
      <c r="O5" s="202"/>
      <c r="P5" s="205"/>
      <c r="Q5" s="205"/>
    </row>
    <row r="6" spans="2:17" ht="16.5" customHeight="1" x14ac:dyDescent="0.3">
      <c r="B6" s="447" t="str">
        <f>[4]Q3_b!B22</f>
        <v>Model 1</v>
      </c>
      <c r="C6" s="448"/>
      <c r="D6" s="448"/>
      <c r="E6" s="449"/>
      <c r="O6" s="202"/>
      <c r="P6" s="205"/>
      <c r="Q6" s="205"/>
    </row>
    <row r="7" spans="2:17" ht="16.5" customHeight="1" x14ac:dyDescent="0.3">
      <c r="B7" s="450">
        <f>[4]Q3_b!B23</f>
        <v>0</v>
      </c>
      <c r="C7" s="41">
        <f>[4]Q3_b!C23</f>
        <v>0</v>
      </c>
      <c r="D7" s="451">
        <f>[4]Q3_b!D23</f>
        <v>0</v>
      </c>
      <c r="E7" s="452">
        <f>[4]Q3_b!E23</f>
        <v>0</v>
      </c>
      <c r="O7" s="202"/>
      <c r="P7" s="205"/>
      <c r="Q7" s="205"/>
    </row>
    <row r="8" spans="2:17" ht="16.5" customHeight="1" x14ac:dyDescent="0.3">
      <c r="B8" s="453">
        <f>[4]Q3_b!B24</f>
        <v>0</v>
      </c>
      <c r="C8" s="454">
        <f>[4]Q3_b!C24</f>
        <v>0</v>
      </c>
      <c r="D8" s="453">
        <f>[4]Q3_b!D24</f>
        <v>0</v>
      </c>
      <c r="E8" s="455">
        <f>[4]Q3_b!E24</f>
        <v>0</v>
      </c>
      <c r="O8" s="202"/>
      <c r="P8" s="205"/>
      <c r="Q8" s="205"/>
    </row>
    <row r="9" spans="2:17" ht="16.5" customHeight="1" x14ac:dyDescent="0.3">
      <c r="B9" s="451">
        <f>[4]Q3_b!B25</f>
        <v>0</v>
      </c>
      <c r="C9" s="41">
        <f>[4]Q3_b!C25</f>
        <v>0</v>
      </c>
      <c r="D9" s="450">
        <f>[4]Q3_b!D25</f>
        <v>0</v>
      </c>
      <c r="E9" s="452">
        <f>[4]Q3_b!E25</f>
        <v>0</v>
      </c>
      <c r="O9" s="202"/>
      <c r="P9" s="205"/>
      <c r="Q9" s="205"/>
    </row>
    <row r="10" spans="2:17" ht="16.5" customHeight="1" x14ac:dyDescent="0.3">
      <c r="B10" s="450">
        <f>[4]Q3_b!B26</f>
        <v>0</v>
      </c>
      <c r="C10" s="41">
        <f>[4]Q3_b!C26</f>
        <v>0</v>
      </c>
      <c r="D10" s="450">
        <f>[4]Q3_b!D26</f>
        <v>0</v>
      </c>
      <c r="E10" s="452">
        <f>[4]Q3_b!E26</f>
        <v>0</v>
      </c>
      <c r="O10" s="202"/>
      <c r="P10" s="205"/>
      <c r="Q10" s="205"/>
    </row>
    <row r="11" spans="2:17" ht="16.5" customHeight="1" x14ac:dyDescent="0.3">
      <c r="B11" s="450"/>
      <c r="C11" s="41"/>
      <c r="D11" s="41"/>
      <c r="E11" s="452"/>
      <c r="O11" s="202"/>
      <c r="P11" s="205"/>
      <c r="Q11" s="205"/>
    </row>
    <row r="12" spans="2:17" ht="16.5" customHeight="1" x14ac:dyDescent="0.3">
      <c r="B12" s="450"/>
      <c r="C12" s="41"/>
      <c r="D12" s="41"/>
      <c r="E12" s="452"/>
      <c r="O12" s="202"/>
      <c r="P12" s="205"/>
      <c r="Q12" s="205"/>
    </row>
    <row r="13" spans="2:17" ht="16.5" customHeight="1" x14ac:dyDescent="0.3">
      <c r="B13" s="451" t="str">
        <f>[4]Q3_b!B29</f>
        <v>Model 2</v>
      </c>
      <c r="C13" s="41"/>
      <c r="D13" s="41"/>
      <c r="E13" s="452"/>
      <c r="O13" s="202"/>
      <c r="P13" s="205"/>
      <c r="Q13" s="205"/>
    </row>
    <row r="14" spans="2:17" ht="16.5" customHeight="1" x14ac:dyDescent="0.3">
      <c r="B14" s="450">
        <f>[4]Q3_b!B30</f>
        <v>0</v>
      </c>
      <c r="C14" s="41">
        <f>[4]Q3_b!C30</f>
        <v>0</v>
      </c>
      <c r="D14" s="451">
        <f>[4]Q3_b!D30</f>
        <v>0</v>
      </c>
      <c r="E14" s="452">
        <f>[4]Q3_b!E30</f>
        <v>0</v>
      </c>
      <c r="O14" s="202"/>
      <c r="P14" s="205"/>
      <c r="Q14" s="205"/>
    </row>
    <row r="15" spans="2:17" ht="16.5" customHeight="1" x14ac:dyDescent="0.3">
      <c r="B15" s="453">
        <f>[4]Q3_b!B31</f>
        <v>0</v>
      </c>
      <c r="C15" s="454">
        <f>[4]Q3_b!C31</f>
        <v>0</v>
      </c>
      <c r="D15" s="453">
        <f>[4]Q3_b!D31</f>
        <v>0</v>
      </c>
      <c r="E15" s="455">
        <f>[4]Q3_b!E31</f>
        <v>0</v>
      </c>
      <c r="O15" s="202"/>
      <c r="P15" s="205"/>
      <c r="Q15" s="205"/>
    </row>
    <row r="16" spans="2:17" ht="16.5" customHeight="1" x14ac:dyDescent="0.3">
      <c r="B16" s="451">
        <f>[4]Q3_b!B32</f>
        <v>0</v>
      </c>
      <c r="C16" s="41">
        <f>[4]Q3_b!C32</f>
        <v>0</v>
      </c>
      <c r="D16" s="450">
        <f>[4]Q3_b!D32</f>
        <v>0</v>
      </c>
      <c r="E16" s="452">
        <f>[4]Q3_b!E32</f>
        <v>0</v>
      </c>
      <c r="O16" s="202"/>
      <c r="P16" s="205"/>
      <c r="Q16" s="205"/>
    </row>
    <row r="17" spans="2:17" ht="16.5" customHeight="1" x14ac:dyDescent="0.3">
      <c r="B17" s="453">
        <f>[4]Q3_b!B33</f>
        <v>0</v>
      </c>
      <c r="C17" s="454">
        <f>[4]Q3_b!C33</f>
        <v>0</v>
      </c>
      <c r="D17" s="453">
        <f>[4]Q3_b!D33</f>
        <v>0</v>
      </c>
      <c r="E17" s="455">
        <f>[4]Q3_b!E33</f>
        <v>0</v>
      </c>
      <c r="O17" s="202"/>
      <c r="P17" s="205"/>
      <c r="Q17" s="205"/>
    </row>
    <row r="18" spans="2:17" ht="16.5" customHeight="1" x14ac:dyDescent="0.3">
      <c r="B18" s="456"/>
      <c r="C18" s="208"/>
      <c r="D18" s="203"/>
      <c r="O18" s="202"/>
      <c r="P18" s="205"/>
      <c r="Q18" s="205"/>
    </row>
    <row r="19" spans="2:17" x14ac:dyDescent="0.3">
      <c r="B19" s="213"/>
      <c r="C19" s="214"/>
      <c r="D19" s="215"/>
      <c r="E19" s="216"/>
      <c r="F19" s="216"/>
      <c r="G19" s="216"/>
      <c r="H19" s="216"/>
      <c r="I19" s="216"/>
      <c r="J19" s="216"/>
      <c r="K19" s="216"/>
      <c r="L19" s="216"/>
      <c r="M19" s="217"/>
      <c r="O19" s="202"/>
      <c r="P19" s="205"/>
      <c r="Q19" s="205"/>
    </row>
    <row r="20" spans="2:17" x14ac:dyDescent="0.3">
      <c r="B20" s="444"/>
      <c r="C20" s="442"/>
      <c r="D20" s="442"/>
      <c r="E20" s="220"/>
      <c r="F20" s="220"/>
      <c r="G20" s="220"/>
      <c r="H20" s="443" t="s">
        <v>665</v>
      </c>
      <c r="I20" s="220"/>
      <c r="J20" s="220"/>
      <c r="K20" s="220"/>
      <c r="L20" s="220"/>
      <c r="M20" s="221"/>
      <c r="O20" s="202"/>
      <c r="P20" s="205"/>
      <c r="Q20" s="205"/>
    </row>
    <row r="21" spans="2:17" x14ac:dyDescent="0.3">
      <c r="B21" s="445" t="s">
        <v>661</v>
      </c>
      <c r="C21" s="220"/>
      <c r="D21" s="220"/>
      <c r="E21" s="220"/>
      <c r="F21" s="220"/>
      <c r="G21" s="220"/>
      <c r="H21" s="220"/>
      <c r="I21" s="220"/>
      <c r="J21" s="220"/>
      <c r="K21" s="220"/>
      <c r="L21" s="220"/>
      <c r="M21" s="221"/>
      <c r="O21" s="202"/>
      <c r="P21" s="205"/>
      <c r="Q21" s="205"/>
    </row>
    <row r="22" spans="2:17" x14ac:dyDescent="0.3">
      <c r="B22" s="218"/>
      <c r="C22" s="220"/>
      <c r="D22" s="445"/>
      <c r="E22" s="220"/>
      <c r="F22" s="220"/>
      <c r="G22" s="220"/>
      <c r="H22" s="220"/>
      <c r="I22" s="220"/>
      <c r="J22" s="220"/>
      <c r="K22" s="220"/>
      <c r="L22" s="220"/>
      <c r="M22" s="221"/>
      <c r="O22" s="202"/>
      <c r="P22" s="205"/>
      <c r="Q22" s="205"/>
    </row>
    <row r="23" spans="2:17" x14ac:dyDescent="0.3">
      <c r="B23" s="222"/>
      <c r="C23" s="224"/>
      <c r="D23" s="222"/>
      <c r="E23" s="224"/>
      <c r="F23" s="220"/>
      <c r="G23" s="220"/>
      <c r="H23" s="220"/>
      <c r="I23" s="220"/>
      <c r="J23" s="220"/>
      <c r="K23" s="220"/>
      <c r="L23" s="220"/>
      <c r="M23" s="221"/>
      <c r="O23" s="202"/>
      <c r="P23" s="205"/>
      <c r="Q23" s="205"/>
    </row>
    <row r="24" spans="2:17" x14ac:dyDescent="0.3">
      <c r="B24" s="445"/>
      <c r="C24" s="220"/>
      <c r="D24" s="218"/>
      <c r="E24" s="220"/>
      <c r="F24" s="220"/>
      <c r="G24" s="220"/>
      <c r="H24" s="220"/>
      <c r="I24" s="220"/>
      <c r="J24" s="220"/>
      <c r="K24" s="220"/>
      <c r="L24" s="220"/>
      <c r="M24" s="221"/>
      <c r="O24" s="202"/>
      <c r="P24" s="205"/>
      <c r="Q24" s="205"/>
    </row>
    <row r="25" spans="2:17" x14ac:dyDescent="0.3">
      <c r="B25" s="218"/>
      <c r="C25" s="220"/>
      <c r="D25" s="218"/>
      <c r="E25" s="220"/>
      <c r="F25" s="220"/>
      <c r="G25" s="220"/>
      <c r="H25" s="220"/>
      <c r="I25" s="220"/>
      <c r="J25" s="220"/>
      <c r="K25" s="220"/>
      <c r="L25" s="220"/>
      <c r="M25" s="221"/>
      <c r="O25" s="202"/>
      <c r="P25" s="205"/>
      <c r="Q25" s="205"/>
    </row>
    <row r="26" spans="2:17" x14ac:dyDescent="0.3">
      <c r="B26" s="218"/>
      <c r="C26" s="220"/>
      <c r="D26" s="220"/>
      <c r="E26" s="220"/>
      <c r="F26" s="220"/>
      <c r="G26" s="220"/>
      <c r="H26" s="220"/>
      <c r="I26" s="220"/>
      <c r="J26" s="220"/>
      <c r="K26" s="220"/>
      <c r="L26" s="220"/>
      <c r="M26" s="221"/>
      <c r="O26" s="202"/>
      <c r="P26" s="205"/>
      <c r="Q26" s="205"/>
    </row>
    <row r="27" spans="2:17" x14ac:dyDescent="0.3">
      <c r="B27" s="218"/>
      <c r="C27" s="457" t="s">
        <v>669</v>
      </c>
      <c r="D27" s="212"/>
      <c r="E27" s="220"/>
      <c r="F27" s="220"/>
      <c r="G27" s="220"/>
      <c r="H27" s="220"/>
      <c r="I27" s="220"/>
      <c r="J27" s="220"/>
      <c r="K27" s="220"/>
      <c r="L27" s="220"/>
      <c r="M27" s="221"/>
      <c r="O27" s="202"/>
      <c r="P27" s="205"/>
      <c r="Q27" s="205"/>
    </row>
    <row r="28" spans="2:17" x14ac:dyDescent="0.3">
      <c r="B28" s="218"/>
      <c r="C28" s="220"/>
      <c r="D28" s="220"/>
      <c r="E28" s="220"/>
      <c r="F28" s="220"/>
      <c r="G28" s="220"/>
      <c r="H28" s="220"/>
      <c r="I28" s="220"/>
      <c r="J28" s="220"/>
      <c r="K28" s="220"/>
      <c r="L28" s="220"/>
      <c r="M28" s="221"/>
      <c r="O28" s="202"/>
      <c r="P28" s="205"/>
      <c r="Q28" s="205"/>
    </row>
    <row r="29" spans="2:17" x14ac:dyDescent="0.3">
      <c r="B29" s="218"/>
      <c r="C29" s="220"/>
      <c r="D29" s="220"/>
      <c r="E29" s="220"/>
      <c r="F29" s="220"/>
      <c r="G29" s="220"/>
      <c r="H29" s="220"/>
      <c r="I29" s="220"/>
      <c r="J29" s="220"/>
      <c r="K29" s="220"/>
      <c r="L29" s="220"/>
      <c r="M29" s="221"/>
      <c r="O29" s="202"/>
      <c r="P29" s="205"/>
      <c r="Q29" s="205"/>
    </row>
    <row r="30" spans="2:17" x14ac:dyDescent="0.3">
      <c r="B30" s="218"/>
      <c r="C30" s="220"/>
      <c r="D30" s="220"/>
      <c r="E30" s="220"/>
      <c r="F30" s="220"/>
      <c r="G30" s="220"/>
      <c r="H30" s="220"/>
      <c r="I30" s="220"/>
      <c r="J30" s="220"/>
      <c r="K30" s="220"/>
      <c r="L30" s="220"/>
      <c r="M30" s="221"/>
      <c r="O30" s="202"/>
      <c r="P30" s="205"/>
      <c r="Q30" s="205"/>
    </row>
    <row r="31" spans="2:17" x14ac:dyDescent="0.3">
      <c r="B31" s="445" t="s">
        <v>662</v>
      </c>
      <c r="C31" s="220"/>
      <c r="D31" s="220"/>
      <c r="E31" s="220"/>
      <c r="F31" s="220"/>
      <c r="G31" s="219"/>
      <c r="H31" s="220"/>
      <c r="I31" s="220"/>
      <c r="J31" s="220"/>
      <c r="K31" s="220"/>
      <c r="L31" s="220"/>
      <c r="M31" s="221"/>
      <c r="O31" s="202"/>
      <c r="P31" s="205"/>
      <c r="Q31" s="205"/>
    </row>
    <row r="32" spans="2:17" x14ac:dyDescent="0.3">
      <c r="B32" s="218"/>
      <c r="C32" s="220"/>
      <c r="D32" s="445"/>
      <c r="E32" s="220"/>
      <c r="F32" s="220"/>
      <c r="G32" s="220"/>
      <c r="H32" s="220"/>
      <c r="I32" s="220"/>
      <c r="J32" s="220"/>
      <c r="K32" s="220"/>
      <c r="L32" s="220"/>
      <c r="M32" s="221"/>
      <c r="O32" s="202"/>
      <c r="P32" s="205"/>
      <c r="Q32" s="205"/>
    </row>
    <row r="33" spans="2:17" x14ac:dyDescent="0.3">
      <c r="B33" s="222"/>
      <c r="C33" s="224"/>
      <c r="D33" s="222"/>
      <c r="E33" s="224"/>
      <c r="F33" s="220"/>
      <c r="G33" s="220"/>
      <c r="H33" s="220"/>
      <c r="I33" s="220"/>
      <c r="J33" s="220"/>
      <c r="K33" s="220"/>
      <c r="L33" s="220"/>
      <c r="M33" s="221"/>
      <c r="O33" s="202"/>
      <c r="P33" s="205"/>
      <c r="Q33" s="205"/>
    </row>
    <row r="34" spans="2:17" x14ac:dyDescent="0.3">
      <c r="B34" s="445"/>
      <c r="C34" s="220"/>
      <c r="D34" s="218"/>
      <c r="E34" s="220"/>
      <c r="F34" s="220"/>
      <c r="G34" s="220"/>
      <c r="H34" s="220"/>
      <c r="I34" s="220"/>
      <c r="J34" s="220"/>
      <c r="K34" s="220"/>
      <c r="L34" s="220"/>
      <c r="M34" s="221"/>
      <c r="O34" s="202"/>
      <c r="P34" s="205"/>
      <c r="Q34" s="205"/>
    </row>
    <row r="35" spans="2:17" x14ac:dyDescent="0.3">
      <c r="B35" s="218"/>
      <c r="C35" s="220"/>
      <c r="D35" s="218"/>
      <c r="E35" s="220"/>
      <c r="F35" s="220"/>
      <c r="G35" s="220"/>
      <c r="H35" s="220"/>
      <c r="I35" s="220"/>
      <c r="J35" s="220"/>
      <c r="K35" s="220"/>
      <c r="L35" s="220"/>
      <c r="M35" s="221"/>
      <c r="O35" s="202"/>
      <c r="P35" s="205"/>
      <c r="Q35" s="205"/>
    </row>
    <row r="36" spans="2:17" x14ac:dyDescent="0.3">
      <c r="B36" s="218"/>
      <c r="C36" s="219"/>
      <c r="D36" s="220"/>
      <c r="E36" s="220"/>
      <c r="F36" s="220"/>
      <c r="G36" s="220"/>
      <c r="H36" s="220"/>
      <c r="I36" s="220"/>
      <c r="J36" s="220"/>
      <c r="K36" s="220"/>
      <c r="L36" s="220"/>
      <c r="M36" s="221"/>
      <c r="O36" s="202"/>
      <c r="P36" s="205"/>
      <c r="Q36" s="205"/>
    </row>
    <row r="37" spans="2:17" x14ac:dyDescent="0.3">
      <c r="B37" s="218"/>
      <c r="C37" s="457" t="s">
        <v>670</v>
      </c>
      <c r="D37" s="212"/>
      <c r="E37" s="220"/>
      <c r="F37" s="220"/>
      <c r="G37" s="220"/>
      <c r="H37" s="220"/>
      <c r="I37" s="220"/>
      <c r="J37" s="220"/>
      <c r="K37" s="220"/>
      <c r="L37" s="220"/>
      <c r="M37" s="221"/>
      <c r="O37" s="202"/>
      <c r="P37" s="205"/>
      <c r="Q37" s="205"/>
    </row>
    <row r="38" spans="2:17" x14ac:dyDescent="0.3">
      <c r="B38" s="222"/>
      <c r="C38" s="223"/>
      <c r="D38" s="224"/>
      <c r="E38" s="224"/>
      <c r="F38" s="224"/>
      <c r="G38" s="224"/>
      <c r="H38" s="224"/>
      <c r="I38" s="224"/>
      <c r="J38" s="224"/>
      <c r="K38" s="224"/>
      <c r="L38" s="224"/>
      <c r="M38" s="225"/>
      <c r="O38" s="202"/>
      <c r="P38" s="205"/>
      <c r="Q38" s="205"/>
    </row>
    <row r="39" spans="2:17" x14ac:dyDescent="0.3">
      <c r="B39" s="203"/>
      <c r="C39" s="226"/>
      <c r="D39" s="203"/>
      <c r="O39" s="202"/>
      <c r="P39" s="205"/>
      <c r="Q39" s="205"/>
    </row>
    <row r="40" spans="2:17" x14ac:dyDescent="0.3">
      <c r="O40" s="202"/>
      <c r="P40" s="205"/>
      <c r="Q40" s="205"/>
    </row>
    <row r="41" spans="2:17" x14ac:dyDescent="0.3">
      <c r="O41" s="202"/>
      <c r="P41" s="205"/>
      <c r="Q41" s="205"/>
    </row>
    <row r="42" spans="2:17" x14ac:dyDescent="0.3">
      <c r="O42" s="202"/>
      <c r="P42" s="205"/>
      <c r="Q42" s="205"/>
    </row>
    <row r="43" spans="2:17" x14ac:dyDescent="0.3">
      <c r="O43" s="202"/>
      <c r="P43" s="205"/>
      <c r="Q43" s="205"/>
    </row>
    <row r="44" spans="2:17" x14ac:dyDescent="0.3">
      <c r="O44" s="202"/>
      <c r="P44" s="205"/>
      <c r="Q44" s="205"/>
    </row>
    <row r="45" spans="2:17" x14ac:dyDescent="0.3">
      <c r="O45" s="202"/>
      <c r="P45" s="205"/>
      <c r="Q45" s="205"/>
    </row>
    <row r="46" spans="2:17" x14ac:dyDescent="0.3">
      <c r="O46" s="202"/>
      <c r="P46" s="205"/>
      <c r="Q46" s="205"/>
    </row>
    <row r="47" spans="2:17" x14ac:dyDescent="0.3">
      <c r="O47" s="202"/>
      <c r="P47" s="205"/>
      <c r="Q47" s="205"/>
    </row>
    <row r="48" spans="2:17" x14ac:dyDescent="0.3">
      <c r="O48" s="202"/>
      <c r="P48" s="205"/>
      <c r="Q48" s="205"/>
    </row>
    <row r="49" spans="15:17" x14ac:dyDescent="0.3">
      <c r="O49" s="202"/>
      <c r="P49" s="205"/>
      <c r="Q49" s="205"/>
    </row>
    <row r="50" spans="15:17" x14ac:dyDescent="0.3">
      <c r="O50" s="202"/>
      <c r="P50" s="205"/>
      <c r="Q50" s="205"/>
    </row>
    <row r="51" spans="15:17" x14ac:dyDescent="0.3">
      <c r="O51" s="202"/>
      <c r="P51" s="205"/>
      <c r="Q51" s="205"/>
    </row>
    <row r="52" spans="15:17" x14ac:dyDescent="0.3">
      <c r="O52" s="202"/>
      <c r="P52" s="205"/>
      <c r="Q52" s="205"/>
    </row>
    <row r="53" spans="15:17" x14ac:dyDescent="0.3">
      <c r="O53" s="202"/>
      <c r="P53" s="205"/>
      <c r="Q53" s="205"/>
    </row>
    <row r="54" spans="15:17" x14ac:dyDescent="0.3">
      <c r="O54" s="202"/>
      <c r="P54" s="205"/>
      <c r="Q54" s="205"/>
    </row>
    <row r="55" spans="15:17" x14ac:dyDescent="0.3">
      <c r="O55" s="202"/>
      <c r="P55" s="205"/>
      <c r="Q55" s="205"/>
    </row>
    <row r="56" spans="15:17" x14ac:dyDescent="0.3">
      <c r="O56" s="202"/>
      <c r="P56" s="205"/>
      <c r="Q56" s="205"/>
    </row>
    <row r="57" spans="15:17" x14ac:dyDescent="0.3">
      <c r="O57" s="202"/>
      <c r="P57" s="205"/>
      <c r="Q57" s="205"/>
    </row>
    <row r="58" spans="15:17" x14ac:dyDescent="0.3">
      <c r="O58" s="202"/>
      <c r="P58" s="205"/>
      <c r="Q58" s="205"/>
    </row>
    <row r="59" spans="15:17" x14ac:dyDescent="0.3">
      <c r="O59" s="202"/>
      <c r="P59" s="205"/>
      <c r="Q59" s="205"/>
    </row>
    <row r="60" spans="15:17" x14ac:dyDescent="0.3">
      <c r="O60" s="202"/>
      <c r="P60" s="205"/>
      <c r="Q60" s="205"/>
    </row>
    <row r="61" spans="15:17" x14ac:dyDescent="0.3">
      <c r="O61" s="202"/>
      <c r="P61" s="205"/>
      <c r="Q61" s="205"/>
    </row>
    <row r="62" spans="15:17" x14ac:dyDescent="0.3">
      <c r="O62" s="202"/>
      <c r="P62" s="205"/>
      <c r="Q62" s="205"/>
    </row>
    <row r="63" spans="15:17" x14ac:dyDescent="0.3">
      <c r="O63" s="202"/>
      <c r="P63" s="205"/>
      <c r="Q63" s="205"/>
    </row>
    <row r="64" spans="15:17" x14ac:dyDescent="0.3">
      <c r="O64" s="202"/>
      <c r="P64" s="205"/>
      <c r="Q64" s="205"/>
    </row>
    <row r="65" spans="15:17" x14ac:dyDescent="0.3">
      <c r="O65" s="202"/>
      <c r="P65" s="205"/>
      <c r="Q65" s="205"/>
    </row>
    <row r="66" spans="15:17" x14ac:dyDescent="0.3">
      <c r="O66" s="202"/>
      <c r="P66" s="205"/>
      <c r="Q66" s="205"/>
    </row>
    <row r="67" spans="15:17" x14ac:dyDescent="0.3">
      <c r="O67" s="202"/>
      <c r="P67" s="205"/>
      <c r="Q67" s="205"/>
    </row>
    <row r="68" spans="15:17" x14ac:dyDescent="0.3">
      <c r="O68" s="202"/>
      <c r="P68" s="205"/>
      <c r="Q68" s="205"/>
    </row>
    <row r="69" spans="15:17" x14ac:dyDescent="0.3">
      <c r="O69" s="202"/>
      <c r="P69" s="205"/>
      <c r="Q69" s="205"/>
    </row>
    <row r="70" spans="15:17" x14ac:dyDescent="0.3">
      <c r="O70" s="202"/>
      <c r="P70" s="205"/>
      <c r="Q70" s="205"/>
    </row>
    <row r="71" spans="15:17" x14ac:dyDescent="0.3">
      <c r="O71" s="202"/>
      <c r="P71" s="205"/>
      <c r="Q71" s="205"/>
    </row>
    <row r="72" spans="15:17" x14ac:dyDescent="0.3">
      <c r="O72" s="202"/>
      <c r="P72" s="205"/>
      <c r="Q72" s="205"/>
    </row>
    <row r="73" spans="15:17" x14ac:dyDescent="0.3">
      <c r="O73" s="202"/>
      <c r="P73" s="205"/>
      <c r="Q73" s="205"/>
    </row>
    <row r="74" spans="15:17" x14ac:dyDescent="0.3">
      <c r="O74" s="202"/>
      <c r="P74" s="205"/>
      <c r="Q74" s="205"/>
    </row>
    <row r="75" spans="15:17" x14ac:dyDescent="0.3">
      <c r="O75" s="202"/>
      <c r="P75" s="205"/>
      <c r="Q75" s="205"/>
    </row>
    <row r="76" spans="15:17" x14ac:dyDescent="0.3">
      <c r="O76" s="202"/>
      <c r="P76" s="205"/>
      <c r="Q76" s="205"/>
    </row>
    <row r="77" spans="15:17" x14ac:dyDescent="0.3">
      <c r="O77" s="202"/>
      <c r="P77" s="205"/>
      <c r="Q77" s="205"/>
    </row>
    <row r="78" spans="15:17" x14ac:dyDescent="0.3">
      <c r="O78" s="202"/>
      <c r="P78" s="205"/>
      <c r="Q78" s="205"/>
    </row>
    <row r="79" spans="15:17" x14ac:dyDescent="0.3">
      <c r="O79" s="202"/>
      <c r="P79" s="205"/>
      <c r="Q79" s="205"/>
    </row>
    <row r="80" spans="15:17" x14ac:dyDescent="0.3">
      <c r="O80" s="202"/>
      <c r="P80" s="205"/>
      <c r="Q80" s="205"/>
    </row>
    <row r="81" spans="15:17" x14ac:dyDescent="0.3">
      <c r="O81" s="202"/>
      <c r="P81" s="205"/>
      <c r="Q81" s="205"/>
    </row>
    <row r="82" spans="15:17" x14ac:dyDescent="0.3">
      <c r="O82" s="202"/>
      <c r="P82" s="205"/>
      <c r="Q82" s="205"/>
    </row>
    <row r="83" spans="15:17" x14ac:dyDescent="0.3">
      <c r="O83" s="202"/>
      <c r="P83" s="205"/>
      <c r="Q83" s="205"/>
    </row>
    <row r="84" spans="15:17" x14ac:dyDescent="0.3">
      <c r="O84" s="202"/>
      <c r="P84" s="205"/>
      <c r="Q84" s="205"/>
    </row>
    <row r="85" spans="15:17" x14ac:dyDescent="0.3">
      <c r="O85" s="202"/>
      <c r="P85" s="205"/>
      <c r="Q85" s="205"/>
    </row>
    <row r="86" spans="15:17" x14ac:dyDescent="0.3">
      <c r="O86" s="202"/>
      <c r="P86" s="205"/>
      <c r="Q86" s="205"/>
    </row>
    <row r="87" spans="15:17" x14ac:dyDescent="0.3">
      <c r="O87" s="202"/>
      <c r="P87" s="205"/>
      <c r="Q87" s="205"/>
    </row>
    <row r="88" spans="15:17" x14ac:dyDescent="0.3">
      <c r="O88" s="202"/>
      <c r="P88" s="205"/>
      <c r="Q88" s="205"/>
    </row>
    <row r="89" spans="15:17" x14ac:dyDescent="0.3">
      <c r="O89" s="202"/>
      <c r="P89" s="205"/>
      <c r="Q89" s="205"/>
    </row>
    <row r="90" spans="15:17" x14ac:dyDescent="0.3">
      <c r="O90" s="202"/>
      <c r="P90" s="205"/>
      <c r="Q90" s="205"/>
    </row>
    <row r="91" spans="15:17" x14ac:dyDescent="0.3">
      <c r="O91" s="202"/>
      <c r="P91" s="205"/>
      <c r="Q91" s="205"/>
    </row>
    <row r="92" spans="15:17" x14ac:dyDescent="0.3">
      <c r="O92" s="202"/>
      <c r="P92" s="205"/>
      <c r="Q92" s="205"/>
    </row>
    <row r="93" spans="15:17" x14ac:dyDescent="0.3">
      <c r="O93" s="202"/>
      <c r="P93" s="205"/>
      <c r="Q93" s="205"/>
    </row>
    <row r="94" spans="15:17" x14ac:dyDescent="0.3">
      <c r="O94" s="202"/>
      <c r="P94" s="205"/>
      <c r="Q94" s="205"/>
    </row>
    <row r="95" spans="15:17" x14ac:dyDescent="0.3">
      <c r="O95" s="202"/>
      <c r="P95" s="205"/>
      <c r="Q95" s="205"/>
    </row>
    <row r="96" spans="15:17" x14ac:dyDescent="0.3">
      <c r="O96" s="202"/>
      <c r="P96" s="205"/>
      <c r="Q96" s="205"/>
    </row>
    <row r="97" spans="15:17" x14ac:dyDescent="0.3">
      <c r="O97" s="202"/>
      <c r="P97" s="205"/>
      <c r="Q97" s="205"/>
    </row>
    <row r="98" spans="15:17" x14ac:dyDescent="0.3">
      <c r="O98" s="202"/>
      <c r="P98" s="205"/>
      <c r="Q98" s="205"/>
    </row>
    <row r="99" spans="15:17" x14ac:dyDescent="0.3">
      <c r="O99" s="202"/>
      <c r="P99" s="205"/>
      <c r="Q99" s="205"/>
    </row>
    <row r="100" spans="15:17" x14ac:dyDescent="0.3">
      <c r="O100" s="202"/>
      <c r="P100" s="205"/>
      <c r="Q100" s="205"/>
    </row>
    <row r="101" spans="15:17" x14ac:dyDescent="0.3">
      <c r="O101" s="202"/>
      <c r="P101" s="205"/>
      <c r="Q101" s="205"/>
    </row>
    <row r="102" spans="15:17" x14ac:dyDescent="0.3">
      <c r="O102" s="202"/>
      <c r="P102" s="205"/>
      <c r="Q102" s="205"/>
    </row>
    <row r="103" spans="15:17" x14ac:dyDescent="0.3">
      <c r="O103" s="202"/>
      <c r="P103" s="205"/>
      <c r="Q103" s="205"/>
    </row>
    <row r="104" spans="15:17" x14ac:dyDescent="0.3">
      <c r="O104" s="202"/>
      <c r="P104" s="205"/>
      <c r="Q104" s="205"/>
    </row>
    <row r="105" spans="15:17" x14ac:dyDescent="0.3">
      <c r="O105" s="202"/>
      <c r="P105" s="205"/>
      <c r="Q105" s="205"/>
    </row>
    <row r="106" spans="15:17" x14ac:dyDescent="0.3">
      <c r="O106" s="202"/>
      <c r="P106" s="205"/>
      <c r="Q106" s="205"/>
    </row>
    <row r="107" spans="15:17" x14ac:dyDescent="0.3">
      <c r="O107" s="202"/>
      <c r="P107" s="205"/>
      <c r="Q107" s="205"/>
    </row>
    <row r="108" spans="15:17" x14ac:dyDescent="0.3">
      <c r="O108" s="202"/>
      <c r="P108" s="205"/>
      <c r="Q108" s="205"/>
    </row>
    <row r="109" spans="15:17" x14ac:dyDescent="0.3">
      <c r="O109" s="202"/>
      <c r="P109" s="205"/>
      <c r="Q109" s="205"/>
    </row>
    <row r="110" spans="15:17" x14ac:dyDescent="0.3">
      <c r="O110" s="202"/>
      <c r="P110" s="205"/>
      <c r="Q110" s="205"/>
    </row>
    <row r="111" spans="15:17" x14ac:dyDescent="0.3">
      <c r="O111" s="202"/>
      <c r="P111" s="205"/>
      <c r="Q111" s="205"/>
    </row>
    <row r="112" spans="15:17" x14ac:dyDescent="0.3">
      <c r="O112" s="202"/>
      <c r="P112" s="205"/>
      <c r="Q112" s="205"/>
    </row>
    <row r="113" spans="15:17" x14ac:dyDescent="0.3">
      <c r="O113" s="202"/>
      <c r="P113" s="205"/>
      <c r="Q113" s="205"/>
    </row>
    <row r="114" spans="15:17" x14ac:dyDescent="0.3">
      <c r="O114" s="202"/>
      <c r="P114" s="205"/>
      <c r="Q114" s="205"/>
    </row>
    <row r="115" spans="15:17" x14ac:dyDescent="0.3">
      <c r="O115" s="202"/>
      <c r="P115" s="205"/>
      <c r="Q115" s="205"/>
    </row>
    <row r="116" spans="15:17" x14ac:dyDescent="0.3">
      <c r="O116" s="202"/>
      <c r="P116" s="205"/>
      <c r="Q116" s="205"/>
    </row>
    <row r="117" spans="15:17" x14ac:dyDescent="0.3">
      <c r="O117" s="202"/>
      <c r="P117" s="205"/>
      <c r="Q117" s="205"/>
    </row>
    <row r="118" spans="15:17" x14ac:dyDescent="0.3">
      <c r="O118" s="202"/>
      <c r="P118" s="205"/>
      <c r="Q118" s="205"/>
    </row>
    <row r="119" spans="15:17" x14ac:dyDescent="0.3">
      <c r="O119" s="202"/>
      <c r="P119" s="205"/>
      <c r="Q119" s="205"/>
    </row>
    <row r="120" spans="15:17" x14ac:dyDescent="0.3">
      <c r="O120" s="202"/>
      <c r="P120" s="205"/>
      <c r="Q120" s="205"/>
    </row>
    <row r="121" spans="15:17" x14ac:dyDescent="0.3">
      <c r="O121" s="202"/>
      <c r="P121" s="205"/>
      <c r="Q121" s="205"/>
    </row>
    <row r="122" spans="15:17" x14ac:dyDescent="0.3">
      <c r="O122" s="202"/>
      <c r="P122" s="205"/>
      <c r="Q122" s="205"/>
    </row>
    <row r="123" spans="15:17" x14ac:dyDescent="0.3">
      <c r="O123" s="202"/>
      <c r="P123" s="205"/>
      <c r="Q123" s="205"/>
    </row>
    <row r="124" spans="15:17" x14ac:dyDescent="0.3">
      <c r="O124" s="202"/>
      <c r="P124" s="205"/>
      <c r="Q124" s="205"/>
    </row>
    <row r="125" spans="15:17" x14ac:dyDescent="0.3">
      <c r="O125" s="202"/>
      <c r="P125" s="205"/>
      <c r="Q125" s="205"/>
    </row>
    <row r="126" spans="15:17" x14ac:dyDescent="0.3">
      <c r="O126" s="202"/>
      <c r="P126" s="205"/>
      <c r="Q126" s="205"/>
    </row>
    <row r="127" spans="15:17" x14ac:dyDescent="0.3">
      <c r="O127" s="202"/>
      <c r="P127" s="205"/>
      <c r="Q127" s="205"/>
    </row>
    <row r="128" spans="15:17" x14ac:dyDescent="0.3">
      <c r="O128" s="202"/>
      <c r="P128" s="205"/>
      <c r="Q128" s="205"/>
    </row>
    <row r="129" spans="15:17" x14ac:dyDescent="0.3">
      <c r="O129" s="202"/>
      <c r="P129" s="205"/>
      <c r="Q129" s="205"/>
    </row>
    <row r="130" spans="15:17" x14ac:dyDescent="0.3">
      <c r="O130" s="202"/>
      <c r="P130" s="205"/>
      <c r="Q130" s="205"/>
    </row>
    <row r="131" spans="15:17" x14ac:dyDescent="0.3">
      <c r="O131" s="202"/>
      <c r="P131" s="205"/>
      <c r="Q131" s="205"/>
    </row>
    <row r="132" spans="15:17" x14ac:dyDescent="0.3">
      <c r="O132" s="202"/>
      <c r="P132" s="205"/>
      <c r="Q132" s="205"/>
    </row>
    <row r="133" spans="15:17" x14ac:dyDescent="0.3">
      <c r="O133" s="202"/>
      <c r="P133" s="205"/>
      <c r="Q133" s="205"/>
    </row>
    <row r="134" spans="15:17" x14ac:dyDescent="0.3">
      <c r="O134" s="202"/>
      <c r="P134" s="205"/>
      <c r="Q134" s="205"/>
    </row>
    <row r="135" spans="15:17" x14ac:dyDescent="0.3">
      <c r="O135" s="202"/>
      <c r="P135" s="205"/>
      <c r="Q135" s="205"/>
    </row>
    <row r="136" spans="15:17" x14ac:dyDescent="0.3">
      <c r="O136" s="202"/>
      <c r="P136" s="205"/>
      <c r="Q136" s="205"/>
    </row>
    <row r="137" spans="15:17" x14ac:dyDescent="0.3">
      <c r="O137" s="202"/>
      <c r="P137" s="205"/>
      <c r="Q137" s="205"/>
    </row>
    <row r="138" spans="15:17" x14ac:dyDescent="0.3">
      <c r="O138" s="202"/>
      <c r="P138" s="205"/>
      <c r="Q138" s="205"/>
    </row>
    <row r="139" spans="15:17" x14ac:dyDescent="0.3">
      <c r="O139" s="202"/>
      <c r="P139" s="205"/>
      <c r="Q139" s="205"/>
    </row>
    <row r="140" spans="15:17" x14ac:dyDescent="0.3">
      <c r="O140" s="202"/>
      <c r="P140" s="205"/>
      <c r="Q140" s="205"/>
    </row>
    <row r="141" spans="15:17" x14ac:dyDescent="0.3">
      <c r="O141" s="202"/>
      <c r="P141" s="205"/>
      <c r="Q141" s="205"/>
    </row>
    <row r="142" spans="15:17" x14ac:dyDescent="0.3">
      <c r="O142" s="202"/>
      <c r="P142" s="205"/>
      <c r="Q142" s="205"/>
    </row>
    <row r="143" spans="15:17" x14ac:dyDescent="0.3">
      <c r="O143" s="202"/>
      <c r="P143" s="205"/>
      <c r="Q143" s="205"/>
    </row>
    <row r="144" spans="15:17" x14ac:dyDescent="0.3">
      <c r="O144" s="202"/>
      <c r="P144" s="205"/>
      <c r="Q144" s="205"/>
    </row>
    <row r="145" spans="15:17" x14ac:dyDescent="0.3">
      <c r="O145" s="202"/>
      <c r="P145" s="205"/>
      <c r="Q145" s="205"/>
    </row>
    <row r="146" spans="15:17" x14ac:dyDescent="0.3">
      <c r="O146" s="202"/>
      <c r="P146" s="205"/>
      <c r="Q146" s="205"/>
    </row>
    <row r="147" spans="15:17" x14ac:dyDescent="0.3">
      <c r="O147" s="202"/>
      <c r="P147" s="205"/>
      <c r="Q147" s="205"/>
    </row>
    <row r="148" spans="15:17" x14ac:dyDescent="0.3">
      <c r="O148" s="202"/>
      <c r="P148" s="205"/>
      <c r="Q148" s="205"/>
    </row>
    <row r="149" spans="15:17" x14ac:dyDescent="0.3">
      <c r="O149" s="202"/>
      <c r="P149" s="205"/>
      <c r="Q149" s="205"/>
    </row>
    <row r="150" spans="15:17" x14ac:dyDescent="0.3">
      <c r="O150" s="202"/>
      <c r="P150" s="205"/>
      <c r="Q150" s="205"/>
    </row>
    <row r="151" spans="15:17" x14ac:dyDescent="0.3">
      <c r="O151" s="202"/>
      <c r="P151" s="205"/>
      <c r="Q151" s="205"/>
    </row>
    <row r="152" spans="15:17" x14ac:dyDescent="0.3">
      <c r="O152" s="202"/>
      <c r="P152" s="205"/>
      <c r="Q152" s="205"/>
    </row>
    <row r="153" spans="15:17" x14ac:dyDescent="0.3">
      <c r="O153" s="202"/>
      <c r="P153" s="205"/>
      <c r="Q153" s="205"/>
    </row>
    <row r="154" spans="15:17" x14ac:dyDescent="0.3">
      <c r="O154" s="202"/>
      <c r="P154" s="205"/>
      <c r="Q154" s="205"/>
    </row>
    <row r="155" spans="15:17" x14ac:dyDescent="0.3">
      <c r="O155" s="202"/>
      <c r="P155" s="205"/>
      <c r="Q155" s="205"/>
    </row>
    <row r="156" spans="15:17" x14ac:dyDescent="0.3">
      <c r="O156" s="202"/>
      <c r="P156" s="205"/>
      <c r="Q156" s="205"/>
    </row>
    <row r="157" spans="15:17" x14ac:dyDescent="0.3">
      <c r="O157" s="202"/>
      <c r="P157" s="205"/>
      <c r="Q157" s="205"/>
    </row>
    <row r="158" spans="15:17" x14ac:dyDescent="0.3">
      <c r="O158" s="202"/>
      <c r="P158" s="205"/>
      <c r="Q158" s="205"/>
    </row>
    <row r="159" spans="15:17" x14ac:dyDescent="0.3">
      <c r="O159" s="202"/>
      <c r="P159" s="205"/>
      <c r="Q159" s="205"/>
    </row>
    <row r="160" spans="15:17" x14ac:dyDescent="0.3">
      <c r="O160" s="202"/>
      <c r="P160" s="205"/>
      <c r="Q160" s="205"/>
    </row>
    <row r="161" spans="15:17" x14ac:dyDescent="0.3">
      <c r="O161" s="202"/>
      <c r="P161" s="205"/>
      <c r="Q161" s="205"/>
    </row>
    <row r="162" spans="15:17" x14ac:dyDescent="0.3">
      <c r="O162" s="202"/>
      <c r="P162" s="205"/>
      <c r="Q162" s="205"/>
    </row>
    <row r="163" spans="15:17" x14ac:dyDescent="0.3">
      <c r="O163" s="202"/>
      <c r="P163" s="205"/>
      <c r="Q163" s="205"/>
    </row>
    <row r="164" spans="15:17" x14ac:dyDescent="0.3">
      <c r="O164" s="202"/>
      <c r="P164" s="205"/>
      <c r="Q164" s="205"/>
    </row>
    <row r="165" spans="15:17" x14ac:dyDescent="0.3">
      <c r="O165" s="202"/>
      <c r="P165" s="205"/>
      <c r="Q165" s="205"/>
    </row>
    <row r="166" spans="15:17" x14ac:dyDescent="0.3">
      <c r="O166" s="202"/>
      <c r="P166" s="205"/>
      <c r="Q166" s="205"/>
    </row>
    <row r="167" spans="15:17" x14ac:dyDescent="0.3">
      <c r="O167" s="202"/>
      <c r="P167" s="205"/>
      <c r="Q167" s="205"/>
    </row>
    <row r="168" spans="15:17" x14ac:dyDescent="0.3">
      <c r="O168" s="202"/>
      <c r="P168" s="205"/>
      <c r="Q168" s="205"/>
    </row>
    <row r="169" spans="15:17" x14ac:dyDescent="0.3">
      <c r="O169" s="202"/>
      <c r="P169" s="205"/>
      <c r="Q169" s="205"/>
    </row>
    <row r="170" spans="15:17" x14ac:dyDescent="0.3">
      <c r="O170" s="202"/>
      <c r="P170" s="205"/>
      <c r="Q170" s="205"/>
    </row>
    <row r="171" spans="15:17" x14ac:dyDescent="0.3">
      <c r="O171" s="202"/>
      <c r="P171" s="205"/>
      <c r="Q171" s="205"/>
    </row>
    <row r="172" spans="15:17" x14ac:dyDescent="0.3">
      <c r="O172" s="202"/>
      <c r="P172" s="205"/>
      <c r="Q172" s="205"/>
    </row>
    <row r="173" spans="15:17" x14ac:dyDescent="0.3">
      <c r="O173" s="202"/>
      <c r="P173" s="205"/>
      <c r="Q173" s="205"/>
    </row>
    <row r="174" spans="15:17" x14ac:dyDescent="0.3">
      <c r="O174" s="202"/>
      <c r="P174" s="205"/>
      <c r="Q174" s="205"/>
    </row>
    <row r="175" spans="15:17" x14ac:dyDescent="0.3">
      <c r="O175" s="202"/>
      <c r="P175" s="205"/>
      <c r="Q175" s="205"/>
    </row>
    <row r="176" spans="15:17" x14ac:dyDescent="0.3">
      <c r="O176" s="202"/>
      <c r="P176" s="205"/>
      <c r="Q176" s="205"/>
    </row>
    <row r="177" spans="15:17" x14ac:dyDescent="0.3">
      <c r="O177" s="202"/>
      <c r="P177" s="205"/>
      <c r="Q177" s="205"/>
    </row>
    <row r="178" spans="15:17" x14ac:dyDescent="0.3">
      <c r="O178" s="202"/>
      <c r="P178" s="205"/>
      <c r="Q178" s="205"/>
    </row>
    <row r="179" spans="15:17" x14ac:dyDescent="0.3">
      <c r="O179" s="202"/>
      <c r="P179" s="205"/>
      <c r="Q179" s="205"/>
    </row>
    <row r="180" spans="15:17" x14ac:dyDescent="0.3">
      <c r="O180" s="202"/>
      <c r="P180" s="205"/>
      <c r="Q180" s="205"/>
    </row>
    <row r="181" spans="15:17" x14ac:dyDescent="0.3">
      <c r="O181" s="202"/>
      <c r="P181" s="205"/>
      <c r="Q181" s="205"/>
    </row>
    <row r="182" spans="15:17" x14ac:dyDescent="0.3">
      <c r="O182" s="202"/>
      <c r="P182" s="205"/>
      <c r="Q182" s="205"/>
    </row>
    <row r="183" spans="15:17" x14ac:dyDescent="0.3">
      <c r="O183" s="202"/>
      <c r="P183" s="205"/>
      <c r="Q183" s="205"/>
    </row>
    <row r="184" spans="15:17" x14ac:dyDescent="0.3">
      <c r="O184" s="202"/>
      <c r="P184" s="205"/>
      <c r="Q184" s="205"/>
    </row>
    <row r="185" spans="15:17" x14ac:dyDescent="0.3">
      <c r="O185" s="202"/>
      <c r="P185" s="205"/>
      <c r="Q185" s="205"/>
    </row>
    <row r="186" spans="15:17" x14ac:dyDescent="0.3">
      <c r="O186" s="202"/>
      <c r="P186" s="205"/>
      <c r="Q186" s="205"/>
    </row>
    <row r="187" spans="15:17" x14ac:dyDescent="0.3">
      <c r="O187" s="202"/>
      <c r="P187" s="205"/>
      <c r="Q187" s="205"/>
    </row>
    <row r="188" spans="15:17" x14ac:dyDescent="0.3">
      <c r="O188" s="202"/>
      <c r="P188" s="205"/>
      <c r="Q188" s="205"/>
    </row>
    <row r="189" spans="15:17" x14ac:dyDescent="0.3">
      <c r="O189" s="202"/>
      <c r="P189" s="205"/>
      <c r="Q189" s="205"/>
    </row>
    <row r="190" spans="15:17" x14ac:dyDescent="0.3">
      <c r="O190" s="202"/>
      <c r="P190" s="205"/>
      <c r="Q190" s="205"/>
    </row>
    <row r="191" spans="15:17" x14ac:dyDescent="0.3">
      <c r="O191" s="202"/>
      <c r="P191" s="205"/>
      <c r="Q191" s="205"/>
    </row>
    <row r="192" spans="15:17" x14ac:dyDescent="0.3">
      <c r="O192" s="202"/>
      <c r="P192" s="205"/>
      <c r="Q192" s="205"/>
    </row>
    <row r="193" spans="15:17" x14ac:dyDescent="0.3">
      <c r="O193" s="202"/>
      <c r="P193" s="205"/>
      <c r="Q193" s="205"/>
    </row>
    <row r="194" spans="15:17" x14ac:dyDescent="0.3">
      <c r="O194" s="202"/>
      <c r="P194" s="205"/>
      <c r="Q194" s="205"/>
    </row>
    <row r="195" spans="15:17" x14ac:dyDescent="0.3">
      <c r="O195" s="202"/>
      <c r="P195" s="205"/>
      <c r="Q195" s="205"/>
    </row>
    <row r="196" spans="15:17" x14ac:dyDescent="0.3">
      <c r="O196" s="202"/>
      <c r="P196" s="205"/>
      <c r="Q196" s="205"/>
    </row>
    <row r="197" spans="15:17" x14ac:dyDescent="0.3">
      <c r="O197" s="202"/>
      <c r="P197" s="205"/>
      <c r="Q197" s="205"/>
    </row>
    <row r="198" spans="15:17" x14ac:dyDescent="0.3">
      <c r="O198" s="202"/>
      <c r="P198" s="205"/>
      <c r="Q198" s="205"/>
    </row>
    <row r="199" spans="15:17" x14ac:dyDescent="0.3">
      <c r="O199" s="202"/>
      <c r="P199" s="205"/>
      <c r="Q199" s="205"/>
    </row>
    <row r="200" spans="15:17" x14ac:dyDescent="0.3">
      <c r="O200" s="202"/>
      <c r="P200" s="205"/>
      <c r="Q200" s="205"/>
    </row>
    <row r="201" spans="15:17" x14ac:dyDescent="0.3">
      <c r="O201" s="202"/>
      <c r="P201" s="205"/>
      <c r="Q201" s="205"/>
    </row>
    <row r="202" spans="15:17" x14ac:dyDescent="0.3">
      <c r="O202" s="202"/>
      <c r="P202" s="205"/>
      <c r="Q202" s="205"/>
    </row>
    <row r="203" spans="15:17" x14ac:dyDescent="0.3">
      <c r="O203" s="202"/>
      <c r="P203" s="205"/>
      <c r="Q203" s="205"/>
    </row>
    <row r="204" spans="15:17" x14ac:dyDescent="0.3">
      <c r="O204" s="202"/>
      <c r="P204" s="205"/>
      <c r="Q204" s="205"/>
    </row>
    <row r="205" spans="15:17" x14ac:dyDescent="0.3">
      <c r="O205" s="202"/>
      <c r="P205" s="205"/>
      <c r="Q205" s="205"/>
    </row>
    <row r="206" spans="15:17" x14ac:dyDescent="0.3">
      <c r="O206" s="202"/>
      <c r="P206" s="205"/>
      <c r="Q206" s="205"/>
    </row>
    <row r="207" spans="15:17" x14ac:dyDescent="0.3">
      <c r="O207" s="202"/>
      <c r="P207" s="205"/>
      <c r="Q207" s="205"/>
    </row>
    <row r="208" spans="15:17" x14ac:dyDescent="0.3">
      <c r="O208" s="202"/>
      <c r="P208" s="205"/>
      <c r="Q208" s="205"/>
    </row>
    <row r="209" spans="15:17" x14ac:dyDescent="0.3">
      <c r="O209" s="202"/>
      <c r="P209" s="205"/>
      <c r="Q209" s="205"/>
    </row>
    <row r="210" spans="15:17" x14ac:dyDescent="0.3">
      <c r="O210" s="202"/>
      <c r="P210" s="205"/>
      <c r="Q210" s="205"/>
    </row>
    <row r="211" spans="15:17" x14ac:dyDescent="0.3">
      <c r="O211" s="202"/>
      <c r="P211" s="205"/>
      <c r="Q211" s="205"/>
    </row>
    <row r="212" spans="15:17" x14ac:dyDescent="0.3">
      <c r="O212" s="202"/>
      <c r="P212" s="205"/>
      <c r="Q212" s="205"/>
    </row>
    <row r="213" spans="15:17" x14ac:dyDescent="0.3">
      <c r="O213" s="202"/>
      <c r="P213" s="205"/>
      <c r="Q213" s="205"/>
    </row>
    <row r="214" spans="15:17" x14ac:dyDescent="0.3">
      <c r="O214" s="202"/>
      <c r="P214" s="205"/>
      <c r="Q214" s="205"/>
    </row>
    <row r="215" spans="15:17" x14ac:dyDescent="0.3">
      <c r="O215" s="202"/>
      <c r="P215" s="205"/>
      <c r="Q215" s="205"/>
    </row>
    <row r="216" spans="15:17" x14ac:dyDescent="0.3">
      <c r="O216" s="202"/>
      <c r="P216" s="205"/>
      <c r="Q216" s="205"/>
    </row>
    <row r="217" spans="15:17" x14ac:dyDescent="0.3">
      <c r="O217" s="202"/>
      <c r="P217" s="205"/>
      <c r="Q217" s="205"/>
    </row>
    <row r="218" spans="15:17" x14ac:dyDescent="0.3">
      <c r="O218" s="202"/>
      <c r="P218" s="205"/>
      <c r="Q218" s="205"/>
    </row>
    <row r="219" spans="15:17" x14ac:dyDescent="0.3">
      <c r="O219" s="202"/>
      <c r="P219" s="205"/>
      <c r="Q219" s="205"/>
    </row>
    <row r="220" spans="15:17" x14ac:dyDescent="0.3">
      <c r="O220" s="202"/>
      <c r="P220" s="205"/>
      <c r="Q220" s="205"/>
    </row>
    <row r="221" spans="15:17" x14ac:dyDescent="0.3">
      <c r="O221" s="202"/>
      <c r="P221" s="205"/>
      <c r="Q221" s="205"/>
    </row>
    <row r="222" spans="15:17" x14ac:dyDescent="0.3">
      <c r="O222" s="202"/>
      <c r="P222" s="205"/>
      <c r="Q222" s="205"/>
    </row>
    <row r="223" spans="15:17" x14ac:dyDescent="0.3">
      <c r="O223" s="202"/>
      <c r="P223" s="205"/>
      <c r="Q223" s="205"/>
    </row>
    <row r="224" spans="15:17" x14ac:dyDescent="0.3">
      <c r="O224" s="202"/>
      <c r="P224" s="205"/>
      <c r="Q224" s="205"/>
    </row>
    <row r="225" spans="15:17" x14ac:dyDescent="0.3">
      <c r="O225" s="202"/>
      <c r="P225" s="205"/>
      <c r="Q225" s="205"/>
    </row>
    <row r="226" spans="15:17" x14ac:dyDescent="0.3">
      <c r="O226" s="202"/>
      <c r="P226" s="205"/>
      <c r="Q226" s="205"/>
    </row>
    <row r="227" spans="15:17" x14ac:dyDescent="0.3">
      <c r="O227" s="202"/>
      <c r="P227" s="205"/>
      <c r="Q227" s="205"/>
    </row>
    <row r="228" spans="15:17" x14ac:dyDescent="0.3">
      <c r="O228" s="202"/>
      <c r="P228" s="205"/>
      <c r="Q228" s="205"/>
    </row>
    <row r="229" spans="15:17" x14ac:dyDescent="0.3">
      <c r="O229" s="202"/>
      <c r="P229" s="205"/>
      <c r="Q229" s="205"/>
    </row>
    <row r="230" spans="15:17" x14ac:dyDescent="0.3">
      <c r="O230" s="202"/>
      <c r="P230" s="205"/>
      <c r="Q230" s="205"/>
    </row>
    <row r="231" spans="15:17" x14ac:dyDescent="0.3">
      <c r="O231" s="202"/>
      <c r="P231" s="205"/>
      <c r="Q231" s="205"/>
    </row>
    <row r="232" spans="15:17" x14ac:dyDescent="0.3">
      <c r="O232" s="202"/>
      <c r="P232" s="205"/>
      <c r="Q232" s="205"/>
    </row>
    <row r="233" spans="15:17" x14ac:dyDescent="0.3">
      <c r="O233" s="202"/>
      <c r="P233" s="205"/>
      <c r="Q233" s="205"/>
    </row>
    <row r="234" spans="15:17" x14ac:dyDescent="0.3">
      <c r="O234" s="202"/>
      <c r="P234" s="205"/>
      <c r="Q234" s="205"/>
    </row>
    <row r="235" spans="15:17" x14ac:dyDescent="0.3">
      <c r="O235" s="202"/>
      <c r="P235" s="205"/>
      <c r="Q235" s="205"/>
    </row>
    <row r="236" spans="15:17" x14ac:dyDescent="0.3">
      <c r="O236" s="202"/>
      <c r="P236" s="205"/>
      <c r="Q236" s="205"/>
    </row>
    <row r="237" spans="15:17" x14ac:dyDescent="0.3">
      <c r="O237" s="202"/>
      <c r="P237" s="205"/>
      <c r="Q237" s="205"/>
    </row>
    <row r="238" spans="15:17" x14ac:dyDescent="0.3">
      <c r="O238" s="202"/>
      <c r="P238" s="205"/>
      <c r="Q238" s="205"/>
    </row>
    <row r="239" spans="15:17" x14ac:dyDescent="0.3">
      <c r="O239" s="202"/>
      <c r="P239" s="205"/>
      <c r="Q239" s="205"/>
    </row>
    <row r="240" spans="15:17" x14ac:dyDescent="0.3">
      <c r="O240" s="202"/>
      <c r="P240" s="205"/>
      <c r="Q240" s="205"/>
    </row>
    <row r="241" spans="15:17" x14ac:dyDescent="0.3">
      <c r="O241" s="202"/>
      <c r="P241" s="205"/>
      <c r="Q241" s="205"/>
    </row>
    <row r="242" spans="15:17" x14ac:dyDescent="0.3">
      <c r="O242" s="202"/>
      <c r="P242" s="205"/>
      <c r="Q242" s="205"/>
    </row>
    <row r="243" spans="15:17" x14ac:dyDescent="0.3">
      <c r="O243" s="202"/>
      <c r="P243" s="205"/>
      <c r="Q243" s="205"/>
    </row>
    <row r="244" spans="15:17" x14ac:dyDescent="0.3">
      <c r="O244" s="202"/>
      <c r="P244" s="205"/>
      <c r="Q244" s="205"/>
    </row>
    <row r="245" spans="15:17" x14ac:dyDescent="0.3">
      <c r="O245" s="202"/>
      <c r="P245" s="205"/>
      <c r="Q245" s="205"/>
    </row>
    <row r="246" spans="15:17" x14ac:dyDescent="0.3">
      <c r="O246" s="202"/>
      <c r="P246" s="205"/>
      <c r="Q246" s="205"/>
    </row>
    <row r="247" spans="15:17" x14ac:dyDescent="0.3">
      <c r="O247" s="202"/>
      <c r="P247" s="205"/>
      <c r="Q247" s="205"/>
    </row>
    <row r="248" spans="15:17" x14ac:dyDescent="0.3">
      <c r="O248" s="202"/>
      <c r="P248" s="205"/>
      <c r="Q248" s="205"/>
    </row>
    <row r="249" spans="15:17" x14ac:dyDescent="0.3">
      <c r="O249" s="202"/>
      <c r="P249" s="205"/>
      <c r="Q249" s="205"/>
    </row>
    <row r="250" spans="15:17" x14ac:dyDescent="0.3">
      <c r="O250" s="202"/>
      <c r="P250" s="205"/>
      <c r="Q250" s="205"/>
    </row>
    <row r="251" spans="15:17" x14ac:dyDescent="0.3">
      <c r="O251" s="202"/>
      <c r="P251" s="205"/>
      <c r="Q251" s="205"/>
    </row>
    <row r="252" spans="15:17" x14ac:dyDescent="0.3">
      <c r="O252" s="202"/>
      <c r="P252" s="205"/>
      <c r="Q252" s="205"/>
    </row>
    <row r="253" spans="15:17" x14ac:dyDescent="0.3">
      <c r="O253" s="202"/>
      <c r="P253" s="205"/>
      <c r="Q253" s="205"/>
    </row>
    <row r="254" spans="15:17" x14ac:dyDescent="0.3">
      <c r="O254" s="202"/>
      <c r="P254" s="205"/>
      <c r="Q254" s="205"/>
    </row>
    <row r="255" spans="15:17" x14ac:dyDescent="0.3">
      <c r="O255" s="202"/>
      <c r="P255" s="205"/>
      <c r="Q255" s="205"/>
    </row>
    <row r="256" spans="15:17" x14ac:dyDescent="0.3">
      <c r="O256" s="202"/>
      <c r="P256" s="205"/>
      <c r="Q256" s="205"/>
    </row>
    <row r="257" spans="15:17" x14ac:dyDescent="0.3">
      <c r="O257" s="202"/>
      <c r="P257" s="205"/>
      <c r="Q257" s="205"/>
    </row>
    <row r="258" spans="15:17" x14ac:dyDescent="0.3">
      <c r="O258" s="202"/>
      <c r="P258" s="205"/>
      <c r="Q258" s="205"/>
    </row>
    <row r="259" spans="15:17" x14ac:dyDescent="0.3">
      <c r="O259" s="202"/>
      <c r="P259" s="205"/>
      <c r="Q259" s="205"/>
    </row>
    <row r="260" spans="15:17" x14ac:dyDescent="0.3">
      <c r="O260" s="202"/>
      <c r="P260" s="205"/>
      <c r="Q260" s="205"/>
    </row>
    <row r="261" spans="15:17" x14ac:dyDescent="0.3">
      <c r="O261" s="202"/>
      <c r="P261" s="205"/>
      <c r="Q261" s="205"/>
    </row>
    <row r="262" spans="15:17" x14ac:dyDescent="0.3">
      <c r="O262" s="202"/>
      <c r="P262" s="205"/>
      <c r="Q262" s="205"/>
    </row>
    <row r="263" spans="15:17" x14ac:dyDescent="0.3">
      <c r="O263" s="202"/>
      <c r="P263" s="205"/>
      <c r="Q263" s="205"/>
    </row>
    <row r="264" spans="15:17" x14ac:dyDescent="0.3">
      <c r="O264" s="202"/>
      <c r="P264" s="205"/>
      <c r="Q264" s="205"/>
    </row>
    <row r="265" spans="15:17" x14ac:dyDescent="0.3">
      <c r="O265" s="202"/>
      <c r="P265" s="205"/>
      <c r="Q265" s="205"/>
    </row>
    <row r="266" spans="15:17" x14ac:dyDescent="0.3">
      <c r="O266" s="202"/>
      <c r="P266" s="205"/>
      <c r="Q266" s="205"/>
    </row>
    <row r="267" spans="15:17" x14ac:dyDescent="0.3">
      <c r="O267" s="202"/>
      <c r="P267" s="205"/>
      <c r="Q267" s="205"/>
    </row>
    <row r="268" spans="15:17" x14ac:dyDescent="0.3">
      <c r="O268" s="202"/>
      <c r="P268" s="205"/>
      <c r="Q268" s="205"/>
    </row>
    <row r="269" spans="15:17" x14ac:dyDescent="0.3">
      <c r="O269" s="202"/>
      <c r="P269" s="205"/>
      <c r="Q269" s="205"/>
    </row>
    <row r="270" spans="15:17" x14ac:dyDescent="0.3">
      <c r="O270" s="202"/>
      <c r="P270" s="205"/>
      <c r="Q270" s="205"/>
    </row>
    <row r="271" spans="15:17" x14ac:dyDescent="0.3">
      <c r="O271" s="202"/>
      <c r="P271" s="205"/>
      <c r="Q271" s="205"/>
    </row>
    <row r="272" spans="15:17" x14ac:dyDescent="0.3">
      <c r="O272" s="202"/>
      <c r="P272" s="205"/>
      <c r="Q272" s="205"/>
    </row>
    <row r="273" spans="15:17" x14ac:dyDescent="0.3">
      <c r="O273" s="202"/>
      <c r="P273" s="205"/>
      <c r="Q273" s="205"/>
    </row>
    <row r="274" spans="15:17" x14ac:dyDescent="0.3">
      <c r="O274" s="202"/>
      <c r="P274" s="205"/>
      <c r="Q274" s="205"/>
    </row>
    <row r="275" spans="15:17" x14ac:dyDescent="0.3">
      <c r="O275" s="202"/>
      <c r="P275" s="205"/>
      <c r="Q275" s="205"/>
    </row>
    <row r="276" spans="15:17" x14ac:dyDescent="0.3">
      <c r="O276" s="202"/>
      <c r="P276" s="205"/>
      <c r="Q276" s="205"/>
    </row>
    <row r="277" spans="15:17" x14ac:dyDescent="0.3">
      <c r="O277" s="202"/>
      <c r="P277" s="205"/>
      <c r="Q277" s="205"/>
    </row>
    <row r="278" spans="15:17" x14ac:dyDescent="0.3">
      <c r="O278" s="202"/>
      <c r="P278" s="205"/>
      <c r="Q278" s="205"/>
    </row>
    <row r="279" spans="15:17" x14ac:dyDescent="0.3">
      <c r="O279" s="202"/>
      <c r="P279" s="205"/>
      <c r="Q279" s="205"/>
    </row>
    <row r="280" spans="15:17" x14ac:dyDescent="0.3">
      <c r="O280" s="202"/>
      <c r="P280" s="205"/>
      <c r="Q280" s="205"/>
    </row>
    <row r="281" spans="15:17" x14ac:dyDescent="0.3">
      <c r="O281" s="202"/>
      <c r="P281" s="205"/>
      <c r="Q281" s="205"/>
    </row>
    <row r="282" spans="15:17" x14ac:dyDescent="0.3">
      <c r="O282" s="202"/>
      <c r="P282" s="205"/>
      <c r="Q282" s="205"/>
    </row>
    <row r="283" spans="15:17" x14ac:dyDescent="0.3">
      <c r="O283" s="202"/>
      <c r="P283" s="205"/>
      <c r="Q283" s="205"/>
    </row>
    <row r="284" spans="15:17" x14ac:dyDescent="0.3">
      <c r="O284" s="202"/>
      <c r="P284" s="205"/>
      <c r="Q284" s="205"/>
    </row>
    <row r="285" spans="15:17" x14ac:dyDescent="0.3">
      <c r="O285" s="202"/>
      <c r="P285" s="205"/>
      <c r="Q285" s="205"/>
    </row>
    <row r="286" spans="15:17" x14ac:dyDescent="0.3">
      <c r="O286" s="202"/>
      <c r="P286" s="205"/>
      <c r="Q286" s="205"/>
    </row>
    <row r="287" spans="15:17" x14ac:dyDescent="0.3">
      <c r="O287" s="202"/>
      <c r="P287" s="205"/>
      <c r="Q287" s="205"/>
    </row>
    <row r="288" spans="15:17" x14ac:dyDescent="0.3">
      <c r="O288" s="202"/>
      <c r="P288" s="205"/>
      <c r="Q288" s="205"/>
    </row>
    <row r="289" spans="15:17" x14ac:dyDescent="0.3">
      <c r="O289" s="202"/>
      <c r="P289" s="205"/>
      <c r="Q289" s="205"/>
    </row>
    <row r="290" spans="15:17" x14ac:dyDescent="0.3">
      <c r="O290" s="202"/>
      <c r="P290" s="205"/>
      <c r="Q290" s="205"/>
    </row>
    <row r="291" spans="15:17" x14ac:dyDescent="0.3">
      <c r="O291" s="202"/>
      <c r="P291" s="205"/>
      <c r="Q291" s="205"/>
    </row>
    <row r="292" spans="15:17" x14ac:dyDescent="0.3">
      <c r="O292" s="202"/>
      <c r="P292" s="205"/>
      <c r="Q292" s="205"/>
    </row>
    <row r="293" spans="15:17" x14ac:dyDescent="0.3">
      <c r="O293" s="202"/>
      <c r="P293" s="205"/>
      <c r="Q293" s="205"/>
    </row>
    <row r="294" spans="15:17" x14ac:dyDescent="0.3">
      <c r="O294" s="202"/>
      <c r="P294" s="205"/>
      <c r="Q294" s="205"/>
    </row>
    <row r="295" spans="15:17" x14ac:dyDescent="0.3">
      <c r="O295" s="202"/>
      <c r="P295" s="205"/>
      <c r="Q295" s="205"/>
    </row>
    <row r="296" spans="15:17" x14ac:dyDescent="0.3">
      <c r="O296" s="202"/>
      <c r="P296" s="205"/>
      <c r="Q296" s="205"/>
    </row>
    <row r="297" spans="15:17" x14ac:dyDescent="0.3">
      <c r="O297" s="202"/>
      <c r="P297" s="205"/>
      <c r="Q297" s="205"/>
    </row>
    <row r="298" spans="15:17" x14ac:dyDescent="0.3">
      <c r="O298" s="202"/>
      <c r="P298" s="205"/>
      <c r="Q298" s="205"/>
    </row>
    <row r="299" spans="15:17" x14ac:dyDescent="0.3">
      <c r="O299" s="202"/>
      <c r="P299" s="205"/>
      <c r="Q299" s="205"/>
    </row>
    <row r="300" spans="15:17" x14ac:dyDescent="0.3">
      <c r="O300" s="202"/>
      <c r="P300" s="205"/>
      <c r="Q300" s="205"/>
    </row>
    <row r="301" spans="15:17" x14ac:dyDescent="0.3">
      <c r="O301" s="202"/>
      <c r="P301" s="205"/>
      <c r="Q301" s="205"/>
    </row>
    <row r="302" spans="15:17" x14ac:dyDescent="0.3">
      <c r="O302" s="202"/>
      <c r="P302" s="205"/>
      <c r="Q302" s="205"/>
    </row>
    <row r="303" spans="15:17" x14ac:dyDescent="0.3">
      <c r="O303" s="202"/>
      <c r="P303" s="205"/>
      <c r="Q303" s="205"/>
    </row>
    <row r="304" spans="15:17" x14ac:dyDescent="0.3">
      <c r="O304" s="202"/>
      <c r="P304" s="205"/>
      <c r="Q304" s="205"/>
    </row>
    <row r="305" spans="15:17" x14ac:dyDescent="0.3">
      <c r="O305" s="202"/>
      <c r="P305" s="205"/>
      <c r="Q305" s="205"/>
    </row>
    <row r="306" spans="15:17" x14ac:dyDescent="0.3">
      <c r="O306" s="202"/>
      <c r="P306" s="205"/>
      <c r="Q306" s="205"/>
    </row>
    <row r="307" spans="15:17" x14ac:dyDescent="0.3">
      <c r="O307" s="202"/>
      <c r="P307" s="205"/>
      <c r="Q307" s="205"/>
    </row>
    <row r="308" spans="15:17" x14ac:dyDescent="0.3">
      <c r="O308" s="202"/>
      <c r="P308" s="205"/>
      <c r="Q308" s="205"/>
    </row>
    <row r="309" spans="15:17" x14ac:dyDescent="0.3">
      <c r="O309" s="202"/>
      <c r="P309" s="205"/>
      <c r="Q309" s="205"/>
    </row>
    <row r="310" spans="15:17" x14ac:dyDescent="0.3">
      <c r="O310" s="202"/>
      <c r="P310" s="205"/>
      <c r="Q310" s="205"/>
    </row>
    <row r="311" spans="15:17" x14ac:dyDescent="0.3">
      <c r="O311" s="202"/>
      <c r="P311" s="205"/>
      <c r="Q311" s="205"/>
    </row>
    <row r="312" spans="15:17" x14ac:dyDescent="0.3">
      <c r="O312" s="202"/>
      <c r="P312" s="205"/>
      <c r="Q312" s="205"/>
    </row>
    <row r="313" spans="15:17" x14ac:dyDescent="0.3">
      <c r="O313" s="202"/>
      <c r="P313" s="205"/>
      <c r="Q313" s="205"/>
    </row>
    <row r="314" spans="15:17" x14ac:dyDescent="0.3">
      <c r="O314" s="202"/>
      <c r="P314" s="205"/>
      <c r="Q314" s="205"/>
    </row>
    <row r="315" spans="15:17" x14ac:dyDescent="0.3">
      <c r="O315" s="202"/>
      <c r="P315" s="205"/>
      <c r="Q315" s="205"/>
    </row>
    <row r="316" spans="15:17" x14ac:dyDescent="0.3">
      <c r="O316" s="202"/>
      <c r="P316" s="205"/>
      <c r="Q316" s="205"/>
    </row>
    <row r="317" spans="15:17" x14ac:dyDescent="0.3">
      <c r="O317" s="202"/>
      <c r="P317" s="205"/>
      <c r="Q317" s="205"/>
    </row>
    <row r="318" spans="15:17" x14ac:dyDescent="0.3">
      <c r="O318" s="202"/>
      <c r="P318" s="205"/>
      <c r="Q318" s="205"/>
    </row>
    <row r="319" spans="15:17" x14ac:dyDescent="0.3">
      <c r="O319" s="202"/>
      <c r="P319" s="205"/>
      <c r="Q319" s="205"/>
    </row>
    <row r="320" spans="15:17" x14ac:dyDescent="0.3">
      <c r="O320" s="202"/>
      <c r="P320" s="205"/>
      <c r="Q320" s="205"/>
    </row>
    <row r="321" spans="15:17" x14ac:dyDescent="0.3">
      <c r="O321" s="202"/>
      <c r="P321" s="205"/>
      <c r="Q321" s="205"/>
    </row>
    <row r="322" spans="15:17" x14ac:dyDescent="0.3">
      <c r="O322" s="202"/>
      <c r="P322" s="205"/>
      <c r="Q322" s="205"/>
    </row>
    <row r="323" spans="15:17" x14ac:dyDescent="0.3">
      <c r="O323" s="202"/>
      <c r="P323" s="205"/>
      <c r="Q323" s="205"/>
    </row>
    <row r="324" spans="15:17" x14ac:dyDescent="0.3">
      <c r="O324" s="202"/>
      <c r="P324" s="205"/>
      <c r="Q324" s="205"/>
    </row>
    <row r="325" spans="15:17" x14ac:dyDescent="0.3">
      <c r="O325" s="202"/>
      <c r="P325" s="205"/>
      <c r="Q325" s="205"/>
    </row>
    <row r="326" spans="15:17" x14ac:dyDescent="0.3">
      <c r="O326" s="202"/>
      <c r="P326" s="205"/>
      <c r="Q326" s="205"/>
    </row>
    <row r="327" spans="15:17" x14ac:dyDescent="0.3">
      <c r="O327" s="202"/>
      <c r="P327" s="205"/>
      <c r="Q327" s="205"/>
    </row>
    <row r="328" spans="15:17" x14ac:dyDescent="0.3">
      <c r="O328" s="202"/>
      <c r="P328" s="205"/>
      <c r="Q328" s="205"/>
    </row>
    <row r="329" spans="15:17" x14ac:dyDescent="0.3">
      <c r="O329" s="202"/>
      <c r="P329" s="205"/>
      <c r="Q329" s="205"/>
    </row>
    <row r="330" spans="15:17" x14ac:dyDescent="0.3">
      <c r="O330" s="202"/>
      <c r="P330" s="205"/>
      <c r="Q330" s="205"/>
    </row>
    <row r="331" spans="15:17" x14ac:dyDescent="0.3">
      <c r="O331" s="202"/>
      <c r="P331" s="205"/>
      <c r="Q331" s="205"/>
    </row>
    <row r="332" spans="15:17" x14ac:dyDescent="0.3">
      <c r="O332" s="202"/>
      <c r="P332" s="205"/>
      <c r="Q332" s="205"/>
    </row>
    <row r="333" spans="15:17" x14ac:dyDescent="0.3">
      <c r="O333" s="202"/>
      <c r="P333" s="205"/>
      <c r="Q333" s="205"/>
    </row>
    <row r="334" spans="15:17" x14ac:dyDescent="0.3">
      <c r="O334" s="202"/>
      <c r="P334" s="205"/>
      <c r="Q334" s="205"/>
    </row>
    <row r="335" spans="15:17" x14ac:dyDescent="0.3">
      <c r="O335" s="202"/>
      <c r="P335" s="205"/>
      <c r="Q335" s="205"/>
    </row>
    <row r="336" spans="15:17" x14ac:dyDescent="0.3">
      <c r="O336" s="202"/>
      <c r="P336" s="205"/>
      <c r="Q336" s="205"/>
    </row>
    <row r="337" spans="15:17" x14ac:dyDescent="0.3">
      <c r="O337" s="202"/>
      <c r="P337" s="205"/>
      <c r="Q337" s="205"/>
    </row>
    <row r="338" spans="15:17" x14ac:dyDescent="0.3">
      <c r="O338" s="202"/>
      <c r="P338" s="205"/>
      <c r="Q338" s="205"/>
    </row>
    <row r="339" spans="15:17" x14ac:dyDescent="0.3">
      <c r="O339" s="202"/>
      <c r="P339" s="205"/>
      <c r="Q339" s="205"/>
    </row>
    <row r="340" spans="15:17" x14ac:dyDescent="0.3">
      <c r="O340" s="202"/>
      <c r="P340" s="205"/>
      <c r="Q340" s="205"/>
    </row>
    <row r="341" spans="15:17" x14ac:dyDescent="0.3">
      <c r="O341" s="202"/>
      <c r="P341" s="205"/>
      <c r="Q341" s="205"/>
    </row>
    <row r="342" spans="15:17" x14ac:dyDescent="0.3">
      <c r="O342" s="202"/>
      <c r="P342" s="205"/>
      <c r="Q342" s="205"/>
    </row>
    <row r="343" spans="15:17" x14ac:dyDescent="0.3">
      <c r="O343" s="202"/>
      <c r="P343" s="205"/>
      <c r="Q343" s="205"/>
    </row>
    <row r="344" spans="15:17" x14ac:dyDescent="0.3">
      <c r="O344" s="202"/>
      <c r="P344" s="205"/>
      <c r="Q344" s="205"/>
    </row>
    <row r="345" spans="15:17" x14ac:dyDescent="0.3">
      <c r="O345" s="202"/>
      <c r="P345" s="205"/>
      <c r="Q345" s="205"/>
    </row>
    <row r="346" spans="15:17" x14ac:dyDescent="0.3">
      <c r="O346" s="202"/>
      <c r="P346" s="205"/>
      <c r="Q346" s="205"/>
    </row>
    <row r="347" spans="15:17" x14ac:dyDescent="0.3">
      <c r="O347" s="202"/>
      <c r="P347" s="205"/>
      <c r="Q347" s="205"/>
    </row>
    <row r="348" spans="15:17" x14ac:dyDescent="0.3">
      <c r="O348" s="202"/>
      <c r="P348" s="205"/>
      <c r="Q348" s="205"/>
    </row>
    <row r="349" spans="15:17" x14ac:dyDescent="0.3">
      <c r="O349" s="202"/>
      <c r="P349" s="205"/>
      <c r="Q349" s="205"/>
    </row>
    <row r="350" spans="15:17" x14ac:dyDescent="0.3">
      <c r="O350" s="202"/>
      <c r="P350" s="205"/>
      <c r="Q350" s="205"/>
    </row>
    <row r="351" spans="15:17" x14ac:dyDescent="0.3">
      <c r="O351" s="202"/>
      <c r="P351" s="205"/>
      <c r="Q351" s="205"/>
    </row>
    <row r="352" spans="15:17" x14ac:dyDescent="0.3">
      <c r="O352" s="202"/>
      <c r="P352" s="205"/>
      <c r="Q352" s="205"/>
    </row>
    <row r="353" spans="15:17" x14ac:dyDescent="0.3">
      <c r="O353" s="202"/>
      <c r="P353" s="205"/>
      <c r="Q353" s="205"/>
    </row>
    <row r="354" spans="15:17" x14ac:dyDescent="0.3">
      <c r="O354" s="202"/>
      <c r="P354" s="205"/>
      <c r="Q354" s="205"/>
    </row>
    <row r="355" spans="15:17" x14ac:dyDescent="0.3">
      <c r="O355" s="202"/>
      <c r="P355" s="205"/>
      <c r="Q355" s="205"/>
    </row>
    <row r="356" spans="15:17" x14ac:dyDescent="0.3">
      <c r="O356" s="202"/>
      <c r="P356" s="205"/>
      <c r="Q356" s="205"/>
    </row>
    <row r="357" spans="15:17" x14ac:dyDescent="0.3">
      <c r="O357" s="202"/>
      <c r="P357" s="205"/>
      <c r="Q357" s="205"/>
    </row>
    <row r="358" spans="15:17" x14ac:dyDescent="0.3">
      <c r="O358" s="202"/>
      <c r="P358" s="205"/>
      <c r="Q358" s="205"/>
    </row>
    <row r="359" spans="15:17" x14ac:dyDescent="0.3">
      <c r="O359" s="202"/>
      <c r="P359" s="205"/>
      <c r="Q359" s="205"/>
    </row>
    <row r="360" spans="15:17" x14ac:dyDescent="0.3">
      <c r="O360" s="202"/>
      <c r="P360" s="205"/>
      <c r="Q360" s="205"/>
    </row>
    <row r="361" spans="15:17" x14ac:dyDescent="0.3">
      <c r="O361" s="202"/>
      <c r="P361" s="205"/>
      <c r="Q361" s="205"/>
    </row>
    <row r="362" spans="15:17" x14ac:dyDescent="0.3">
      <c r="O362" s="202"/>
      <c r="P362" s="205"/>
      <c r="Q362" s="205"/>
    </row>
    <row r="363" spans="15:17" x14ac:dyDescent="0.3">
      <c r="O363" s="202"/>
      <c r="P363" s="205"/>
      <c r="Q363" s="205"/>
    </row>
    <row r="364" spans="15:17" x14ac:dyDescent="0.3">
      <c r="O364" s="202"/>
      <c r="P364" s="205"/>
      <c r="Q364" s="205"/>
    </row>
    <row r="365" spans="15:17" x14ac:dyDescent="0.3">
      <c r="O365" s="202"/>
      <c r="P365" s="205"/>
      <c r="Q365" s="205"/>
    </row>
    <row r="366" spans="15:17" x14ac:dyDescent="0.3">
      <c r="O366" s="202"/>
      <c r="P366" s="205"/>
      <c r="Q366" s="205"/>
    </row>
    <row r="367" spans="15:17" x14ac:dyDescent="0.3">
      <c r="O367" s="202"/>
      <c r="P367" s="205"/>
      <c r="Q367" s="205"/>
    </row>
    <row r="368" spans="15:17" x14ac:dyDescent="0.3">
      <c r="O368" s="202"/>
      <c r="P368" s="205"/>
      <c r="Q368" s="205"/>
    </row>
    <row r="369" spans="15:17" x14ac:dyDescent="0.3">
      <c r="O369" s="202"/>
      <c r="P369" s="205"/>
      <c r="Q369" s="205"/>
    </row>
    <row r="370" spans="15:17" x14ac:dyDescent="0.3">
      <c r="O370" s="202"/>
      <c r="P370" s="205"/>
      <c r="Q370" s="205"/>
    </row>
    <row r="371" spans="15:17" x14ac:dyDescent="0.3">
      <c r="O371" s="202"/>
      <c r="P371" s="205"/>
      <c r="Q371" s="205"/>
    </row>
    <row r="372" spans="15:17" x14ac:dyDescent="0.3">
      <c r="O372" s="202"/>
      <c r="P372" s="205"/>
      <c r="Q372" s="205"/>
    </row>
    <row r="373" spans="15:17" x14ac:dyDescent="0.3">
      <c r="O373" s="202"/>
      <c r="P373" s="205"/>
      <c r="Q373" s="205"/>
    </row>
    <row r="374" spans="15:17" x14ac:dyDescent="0.3">
      <c r="O374" s="202"/>
      <c r="P374" s="205"/>
      <c r="Q374" s="205"/>
    </row>
    <row r="375" spans="15:17" x14ac:dyDescent="0.3">
      <c r="O375" s="202"/>
      <c r="P375" s="205"/>
      <c r="Q375" s="205"/>
    </row>
    <row r="376" spans="15:17" x14ac:dyDescent="0.3">
      <c r="O376" s="202"/>
      <c r="P376" s="205"/>
      <c r="Q376" s="205"/>
    </row>
    <row r="377" spans="15:17" x14ac:dyDescent="0.3">
      <c r="O377" s="202"/>
      <c r="P377" s="205"/>
      <c r="Q377" s="205"/>
    </row>
    <row r="378" spans="15:17" x14ac:dyDescent="0.3">
      <c r="O378" s="202"/>
      <c r="P378" s="205"/>
      <c r="Q378" s="205"/>
    </row>
    <row r="379" spans="15:17" x14ac:dyDescent="0.3">
      <c r="O379" s="202"/>
      <c r="P379" s="205"/>
      <c r="Q379" s="205"/>
    </row>
    <row r="380" spans="15:17" x14ac:dyDescent="0.3">
      <c r="O380" s="202"/>
      <c r="P380" s="205"/>
      <c r="Q380" s="205"/>
    </row>
    <row r="381" spans="15:17" x14ac:dyDescent="0.3">
      <c r="O381" s="202"/>
      <c r="P381" s="205"/>
      <c r="Q381" s="205"/>
    </row>
    <row r="382" spans="15:17" x14ac:dyDescent="0.3">
      <c r="O382" s="202"/>
      <c r="P382" s="205"/>
      <c r="Q382" s="205"/>
    </row>
    <row r="383" spans="15:17" x14ac:dyDescent="0.3">
      <c r="O383" s="202"/>
      <c r="P383" s="205"/>
      <c r="Q383" s="205"/>
    </row>
    <row r="384" spans="15:17" x14ac:dyDescent="0.3">
      <c r="O384" s="202"/>
      <c r="P384" s="205"/>
      <c r="Q384" s="205"/>
    </row>
    <row r="385" spans="15:17" x14ac:dyDescent="0.3">
      <c r="O385" s="202"/>
      <c r="P385" s="205"/>
      <c r="Q385" s="205"/>
    </row>
    <row r="386" spans="15:17" x14ac:dyDescent="0.3">
      <c r="O386" s="202"/>
      <c r="P386" s="205"/>
      <c r="Q386" s="205"/>
    </row>
    <row r="387" spans="15:17" x14ac:dyDescent="0.3">
      <c r="O387" s="202"/>
      <c r="P387" s="205"/>
      <c r="Q387" s="205"/>
    </row>
    <row r="388" spans="15:17" x14ac:dyDescent="0.3">
      <c r="O388" s="202"/>
      <c r="P388" s="205"/>
      <c r="Q388" s="205"/>
    </row>
    <row r="389" spans="15:17" x14ac:dyDescent="0.3">
      <c r="O389" s="202"/>
      <c r="P389" s="205"/>
      <c r="Q389" s="205"/>
    </row>
    <row r="390" spans="15:17" x14ac:dyDescent="0.3">
      <c r="O390" s="202"/>
      <c r="P390" s="205"/>
      <c r="Q390" s="205"/>
    </row>
    <row r="391" spans="15:17" x14ac:dyDescent="0.3">
      <c r="O391" s="202"/>
      <c r="P391" s="205"/>
      <c r="Q391" s="205"/>
    </row>
    <row r="392" spans="15:17" x14ac:dyDescent="0.3">
      <c r="O392" s="202"/>
      <c r="P392" s="205"/>
      <c r="Q392" s="205"/>
    </row>
    <row r="393" spans="15:17" x14ac:dyDescent="0.3">
      <c r="O393" s="202"/>
      <c r="P393" s="205"/>
      <c r="Q393" s="205"/>
    </row>
    <row r="394" spans="15:17" x14ac:dyDescent="0.3">
      <c r="O394" s="202"/>
      <c r="P394" s="205"/>
      <c r="Q394" s="205"/>
    </row>
    <row r="395" spans="15:17" x14ac:dyDescent="0.3">
      <c r="O395" s="202"/>
      <c r="P395" s="205"/>
      <c r="Q395" s="205"/>
    </row>
    <row r="396" spans="15:17" x14ac:dyDescent="0.3">
      <c r="O396" s="202"/>
      <c r="P396" s="205"/>
      <c r="Q396" s="205"/>
    </row>
    <row r="397" spans="15:17" x14ac:dyDescent="0.3">
      <c r="O397" s="202"/>
      <c r="P397" s="205"/>
      <c r="Q397" s="205"/>
    </row>
    <row r="398" spans="15:17" x14ac:dyDescent="0.3">
      <c r="O398" s="202"/>
      <c r="P398" s="205"/>
      <c r="Q398" s="205"/>
    </row>
    <row r="399" spans="15:17" x14ac:dyDescent="0.3">
      <c r="O399" s="202"/>
      <c r="P399" s="205"/>
      <c r="Q399" s="205"/>
    </row>
    <row r="400" spans="15:17" x14ac:dyDescent="0.3">
      <c r="O400" s="202"/>
      <c r="P400" s="205"/>
      <c r="Q400" s="205"/>
    </row>
    <row r="401" spans="15:17" x14ac:dyDescent="0.3">
      <c r="O401" s="202"/>
      <c r="P401" s="205"/>
      <c r="Q401" s="205"/>
    </row>
    <row r="402" spans="15:17" x14ac:dyDescent="0.3">
      <c r="O402" s="202"/>
      <c r="P402" s="205"/>
      <c r="Q402" s="205"/>
    </row>
    <row r="403" spans="15:17" x14ac:dyDescent="0.3">
      <c r="O403" s="202"/>
      <c r="P403" s="205"/>
      <c r="Q403" s="205"/>
    </row>
    <row r="404" spans="15:17" x14ac:dyDescent="0.3">
      <c r="O404" s="202"/>
      <c r="P404" s="205"/>
      <c r="Q404" s="205"/>
    </row>
    <row r="405" spans="15:17" x14ac:dyDescent="0.3">
      <c r="O405" s="202"/>
      <c r="P405" s="205"/>
      <c r="Q405" s="205"/>
    </row>
    <row r="406" spans="15:17" x14ac:dyDescent="0.3">
      <c r="O406" s="202"/>
      <c r="P406" s="205"/>
      <c r="Q406" s="205"/>
    </row>
    <row r="407" spans="15:17" x14ac:dyDescent="0.3">
      <c r="O407" s="202"/>
      <c r="P407" s="205"/>
      <c r="Q407" s="205"/>
    </row>
    <row r="408" spans="15:17" x14ac:dyDescent="0.3">
      <c r="O408" s="202"/>
      <c r="P408" s="205"/>
      <c r="Q408" s="205"/>
    </row>
    <row r="409" spans="15:17" x14ac:dyDescent="0.3">
      <c r="O409" s="202"/>
      <c r="P409" s="205"/>
      <c r="Q409" s="205"/>
    </row>
    <row r="410" spans="15:17" x14ac:dyDescent="0.3">
      <c r="O410" s="202"/>
      <c r="P410" s="205"/>
      <c r="Q410" s="205"/>
    </row>
    <row r="411" spans="15:17" x14ac:dyDescent="0.3">
      <c r="O411" s="202"/>
      <c r="P411" s="205"/>
      <c r="Q411" s="205"/>
    </row>
    <row r="412" spans="15:17" x14ac:dyDescent="0.3">
      <c r="O412" s="202"/>
      <c r="P412" s="205"/>
      <c r="Q412" s="205"/>
    </row>
    <row r="413" spans="15:17" x14ac:dyDescent="0.3">
      <c r="O413" s="202"/>
      <c r="P413" s="205"/>
      <c r="Q413" s="205"/>
    </row>
    <row r="414" spans="15:17" x14ac:dyDescent="0.3">
      <c r="O414" s="202"/>
      <c r="P414" s="205"/>
      <c r="Q414" s="205"/>
    </row>
    <row r="415" spans="15:17" x14ac:dyDescent="0.3">
      <c r="O415" s="202"/>
      <c r="P415" s="205"/>
      <c r="Q415" s="205"/>
    </row>
    <row r="416" spans="15:17" x14ac:dyDescent="0.3">
      <c r="O416" s="202"/>
      <c r="P416" s="205"/>
      <c r="Q416" s="205"/>
    </row>
    <row r="417" spans="15:17" x14ac:dyDescent="0.3">
      <c r="O417" s="202"/>
      <c r="P417" s="205"/>
      <c r="Q417" s="205"/>
    </row>
    <row r="418" spans="15:17" x14ac:dyDescent="0.3">
      <c r="O418" s="202"/>
      <c r="P418" s="205"/>
      <c r="Q418" s="205"/>
    </row>
    <row r="419" spans="15:17" x14ac:dyDescent="0.3">
      <c r="O419" s="202"/>
      <c r="P419" s="205"/>
      <c r="Q419" s="205"/>
    </row>
    <row r="420" spans="15:17" x14ac:dyDescent="0.3">
      <c r="O420" s="202"/>
      <c r="P420" s="205"/>
      <c r="Q420" s="205"/>
    </row>
    <row r="421" spans="15:17" x14ac:dyDescent="0.3">
      <c r="O421" s="202"/>
      <c r="P421" s="205"/>
      <c r="Q421" s="205"/>
    </row>
    <row r="422" spans="15:17" x14ac:dyDescent="0.3">
      <c r="O422" s="202"/>
      <c r="P422" s="205"/>
      <c r="Q422" s="205"/>
    </row>
    <row r="423" spans="15:17" x14ac:dyDescent="0.3">
      <c r="O423" s="202"/>
      <c r="P423" s="205"/>
      <c r="Q423" s="205"/>
    </row>
    <row r="424" spans="15:17" x14ac:dyDescent="0.3">
      <c r="O424" s="202"/>
      <c r="P424" s="205"/>
      <c r="Q424" s="205"/>
    </row>
    <row r="425" spans="15:17" x14ac:dyDescent="0.3">
      <c r="O425" s="202"/>
      <c r="P425" s="205"/>
      <c r="Q425" s="205"/>
    </row>
    <row r="426" spans="15:17" x14ac:dyDescent="0.3">
      <c r="O426" s="202"/>
      <c r="P426" s="205"/>
      <c r="Q426" s="205"/>
    </row>
    <row r="427" spans="15:17" x14ac:dyDescent="0.3">
      <c r="O427" s="202"/>
      <c r="P427" s="205"/>
      <c r="Q427" s="205"/>
    </row>
    <row r="428" spans="15:17" x14ac:dyDescent="0.3">
      <c r="O428" s="202"/>
      <c r="P428" s="205"/>
      <c r="Q428" s="205"/>
    </row>
    <row r="429" spans="15:17" x14ac:dyDescent="0.3">
      <c r="O429" s="202"/>
      <c r="P429" s="205"/>
      <c r="Q429" s="205"/>
    </row>
    <row r="430" spans="15:17" x14ac:dyDescent="0.3">
      <c r="O430" s="202"/>
      <c r="P430" s="205"/>
      <c r="Q430" s="205"/>
    </row>
    <row r="431" spans="15:17" x14ac:dyDescent="0.3">
      <c r="O431" s="202"/>
      <c r="P431" s="205"/>
      <c r="Q431" s="205"/>
    </row>
    <row r="432" spans="15:17" x14ac:dyDescent="0.3">
      <c r="O432" s="202"/>
      <c r="P432" s="205"/>
      <c r="Q432" s="205"/>
    </row>
    <row r="433" spans="15:17" x14ac:dyDescent="0.3">
      <c r="O433" s="202"/>
      <c r="P433" s="205"/>
      <c r="Q433" s="205"/>
    </row>
    <row r="434" spans="15:17" x14ac:dyDescent="0.3">
      <c r="O434" s="202"/>
      <c r="P434" s="205"/>
      <c r="Q434" s="205"/>
    </row>
    <row r="435" spans="15:17" x14ac:dyDescent="0.3">
      <c r="O435" s="202"/>
      <c r="P435" s="205"/>
      <c r="Q435" s="205"/>
    </row>
    <row r="436" spans="15:17" x14ac:dyDescent="0.3">
      <c r="O436" s="202"/>
      <c r="P436" s="205"/>
      <c r="Q436" s="205"/>
    </row>
    <row r="437" spans="15:17" x14ac:dyDescent="0.3">
      <c r="O437" s="202"/>
      <c r="P437" s="205"/>
      <c r="Q437" s="205"/>
    </row>
    <row r="438" spans="15:17" x14ac:dyDescent="0.3">
      <c r="O438" s="202"/>
      <c r="P438" s="205"/>
      <c r="Q438" s="205"/>
    </row>
    <row r="439" spans="15:17" x14ac:dyDescent="0.3">
      <c r="O439" s="202"/>
      <c r="P439" s="205"/>
      <c r="Q439" s="205"/>
    </row>
    <row r="440" spans="15:17" x14ac:dyDescent="0.3">
      <c r="O440" s="202"/>
      <c r="P440" s="205"/>
      <c r="Q440" s="205"/>
    </row>
    <row r="441" spans="15:17" x14ac:dyDescent="0.3">
      <c r="O441" s="202"/>
      <c r="P441" s="205"/>
      <c r="Q441" s="205"/>
    </row>
    <row r="442" spans="15:17" x14ac:dyDescent="0.3">
      <c r="O442" s="202"/>
      <c r="P442" s="205"/>
      <c r="Q442" s="205"/>
    </row>
    <row r="443" spans="15:17" x14ac:dyDescent="0.3">
      <c r="O443" s="202"/>
      <c r="P443" s="205"/>
      <c r="Q443" s="205"/>
    </row>
    <row r="444" spans="15:17" x14ac:dyDescent="0.3">
      <c r="O444" s="202"/>
      <c r="P444" s="205"/>
      <c r="Q444" s="205"/>
    </row>
    <row r="445" spans="15:17" x14ac:dyDescent="0.3">
      <c r="O445" s="202"/>
      <c r="P445" s="205"/>
      <c r="Q445" s="205"/>
    </row>
    <row r="446" spans="15:17" x14ac:dyDescent="0.3">
      <c r="O446" s="202"/>
      <c r="P446" s="205"/>
      <c r="Q446" s="205"/>
    </row>
    <row r="447" spans="15:17" x14ac:dyDescent="0.3">
      <c r="O447" s="202"/>
      <c r="P447" s="205"/>
      <c r="Q447" s="205"/>
    </row>
    <row r="448" spans="15:17" x14ac:dyDescent="0.3">
      <c r="O448" s="202"/>
      <c r="P448" s="205"/>
      <c r="Q448" s="205"/>
    </row>
    <row r="449" spans="15:17" x14ac:dyDescent="0.3">
      <c r="O449" s="202"/>
      <c r="P449" s="205"/>
      <c r="Q449" s="205"/>
    </row>
    <row r="450" spans="15:17" x14ac:dyDescent="0.3">
      <c r="O450" s="202"/>
      <c r="P450" s="205"/>
      <c r="Q450" s="205"/>
    </row>
    <row r="451" spans="15:17" x14ac:dyDescent="0.3">
      <c r="O451" s="202"/>
      <c r="P451" s="205"/>
      <c r="Q451" s="205"/>
    </row>
    <row r="452" spans="15:17" x14ac:dyDescent="0.3">
      <c r="O452" s="202"/>
      <c r="P452" s="205"/>
      <c r="Q452" s="205"/>
    </row>
    <row r="453" spans="15:17" x14ac:dyDescent="0.3">
      <c r="O453" s="202"/>
      <c r="P453" s="205"/>
      <c r="Q453" s="205"/>
    </row>
    <row r="454" spans="15:17" x14ac:dyDescent="0.3">
      <c r="O454" s="202"/>
      <c r="P454" s="205"/>
      <c r="Q454" s="205"/>
    </row>
    <row r="455" spans="15:17" x14ac:dyDescent="0.3">
      <c r="O455" s="202"/>
      <c r="P455" s="205"/>
      <c r="Q455" s="205"/>
    </row>
    <row r="456" spans="15:17" x14ac:dyDescent="0.3">
      <c r="O456" s="202"/>
      <c r="P456" s="205"/>
      <c r="Q456" s="205"/>
    </row>
    <row r="457" spans="15:17" x14ac:dyDescent="0.3">
      <c r="O457" s="202"/>
      <c r="P457" s="205"/>
      <c r="Q457" s="205"/>
    </row>
    <row r="458" spans="15:17" x14ac:dyDescent="0.3">
      <c r="O458" s="202"/>
      <c r="P458" s="205"/>
      <c r="Q458" s="205"/>
    </row>
    <row r="459" spans="15:17" x14ac:dyDescent="0.3">
      <c r="O459" s="202"/>
      <c r="P459" s="205"/>
      <c r="Q459" s="205"/>
    </row>
    <row r="460" spans="15:17" x14ac:dyDescent="0.3">
      <c r="O460" s="202"/>
      <c r="P460" s="205"/>
      <c r="Q460" s="205"/>
    </row>
    <row r="461" spans="15:17" x14ac:dyDescent="0.3">
      <c r="O461" s="202"/>
      <c r="P461" s="205"/>
      <c r="Q461" s="205"/>
    </row>
    <row r="462" spans="15:17" x14ac:dyDescent="0.3">
      <c r="O462" s="202"/>
      <c r="P462" s="205"/>
      <c r="Q462" s="205"/>
    </row>
    <row r="463" spans="15:17" x14ac:dyDescent="0.3">
      <c r="O463" s="202"/>
      <c r="P463" s="205"/>
      <c r="Q463" s="205"/>
    </row>
    <row r="464" spans="15:17" x14ac:dyDescent="0.3">
      <c r="O464" s="202"/>
      <c r="P464" s="205"/>
      <c r="Q464" s="205"/>
    </row>
    <row r="465" spans="15:17" x14ac:dyDescent="0.3">
      <c r="O465" s="202"/>
      <c r="P465" s="205"/>
      <c r="Q465" s="205"/>
    </row>
    <row r="466" spans="15:17" x14ac:dyDescent="0.3">
      <c r="O466" s="202"/>
      <c r="P466" s="205"/>
      <c r="Q466" s="205"/>
    </row>
    <row r="467" spans="15:17" x14ac:dyDescent="0.3">
      <c r="O467" s="202"/>
      <c r="P467" s="205"/>
      <c r="Q467" s="205"/>
    </row>
    <row r="468" spans="15:17" x14ac:dyDescent="0.3">
      <c r="O468" s="202"/>
      <c r="P468" s="205"/>
      <c r="Q468" s="205"/>
    </row>
    <row r="469" spans="15:17" x14ac:dyDescent="0.3">
      <c r="O469" s="202"/>
      <c r="P469" s="205"/>
      <c r="Q469" s="205"/>
    </row>
    <row r="470" spans="15:17" x14ac:dyDescent="0.3">
      <c r="O470" s="202"/>
      <c r="P470" s="205"/>
      <c r="Q470" s="205"/>
    </row>
    <row r="471" spans="15:17" x14ac:dyDescent="0.3">
      <c r="O471" s="202"/>
      <c r="P471" s="205"/>
      <c r="Q471" s="205"/>
    </row>
    <row r="472" spans="15:17" x14ac:dyDescent="0.3">
      <c r="O472" s="202"/>
      <c r="P472" s="205"/>
      <c r="Q472" s="205"/>
    </row>
    <row r="473" spans="15:17" x14ac:dyDescent="0.3">
      <c r="O473" s="202"/>
      <c r="P473" s="205"/>
      <c r="Q473" s="205"/>
    </row>
    <row r="474" spans="15:17" x14ac:dyDescent="0.3">
      <c r="O474" s="202"/>
      <c r="P474" s="205"/>
      <c r="Q474" s="205"/>
    </row>
    <row r="475" spans="15:17" x14ac:dyDescent="0.3">
      <c r="O475" s="202"/>
      <c r="P475" s="205"/>
      <c r="Q475" s="205"/>
    </row>
    <row r="476" spans="15:17" x14ac:dyDescent="0.3">
      <c r="O476" s="202"/>
      <c r="P476" s="205"/>
      <c r="Q476" s="205"/>
    </row>
    <row r="477" spans="15:17" x14ac:dyDescent="0.3">
      <c r="O477" s="202"/>
      <c r="P477" s="205"/>
      <c r="Q477" s="205"/>
    </row>
    <row r="478" spans="15:17" x14ac:dyDescent="0.3">
      <c r="O478" s="202"/>
      <c r="P478" s="205"/>
      <c r="Q478" s="205"/>
    </row>
    <row r="479" spans="15:17" x14ac:dyDescent="0.3">
      <c r="O479" s="202"/>
      <c r="P479" s="205"/>
      <c r="Q479" s="205"/>
    </row>
    <row r="480" spans="15:17" x14ac:dyDescent="0.3">
      <c r="O480" s="202"/>
      <c r="P480" s="205"/>
      <c r="Q480" s="205"/>
    </row>
    <row r="481" spans="15:17" x14ac:dyDescent="0.3">
      <c r="O481" s="202"/>
      <c r="P481" s="205"/>
      <c r="Q481" s="205"/>
    </row>
    <row r="482" spans="15:17" x14ac:dyDescent="0.3">
      <c r="O482" s="202"/>
      <c r="P482" s="205"/>
      <c r="Q482" s="205"/>
    </row>
    <row r="483" spans="15:17" x14ac:dyDescent="0.3">
      <c r="O483" s="202"/>
      <c r="P483" s="205"/>
      <c r="Q483" s="205"/>
    </row>
    <row r="484" spans="15:17" x14ac:dyDescent="0.3">
      <c r="O484" s="202"/>
      <c r="P484" s="205"/>
      <c r="Q484" s="205"/>
    </row>
    <row r="485" spans="15:17" x14ac:dyDescent="0.3">
      <c r="O485" s="202"/>
      <c r="P485" s="205"/>
      <c r="Q485" s="205"/>
    </row>
    <row r="486" spans="15:17" x14ac:dyDescent="0.3">
      <c r="O486" s="202"/>
      <c r="P486" s="205"/>
      <c r="Q486" s="205"/>
    </row>
    <row r="487" spans="15:17" x14ac:dyDescent="0.3">
      <c r="O487" s="202"/>
      <c r="P487" s="205"/>
      <c r="Q487" s="205"/>
    </row>
    <row r="488" spans="15:17" x14ac:dyDescent="0.3">
      <c r="O488" s="202"/>
      <c r="P488" s="205"/>
      <c r="Q488" s="205"/>
    </row>
    <row r="489" spans="15:17" x14ac:dyDescent="0.3">
      <c r="O489" s="202"/>
      <c r="P489" s="205"/>
      <c r="Q489" s="205"/>
    </row>
    <row r="490" spans="15:17" x14ac:dyDescent="0.3">
      <c r="O490" s="202"/>
      <c r="P490" s="205"/>
      <c r="Q490" s="205"/>
    </row>
    <row r="491" spans="15:17" x14ac:dyDescent="0.3">
      <c r="O491" s="202"/>
      <c r="P491" s="205"/>
      <c r="Q491" s="205"/>
    </row>
    <row r="492" spans="15:17" x14ac:dyDescent="0.3">
      <c r="O492" s="202"/>
      <c r="P492" s="205"/>
      <c r="Q492" s="205"/>
    </row>
    <row r="493" spans="15:17" x14ac:dyDescent="0.3">
      <c r="O493" s="202"/>
      <c r="P493" s="205"/>
      <c r="Q493" s="205"/>
    </row>
    <row r="494" spans="15:17" x14ac:dyDescent="0.3">
      <c r="O494" s="202"/>
      <c r="P494" s="205"/>
      <c r="Q494" s="205"/>
    </row>
    <row r="495" spans="15:17" x14ac:dyDescent="0.3">
      <c r="O495" s="202"/>
      <c r="P495" s="205"/>
      <c r="Q495" s="205"/>
    </row>
    <row r="496" spans="15:17" x14ac:dyDescent="0.3">
      <c r="O496" s="202"/>
      <c r="P496" s="205"/>
      <c r="Q496" s="205"/>
    </row>
    <row r="497" spans="15:17" x14ac:dyDescent="0.3">
      <c r="O497" s="202"/>
      <c r="P497" s="205"/>
      <c r="Q497" s="205"/>
    </row>
    <row r="498" spans="15:17" x14ac:dyDescent="0.3">
      <c r="O498" s="202"/>
      <c r="P498" s="205"/>
      <c r="Q498" s="205"/>
    </row>
    <row r="499" spans="15:17" x14ac:dyDescent="0.3">
      <c r="O499" s="202"/>
      <c r="P499" s="205"/>
      <c r="Q499" s="205"/>
    </row>
    <row r="500" spans="15:17" x14ac:dyDescent="0.3">
      <c r="O500" s="202"/>
      <c r="P500" s="205"/>
      <c r="Q500" s="205"/>
    </row>
    <row r="501" spans="15:17" x14ac:dyDescent="0.3">
      <c r="O501" s="202"/>
      <c r="P501" s="205"/>
      <c r="Q501" s="205"/>
    </row>
    <row r="502" spans="15:17" x14ac:dyDescent="0.3">
      <c r="O502" s="202"/>
      <c r="P502" s="205"/>
      <c r="Q502" s="205"/>
    </row>
    <row r="503" spans="15:17" x14ac:dyDescent="0.3">
      <c r="O503" s="202"/>
      <c r="P503" s="205"/>
      <c r="Q503" s="205"/>
    </row>
    <row r="504" spans="15:17" x14ac:dyDescent="0.3">
      <c r="O504" s="202"/>
      <c r="P504" s="205"/>
      <c r="Q504" s="205"/>
    </row>
    <row r="505" spans="15:17" x14ac:dyDescent="0.3">
      <c r="O505" s="202"/>
      <c r="P505" s="205"/>
      <c r="Q505" s="205"/>
    </row>
    <row r="506" spans="15:17" x14ac:dyDescent="0.3">
      <c r="O506" s="202"/>
      <c r="P506" s="205"/>
      <c r="Q506" s="205"/>
    </row>
    <row r="507" spans="15:17" x14ac:dyDescent="0.3">
      <c r="O507" s="202"/>
      <c r="P507" s="205"/>
      <c r="Q507" s="205"/>
    </row>
    <row r="508" spans="15:17" x14ac:dyDescent="0.3">
      <c r="O508" s="202"/>
      <c r="P508" s="205"/>
      <c r="Q508" s="205"/>
    </row>
    <row r="509" spans="15:17" x14ac:dyDescent="0.3">
      <c r="O509" s="202"/>
      <c r="P509" s="205"/>
      <c r="Q509" s="205"/>
    </row>
    <row r="510" spans="15:17" x14ac:dyDescent="0.3">
      <c r="O510" s="202"/>
      <c r="P510" s="205"/>
      <c r="Q510" s="205"/>
    </row>
    <row r="511" spans="15:17" x14ac:dyDescent="0.3">
      <c r="O511" s="202"/>
      <c r="P511" s="205"/>
      <c r="Q511" s="205"/>
    </row>
    <row r="512" spans="15:17" x14ac:dyDescent="0.3">
      <c r="O512" s="202"/>
      <c r="P512" s="205"/>
      <c r="Q512" s="205"/>
    </row>
    <row r="513" spans="15:17" x14ac:dyDescent="0.3">
      <c r="O513" s="202"/>
      <c r="P513" s="205"/>
      <c r="Q513" s="205"/>
    </row>
    <row r="514" spans="15:17" x14ac:dyDescent="0.3">
      <c r="O514" s="202"/>
      <c r="P514" s="205"/>
      <c r="Q514" s="205"/>
    </row>
    <row r="515" spans="15:17" x14ac:dyDescent="0.3">
      <c r="O515" s="202"/>
      <c r="P515" s="205"/>
      <c r="Q515" s="205"/>
    </row>
    <row r="516" spans="15:17" x14ac:dyDescent="0.3">
      <c r="O516" s="202"/>
      <c r="P516" s="205"/>
      <c r="Q516" s="205"/>
    </row>
    <row r="517" spans="15:17" x14ac:dyDescent="0.3">
      <c r="O517" s="202"/>
      <c r="P517" s="205"/>
      <c r="Q517" s="205"/>
    </row>
    <row r="518" spans="15:17" x14ac:dyDescent="0.3">
      <c r="O518" s="202"/>
      <c r="P518" s="205"/>
      <c r="Q518" s="205"/>
    </row>
    <row r="519" spans="15:17" x14ac:dyDescent="0.3">
      <c r="O519" s="202"/>
      <c r="P519" s="205"/>
      <c r="Q519" s="205"/>
    </row>
    <row r="520" spans="15:17" x14ac:dyDescent="0.3">
      <c r="O520" s="202"/>
      <c r="P520" s="205"/>
      <c r="Q520" s="205"/>
    </row>
    <row r="521" spans="15:17" x14ac:dyDescent="0.3">
      <c r="O521" s="202"/>
      <c r="P521" s="205"/>
      <c r="Q521" s="205"/>
    </row>
    <row r="522" spans="15:17" x14ac:dyDescent="0.3">
      <c r="O522" s="202"/>
      <c r="P522" s="205"/>
      <c r="Q522" s="205"/>
    </row>
    <row r="523" spans="15:17" x14ac:dyDescent="0.3">
      <c r="O523" s="202"/>
      <c r="P523" s="205"/>
      <c r="Q523" s="205"/>
    </row>
    <row r="524" spans="15:17" x14ac:dyDescent="0.3">
      <c r="O524" s="202"/>
      <c r="P524" s="205"/>
      <c r="Q524" s="205"/>
    </row>
    <row r="525" spans="15:17" x14ac:dyDescent="0.3">
      <c r="O525" s="202"/>
      <c r="P525" s="205"/>
      <c r="Q525" s="205"/>
    </row>
    <row r="526" spans="15:17" x14ac:dyDescent="0.3">
      <c r="O526" s="202"/>
      <c r="P526" s="205"/>
      <c r="Q526" s="205"/>
    </row>
    <row r="527" spans="15:17" x14ac:dyDescent="0.3">
      <c r="O527" s="202"/>
      <c r="P527" s="205"/>
      <c r="Q527" s="205"/>
    </row>
    <row r="528" spans="15:17" x14ac:dyDescent="0.3">
      <c r="O528" s="202"/>
      <c r="P528" s="205"/>
      <c r="Q528" s="205"/>
    </row>
    <row r="529" spans="15:17" x14ac:dyDescent="0.3">
      <c r="O529" s="202"/>
      <c r="P529" s="205"/>
      <c r="Q529" s="205"/>
    </row>
    <row r="530" spans="15:17" x14ac:dyDescent="0.3">
      <c r="O530" s="202"/>
      <c r="P530" s="205"/>
      <c r="Q530" s="205"/>
    </row>
    <row r="531" spans="15:17" x14ac:dyDescent="0.3">
      <c r="O531" s="202"/>
      <c r="P531" s="205"/>
      <c r="Q531" s="205"/>
    </row>
    <row r="532" spans="15:17" x14ac:dyDescent="0.3">
      <c r="O532" s="202"/>
      <c r="P532" s="205"/>
      <c r="Q532" s="205"/>
    </row>
    <row r="533" spans="15:17" x14ac:dyDescent="0.3">
      <c r="O533" s="202"/>
      <c r="P533" s="205"/>
      <c r="Q533" s="205"/>
    </row>
    <row r="534" spans="15:17" x14ac:dyDescent="0.3">
      <c r="O534" s="202"/>
      <c r="P534" s="205"/>
      <c r="Q534" s="205"/>
    </row>
    <row r="535" spans="15:17" x14ac:dyDescent="0.3">
      <c r="O535" s="202"/>
      <c r="P535" s="205"/>
      <c r="Q535" s="205"/>
    </row>
    <row r="536" spans="15:17" x14ac:dyDescent="0.3">
      <c r="O536" s="202"/>
      <c r="P536" s="205"/>
      <c r="Q536" s="205"/>
    </row>
    <row r="537" spans="15:17" x14ac:dyDescent="0.3">
      <c r="O537" s="202"/>
      <c r="P537" s="205"/>
      <c r="Q537" s="205"/>
    </row>
    <row r="538" spans="15:17" x14ac:dyDescent="0.3">
      <c r="O538" s="202"/>
      <c r="P538" s="205"/>
      <c r="Q538" s="205"/>
    </row>
    <row r="539" spans="15:17" x14ac:dyDescent="0.3">
      <c r="O539" s="202"/>
      <c r="P539" s="205"/>
      <c r="Q539" s="205"/>
    </row>
    <row r="540" spans="15:17" x14ac:dyDescent="0.3">
      <c r="O540" s="202"/>
      <c r="P540" s="205"/>
      <c r="Q540" s="205"/>
    </row>
    <row r="541" spans="15:17" x14ac:dyDescent="0.3">
      <c r="O541" s="202"/>
      <c r="P541" s="205"/>
      <c r="Q541" s="205"/>
    </row>
    <row r="542" spans="15:17" x14ac:dyDescent="0.3">
      <c r="O542" s="202"/>
      <c r="P542" s="205"/>
      <c r="Q542" s="205"/>
    </row>
    <row r="543" spans="15:17" x14ac:dyDescent="0.3">
      <c r="O543" s="202"/>
      <c r="P543" s="205"/>
      <c r="Q543" s="205"/>
    </row>
    <row r="544" spans="15:17" x14ac:dyDescent="0.3">
      <c r="O544" s="202"/>
      <c r="P544" s="205"/>
      <c r="Q544" s="205"/>
    </row>
    <row r="545" spans="15:17" x14ac:dyDescent="0.3">
      <c r="O545" s="202"/>
      <c r="P545" s="205"/>
      <c r="Q545" s="205"/>
    </row>
    <row r="546" spans="15:17" x14ac:dyDescent="0.3">
      <c r="O546" s="202"/>
      <c r="P546" s="205"/>
      <c r="Q546" s="205"/>
    </row>
    <row r="547" spans="15:17" x14ac:dyDescent="0.3">
      <c r="O547" s="202"/>
      <c r="P547" s="205"/>
      <c r="Q547" s="205"/>
    </row>
    <row r="548" spans="15:17" x14ac:dyDescent="0.3">
      <c r="O548" s="202"/>
      <c r="P548" s="205"/>
      <c r="Q548" s="205"/>
    </row>
    <row r="549" spans="15:17" x14ac:dyDescent="0.3">
      <c r="O549" s="202"/>
      <c r="P549" s="205"/>
      <c r="Q549" s="205"/>
    </row>
    <row r="550" spans="15:17" x14ac:dyDescent="0.3">
      <c r="O550" s="202"/>
      <c r="P550" s="205"/>
      <c r="Q550" s="205"/>
    </row>
    <row r="551" spans="15:17" x14ac:dyDescent="0.3">
      <c r="O551" s="202"/>
      <c r="P551" s="205"/>
      <c r="Q551" s="205"/>
    </row>
    <row r="552" spans="15:17" x14ac:dyDescent="0.3">
      <c r="O552" s="202"/>
      <c r="P552" s="205"/>
      <c r="Q552" s="205"/>
    </row>
    <row r="553" spans="15:17" x14ac:dyDescent="0.3">
      <c r="O553" s="202"/>
      <c r="P553" s="205"/>
      <c r="Q553" s="205"/>
    </row>
    <row r="554" spans="15:17" x14ac:dyDescent="0.3">
      <c r="O554" s="202"/>
      <c r="P554" s="205"/>
      <c r="Q554" s="205"/>
    </row>
    <row r="555" spans="15:17" x14ac:dyDescent="0.3">
      <c r="O555" s="202"/>
      <c r="P555" s="205"/>
      <c r="Q555" s="205"/>
    </row>
    <row r="556" spans="15:17" x14ac:dyDescent="0.3">
      <c r="O556" s="202"/>
      <c r="P556" s="205"/>
      <c r="Q556" s="205"/>
    </row>
    <row r="557" spans="15:17" x14ac:dyDescent="0.3">
      <c r="O557" s="202"/>
      <c r="P557" s="205"/>
      <c r="Q557" s="205"/>
    </row>
    <row r="558" spans="15:17" x14ac:dyDescent="0.3">
      <c r="O558" s="202"/>
      <c r="P558" s="205"/>
      <c r="Q558" s="205"/>
    </row>
    <row r="559" spans="15:17" x14ac:dyDescent="0.3">
      <c r="O559" s="202"/>
      <c r="P559" s="205"/>
      <c r="Q559" s="205"/>
    </row>
    <row r="560" spans="15:17" x14ac:dyDescent="0.3">
      <c r="O560" s="202"/>
      <c r="P560" s="205"/>
      <c r="Q560" s="205"/>
    </row>
    <row r="561" spans="15:17" x14ac:dyDescent="0.3">
      <c r="O561" s="202"/>
      <c r="P561" s="205"/>
      <c r="Q561" s="205"/>
    </row>
    <row r="562" spans="15:17" x14ac:dyDescent="0.3">
      <c r="O562" s="202"/>
      <c r="P562" s="205"/>
      <c r="Q562" s="205"/>
    </row>
    <row r="563" spans="15:17" x14ac:dyDescent="0.3">
      <c r="O563" s="202"/>
      <c r="P563" s="205"/>
      <c r="Q563" s="205"/>
    </row>
    <row r="564" spans="15:17" x14ac:dyDescent="0.3">
      <c r="O564" s="202"/>
      <c r="P564" s="205"/>
      <c r="Q564" s="205"/>
    </row>
    <row r="565" spans="15:17" x14ac:dyDescent="0.3">
      <c r="O565" s="202"/>
      <c r="P565" s="205"/>
      <c r="Q565" s="205"/>
    </row>
    <row r="566" spans="15:17" x14ac:dyDescent="0.3">
      <c r="O566" s="202"/>
      <c r="P566" s="205"/>
      <c r="Q566" s="205"/>
    </row>
    <row r="567" spans="15:17" x14ac:dyDescent="0.3">
      <c r="O567" s="202"/>
      <c r="P567" s="205"/>
      <c r="Q567" s="205"/>
    </row>
    <row r="568" spans="15:17" x14ac:dyDescent="0.3">
      <c r="O568" s="202"/>
      <c r="P568" s="205"/>
      <c r="Q568" s="205"/>
    </row>
    <row r="569" spans="15:17" x14ac:dyDescent="0.3">
      <c r="O569" s="202"/>
      <c r="P569" s="205"/>
      <c r="Q569" s="205"/>
    </row>
    <row r="570" spans="15:17" x14ac:dyDescent="0.3">
      <c r="O570" s="202"/>
      <c r="P570" s="205"/>
      <c r="Q570" s="205"/>
    </row>
    <row r="571" spans="15:17" x14ac:dyDescent="0.3">
      <c r="O571" s="202"/>
      <c r="P571" s="205"/>
      <c r="Q571" s="205"/>
    </row>
    <row r="572" spans="15:17" x14ac:dyDescent="0.3">
      <c r="O572" s="202"/>
      <c r="P572" s="205"/>
      <c r="Q572" s="205"/>
    </row>
    <row r="573" spans="15:17" x14ac:dyDescent="0.3">
      <c r="O573" s="202"/>
      <c r="P573" s="205"/>
      <c r="Q573" s="205"/>
    </row>
    <row r="574" spans="15:17" x14ac:dyDescent="0.3">
      <c r="O574" s="202"/>
      <c r="P574" s="205"/>
      <c r="Q574" s="205"/>
    </row>
    <row r="575" spans="15:17" x14ac:dyDescent="0.3">
      <c r="O575" s="202"/>
      <c r="P575" s="205"/>
      <c r="Q575" s="205"/>
    </row>
    <row r="576" spans="15:17" x14ac:dyDescent="0.3">
      <c r="O576" s="202"/>
      <c r="P576" s="205"/>
      <c r="Q576" s="205"/>
    </row>
    <row r="577" spans="15:17" x14ac:dyDescent="0.3">
      <c r="O577" s="202"/>
      <c r="P577" s="205"/>
      <c r="Q577" s="205"/>
    </row>
    <row r="578" spans="15:17" x14ac:dyDescent="0.3">
      <c r="O578" s="202"/>
      <c r="P578" s="205"/>
      <c r="Q578" s="205"/>
    </row>
    <row r="579" spans="15:17" x14ac:dyDescent="0.3">
      <c r="O579" s="202"/>
      <c r="P579" s="205"/>
      <c r="Q579" s="205"/>
    </row>
    <row r="580" spans="15:17" x14ac:dyDescent="0.3">
      <c r="O580" s="202"/>
      <c r="P580" s="205"/>
      <c r="Q580" s="205"/>
    </row>
    <row r="581" spans="15:17" x14ac:dyDescent="0.3">
      <c r="O581" s="202"/>
      <c r="P581" s="205"/>
      <c r="Q581" s="205"/>
    </row>
    <row r="582" spans="15:17" x14ac:dyDescent="0.3">
      <c r="O582" s="202"/>
      <c r="P582" s="205"/>
      <c r="Q582" s="205"/>
    </row>
    <row r="583" spans="15:17" x14ac:dyDescent="0.3">
      <c r="O583" s="202"/>
      <c r="P583" s="205"/>
      <c r="Q583" s="205"/>
    </row>
    <row r="584" spans="15:17" x14ac:dyDescent="0.3">
      <c r="O584" s="202"/>
      <c r="P584" s="205"/>
      <c r="Q584" s="205"/>
    </row>
    <row r="585" spans="15:17" x14ac:dyDescent="0.3">
      <c r="O585" s="202"/>
      <c r="P585" s="205"/>
      <c r="Q585" s="205"/>
    </row>
    <row r="586" spans="15:17" x14ac:dyDescent="0.3">
      <c r="O586" s="202"/>
      <c r="P586" s="205"/>
      <c r="Q586" s="205"/>
    </row>
    <row r="587" spans="15:17" x14ac:dyDescent="0.3">
      <c r="O587" s="202"/>
      <c r="P587" s="205"/>
      <c r="Q587" s="205"/>
    </row>
    <row r="588" spans="15:17" x14ac:dyDescent="0.3">
      <c r="O588" s="202"/>
      <c r="P588" s="205"/>
      <c r="Q588" s="205"/>
    </row>
    <row r="589" spans="15:17" x14ac:dyDescent="0.3">
      <c r="O589" s="202"/>
      <c r="P589" s="205"/>
      <c r="Q589" s="205"/>
    </row>
    <row r="590" spans="15:17" x14ac:dyDescent="0.3">
      <c r="O590" s="202"/>
      <c r="P590" s="205"/>
      <c r="Q590" s="205"/>
    </row>
    <row r="591" spans="15:17" x14ac:dyDescent="0.3">
      <c r="O591" s="202"/>
      <c r="P591" s="205"/>
      <c r="Q591" s="205"/>
    </row>
    <row r="592" spans="15:17" x14ac:dyDescent="0.3">
      <c r="O592" s="202"/>
      <c r="P592" s="205"/>
      <c r="Q592" s="205"/>
    </row>
    <row r="593" spans="15:17" x14ac:dyDescent="0.3">
      <c r="O593" s="202"/>
      <c r="P593" s="205"/>
      <c r="Q593" s="205"/>
    </row>
    <row r="594" spans="15:17" x14ac:dyDescent="0.3">
      <c r="O594" s="202"/>
      <c r="P594" s="205"/>
      <c r="Q594" s="205"/>
    </row>
    <row r="595" spans="15:17" x14ac:dyDescent="0.3">
      <c r="O595" s="202"/>
      <c r="P595" s="205"/>
      <c r="Q595" s="205"/>
    </row>
    <row r="596" spans="15:17" x14ac:dyDescent="0.3">
      <c r="O596" s="202"/>
      <c r="P596" s="205"/>
      <c r="Q596" s="205"/>
    </row>
    <row r="597" spans="15:17" x14ac:dyDescent="0.3">
      <c r="O597" s="202"/>
      <c r="P597" s="205"/>
      <c r="Q597" s="205"/>
    </row>
    <row r="598" spans="15:17" x14ac:dyDescent="0.3">
      <c r="O598" s="202"/>
      <c r="P598" s="205"/>
      <c r="Q598" s="205"/>
    </row>
    <row r="599" spans="15:17" x14ac:dyDescent="0.3">
      <c r="O599" s="202"/>
      <c r="P599" s="205"/>
      <c r="Q599" s="205"/>
    </row>
    <row r="600" spans="15:17" x14ac:dyDescent="0.3">
      <c r="O600" s="202"/>
      <c r="P600" s="205"/>
      <c r="Q600" s="205"/>
    </row>
    <row r="601" spans="15:17" x14ac:dyDescent="0.3">
      <c r="O601" s="202"/>
      <c r="P601" s="205"/>
      <c r="Q601" s="205"/>
    </row>
    <row r="602" spans="15:17" x14ac:dyDescent="0.3">
      <c r="O602" s="202"/>
      <c r="P602" s="205"/>
      <c r="Q602" s="205"/>
    </row>
    <row r="603" spans="15:17" x14ac:dyDescent="0.3">
      <c r="O603" s="202"/>
      <c r="P603" s="205"/>
      <c r="Q603" s="205"/>
    </row>
    <row r="604" spans="15:17" x14ac:dyDescent="0.3">
      <c r="O604" s="202"/>
      <c r="P604" s="205"/>
      <c r="Q604" s="205"/>
    </row>
    <row r="605" spans="15:17" x14ac:dyDescent="0.3">
      <c r="O605" s="202"/>
      <c r="P605" s="205"/>
      <c r="Q605" s="205"/>
    </row>
    <row r="606" spans="15:17" x14ac:dyDescent="0.3">
      <c r="O606" s="202"/>
      <c r="P606" s="205"/>
      <c r="Q606" s="205"/>
    </row>
    <row r="607" spans="15:17" x14ac:dyDescent="0.3">
      <c r="O607" s="202"/>
      <c r="P607" s="205"/>
      <c r="Q607" s="205"/>
    </row>
    <row r="608" spans="15:17" x14ac:dyDescent="0.3">
      <c r="O608" s="202"/>
      <c r="P608" s="205"/>
      <c r="Q608" s="205"/>
    </row>
    <row r="609" spans="15:17" x14ac:dyDescent="0.3">
      <c r="O609" s="202"/>
      <c r="P609" s="205"/>
      <c r="Q609" s="205"/>
    </row>
    <row r="610" spans="15:17" x14ac:dyDescent="0.3">
      <c r="O610" s="202"/>
      <c r="P610" s="205"/>
      <c r="Q610" s="205"/>
    </row>
    <row r="611" spans="15:17" x14ac:dyDescent="0.3">
      <c r="O611" s="202"/>
      <c r="P611" s="205"/>
      <c r="Q611" s="205"/>
    </row>
    <row r="612" spans="15:17" x14ac:dyDescent="0.3">
      <c r="O612" s="202"/>
      <c r="P612" s="205"/>
      <c r="Q612" s="205"/>
    </row>
    <row r="613" spans="15:17" x14ac:dyDescent="0.3">
      <c r="O613" s="202"/>
      <c r="P613" s="205"/>
      <c r="Q613" s="205"/>
    </row>
    <row r="614" spans="15:17" x14ac:dyDescent="0.3">
      <c r="O614" s="202"/>
      <c r="P614" s="205"/>
      <c r="Q614" s="205"/>
    </row>
    <row r="615" spans="15:17" x14ac:dyDescent="0.3">
      <c r="O615" s="202"/>
      <c r="P615" s="205"/>
      <c r="Q615" s="205"/>
    </row>
    <row r="616" spans="15:17" x14ac:dyDescent="0.3">
      <c r="O616" s="202"/>
      <c r="P616" s="205"/>
      <c r="Q616" s="205"/>
    </row>
    <row r="617" spans="15:17" x14ac:dyDescent="0.3">
      <c r="O617" s="202"/>
      <c r="P617" s="205"/>
      <c r="Q617" s="205"/>
    </row>
    <row r="618" spans="15:17" x14ac:dyDescent="0.3">
      <c r="O618" s="202"/>
      <c r="P618" s="205"/>
      <c r="Q618" s="205"/>
    </row>
    <row r="619" spans="15:17" x14ac:dyDescent="0.3">
      <c r="O619" s="202"/>
      <c r="P619" s="205"/>
      <c r="Q619" s="205"/>
    </row>
    <row r="620" spans="15:17" x14ac:dyDescent="0.3">
      <c r="O620" s="202"/>
      <c r="P620" s="205"/>
      <c r="Q620" s="205"/>
    </row>
    <row r="621" spans="15:17" x14ac:dyDescent="0.3">
      <c r="O621" s="202"/>
      <c r="P621" s="205"/>
      <c r="Q621" s="205"/>
    </row>
    <row r="622" spans="15:17" x14ac:dyDescent="0.3">
      <c r="O622" s="202"/>
      <c r="P622" s="205"/>
      <c r="Q622" s="205"/>
    </row>
    <row r="623" spans="15:17" x14ac:dyDescent="0.3">
      <c r="O623" s="202"/>
      <c r="P623" s="205"/>
      <c r="Q623" s="205"/>
    </row>
    <row r="624" spans="15:17" x14ac:dyDescent="0.3">
      <c r="O624" s="202"/>
      <c r="P624" s="205"/>
      <c r="Q624" s="205"/>
    </row>
    <row r="625" spans="15:17" x14ac:dyDescent="0.3">
      <c r="O625" s="202"/>
      <c r="P625" s="205"/>
      <c r="Q625" s="205"/>
    </row>
    <row r="626" spans="15:17" x14ac:dyDescent="0.3">
      <c r="O626" s="202"/>
      <c r="P626" s="205"/>
      <c r="Q626" s="205"/>
    </row>
    <row r="627" spans="15:17" x14ac:dyDescent="0.3">
      <c r="O627" s="202"/>
      <c r="P627" s="205"/>
      <c r="Q627" s="205"/>
    </row>
    <row r="628" spans="15:17" x14ac:dyDescent="0.3">
      <c r="O628" s="202"/>
      <c r="P628" s="205"/>
      <c r="Q628" s="205"/>
    </row>
    <row r="629" spans="15:17" x14ac:dyDescent="0.3">
      <c r="O629" s="202"/>
      <c r="P629" s="205"/>
      <c r="Q629" s="205"/>
    </row>
    <row r="630" spans="15:17" x14ac:dyDescent="0.3">
      <c r="O630" s="202"/>
      <c r="P630" s="205"/>
      <c r="Q630" s="205"/>
    </row>
    <row r="631" spans="15:17" x14ac:dyDescent="0.3">
      <c r="O631" s="202"/>
      <c r="P631" s="205"/>
      <c r="Q631" s="205"/>
    </row>
    <row r="632" spans="15:17" x14ac:dyDescent="0.3">
      <c r="O632" s="202"/>
      <c r="P632" s="205"/>
      <c r="Q632" s="205"/>
    </row>
    <row r="633" spans="15:17" x14ac:dyDescent="0.3">
      <c r="O633" s="202"/>
      <c r="P633" s="205"/>
      <c r="Q633" s="205"/>
    </row>
    <row r="634" spans="15:17" x14ac:dyDescent="0.3">
      <c r="O634" s="202"/>
      <c r="P634" s="205"/>
      <c r="Q634" s="205"/>
    </row>
    <row r="635" spans="15:17" x14ac:dyDescent="0.3">
      <c r="O635" s="202"/>
      <c r="P635" s="205"/>
      <c r="Q635" s="205"/>
    </row>
    <row r="636" spans="15:17" x14ac:dyDescent="0.3">
      <c r="O636" s="202"/>
      <c r="P636" s="205"/>
      <c r="Q636" s="205"/>
    </row>
    <row r="637" spans="15:17" x14ac:dyDescent="0.3">
      <c r="O637" s="202"/>
      <c r="P637" s="205"/>
      <c r="Q637" s="205"/>
    </row>
    <row r="638" spans="15:17" x14ac:dyDescent="0.3">
      <c r="O638" s="202"/>
      <c r="P638" s="205"/>
      <c r="Q638" s="205"/>
    </row>
    <row r="639" spans="15:17" x14ac:dyDescent="0.3">
      <c r="O639" s="202"/>
      <c r="P639" s="205"/>
      <c r="Q639" s="205"/>
    </row>
    <row r="640" spans="15:17" x14ac:dyDescent="0.3">
      <c r="O640" s="202"/>
      <c r="P640" s="205"/>
      <c r="Q640" s="205"/>
    </row>
    <row r="641" spans="15:17" x14ac:dyDescent="0.3">
      <c r="O641" s="202"/>
      <c r="P641" s="205"/>
      <c r="Q641" s="205"/>
    </row>
    <row r="642" spans="15:17" x14ac:dyDescent="0.3">
      <c r="O642" s="202"/>
      <c r="P642" s="205"/>
      <c r="Q642" s="205"/>
    </row>
    <row r="643" spans="15:17" x14ac:dyDescent="0.3">
      <c r="O643" s="202"/>
      <c r="P643" s="205"/>
      <c r="Q643" s="205"/>
    </row>
    <row r="644" spans="15:17" x14ac:dyDescent="0.3">
      <c r="O644" s="202"/>
      <c r="P644" s="205"/>
      <c r="Q644" s="205"/>
    </row>
    <row r="645" spans="15:17" x14ac:dyDescent="0.3">
      <c r="O645" s="202"/>
      <c r="P645" s="205"/>
      <c r="Q645" s="205"/>
    </row>
    <row r="646" spans="15:17" x14ac:dyDescent="0.3">
      <c r="O646" s="202"/>
      <c r="P646" s="205"/>
      <c r="Q646" s="205"/>
    </row>
    <row r="647" spans="15:17" x14ac:dyDescent="0.3">
      <c r="O647" s="202"/>
      <c r="P647" s="205"/>
      <c r="Q647" s="205"/>
    </row>
    <row r="648" spans="15:17" x14ac:dyDescent="0.3">
      <c r="O648" s="202"/>
      <c r="P648" s="205"/>
      <c r="Q648" s="205"/>
    </row>
    <row r="649" spans="15:17" x14ac:dyDescent="0.3">
      <c r="O649" s="202"/>
      <c r="P649" s="205"/>
      <c r="Q649" s="205"/>
    </row>
    <row r="650" spans="15:17" x14ac:dyDescent="0.3">
      <c r="O650" s="202"/>
      <c r="P650" s="205"/>
      <c r="Q650" s="205"/>
    </row>
    <row r="651" spans="15:17" x14ac:dyDescent="0.3">
      <c r="O651" s="202"/>
      <c r="P651" s="205"/>
      <c r="Q651" s="205"/>
    </row>
    <row r="652" spans="15:17" x14ac:dyDescent="0.3">
      <c r="O652" s="202"/>
      <c r="P652" s="205"/>
      <c r="Q652" s="205"/>
    </row>
    <row r="653" spans="15:17" x14ac:dyDescent="0.3">
      <c r="O653" s="202"/>
      <c r="P653" s="205"/>
      <c r="Q653" s="205"/>
    </row>
    <row r="654" spans="15:17" x14ac:dyDescent="0.3">
      <c r="O654" s="202"/>
      <c r="P654" s="205"/>
      <c r="Q654" s="205"/>
    </row>
    <row r="655" spans="15:17" x14ac:dyDescent="0.3">
      <c r="O655" s="202"/>
      <c r="P655" s="205"/>
      <c r="Q655" s="205"/>
    </row>
    <row r="656" spans="15:17" x14ac:dyDescent="0.3">
      <c r="O656" s="202"/>
      <c r="P656" s="205"/>
      <c r="Q656" s="205"/>
    </row>
    <row r="657" spans="15:17" x14ac:dyDescent="0.3">
      <c r="O657" s="202"/>
      <c r="P657" s="205"/>
      <c r="Q657" s="205"/>
    </row>
    <row r="658" spans="15:17" x14ac:dyDescent="0.3">
      <c r="O658" s="202"/>
      <c r="P658" s="205"/>
      <c r="Q658" s="205"/>
    </row>
    <row r="659" spans="15:17" x14ac:dyDescent="0.3">
      <c r="O659" s="202"/>
      <c r="P659" s="205"/>
      <c r="Q659" s="205"/>
    </row>
    <row r="660" spans="15:17" x14ac:dyDescent="0.3">
      <c r="O660" s="202"/>
      <c r="P660" s="205"/>
      <c r="Q660" s="205"/>
    </row>
    <row r="661" spans="15:17" x14ac:dyDescent="0.3">
      <c r="O661" s="202"/>
      <c r="P661" s="205"/>
      <c r="Q661" s="205"/>
    </row>
    <row r="662" spans="15:17" x14ac:dyDescent="0.3">
      <c r="O662" s="202"/>
      <c r="P662" s="205"/>
      <c r="Q662" s="205"/>
    </row>
    <row r="663" spans="15:17" x14ac:dyDescent="0.3">
      <c r="O663" s="202"/>
      <c r="P663" s="205"/>
      <c r="Q663" s="205"/>
    </row>
    <row r="664" spans="15:17" x14ac:dyDescent="0.3">
      <c r="O664" s="202"/>
      <c r="P664" s="205"/>
      <c r="Q664" s="205"/>
    </row>
    <row r="665" spans="15:17" x14ac:dyDescent="0.3">
      <c r="O665" s="202"/>
      <c r="P665" s="205"/>
      <c r="Q665" s="205"/>
    </row>
    <row r="666" spans="15:17" x14ac:dyDescent="0.3">
      <c r="O666" s="202"/>
      <c r="P666" s="205"/>
      <c r="Q666" s="205"/>
    </row>
    <row r="667" spans="15:17" x14ac:dyDescent="0.3">
      <c r="O667" s="202"/>
      <c r="P667" s="205"/>
      <c r="Q667" s="205"/>
    </row>
    <row r="668" spans="15:17" x14ac:dyDescent="0.3">
      <c r="O668" s="202"/>
      <c r="P668" s="205"/>
      <c r="Q668" s="205"/>
    </row>
    <row r="669" spans="15:17" x14ac:dyDescent="0.3">
      <c r="O669" s="202"/>
      <c r="P669" s="205"/>
      <c r="Q669" s="205"/>
    </row>
    <row r="670" spans="15:17" x14ac:dyDescent="0.3">
      <c r="O670" s="202"/>
      <c r="P670" s="205"/>
      <c r="Q670" s="205"/>
    </row>
    <row r="671" spans="15:17" x14ac:dyDescent="0.3">
      <c r="O671" s="202"/>
      <c r="P671" s="205"/>
      <c r="Q671" s="205"/>
    </row>
    <row r="672" spans="15:17" x14ac:dyDescent="0.3">
      <c r="O672" s="202"/>
      <c r="P672" s="205"/>
      <c r="Q672" s="205"/>
    </row>
    <row r="673" spans="15:17" x14ac:dyDescent="0.3">
      <c r="O673" s="202"/>
      <c r="P673" s="205"/>
      <c r="Q673" s="205"/>
    </row>
    <row r="674" spans="15:17" x14ac:dyDescent="0.3">
      <c r="O674" s="202"/>
      <c r="P674" s="205"/>
      <c r="Q674" s="205"/>
    </row>
    <row r="675" spans="15:17" x14ac:dyDescent="0.3">
      <c r="O675" s="202"/>
      <c r="P675" s="205"/>
      <c r="Q675" s="205"/>
    </row>
    <row r="676" spans="15:17" x14ac:dyDescent="0.3">
      <c r="O676" s="202"/>
      <c r="P676" s="205"/>
      <c r="Q676" s="205"/>
    </row>
    <row r="677" spans="15:17" x14ac:dyDescent="0.3">
      <c r="O677" s="202"/>
      <c r="P677" s="205"/>
      <c r="Q677" s="205"/>
    </row>
    <row r="678" spans="15:17" x14ac:dyDescent="0.3">
      <c r="O678" s="202"/>
      <c r="P678" s="205"/>
      <c r="Q678" s="205"/>
    </row>
    <row r="679" spans="15:17" x14ac:dyDescent="0.3">
      <c r="O679" s="202"/>
      <c r="P679" s="205"/>
      <c r="Q679" s="205"/>
    </row>
    <row r="680" spans="15:17" x14ac:dyDescent="0.3">
      <c r="O680" s="202"/>
      <c r="P680" s="205"/>
      <c r="Q680" s="205"/>
    </row>
    <row r="681" spans="15:17" x14ac:dyDescent="0.3">
      <c r="O681" s="202"/>
      <c r="P681" s="205"/>
      <c r="Q681" s="205"/>
    </row>
    <row r="682" spans="15:17" x14ac:dyDescent="0.3">
      <c r="O682" s="202"/>
      <c r="P682" s="205"/>
      <c r="Q682" s="205"/>
    </row>
    <row r="683" spans="15:17" x14ac:dyDescent="0.3">
      <c r="O683" s="202"/>
      <c r="P683" s="205"/>
      <c r="Q683" s="205"/>
    </row>
    <row r="684" spans="15:17" x14ac:dyDescent="0.3">
      <c r="O684" s="202"/>
      <c r="P684" s="205"/>
      <c r="Q684" s="205"/>
    </row>
    <row r="685" spans="15:17" x14ac:dyDescent="0.3">
      <c r="O685" s="202"/>
      <c r="P685" s="205"/>
      <c r="Q685" s="205"/>
    </row>
    <row r="686" spans="15:17" x14ac:dyDescent="0.3">
      <c r="O686" s="202"/>
      <c r="P686" s="205"/>
      <c r="Q686" s="205"/>
    </row>
    <row r="687" spans="15:17" x14ac:dyDescent="0.3">
      <c r="O687" s="202"/>
      <c r="P687" s="205"/>
      <c r="Q687" s="205"/>
    </row>
    <row r="688" spans="15:17" x14ac:dyDescent="0.3">
      <c r="O688" s="202"/>
      <c r="P688" s="205"/>
      <c r="Q688" s="205"/>
    </row>
    <row r="689" spans="15:17" x14ac:dyDescent="0.3">
      <c r="O689" s="202"/>
      <c r="P689" s="205"/>
      <c r="Q689" s="205"/>
    </row>
    <row r="690" spans="15:17" x14ac:dyDescent="0.3">
      <c r="O690" s="202"/>
      <c r="P690" s="205"/>
      <c r="Q690" s="205"/>
    </row>
    <row r="691" spans="15:17" x14ac:dyDescent="0.3">
      <c r="O691" s="202"/>
      <c r="P691" s="205"/>
      <c r="Q691" s="205"/>
    </row>
    <row r="692" spans="15:17" x14ac:dyDescent="0.3">
      <c r="O692" s="202"/>
      <c r="P692" s="205"/>
      <c r="Q692" s="205"/>
    </row>
    <row r="693" spans="15:17" x14ac:dyDescent="0.3">
      <c r="O693" s="202"/>
      <c r="P693" s="205"/>
      <c r="Q693" s="205"/>
    </row>
    <row r="694" spans="15:17" x14ac:dyDescent="0.3">
      <c r="O694" s="202"/>
      <c r="P694" s="205"/>
      <c r="Q694" s="205"/>
    </row>
    <row r="695" spans="15:17" x14ac:dyDescent="0.3">
      <c r="O695" s="202"/>
      <c r="P695" s="205"/>
      <c r="Q695" s="205"/>
    </row>
    <row r="696" spans="15:17" x14ac:dyDescent="0.3">
      <c r="O696" s="202"/>
      <c r="P696" s="205"/>
      <c r="Q696" s="205"/>
    </row>
    <row r="697" spans="15:17" x14ac:dyDescent="0.3">
      <c r="O697" s="202"/>
      <c r="P697" s="205"/>
      <c r="Q697" s="205"/>
    </row>
    <row r="698" spans="15:17" x14ac:dyDescent="0.3">
      <c r="O698" s="202"/>
      <c r="P698" s="205"/>
      <c r="Q698" s="205"/>
    </row>
    <row r="699" spans="15:17" x14ac:dyDescent="0.3">
      <c r="O699" s="202"/>
      <c r="P699" s="205"/>
      <c r="Q699" s="205"/>
    </row>
    <row r="700" spans="15:17" x14ac:dyDescent="0.3">
      <c r="O700" s="202"/>
      <c r="P700" s="205"/>
      <c r="Q700" s="205"/>
    </row>
    <row r="701" spans="15:17" x14ac:dyDescent="0.3">
      <c r="O701" s="202"/>
      <c r="P701" s="205"/>
      <c r="Q701" s="205"/>
    </row>
    <row r="702" spans="15:17" x14ac:dyDescent="0.3">
      <c r="O702" s="202"/>
      <c r="P702" s="205"/>
      <c r="Q702" s="205"/>
    </row>
    <row r="703" spans="15:17" x14ac:dyDescent="0.3">
      <c r="O703" s="202"/>
      <c r="P703" s="205"/>
      <c r="Q703" s="205"/>
    </row>
    <row r="704" spans="15:17" x14ac:dyDescent="0.3">
      <c r="O704" s="202"/>
      <c r="P704" s="205"/>
      <c r="Q704" s="205"/>
    </row>
    <row r="705" spans="15:17" x14ac:dyDescent="0.3">
      <c r="O705" s="202"/>
      <c r="P705" s="205"/>
      <c r="Q705" s="205"/>
    </row>
    <row r="706" spans="15:17" x14ac:dyDescent="0.3">
      <c r="O706" s="202"/>
      <c r="P706" s="205"/>
      <c r="Q706" s="205"/>
    </row>
    <row r="707" spans="15:17" x14ac:dyDescent="0.3">
      <c r="O707" s="202"/>
      <c r="P707" s="205"/>
      <c r="Q707" s="205"/>
    </row>
    <row r="708" spans="15:17" x14ac:dyDescent="0.3">
      <c r="O708" s="202"/>
      <c r="P708" s="205"/>
      <c r="Q708" s="205"/>
    </row>
    <row r="709" spans="15:17" x14ac:dyDescent="0.3">
      <c r="O709" s="202"/>
      <c r="P709" s="205"/>
      <c r="Q709" s="205"/>
    </row>
    <row r="710" spans="15:17" x14ac:dyDescent="0.3">
      <c r="O710" s="202"/>
      <c r="P710" s="205"/>
      <c r="Q710" s="205"/>
    </row>
    <row r="711" spans="15:17" x14ac:dyDescent="0.3">
      <c r="O711" s="202"/>
      <c r="P711" s="205"/>
      <c r="Q711" s="205"/>
    </row>
    <row r="712" spans="15:17" x14ac:dyDescent="0.3">
      <c r="O712" s="202"/>
      <c r="P712" s="205"/>
      <c r="Q712" s="205"/>
    </row>
    <row r="713" spans="15:17" x14ac:dyDescent="0.3">
      <c r="O713" s="202"/>
      <c r="P713" s="205"/>
      <c r="Q713" s="205"/>
    </row>
    <row r="714" spans="15:17" x14ac:dyDescent="0.3">
      <c r="O714" s="202"/>
      <c r="P714" s="205"/>
      <c r="Q714" s="205"/>
    </row>
    <row r="715" spans="15:17" x14ac:dyDescent="0.3">
      <c r="O715" s="202"/>
      <c r="P715" s="205"/>
      <c r="Q715" s="205"/>
    </row>
    <row r="716" spans="15:17" x14ac:dyDescent="0.3">
      <c r="O716" s="202"/>
      <c r="P716" s="205"/>
      <c r="Q716" s="205"/>
    </row>
    <row r="717" spans="15:17" x14ac:dyDescent="0.3">
      <c r="O717" s="202"/>
      <c r="P717" s="205"/>
      <c r="Q717" s="205"/>
    </row>
    <row r="718" spans="15:17" x14ac:dyDescent="0.3">
      <c r="O718" s="202"/>
      <c r="P718" s="205"/>
      <c r="Q718" s="205"/>
    </row>
    <row r="719" spans="15:17" x14ac:dyDescent="0.3">
      <c r="O719" s="202"/>
      <c r="P719" s="205"/>
      <c r="Q719" s="205"/>
    </row>
    <row r="720" spans="15:17" x14ac:dyDescent="0.3">
      <c r="O720" s="202"/>
      <c r="P720" s="205"/>
      <c r="Q720" s="205"/>
    </row>
    <row r="721" spans="15:17" x14ac:dyDescent="0.3">
      <c r="O721" s="202"/>
      <c r="P721" s="205"/>
      <c r="Q721" s="205"/>
    </row>
    <row r="722" spans="15:17" x14ac:dyDescent="0.3">
      <c r="O722" s="202"/>
      <c r="P722" s="205"/>
      <c r="Q722" s="205"/>
    </row>
    <row r="723" spans="15:17" x14ac:dyDescent="0.3">
      <c r="O723" s="202"/>
      <c r="P723" s="205"/>
      <c r="Q723" s="205"/>
    </row>
    <row r="724" spans="15:17" x14ac:dyDescent="0.3">
      <c r="O724" s="202"/>
      <c r="P724" s="205"/>
      <c r="Q724" s="205"/>
    </row>
    <row r="725" spans="15:17" x14ac:dyDescent="0.3">
      <c r="O725" s="202"/>
      <c r="P725" s="205"/>
      <c r="Q725" s="205"/>
    </row>
    <row r="726" spans="15:17" x14ac:dyDescent="0.3">
      <c r="O726" s="202"/>
      <c r="P726" s="205"/>
      <c r="Q726" s="205"/>
    </row>
    <row r="727" spans="15:17" x14ac:dyDescent="0.3">
      <c r="O727" s="202"/>
      <c r="P727" s="205"/>
      <c r="Q727" s="205"/>
    </row>
    <row r="728" spans="15:17" x14ac:dyDescent="0.3">
      <c r="O728" s="202"/>
      <c r="P728" s="205"/>
      <c r="Q728" s="205"/>
    </row>
    <row r="729" spans="15:17" x14ac:dyDescent="0.3">
      <c r="O729" s="202"/>
      <c r="P729" s="205"/>
      <c r="Q729" s="205"/>
    </row>
    <row r="730" spans="15:17" x14ac:dyDescent="0.3">
      <c r="O730" s="202"/>
      <c r="P730" s="205"/>
      <c r="Q730" s="205"/>
    </row>
    <row r="731" spans="15:17" x14ac:dyDescent="0.3">
      <c r="O731" s="202"/>
      <c r="P731" s="205"/>
      <c r="Q731" s="205"/>
    </row>
    <row r="732" spans="15:17" x14ac:dyDescent="0.3">
      <c r="O732" s="202"/>
      <c r="P732" s="205"/>
      <c r="Q732" s="205"/>
    </row>
    <row r="733" spans="15:17" x14ac:dyDescent="0.3">
      <c r="O733" s="202"/>
      <c r="P733" s="205"/>
      <c r="Q733" s="205"/>
    </row>
    <row r="734" spans="15:17" x14ac:dyDescent="0.3">
      <c r="O734" s="202"/>
      <c r="P734" s="205"/>
      <c r="Q734" s="205"/>
    </row>
    <row r="735" spans="15:17" x14ac:dyDescent="0.3">
      <c r="O735" s="202"/>
      <c r="P735" s="205"/>
      <c r="Q735" s="205"/>
    </row>
    <row r="736" spans="15:17" x14ac:dyDescent="0.3">
      <c r="O736" s="202"/>
      <c r="P736" s="205"/>
      <c r="Q736" s="205"/>
    </row>
    <row r="737" spans="15:17" x14ac:dyDescent="0.3">
      <c r="O737" s="202"/>
      <c r="P737" s="205"/>
      <c r="Q737" s="205"/>
    </row>
    <row r="738" spans="15:17" x14ac:dyDescent="0.3">
      <c r="O738" s="202"/>
      <c r="P738" s="205"/>
      <c r="Q738" s="205"/>
    </row>
    <row r="739" spans="15:17" x14ac:dyDescent="0.3">
      <c r="O739" s="202"/>
      <c r="P739" s="205"/>
      <c r="Q739" s="205"/>
    </row>
    <row r="740" spans="15:17" x14ac:dyDescent="0.3">
      <c r="O740" s="202"/>
      <c r="P740" s="205"/>
      <c r="Q740" s="205"/>
    </row>
    <row r="741" spans="15:17" x14ac:dyDescent="0.3">
      <c r="O741" s="202"/>
      <c r="P741" s="205"/>
      <c r="Q741" s="205"/>
    </row>
    <row r="742" spans="15:17" x14ac:dyDescent="0.3">
      <c r="O742" s="202"/>
      <c r="P742" s="205"/>
      <c r="Q742" s="205"/>
    </row>
    <row r="743" spans="15:17" x14ac:dyDescent="0.3">
      <c r="O743" s="202"/>
      <c r="P743" s="205"/>
      <c r="Q743" s="205"/>
    </row>
    <row r="744" spans="15:17" x14ac:dyDescent="0.3">
      <c r="O744" s="202"/>
      <c r="P744" s="205"/>
      <c r="Q744" s="205"/>
    </row>
    <row r="745" spans="15:17" x14ac:dyDescent="0.3">
      <c r="O745" s="202"/>
      <c r="P745" s="205"/>
      <c r="Q745" s="205"/>
    </row>
    <row r="746" spans="15:17" x14ac:dyDescent="0.3">
      <c r="O746" s="202"/>
      <c r="P746" s="205"/>
      <c r="Q746" s="205"/>
    </row>
    <row r="747" spans="15:17" x14ac:dyDescent="0.3">
      <c r="O747" s="202"/>
      <c r="P747" s="205"/>
      <c r="Q747" s="205"/>
    </row>
    <row r="748" spans="15:17" x14ac:dyDescent="0.3">
      <c r="O748" s="202"/>
      <c r="P748" s="205"/>
      <c r="Q748" s="205"/>
    </row>
    <row r="749" spans="15:17" x14ac:dyDescent="0.3">
      <c r="O749" s="202"/>
      <c r="P749" s="205"/>
      <c r="Q749" s="205"/>
    </row>
    <row r="750" spans="15:17" x14ac:dyDescent="0.3">
      <c r="O750" s="202"/>
      <c r="P750" s="205"/>
      <c r="Q750" s="205"/>
    </row>
    <row r="751" spans="15:17" x14ac:dyDescent="0.3">
      <c r="O751" s="202"/>
      <c r="P751" s="205"/>
      <c r="Q751" s="205"/>
    </row>
    <row r="752" spans="15:17" x14ac:dyDescent="0.3">
      <c r="O752" s="202"/>
      <c r="P752" s="205"/>
      <c r="Q752" s="205"/>
    </row>
    <row r="753" spans="15:17" x14ac:dyDescent="0.3">
      <c r="O753" s="202"/>
      <c r="P753" s="205"/>
      <c r="Q753" s="205"/>
    </row>
    <row r="754" spans="15:17" x14ac:dyDescent="0.3">
      <c r="O754" s="202"/>
      <c r="P754" s="205"/>
      <c r="Q754" s="205"/>
    </row>
    <row r="755" spans="15:17" x14ac:dyDescent="0.3">
      <c r="O755" s="202"/>
      <c r="P755" s="205"/>
      <c r="Q755" s="205"/>
    </row>
    <row r="756" spans="15:17" x14ac:dyDescent="0.3">
      <c r="O756" s="202"/>
      <c r="P756" s="205"/>
      <c r="Q756" s="205"/>
    </row>
    <row r="757" spans="15:17" x14ac:dyDescent="0.3">
      <c r="O757" s="202"/>
      <c r="P757" s="205"/>
      <c r="Q757" s="205"/>
    </row>
    <row r="758" spans="15:17" x14ac:dyDescent="0.3">
      <c r="O758" s="202"/>
      <c r="P758" s="205"/>
      <c r="Q758" s="205"/>
    </row>
    <row r="759" spans="15:17" x14ac:dyDescent="0.3">
      <c r="O759" s="202"/>
      <c r="P759" s="205"/>
      <c r="Q759" s="205"/>
    </row>
    <row r="760" spans="15:17" x14ac:dyDescent="0.3">
      <c r="O760" s="202"/>
      <c r="P760" s="205"/>
      <c r="Q760" s="205"/>
    </row>
    <row r="761" spans="15:17" x14ac:dyDescent="0.3">
      <c r="O761" s="202"/>
      <c r="P761" s="205"/>
      <c r="Q761" s="205"/>
    </row>
    <row r="762" spans="15:17" x14ac:dyDescent="0.3">
      <c r="O762" s="202"/>
      <c r="P762" s="205"/>
      <c r="Q762" s="205"/>
    </row>
    <row r="763" spans="15:17" x14ac:dyDescent="0.3">
      <c r="O763" s="202"/>
      <c r="P763" s="205"/>
      <c r="Q763" s="205"/>
    </row>
    <row r="764" spans="15:17" x14ac:dyDescent="0.3">
      <c r="O764" s="202"/>
      <c r="P764" s="205"/>
      <c r="Q764" s="205"/>
    </row>
    <row r="765" spans="15:17" x14ac:dyDescent="0.3">
      <c r="O765" s="202"/>
      <c r="P765" s="205"/>
      <c r="Q765" s="205"/>
    </row>
    <row r="766" spans="15:17" x14ac:dyDescent="0.3">
      <c r="O766" s="202"/>
      <c r="P766" s="205"/>
      <c r="Q766" s="205"/>
    </row>
    <row r="767" spans="15:17" x14ac:dyDescent="0.3">
      <c r="O767" s="202"/>
      <c r="P767" s="205"/>
      <c r="Q767" s="205"/>
    </row>
    <row r="768" spans="15:17" x14ac:dyDescent="0.3">
      <c r="O768" s="202"/>
      <c r="P768" s="205"/>
      <c r="Q768" s="205"/>
    </row>
    <row r="769" spans="15:17" x14ac:dyDescent="0.3">
      <c r="O769" s="202"/>
      <c r="P769" s="205"/>
      <c r="Q769" s="205"/>
    </row>
    <row r="770" spans="15:17" x14ac:dyDescent="0.3">
      <c r="O770" s="202"/>
      <c r="P770" s="205"/>
      <c r="Q770" s="205"/>
    </row>
    <row r="771" spans="15:17" x14ac:dyDescent="0.3">
      <c r="O771" s="202"/>
      <c r="P771" s="205"/>
      <c r="Q771" s="205"/>
    </row>
    <row r="772" spans="15:17" x14ac:dyDescent="0.3">
      <c r="O772" s="202"/>
      <c r="P772" s="205"/>
      <c r="Q772" s="205"/>
    </row>
    <row r="773" spans="15:17" x14ac:dyDescent="0.3">
      <c r="O773" s="202"/>
      <c r="P773" s="205"/>
      <c r="Q773" s="205"/>
    </row>
    <row r="774" spans="15:17" x14ac:dyDescent="0.3">
      <c r="O774" s="202"/>
      <c r="P774" s="205"/>
      <c r="Q774" s="205"/>
    </row>
    <row r="775" spans="15:17" x14ac:dyDescent="0.3">
      <c r="O775" s="202"/>
      <c r="P775" s="205"/>
      <c r="Q775" s="205"/>
    </row>
    <row r="776" spans="15:17" x14ac:dyDescent="0.3">
      <c r="O776" s="202"/>
      <c r="P776" s="205"/>
      <c r="Q776" s="205"/>
    </row>
    <row r="777" spans="15:17" x14ac:dyDescent="0.3">
      <c r="O777" s="202"/>
      <c r="P777" s="205"/>
      <c r="Q777" s="205"/>
    </row>
    <row r="778" spans="15:17" x14ac:dyDescent="0.3">
      <c r="O778" s="202"/>
      <c r="P778" s="205"/>
      <c r="Q778" s="205"/>
    </row>
    <row r="779" spans="15:17" x14ac:dyDescent="0.3">
      <c r="O779" s="202"/>
      <c r="P779" s="205"/>
      <c r="Q779" s="205"/>
    </row>
    <row r="780" spans="15:17" x14ac:dyDescent="0.3">
      <c r="O780" s="202"/>
      <c r="P780" s="205"/>
      <c r="Q780" s="205"/>
    </row>
    <row r="781" spans="15:17" x14ac:dyDescent="0.3">
      <c r="O781" s="202"/>
      <c r="P781" s="205"/>
      <c r="Q781" s="205"/>
    </row>
    <row r="782" spans="15:17" x14ac:dyDescent="0.3">
      <c r="O782" s="202"/>
      <c r="P782" s="205"/>
      <c r="Q782" s="205"/>
    </row>
    <row r="783" spans="15:17" x14ac:dyDescent="0.3">
      <c r="O783" s="202"/>
      <c r="P783" s="205"/>
      <c r="Q783" s="205"/>
    </row>
    <row r="784" spans="15:17" x14ac:dyDescent="0.3">
      <c r="O784" s="202"/>
      <c r="P784" s="205"/>
      <c r="Q784" s="205"/>
    </row>
    <row r="785" spans="15:17" x14ac:dyDescent="0.3">
      <c r="O785" s="202"/>
      <c r="P785" s="205"/>
      <c r="Q785" s="205"/>
    </row>
    <row r="786" spans="15:17" x14ac:dyDescent="0.3">
      <c r="O786" s="202"/>
      <c r="P786" s="205"/>
      <c r="Q786" s="205"/>
    </row>
    <row r="787" spans="15:17" x14ac:dyDescent="0.3">
      <c r="O787" s="202"/>
      <c r="P787" s="205"/>
      <c r="Q787" s="205"/>
    </row>
    <row r="788" spans="15:17" x14ac:dyDescent="0.3">
      <c r="O788" s="202"/>
      <c r="P788" s="205"/>
      <c r="Q788" s="205"/>
    </row>
    <row r="789" spans="15:17" x14ac:dyDescent="0.3">
      <c r="O789" s="202"/>
      <c r="P789" s="205"/>
      <c r="Q789" s="205"/>
    </row>
    <row r="790" spans="15:17" x14ac:dyDescent="0.3">
      <c r="O790" s="202"/>
      <c r="P790" s="205"/>
      <c r="Q790" s="205"/>
    </row>
    <row r="791" spans="15:17" x14ac:dyDescent="0.3">
      <c r="O791" s="202"/>
      <c r="P791" s="205"/>
      <c r="Q791" s="205"/>
    </row>
    <row r="792" spans="15:17" x14ac:dyDescent="0.3">
      <c r="O792" s="202"/>
      <c r="P792" s="205"/>
      <c r="Q792" s="205"/>
    </row>
    <row r="793" spans="15:17" x14ac:dyDescent="0.3">
      <c r="O793" s="202"/>
      <c r="P793" s="205"/>
      <c r="Q793" s="205"/>
    </row>
    <row r="794" spans="15:17" x14ac:dyDescent="0.3">
      <c r="O794" s="202"/>
      <c r="P794" s="205"/>
      <c r="Q794" s="205"/>
    </row>
    <row r="795" spans="15:17" x14ac:dyDescent="0.3">
      <c r="O795" s="202"/>
      <c r="P795" s="205"/>
      <c r="Q795" s="205"/>
    </row>
    <row r="796" spans="15:17" x14ac:dyDescent="0.3">
      <c r="O796" s="202"/>
      <c r="P796" s="205"/>
      <c r="Q796" s="205"/>
    </row>
    <row r="797" spans="15:17" x14ac:dyDescent="0.3">
      <c r="O797" s="202"/>
      <c r="P797" s="205"/>
      <c r="Q797" s="205"/>
    </row>
    <row r="798" spans="15:17" x14ac:dyDescent="0.3">
      <c r="O798" s="202"/>
      <c r="P798" s="205"/>
      <c r="Q798" s="205"/>
    </row>
    <row r="799" spans="15:17" x14ac:dyDescent="0.3">
      <c r="O799" s="202"/>
      <c r="P799" s="205"/>
      <c r="Q799" s="205"/>
    </row>
    <row r="800" spans="15:17" x14ac:dyDescent="0.3">
      <c r="O800" s="202"/>
      <c r="P800" s="205"/>
      <c r="Q800" s="205"/>
    </row>
    <row r="801" spans="15:17" x14ac:dyDescent="0.3">
      <c r="O801" s="202"/>
      <c r="P801" s="205"/>
      <c r="Q801" s="205"/>
    </row>
    <row r="802" spans="15:17" x14ac:dyDescent="0.3">
      <c r="O802" s="202"/>
      <c r="P802" s="205"/>
      <c r="Q802" s="205"/>
    </row>
    <row r="803" spans="15:17" x14ac:dyDescent="0.3">
      <c r="O803" s="202"/>
      <c r="P803" s="205"/>
      <c r="Q803" s="205"/>
    </row>
    <row r="804" spans="15:17" x14ac:dyDescent="0.3">
      <c r="O804" s="202"/>
      <c r="P804" s="205"/>
      <c r="Q804" s="205"/>
    </row>
    <row r="805" spans="15:17" x14ac:dyDescent="0.3">
      <c r="O805" s="202"/>
      <c r="P805" s="205"/>
      <c r="Q805" s="205"/>
    </row>
    <row r="806" spans="15:17" x14ac:dyDescent="0.3">
      <c r="O806" s="202"/>
      <c r="P806" s="205"/>
      <c r="Q806" s="205"/>
    </row>
    <row r="807" spans="15:17" x14ac:dyDescent="0.3">
      <c r="O807" s="202"/>
      <c r="P807" s="205"/>
      <c r="Q807" s="205"/>
    </row>
    <row r="808" spans="15:17" x14ac:dyDescent="0.3">
      <c r="O808" s="202"/>
      <c r="P808" s="205"/>
      <c r="Q808" s="205"/>
    </row>
    <row r="809" spans="15:17" x14ac:dyDescent="0.3">
      <c r="O809" s="202"/>
      <c r="P809" s="205"/>
      <c r="Q809" s="205"/>
    </row>
    <row r="810" spans="15:17" x14ac:dyDescent="0.3">
      <c r="O810" s="202"/>
      <c r="P810" s="205"/>
      <c r="Q810" s="205"/>
    </row>
    <row r="811" spans="15:17" x14ac:dyDescent="0.3">
      <c r="O811" s="202"/>
      <c r="P811" s="205"/>
      <c r="Q811" s="205"/>
    </row>
    <row r="812" spans="15:17" x14ac:dyDescent="0.3">
      <c r="O812" s="202"/>
      <c r="P812" s="205"/>
      <c r="Q812" s="205"/>
    </row>
    <row r="813" spans="15:17" x14ac:dyDescent="0.3">
      <c r="O813" s="202"/>
      <c r="P813" s="205"/>
      <c r="Q813" s="205"/>
    </row>
    <row r="814" spans="15:17" x14ac:dyDescent="0.3">
      <c r="O814" s="202"/>
      <c r="P814" s="205"/>
      <c r="Q814" s="205"/>
    </row>
    <row r="815" spans="15:17" x14ac:dyDescent="0.3">
      <c r="O815" s="202"/>
      <c r="P815" s="205"/>
      <c r="Q815" s="205"/>
    </row>
    <row r="816" spans="15:17" x14ac:dyDescent="0.3">
      <c r="O816" s="202"/>
      <c r="P816" s="205"/>
      <c r="Q816" s="205"/>
    </row>
    <row r="817" spans="15:17" x14ac:dyDescent="0.3">
      <c r="O817" s="202"/>
      <c r="P817" s="205"/>
      <c r="Q817" s="205"/>
    </row>
    <row r="818" spans="15:17" x14ac:dyDescent="0.3">
      <c r="O818" s="202"/>
      <c r="P818" s="205"/>
      <c r="Q818" s="205"/>
    </row>
    <row r="819" spans="15:17" x14ac:dyDescent="0.3">
      <c r="O819" s="202"/>
      <c r="P819" s="205"/>
      <c r="Q819" s="205"/>
    </row>
    <row r="820" spans="15:17" x14ac:dyDescent="0.3">
      <c r="O820" s="202"/>
      <c r="P820" s="205"/>
      <c r="Q820" s="205"/>
    </row>
    <row r="821" spans="15:17" x14ac:dyDescent="0.3">
      <c r="O821" s="202"/>
      <c r="P821" s="205"/>
      <c r="Q821" s="205"/>
    </row>
    <row r="822" spans="15:17" x14ac:dyDescent="0.3">
      <c r="O822" s="202"/>
      <c r="P822" s="205"/>
      <c r="Q822" s="205"/>
    </row>
    <row r="823" spans="15:17" x14ac:dyDescent="0.3">
      <c r="O823" s="202"/>
      <c r="P823" s="205"/>
      <c r="Q823" s="205"/>
    </row>
    <row r="824" spans="15:17" x14ac:dyDescent="0.3">
      <c r="O824" s="202"/>
      <c r="P824" s="205"/>
      <c r="Q824" s="205"/>
    </row>
    <row r="825" spans="15:17" x14ac:dyDescent="0.3">
      <c r="O825" s="202"/>
      <c r="P825" s="205"/>
      <c r="Q825" s="205"/>
    </row>
    <row r="826" spans="15:17" x14ac:dyDescent="0.3">
      <c r="O826" s="202"/>
      <c r="P826" s="205"/>
      <c r="Q826" s="205"/>
    </row>
    <row r="827" spans="15:17" x14ac:dyDescent="0.3">
      <c r="O827" s="202"/>
      <c r="P827" s="205"/>
      <c r="Q827" s="205"/>
    </row>
    <row r="828" spans="15:17" x14ac:dyDescent="0.3">
      <c r="O828" s="202"/>
      <c r="P828" s="205"/>
      <c r="Q828" s="205"/>
    </row>
    <row r="829" spans="15:17" x14ac:dyDescent="0.3">
      <c r="O829" s="202"/>
      <c r="P829" s="205"/>
      <c r="Q829" s="205"/>
    </row>
    <row r="830" spans="15:17" x14ac:dyDescent="0.3">
      <c r="O830" s="202"/>
      <c r="P830" s="205"/>
      <c r="Q830" s="205"/>
    </row>
    <row r="831" spans="15:17" x14ac:dyDescent="0.3">
      <c r="O831" s="202"/>
      <c r="P831" s="205"/>
      <c r="Q831" s="205"/>
    </row>
    <row r="832" spans="15:17" x14ac:dyDescent="0.3">
      <c r="O832" s="202"/>
      <c r="P832" s="205"/>
      <c r="Q832" s="205"/>
    </row>
    <row r="833" spans="15:17" x14ac:dyDescent="0.3">
      <c r="O833" s="202"/>
      <c r="P833" s="205"/>
      <c r="Q833" s="205"/>
    </row>
    <row r="834" spans="15:17" x14ac:dyDescent="0.3">
      <c r="O834" s="202"/>
      <c r="P834" s="205"/>
      <c r="Q834" s="205"/>
    </row>
    <row r="835" spans="15:17" x14ac:dyDescent="0.3">
      <c r="O835" s="202"/>
      <c r="P835" s="205"/>
      <c r="Q835" s="205"/>
    </row>
    <row r="836" spans="15:17" x14ac:dyDescent="0.3">
      <c r="O836" s="202"/>
      <c r="P836" s="205"/>
      <c r="Q836" s="205"/>
    </row>
    <row r="837" spans="15:17" x14ac:dyDescent="0.3">
      <c r="O837" s="202"/>
      <c r="P837" s="205"/>
      <c r="Q837" s="205"/>
    </row>
    <row r="838" spans="15:17" x14ac:dyDescent="0.3">
      <c r="O838" s="202"/>
      <c r="P838" s="205"/>
      <c r="Q838" s="205"/>
    </row>
    <row r="839" spans="15:17" x14ac:dyDescent="0.3">
      <c r="O839" s="202"/>
      <c r="P839" s="205"/>
      <c r="Q839" s="205"/>
    </row>
    <row r="840" spans="15:17" x14ac:dyDescent="0.3">
      <c r="O840" s="202"/>
      <c r="P840" s="205"/>
      <c r="Q840" s="205"/>
    </row>
    <row r="841" spans="15:17" x14ac:dyDescent="0.3">
      <c r="O841" s="202"/>
      <c r="P841" s="205"/>
      <c r="Q841" s="205"/>
    </row>
    <row r="842" spans="15:17" x14ac:dyDescent="0.3">
      <c r="O842" s="202"/>
      <c r="P842" s="205"/>
      <c r="Q842" s="205"/>
    </row>
    <row r="843" spans="15:17" x14ac:dyDescent="0.3">
      <c r="O843" s="202"/>
      <c r="P843" s="205"/>
      <c r="Q843" s="205"/>
    </row>
    <row r="844" spans="15:17" x14ac:dyDescent="0.3">
      <c r="O844" s="202"/>
      <c r="P844" s="205"/>
      <c r="Q844" s="205"/>
    </row>
    <row r="845" spans="15:17" x14ac:dyDescent="0.3">
      <c r="O845" s="202"/>
      <c r="P845" s="205"/>
      <c r="Q845" s="205"/>
    </row>
    <row r="846" spans="15:17" x14ac:dyDescent="0.3">
      <c r="O846" s="202"/>
      <c r="P846" s="205"/>
      <c r="Q846" s="205"/>
    </row>
    <row r="847" spans="15:17" x14ac:dyDescent="0.3">
      <c r="O847" s="202"/>
      <c r="P847" s="205"/>
      <c r="Q847" s="205"/>
    </row>
    <row r="848" spans="15:17" x14ac:dyDescent="0.3">
      <c r="O848" s="202"/>
      <c r="P848" s="205"/>
      <c r="Q848" s="205"/>
    </row>
    <row r="849" spans="15:17" x14ac:dyDescent="0.3">
      <c r="O849" s="202"/>
      <c r="P849" s="205"/>
      <c r="Q849" s="205"/>
    </row>
    <row r="850" spans="15:17" x14ac:dyDescent="0.3">
      <c r="O850" s="202"/>
      <c r="P850" s="205"/>
      <c r="Q850" s="205"/>
    </row>
    <row r="851" spans="15:17" x14ac:dyDescent="0.3">
      <c r="O851" s="202"/>
      <c r="P851" s="205"/>
      <c r="Q851" s="205"/>
    </row>
    <row r="852" spans="15:17" x14ac:dyDescent="0.3">
      <c r="O852" s="202"/>
      <c r="P852" s="205"/>
      <c r="Q852" s="205"/>
    </row>
    <row r="853" spans="15:17" x14ac:dyDescent="0.3">
      <c r="O853" s="202"/>
      <c r="P853" s="205"/>
      <c r="Q853" s="205"/>
    </row>
    <row r="854" spans="15:17" x14ac:dyDescent="0.3">
      <c r="O854" s="202"/>
      <c r="P854" s="205"/>
      <c r="Q854" s="205"/>
    </row>
    <row r="855" spans="15:17" x14ac:dyDescent="0.3">
      <c r="O855" s="202"/>
      <c r="P855" s="205"/>
      <c r="Q855" s="205"/>
    </row>
    <row r="856" spans="15:17" x14ac:dyDescent="0.3">
      <c r="O856" s="202"/>
      <c r="P856" s="205"/>
      <c r="Q856" s="205"/>
    </row>
    <row r="857" spans="15:17" x14ac:dyDescent="0.3">
      <c r="O857" s="202"/>
      <c r="P857" s="205"/>
      <c r="Q857" s="205"/>
    </row>
    <row r="858" spans="15:17" x14ac:dyDescent="0.3">
      <c r="O858" s="202"/>
      <c r="P858" s="205"/>
      <c r="Q858" s="205"/>
    </row>
    <row r="859" spans="15:17" x14ac:dyDescent="0.3">
      <c r="O859" s="202"/>
      <c r="P859" s="205"/>
      <c r="Q859" s="205"/>
    </row>
    <row r="860" spans="15:17" x14ac:dyDescent="0.3">
      <c r="O860" s="202"/>
      <c r="P860" s="205"/>
      <c r="Q860" s="205"/>
    </row>
    <row r="861" spans="15:17" x14ac:dyDescent="0.3">
      <c r="O861" s="202"/>
      <c r="P861" s="205"/>
      <c r="Q861" s="205"/>
    </row>
    <row r="862" spans="15:17" x14ac:dyDescent="0.3">
      <c r="O862" s="202"/>
      <c r="P862" s="205"/>
      <c r="Q862" s="205"/>
    </row>
    <row r="863" spans="15:17" x14ac:dyDescent="0.3">
      <c r="O863" s="202"/>
      <c r="P863" s="205"/>
      <c r="Q863" s="205"/>
    </row>
    <row r="864" spans="15:17" x14ac:dyDescent="0.3">
      <c r="O864" s="202"/>
      <c r="P864" s="205"/>
      <c r="Q864" s="205"/>
    </row>
    <row r="865" spans="15:17" x14ac:dyDescent="0.3">
      <c r="O865" s="202"/>
      <c r="P865" s="205"/>
      <c r="Q865" s="205"/>
    </row>
    <row r="866" spans="15:17" x14ac:dyDescent="0.3">
      <c r="O866" s="202"/>
      <c r="P866" s="205"/>
      <c r="Q866" s="205"/>
    </row>
    <row r="867" spans="15:17" x14ac:dyDescent="0.3">
      <c r="O867" s="202"/>
      <c r="P867" s="205"/>
      <c r="Q867" s="205"/>
    </row>
    <row r="868" spans="15:17" x14ac:dyDescent="0.3">
      <c r="O868" s="202"/>
      <c r="P868" s="205"/>
      <c r="Q868" s="205"/>
    </row>
    <row r="869" spans="15:17" x14ac:dyDescent="0.3">
      <c r="O869" s="202"/>
      <c r="P869" s="205"/>
      <c r="Q869" s="205"/>
    </row>
    <row r="870" spans="15:17" x14ac:dyDescent="0.3">
      <c r="O870" s="202"/>
      <c r="P870" s="205"/>
      <c r="Q870" s="205"/>
    </row>
    <row r="871" spans="15:17" x14ac:dyDescent="0.3">
      <c r="O871" s="202"/>
      <c r="P871" s="205"/>
      <c r="Q871" s="205"/>
    </row>
    <row r="872" spans="15:17" x14ac:dyDescent="0.3">
      <c r="O872" s="202"/>
      <c r="P872" s="205"/>
      <c r="Q872" s="205"/>
    </row>
    <row r="873" spans="15:17" x14ac:dyDescent="0.3">
      <c r="O873" s="202"/>
      <c r="P873" s="205"/>
      <c r="Q873" s="205"/>
    </row>
    <row r="874" spans="15:17" x14ac:dyDescent="0.3">
      <c r="O874" s="202"/>
      <c r="P874" s="205"/>
      <c r="Q874" s="205"/>
    </row>
    <row r="875" spans="15:17" x14ac:dyDescent="0.3">
      <c r="O875" s="202"/>
      <c r="P875" s="205"/>
      <c r="Q875" s="205"/>
    </row>
    <row r="876" spans="15:17" x14ac:dyDescent="0.3">
      <c r="O876" s="202"/>
      <c r="P876" s="205"/>
      <c r="Q876" s="205"/>
    </row>
    <row r="877" spans="15:17" x14ac:dyDescent="0.3">
      <c r="O877" s="202"/>
      <c r="P877" s="205"/>
      <c r="Q877" s="205"/>
    </row>
    <row r="878" spans="15:17" x14ac:dyDescent="0.3">
      <c r="O878" s="202"/>
      <c r="P878" s="205"/>
      <c r="Q878" s="205"/>
    </row>
    <row r="879" spans="15:17" x14ac:dyDescent="0.3">
      <c r="O879" s="202"/>
      <c r="P879" s="205"/>
      <c r="Q879" s="205"/>
    </row>
    <row r="880" spans="15:17" x14ac:dyDescent="0.3">
      <c r="O880" s="202"/>
      <c r="P880" s="205"/>
      <c r="Q880" s="205"/>
    </row>
    <row r="881" spans="15:17" x14ac:dyDescent="0.3">
      <c r="O881" s="202"/>
      <c r="P881" s="205"/>
      <c r="Q881" s="205"/>
    </row>
    <row r="882" spans="15:17" x14ac:dyDescent="0.3">
      <c r="O882" s="202"/>
      <c r="P882" s="205"/>
      <c r="Q882" s="205"/>
    </row>
    <row r="883" spans="15:17" x14ac:dyDescent="0.3">
      <c r="O883" s="202"/>
      <c r="P883" s="205"/>
      <c r="Q883" s="205"/>
    </row>
    <row r="884" spans="15:17" x14ac:dyDescent="0.3">
      <c r="O884" s="202"/>
      <c r="P884" s="205"/>
      <c r="Q884" s="205"/>
    </row>
    <row r="885" spans="15:17" x14ac:dyDescent="0.3">
      <c r="O885" s="202"/>
      <c r="P885" s="205"/>
      <c r="Q885" s="205"/>
    </row>
    <row r="886" spans="15:17" x14ac:dyDescent="0.3">
      <c r="O886" s="202"/>
      <c r="P886" s="205"/>
      <c r="Q886" s="205"/>
    </row>
    <row r="887" spans="15:17" x14ac:dyDescent="0.3">
      <c r="O887" s="202"/>
      <c r="P887" s="205"/>
      <c r="Q887" s="205"/>
    </row>
    <row r="888" spans="15:17" x14ac:dyDescent="0.3">
      <c r="O888" s="202"/>
      <c r="P888" s="205"/>
      <c r="Q888" s="205"/>
    </row>
    <row r="889" spans="15:17" x14ac:dyDescent="0.3">
      <c r="O889" s="202"/>
      <c r="P889" s="205"/>
      <c r="Q889" s="205"/>
    </row>
    <row r="890" spans="15:17" x14ac:dyDescent="0.3">
      <c r="O890" s="202"/>
      <c r="P890" s="205"/>
      <c r="Q890" s="205"/>
    </row>
    <row r="891" spans="15:17" x14ac:dyDescent="0.3">
      <c r="O891" s="202"/>
      <c r="P891" s="205"/>
      <c r="Q891" s="205"/>
    </row>
    <row r="892" spans="15:17" x14ac:dyDescent="0.3">
      <c r="O892" s="202"/>
      <c r="P892" s="205"/>
      <c r="Q892" s="205"/>
    </row>
    <row r="893" spans="15:17" x14ac:dyDescent="0.3">
      <c r="O893" s="202"/>
      <c r="P893" s="205"/>
      <c r="Q893" s="205"/>
    </row>
    <row r="894" spans="15:17" x14ac:dyDescent="0.3">
      <c r="O894" s="202"/>
      <c r="P894" s="205"/>
      <c r="Q894" s="205"/>
    </row>
    <row r="895" spans="15:17" x14ac:dyDescent="0.3">
      <c r="O895" s="202"/>
      <c r="P895" s="205"/>
      <c r="Q895" s="205"/>
    </row>
    <row r="896" spans="15:17" x14ac:dyDescent="0.3">
      <c r="O896" s="202"/>
      <c r="P896" s="205"/>
      <c r="Q896" s="205"/>
    </row>
    <row r="897" spans="15:17" x14ac:dyDescent="0.3">
      <c r="O897" s="202"/>
      <c r="P897" s="205"/>
      <c r="Q897" s="205"/>
    </row>
    <row r="898" spans="15:17" x14ac:dyDescent="0.3">
      <c r="O898" s="202"/>
      <c r="P898" s="205"/>
      <c r="Q898" s="205"/>
    </row>
    <row r="899" spans="15:17" x14ac:dyDescent="0.3">
      <c r="O899" s="202"/>
      <c r="P899" s="205"/>
      <c r="Q899" s="205"/>
    </row>
    <row r="900" spans="15:17" x14ac:dyDescent="0.3">
      <c r="O900" s="202"/>
      <c r="P900" s="205"/>
      <c r="Q900" s="205"/>
    </row>
    <row r="901" spans="15:17" x14ac:dyDescent="0.3">
      <c r="O901" s="202"/>
      <c r="P901" s="205"/>
      <c r="Q901" s="205"/>
    </row>
    <row r="902" spans="15:17" x14ac:dyDescent="0.3">
      <c r="O902" s="202"/>
      <c r="P902" s="205"/>
      <c r="Q902" s="205"/>
    </row>
    <row r="903" spans="15:17" x14ac:dyDescent="0.3">
      <c r="O903" s="202"/>
      <c r="P903" s="205"/>
      <c r="Q903" s="205"/>
    </row>
    <row r="904" spans="15:17" x14ac:dyDescent="0.3">
      <c r="O904" s="202"/>
      <c r="P904" s="205"/>
      <c r="Q904" s="205"/>
    </row>
    <row r="905" spans="15:17" x14ac:dyDescent="0.3">
      <c r="O905" s="202"/>
      <c r="P905" s="205"/>
      <c r="Q905" s="205"/>
    </row>
    <row r="906" spans="15:17" x14ac:dyDescent="0.3">
      <c r="O906" s="202"/>
      <c r="P906" s="205"/>
      <c r="Q906" s="205"/>
    </row>
    <row r="907" spans="15:17" x14ac:dyDescent="0.3">
      <c r="O907" s="202"/>
      <c r="P907" s="205"/>
      <c r="Q907" s="205"/>
    </row>
    <row r="908" spans="15:17" x14ac:dyDescent="0.3">
      <c r="O908" s="202"/>
      <c r="P908" s="205"/>
      <c r="Q908" s="205"/>
    </row>
    <row r="909" spans="15:17" x14ac:dyDescent="0.3">
      <c r="O909" s="202"/>
      <c r="P909" s="205"/>
      <c r="Q909" s="205"/>
    </row>
    <row r="910" spans="15:17" x14ac:dyDescent="0.3">
      <c r="O910" s="202"/>
      <c r="P910" s="205"/>
      <c r="Q910" s="205"/>
    </row>
    <row r="911" spans="15:17" x14ac:dyDescent="0.3">
      <c r="O911" s="202"/>
      <c r="P911" s="205"/>
      <c r="Q911" s="205"/>
    </row>
    <row r="912" spans="15:17" x14ac:dyDescent="0.3">
      <c r="O912" s="202"/>
      <c r="P912" s="205"/>
      <c r="Q912" s="205"/>
    </row>
    <row r="913" spans="15:17" x14ac:dyDescent="0.3">
      <c r="O913" s="202"/>
      <c r="P913" s="205"/>
      <c r="Q913" s="205"/>
    </row>
    <row r="914" spans="15:17" x14ac:dyDescent="0.3">
      <c r="O914" s="202"/>
      <c r="P914" s="205"/>
      <c r="Q914" s="205"/>
    </row>
    <row r="915" spans="15:17" x14ac:dyDescent="0.3">
      <c r="O915" s="202"/>
      <c r="P915" s="205"/>
      <c r="Q915" s="205"/>
    </row>
    <row r="916" spans="15:17" x14ac:dyDescent="0.3">
      <c r="O916" s="202"/>
      <c r="P916" s="205"/>
      <c r="Q916" s="205"/>
    </row>
    <row r="917" spans="15:17" x14ac:dyDescent="0.3">
      <c r="O917" s="202"/>
      <c r="P917" s="205"/>
      <c r="Q917" s="205"/>
    </row>
    <row r="918" spans="15:17" x14ac:dyDescent="0.3">
      <c r="O918" s="202"/>
      <c r="P918" s="205"/>
      <c r="Q918" s="205"/>
    </row>
    <row r="919" spans="15:17" x14ac:dyDescent="0.3">
      <c r="O919" s="202"/>
      <c r="P919" s="205"/>
      <c r="Q919" s="205"/>
    </row>
    <row r="920" spans="15:17" x14ac:dyDescent="0.3">
      <c r="O920" s="202"/>
      <c r="P920" s="205"/>
      <c r="Q920" s="205"/>
    </row>
    <row r="921" spans="15:17" x14ac:dyDescent="0.3">
      <c r="O921" s="202"/>
      <c r="P921" s="205"/>
      <c r="Q921" s="205"/>
    </row>
    <row r="922" spans="15:17" x14ac:dyDescent="0.3">
      <c r="O922" s="202"/>
      <c r="P922" s="205"/>
      <c r="Q922" s="205"/>
    </row>
    <row r="923" spans="15:17" x14ac:dyDescent="0.3">
      <c r="O923" s="202"/>
      <c r="P923" s="205"/>
      <c r="Q923" s="205"/>
    </row>
    <row r="924" spans="15:17" x14ac:dyDescent="0.3">
      <c r="O924" s="202"/>
      <c r="P924" s="205"/>
      <c r="Q924" s="205"/>
    </row>
    <row r="925" spans="15:17" x14ac:dyDescent="0.3">
      <c r="O925" s="202"/>
      <c r="P925" s="205"/>
      <c r="Q925" s="205"/>
    </row>
    <row r="926" spans="15:17" x14ac:dyDescent="0.3">
      <c r="O926" s="202"/>
      <c r="P926" s="205"/>
      <c r="Q926" s="205"/>
    </row>
    <row r="927" spans="15:17" x14ac:dyDescent="0.3">
      <c r="O927" s="202"/>
      <c r="P927" s="205"/>
      <c r="Q927" s="205"/>
    </row>
    <row r="928" spans="15:17" x14ac:dyDescent="0.3">
      <c r="O928" s="202"/>
      <c r="P928" s="205"/>
      <c r="Q928" s="205"/>
    </row>
    <row r="929" spans="15:17" x14ac:dyDescent="0.3">
      <c r="O929" s="202"/>
      <c r="P929" s="205"/>
      <c r="Q929" s="205"/>
    </row>
    <row r="930" spans="15:17" x14ac:dyDescent="0.3">
      <c r="O930" s="202"/>
      <c r="P930" s="205"/>
      <c r="Q930" s="205"/>
    </row>
    <row r="931" spans="15:17" x14ac:dyDescent="0.3">
      <c r="O931" s="202"/>
      <c r="P931" s="205"/>
      <c r="Q931" s="205"/>
    </row>
    <row r="932" spans="15:17" x14ac:dyDescent="0.3">
      <c r="O932" s="202"/>
      <c r="P932" s="205"/>
      <c r="Q932" s="205"/>
    </row>
    <row r="933" spans="15:17" x14ac:dyDescent="0.3">
      <c r="O933" s="202"/>
      <c r="P933" s="205"/>
      <c r="Q933" s="205"/>
    </row>
    <row r="934" spans="15:17" x14ac:dyDescent="0.3">
      <c r="O934" s="202"/>
      <c r="P934" s="205"/>
      <c r="Q934" s="205"/>
    </row>
    <row r="935" spans="15:17" x14ac:dyDescent="0.3">
      <c r="O935" s="202"/>
      <c r="P935" s="205"/>
      <c r="Q935" s="205"/>
    </row>
    <row r="936" spans="15:17" x14ac:dyDescent="0.3">
      <c r="O936" s="202"/>
      <c r="P936" s="205"/>
      <c r="Q936" s="205"/>
    </row>
    <row r="937" spans="15:17" x14ac:dyDescent="0.3">
      <c r="O937" s="202"/>
      <c r="P937" s="205"/>
      <c r="Q937" s="205"/>
    </row>
    <row r="938" spans="15:17" x14ac:dyDescent="0.3">
      <c r="O938" s="202"/>
      <c r="P938" s="205"/>
      <c r="Q938" s="205"/>
    </row>
    <row r="939" spans="15:17" x14ac:dyDescent="0.3">
      <c r="O939" s="202"/>
      <c r="P939" s="205"/>
      <c r="Q939" s="205"/>
    </row>
    <row r="940" spans="15:17" x14ac:dyDescent="0.3">
      <c r="O940" s="202"/>
      <c r="P940" s="205"/>
      <c r="Q940" s="205"/>
    </row>
    <row r="941" spans="15:17" x14ac:dyDescent="0.3">
      <c r="O941" s="202"/>
      <c r="P941" s="205"/>
      <c r="Q941" s="205"/>
    </row>
    <row r="942" spans="15:17" x14ac:dyDescent="0.3">
      <c r="O942" s="202"/>
      <c r="P942" s="205"/>
      <c r="Q942" s="205"/>
    </row>
    <row r="943" spans="15:17" x14ac:dyDescent="0.3">
      <c r="O943" s="202"/>
      <c r="P943" s="205"/>
      <c r="Q943" s="205"/>
    </row>
    <row r="944" spans="15:17" x14ac:dyDescent="0.3">
      <c r="O944" s="202"/>
      <c r="P944" s="205"/>
      <c r="Q944" s="205"/>
    </row>
    <row r="945" spans="15:17" x14ac:dyDescent="0.3">
      <c r="O945" s="202"/>
      <c r="P945" s="205"/>
      <c r="Q945" s="205"/>
    </row>
  </sheetData>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B2"/>
  <sheetViews>
    <sheetView workbookViewId="0">
      <selection activeCell="B2" sqref="B2"/>
    </sheetView>
  </sheetViews>
  <sheetFormatPr defaultRowHeight="14.4" x14ac:dyDescent="0.3"/>
  <sheetData>
    <row r="2" spans="2:2" ht="18" x14ac:dyDescent="0.35">
      <c r="B2" s="56" t="s">
        <v>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O48"/>
  <sheetViews>
    <sheetView workbookViewId="0">
      <selection activeCell="B1" sqref="B1"/>
    </sheetView>
  </sheetViews>
  <sheetFormatPr defaultColWidth="8.77734375" defaultRowHeight="14.4" x14ac:dyDescent="0.3"/>
  <cols>
    <col min="1" max="1" width="5.77734375" customWidth="1"/>
    <col min="2" max="2" width="57.44140625" customWidth="1"/>
    <col min="3" max="3" width="14.44140625" customWidth="1"/>
    <col min="4" max="4" width="13.21875" customWidth="1"/>
    <col min="5" max="5" width="49.5546875" customWidth="1"/>
    <col min="6" max="6" width="15.77734375" customWidth="1"/>
    <col min="8" max="12" width="3" customWidth="1"/>
    <col min="14" max="14" width="10.21875" bestFit="1" customWidth="1"/>
  </cols>
  <sheetData>
    <row r="1" spans="2:15" ht="15.6" x14ac:dyDescent="0.3">
      <c r="B1" s="14" t="s">
        <v>366</v>
      </c>
      <c r="N1" s="48"/>
      <c r="O1" s="16"/>
    </row>
    <row r="2" spans="2:15" x14ac:dyDescent="0.3">
      <c r="N2" s="16"/>
    </row>
    <row r="3" spans="2:15" x14ac:dyDescent="0.3">
      <c r="B3" s="18" t="s">
        <v>69</v>
      </c>
      <c r="C3" s="19"/>
    </row>
    <row r="4" spans="2:15" x14ac:dyDescent="0.3">
      <c r="B4" s="57" t="s">
        <v>70</v>
      </c>
      <c r="C4" s="42"/>
    </row>
    <row r="5" spans="2:15" ht="15" thickBot="1" x14ac:dyDescent="0.35">
      <c r="B5" s="57" t="s">
        <v>71</v>
      </c>
      <c r="C5" s="42"/>
    </row>
    <row r="6" spans="2:15" ht="15" thickBot="1" x14ac:dyDescent="0.35">
      <c r="B6" s="58" t="s">
        <v>72</v>
      </c>
      <c r="C6" s="59" t="s">
        <v>73</v>
      </c>
    </row>
    <row r="7" spans="2:15" ht="16.8" thickBot="1" x14ac:dyDescent="0.35">
      <c r="B7" s="60" t="s">
        <v>74</v>
      </c>
      <c r="C7" s="61">
        <v>165</v>
      </c>
    </row>
    <row r="8" spans="2:15" ht="15" thickBot="1" x14ac:dyDescent="0.35">
      <c r="B8" s="60" t="s">
        <v>75</v>
      </c>
      <c r="C8" s="61">
        <v>160</v>
      </c>
    </row>
    <row r="9" spans="2:15" ht="15" thickBot="1" x14ac:dyDescent="0.35">
      <c r="B9" s="60" t="s">
        <v>76</v>
      </c>
      <c r="C9" s="61">
        <v>140</v>
      </c>
    </row>
    <row r="11" spans="2:15" x14ac:dyDescent="0.3">
      <c r="B11" s="19" t="s">
        <v>77</v>
      </c>
    </row>
    <row r="13" spans="2:15" x14ac:dyDescent="0.3">
      <c r="B13" s="761" t="s">
        <v>78</v>
      </c>
      <c r="C13" s="761"/>
      <c r="D13" s="761"/>
      <c r="E13" s="761" t="s">
        <v>78</v>
      </c>
      <c r="F13" s="761"/>
    </row>
    <row r="14" spans="2:15" x14ac:dyDescent="0.3">
      <c r="B14" s="62" t="s">
        <v>79</v>
      </c>
      <c r="C14" s="63">
        <v>2023</v>
      </c>
      <c r="E14" s="62" t="s">
        <v>80</v>
      </c>
      <c r="F14" s="63">
        <v>2023</v>
      </c>
    </row>
    <row r="15" spans="2:15" x14ac:dyDescent="0.3">
      <c r="B15" s="64" t="s">
        <v>81</v>
      </c>
      <c r="C15" s="65">
        <v>4620000</v>
      </c>
      <c r="E15" s="64" t="s">
        <v>81</v>
      </c>
      <c r="F15" s="66"/>
    </row>
    <row r="16" spans="2:15" x14ac:dyDescent="0.3">
      <c r="B16" s="67" t="s">
        <v>82</v>
      </c>
      <c r="C16" s="65">
        <v>462000</v>
      </c>
      <c r="E16" s="67" t="s">
        <v>82</v>
      </c>
      <c r="F16" s="66"/>
    </row>
    <row r="17" spans="2:6" x14ac:dyDescent="0.3">
      <c r="B17" s="67" t="s">
        <v>83</v>
      </c>
      <c r="C17" s="65">
        <v>2079000</v>
      </c>
      <c r="E17" s="67" t="s">
        <v>83</v>
      </c>
      <c r="F17" s="66"/>
    </row>
    <row r="18" spans="2:6" x14ac:dyDescent="0.3">
      <c r="B18" s="67" t="s">
        <v>84</v>
      </c>
      <c r="C18" s="65">
        <v>207900</v>
      </c>
      <c r="E18" s="67" t="s">
        <v>84</v>
      </c>
      <c r="F18" s="66"/>
    </row>
    <row r="19" spans="2:6" x14ac:dyDescent="0.3">
      <c r="B19" s="67" t="s">
        <v>85</v>
      </c>
      <c r="C19" s="65">
        <v>600600</v>
      </c>
      <c r="E19" s="67" t="s">
        <v>85</v>
      </c>
      <c r="F19" s="66"/>
    </row>
    <row r="20" spans="2:6" x14ac:dyDescent="0.3">
      <c r="B20" s="64" t="s">
        <v>86</v>
      </c>
      <c r="C20" s="65">
        <v>3349500</v>
      </c>
      <c r="E20" s="64" t="s">
        <v>86</v>
      </c>
      <c r="F20" s="66"/>
    </row>
    <row r="21" spans="2:6" x14ac:dyDescent="0.3">
      <c r="B21" s="64" t="s">
        <v>87</v>
      </c>
      <c r="C21" s="65">
        <v>1270500</v>
      </c>
      <c r="E21" s="64" t="s">
        <v>87</v>
      </c>
      <c r="F21" s="66"/>
    </row>
    <row r="22" spans="2:6" x14ac:dyDescent="0.3">
      <c r="B22" s="64" t="s">
        <v>37</v>
      </c>
      <c r="C22" s="65">
        <v>92400</v>
      </c>
      <c r="E22" s="64" t="s">
        <v>37</v>
      </c>
      <c r="F22" s="66"/>
    </row>
    <row r="23" spans="2:6" x14ac:dyDescent="0.3">
      <c r="B23" s="64" t="s">
        <v>88</v>
      </c>
      <c r="C23" s="65">
        <v>294525</v>
      </c>
      <c r="E23" s="64" t="s">
        <v>88</v>
      </c>
      <c r="F23" s="66"/>
    </row>
    <row r="24" spans="2:6" x14ac:dyDescent="0.3">
      <c r="B24" s="68" t="s">
        <v>89</v>
      </c>
      <c r="C24" s="65">
        <v>883575</v>
      </c>
      <c r="E24" s="68" t="s">
        <v>89</v>
      </c>
      <c r="F24" s="66"/>
    </row>
    <row r="25" spans="2:6" ht="15.6" x14ac:dyDescent="0.3">
      <c r="C25" s="69"/>
      <c r="F25" s="69"/>
    </row>
    <row r="26" spans="2:6" ht="15.6" x14ac:dyDescent="0.3">
      <c r="C26" s="70"/>
      <c r="F26" s="70"/>
    </row>
    <row r="27" spans="2:6" x14ac:dyDescent="0.3">
      <c r="B27" s="71" t="s">
        <v>90</v>
      </c>
      <c r="C27" s="71"/>
      <c r="E27" s="71" t="s">
        <v>90</v>
      </c>
      <c r="F27" s="71"/>
    </row>
    <row r="28" spans="2:6" x14ac:dyDescent="0.3">
      <c r="B28" s="62" t="s">
        <v>79</v>
      </c>
      <c r="C28" s="72" t="s">
        <v>91</v>
      </c>
      <c r="E28" s="62" t="s">
        <v>80</v>
      </c>
      <c r="F28" s="72" t="s">
        <v>91</v>
      </c>
    </row>
    <row r="29" spans="2:6" x14ac:dyDescent="0.3">
      <c r="B29" s="68" t="s">
        <v>92</v>
      </c>
      <c r="C29" s="73"/>
      <c r="E29" s="68" t="s">
        <v>92</v>
      </c>
      <c r="F29" s="73"/>
    </row>
    <row r="30" spans="2:6" x14ac:dyDescent="0.3">
      <c r="B30" s="67" t="s">
        <v>93</v>
      </c>
      <c r="C30" s="65">
        <v>202421.37959999999</v>
      </c>
      <c r="E30" s="67" t="s">
        <v>93</v>
      </c>
      <c r="F30" s="66"/>
    </row>
    <row r="31" spans="2:6" x14ac:dyDescent="0.3">
      <c r="B31" s="67" t="s">
        <v>94</v>
      </c>
      <c r="C31" s="65">
        <v>68283.586800000005</v>
      </c>
      <c r="E31" s="67" t="s">
        <v>94</v>
      </c>
      <c r="F31" s="66"/>
    </row>
    <row r="32" spans="2:6" x14ac:dyDescent="0.3">
      <c r="B32" s="67" t="s">
        <v>95</v>
      </c>
      <c r="C32" s="65">
        <v>134616.24000000002</v>
      </c>
      <c r="E32" s="67" t="s">
        <v>95</v>
      </c>
      <c r="F32" s="66"/>
    </row>
    <row r="33" spans="2:6" x14ac:dyDescent="0.3">
      <c r="B33" s="63" t="s">
        <v>96</v>
      </c>
      <c r="C33" s="65">
        <v>405321.20640000002</v>
      </c>
      <c r="E33" s="64" t="s">
        <v>96</v>
      </c>
      <c r="F33" s="66"/>
    </row>
    <row r="34" spans="2:6" x14ac:dyDescent="0.3">
      <c r="B34" s="63" t="s">
        <v>97</v>
      </c>
      <c r="C34" s="65"/>
      <c r="E34" s="64" t="s">
        <v>97</v>
      </c>
      <c r="F34" s="74"/>
    </row>
    <row r="35" spans="2:6" x14ac:dyDescent="0.3">
      <c r="B35" s="67" t="s">
        <v>98</v>
      </c>
      <c r="C35" s="65">
        <v>2975743.2688500001</v>
      </c>
      <c r="E35" s="67" t="s">
        <v>98</v>
      </c>
      <c r="F35" s="66"/>
    </row>
    <row r="36" spans="2:6" x14ac:dyDescent="0.3">
      <c r="B36" s="63" t="s">
        <v>99</v>
      </c>
      <c r="C36" s="65">
        <v>3381064.4752500001</v>
      </c>
      <c r="E36" s="64" t="s">
        <v>99</v>
      </c>
      <c r="F36" s="66"/>
    </row>
    <row r="37" spans="2:6" x14ac:dyDescent="0.3">
      <c r="B37" s="63" t="s">
        <v>100</v>
      </c>
      <c r="C37" s="75"/>
      <c r="E37" s="64" t="s">
        <v>100</v>
      </c>
      <c r="F37" s="76"/>
    </row>
    <row r="38" spans="2:6" x14ac:dyDescent="0.3">
      <c r="B38" s="67" t="s">
        <v>101</v>
      </c>
      <c r="C38" s="65">
        <v>85354.475250000003</v>
      </c>
      <c r="E38" s="67" t="s">
        <v>101</v>
      </c>
      <c r="F38" s="66"/>
    </row>
    <row r="39" spans="2:6" x14ac:dyDescent="0.3">
      <c r="B39" s="67" t="s">
        <v>102</v>
      </c>
      <c r="C39" s="65">
        <v>75075</v>
      </c>
      <c r="E39" s="67" t="s">
        <v>102</v>
      </c>
      <c r="F39" s="66"/>
    </row>
    <row r="40" spans="2:6" x14ac:dyDescent="0.3">
      <c r="B40" s="63" t="s">
        <v>103</v>
      </c>
      <c r="C40" s="65">
        <v>160429.47525000002</v>
      </c>
      <c r="E40" s="64" t="s">
        <v>103</v>
      </c>
      <c r="F40" s="74"/>
    </row>
    <row r="41" spans="2:6" x14ac:dyDescent="0.3">
      <c r="B41" s="63" t="s">
        <v>104</v>
      </c>
      <c r="C41" s="65">
        <v>1924560</v>
      </c>
      <c r="E41" s="64" t="s">
        <v>104</v>
      </c>
      <c r="F41" s="66"/>
    </row>
    <row r="42" spans="2:6" x14ac:dyDescent="0.3">
      <c r="B42" s="63" t="s">
        <v>105</v>
      </c>
      <c r="C42" s="65">
        <v>2084989.4752500001</v>
      </c>
      <c r="E42" s="64" t="s">
        <v>105</v>
      </c>
      <c r="F42" s="66"/>
    </row>
    <row r="43" spans="2:6" x14ac:dyDescent="0.3">
      <c r="B43" s="63" t="s">
        <v>106</v>
      </c>
      <c r="C43" s="65"/>
      <c r="E43" s="64" t="s">
        <v>106</v>
      </c>
      <c r="F43" s="74"/>
    </row>
    <row r="44" spans="2:6" x14ac:dyDescent="0.3">
      <c r="B44" s="67" t="s">
        <v>107</v>
      </c>
      <c r="C44" s="65">
        <v>412500</v>
      </c>
      <c r="E44" s="67" t="s">
        <v>107</v>
      </c>
      <c r="F44" s="66"/>
    </row>
    <row r="45" spans="2:6" x14ac:dyDescent="0.3">
      <c r="B45" s="67" t="s">
        <v>108</v>
      </c>
      <c r="C45" s="65">
        <v>883575</v>
      </c>
      <c r="E45" s="67" t="s">
        <v>108</v>
      </c>
      <c r="F45" s="66"/>
    </row>
    <row r="46" spans="2:6" x14ac:dyDescent="0.3">
      <c r="B46" s="63"/>
      <c r="C46" s="65"/>
      <c r="E46" s="77" t="s">
        <v>109</v>
      </c>
      <c r="F46" s="66"/>
    </row>
    <row r="47" spans="2:6" x14ac:dyDescent="0.3">
      <c r="B47" s="63" t="s">
        <v>110</v>
      </c>
      <c r="C47" s="78">
        <v>1296075</v>
      </c>
      <c r="E47" s="64" t="s">
        <v>110</v>
      </c>
      <c r="F47" s="79"/>
    </row>
    <row r="48" spans="2:6" x14ac:dyDescent="0.3">
      <c r="B48" s="64" t="s">
        <v>111</v>
      </c>
      <c r="C48" s="65">
        <v>3381064.4752500001</v>
      </c>
      <c r="E48" s="64" t="s">
        <v>111</v>
      </c>
      <c r="F48" s="66"/>
    </row>
  </sheetData>
  <mergeCells count="2">
    <mergeCell ref="B13:D13"/>
    <mergeCell ref="E13:F13"/>
  </mergeCell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B1:Q933"/>
  <sheetViews>
    <sheetView workbookViewId="0">
      <selection activeCell="I34" sqref="I34"/>
    </sheetView>
  </sheetViews>
  <sheetFormatPr defaultColWidth="8.77734375" defaultRowHeight="14.4" x14ac:dyDescent="0.3"/>
  <cols>
    <col min="1" max="1" width="4.21875" style="203" customWidth="1"/>
    <col min="2" max="4" width="17.21875" style="202" customWidth="1"/>
    <col min="5" max="5" width="17.21875" style="203" customWidth="1"/>
    <col min="6" max="6" width="12.77734375" style="203" customWidth="1"/>
    <col min="7" max="12" width="9.77734375" style="203" customWidth="1"/>
    <col min="13" max="13" width="12" style="203" customWidth="1"/>
    <col min="14" max="14" width="11.44140625" style="203" customWidth="1"/>
    <col min="15" max="17" width="15.21875" style="203" customWidth="1"/>
    <col min="18" max="16384" width="8.77734375" style="203"/>
  </cols>
  <sheetData>
    <row r="1" spans="2:17" ht="21" customHeight="1" x14ac:dyDescent="0.3">
      <c r="B1" s="201" t="s">
        <v>675</v>
      </c>
      <c r="N1"/>
    </row>
    <row r="2" spans="2:17" ht="16.95" customHeight="1" x14ac:dyDescent="0.3">
      <c r="B2" s="436"/>
      <c r="C2" s="436"/>
      <c r="D2" s="437"/>
      <c r="E2" s="438"/>
      <c r="F2" s="439"/>
      <c r="O2" s="202"/>
      <c r="P2" s="205"/>
      <c r="Q2" s="205"/>
    </row>
    <row r="3" spans="2:17" ht="16.5" customHeight="1" x14ac:dyDescent="0.3">
      <c r="B3" s="440" t="s">
        <v>672</v>
      </c>
      <c r="C3" s="208"/>
      <c r="D3" s="203"/>
      <c r="O3" s="202"/>
      <c r="P3" s="205"/>
      <c r="Q3" s="205"/>
    </row>
    <row r="4" spans="2:17" ht="16.5" customHeight="1" x14ac:dyDescent="0.3">
      <c r="B4" s="456"/>
      <c r="C4" s="208"/>
      <c r="D4" s="203"/>
      <c r="O4" s="202"/>
      <c r="P4" s="205"/>
      <c r="Q4" s="205"/>
    </row>
    <row r="5" spans="2:17" x14ac:dyDescent="0.3">
      <c r="B5" s="245"/>
      <c r="C5" s="458"/>
      <c r="D5" s="459"/>
      <c r="O5" s="202"/>
      <c r="P5" s="205"/>
      <c r="Q5" s="205"/>
    </row>
    <row r="6" spans="2:17" x14ac:dyDescent="0.3">
      <c r="B6" s="245" t="s">
        <v>673</v>
      </c>
      <c r="C6" s="458"/>
      <c r="D6" s="460"/>
      <c r="H6" s="207"/>
      <c r="O6" s="202"/>
      <c r="P6" s="205"/>
      <c r="Q6" s="205"/>
    </row>
    <row r="7" spans="2:17" x14ac:dyDescent="0.3">
      <c r="B7" s="461"/>
      <c r="C7" s="461"/>
      <c r="D7" s="461"/>
      <c r="E7" s="462"/>
      <c r="F7" s="462"/>
      <c r="G7" s="462"/>
      <c r="H7" s="462"/>
      <c r="I7" s="462"/>
      <c r="J7" s="462"/>
      <c r="K7" s="462"/>
      <c r="L7" s="462"/>
      <c r="M7" s="462"/>
      <c r="O7" s="202"/>
      <c r="P7" s="205"/>
      <c r="Q7" s="205"/>
    </row>
    <row r="8" spans="2:17" x14ac:dyDescent="0.3">
      <c r="B8" s="444"/>
      <c r="C8" s="442"/>
      <c r="D8" s="442"/>
      <c r="E8" s="220"/>
      <c r="F8" s="220"/>
      <c r="G8" s="220"/>
      <c r="H8" s="220"/>
      <c r="I8" s="220"/>
      <c r="J8" s="220"/>
      <c r="K8" s="220"/>
      <c r="L8" s="220"/>
      <c r="M8" s="221"/>
      <c r="O8" s="202"/>
      <c r="P8" s="205"/>
      <c r="Q8" s="205"/>
    </row>
    <row r="9" spans="2:17" x14ac:dyDescent="0.3">
      <c r="B9" s="445" t="s">
        <v>661</v>
      </c>
      <c r="C9" s="220"/>
      <c r="D9" s="220"/>
      <c r="E9" s="220"/>
      <c r="F9" s="220"/>
      <c r="G9" s="220"/>
      <c r="H9" s="443" t="s">
        <v>674</v>
      </c>
      <c r="I9" s="220"/>
      <c r="J9" s="220"/>
      <c r="K9" s="220"/>
      <c r="L9" s="220"/>
      <c r="M9" s="221"/>
      <c r="O9" s="202"/>
      <c r="P9" s="205"/>
      <c r="Q9" s="205"/>
    </row>
    <row r="10" spans="2:17" x14ac:dyDescent="0.3">
      <c r="B10" s="218"/>
      <c r="C10" s="220"/>
      <c r="D10" s="445"/>
      <c r="E10" s="220"/>
      <c r="F10" s="220"/>
      <c r="G10" s="220"/>
      <c r="H10" s="220"/>
      <c r="I10" s="220"/>
      <c r="J10" s="220"/>
      <c r="K10" s="220"/>
      <c r="L10" s="220"/>
      <c r="M10" s="221"/>
      <c r="O10" s="202"/>
      <c r="P10" s="205"/>
      <c r="Q10" s="205"/>
    </row>
    <row r="11" spans="2:17" x14ac:dyDescent="0.3">
      <c r="B11" s="222"/>
      <c r="C11" s="224"/>
      <c r="D11" s="222"/>
      <c r="E11" s="224"/>
      <c r="F11" s="220"/>
      <c r="G11" s="220"/>
      <c r="H11" s="220"/>
      <c r="I11" s="220"/>
      <c r="J11" s="220"/>
      <c r="K11" s="220"/>
      <c r="L11" s="220"/>
      <c r="M11" s="221"/>
      <c r="O11" s="202"/>
      <c r="P11" s="205"/>
      <c r="Q11" s="205"/>
    </row>
    <row r="12" spans="2:17" x14ac:dyDescent="0.3">
      <c r="B12" s="445"/>
      <c r="C12" s="220"/>
      <c r="D12" s="218"/>
      <c r="E12" s="220"/>
      <c r="F12" s="220"/>
      <c r="G12" s="220"/>
      <c r="H12" s="220"/>
      <c r="I12" s="220"/>
      <c r="J12" s="220"/>
      <c r="K12" s="220"/>
      <c r="L12" s="220"/>
      <c r="M12" s="221"/>
      <c r="O12" s="202"/>
      <c r="P12" s="205"/>
      <c r="Q12" s="205"/>
    </row>
    <row r="13" spans="2:17" x14ac:dyDescent="0.3">
      <c r="B13" s="218"/>
      <c r="C13" s="220"/>
      <c r="D13" s="218"/>
      <c r="E13" s="220"/>
      <c r="F13" s="220"/>
      <c r="G13" s="220"/>
      <c r="H13" s="220"/>
      <c r="I13" s="220"/>
      <c r="J13" s="220"/>
      <c r="K13" s="220"/>
      <c r="L13" s="220"/>
      <c r="M13" s="221"/>
      <c r="O13" s="202"/>
      <c r="P13" s="205"/>
      <c r="Q13" s="205"/>
    </row>
    <row r="14" spans="2:17" x14ac:dyDescent="0.3">
      <c r="B14" s="218"/>
      <c r="C14" s="220"/>
      <c r="D14" s="220"/>
      <c r="E14" s="220"/>
      <c r="F14" s="220"/>
      <c r="G14" s="220"/>
      <c r="H14" s="220"/>
      <c r="I14" s="220"/>
      <c r="J14" s="220"/>
      <c r="K14" s="220"/>
      <c r="L14" s="220"/>
      <c r="M14" s="221"/>
      <c r="O14" s="202"/>
      <c r="P14" s="205"/>
      <c r="Q14" s="205"/>
    </row>
    <row r="15" spans="2:17" x14ac:dyDescent="0.3">
      <c r="B15" s="218"/>
      <c r="C15" s="457" t="s">
        <v>669</v>
      </c>
      <c r="D15" s="212"/>
      <c r="E15" s="220"/>
      <c r="F15" s="220"/>
      <c r="G15" s="220"/>
      <c r="H15" s="220"/>
      <c r="I15" s="220"/>
      <c r="J15" s="220"/>
      <c r="K15" s="220"/>
      <c r="L15" s="220"/>
      <c r="M15" s="221"/>
      <c r="O15" s="202"/>
      <c r="P15" s="205"/>
      <c r="Q15" s="205"/>
    </row>
    <row r="16" spans="2:17" x14ac:dyDescent="0.3">
      <c r="B16" s="218"/>
      <c r="C16" s="220"/>
      <c r="D16" s="220"/>
      <c r="E16" s="220"/>
      <c r="F16" s="220"/>
      <c r="G16" s="220"/>
      <c r="H16" s="220"/>
      <c r="I16" s="220"/>
      <c r="J16" s="220"/>
      <c r="K16" s="220"/>
      <c r="L16" s="220"/>
      <c r="M16" s="221"/>
      <c r="O16" s="202"/>
      <c r="P16" s="205"/>
      <c r="Q16" s="205"/>
    </row>
    <row r="17" spans="2:17" x14ac:dyDescent="0.3">
      <c r="B17" s="218"/>
      <c r="C17" s="220"/>
      <c r="D17" s="220"/>
      <c r="E17" s="220"/>
      <c r="F17" s="220"/>
      <c r="G17" s="220"/>
      <c r="H17" s="220"/>
      <c r="I17" s="220"/>
      <c r="J17" s="220"/>
      <c r="K17" s="220"/>
      <c r="L17" s="220"/>
      <c r="M17" s="221"/>
      <c r="O17" s="202"/>
      <c r="P17" s="205"/>
      <c r="Q17" s="205"/>
    </row>
    <row r="18" spans="2:17" x14ac:dyDescent="0.3">
      <c r="B18" s="218"/>
      <c r="C18" s="220"/>
      <c r="D18" s="220"/>
      <c r="E18" s="220"/>
      <c r="F18" s="220"/>
      <c r="G18" s="220"/>
      <c r="H18" s="220"/>
      <c r="I18" s="220"/>
      <c r="J18" s="220"/>
      <c r="K18" s="220"/>
      <c r="L18" s="220"/>
      <c r="M18" s="221"/>
      <c r="O18" s="202"/>
      <c r="P18" s="205"/>
      <c r="Q18" s="205"/>
    </row>
    <row r="19" spans="2:17" x14ac:dyDescent="0.3">
      <c r="B19" s="445" t="s">
        <v>662</v>
      </c>
      <c r="C19" s="220"/>
      <c r="D19" s="220"/>
      <c r="E19" s="220"/>
      <c r="F19" s="220"/>
      <c r="G19" s="219"/>
      <c r="H19" s="220"/>
      <c r="I19" s="220"/>
      <c r="J19" s="220"/>
      <c r="K19" s="220"/>
      <c r="L19" s="220"/>
      <c r="M19" s="221"/>
      <c r="O19" s="202"/>
      <c r="P19" s="205"/>
      <c r="Q19" s="205"/>
    </row>
    <row r="20" spans="2:17" x14ac:dyDescent="0.3">
      <c r="B20" s="218"/>
      <c r="C20" s="220"/>
      <c r="D20" s="445"/>
      <c r="E20" s="220"/>
      <c r="F20" s="220"/>
      <c r="G20" s="220"/>
      <c r="H20" s="220"/>
      <c r="I20" s="220"/>
      <c r="J20" s="220"/>
      <c r="K20" s="220"/>
      <c r="L20" s="220"/>
      <c r="M20" s="221"/>
      <c r="O20" s="202"/>
      <c r="P20" s="205"/>
      <c r="Q20" s="205"/>
    </row>
    <row r="21" spans="2:17" x14ac:dyDescent="0.3">
      <c r="B21" s="222"/>
      <c r="C21" s="224"/>
      <c r="D21" s="222"/>
      <c r="E21" s="224"/>
      <c r="F21" s="220"/>
      <c r="G21" s="220"/>
      <c r="H21" s="220"/>
      <c r="I21" s="220"/>
      <c r="J21" s="220"/>
      <c r="K21" s="220"/>
      <c r="L21" s="220"/>
      <c r="M21" s="221"/>
      <c r="O21" s="202"/>
      <c r="P21" s="205"/>
      <c r="Q21" s="205"/>
    </row>
    <row r="22" spans="2:17" x14ac:dyDescent="0.3">
      <c r="B22" s="445"/>
      <c r="C22" s="220"/>
      <c r="D22" s="218"/>
      <c r="E22" s="220"/>
      <c r="F22" s="220"/>
      <c r="G22" s="220"/>
      <c r="H22" s="220"/>
      <c r="I22" s="220"/>
      <c r="J22" s="220"/>
      <c r="K22" s="220"/>
      <c r="L22" s="220"/>
      <c r="M22" s="221"/>
      <c r="O22" s="202"/>
      <c r="P22" s="205"/>
      <c r="Q22" s="205"/>
    </row>
    <row r="23" spans="2:17" x14ac:dyDescent="0.3">
      <c r="B23" s="218"/>
      <c r="C23" s="220"/>
      <c r="D23" s="218"/>
      <c r="E23" s="220"/>
      <c r="F23" s="220"/>
      <c r="G23" s="220"/>
      <c r="H23" s="220"/>
      <c r="I23" s="220"/>
      <c r="J23" s="220"/>
      <c r="K23" s="220"/>
      <c r="L23" s="220"/>
      <c r="M23" s="221"/>
      <c r="O23" s="202"/>
      <c r="P23" s="205"/>
      <c r="Q23" s="205"/>
    </row>
    <row r="24" spans="2:17" x14ac:dyDescent="0.3">
      <c r="B24" s="218"/>
      <c r="C24" s="219"/>
      <c r="D24" s="220"/>
      <c r="E24" s="220"/>
      <c r="F24" s="220"/>
      <c r="G24" s="220"/>
      <c r="H24" s="220"/>
      <c r="I24" s="220"/>
      <c r="J24" s="220"/>
      <c r="K24" s="220"/>
      <c r="L24" s="220"/>
      <c r="M24" s="221"/>
      <c r="O24" s="202"/>
      <c r="P24" s="205"/>
      <c r="Q24" s="205"/>
    </row>
    <row r="25" spans="2:17" x14ac:dyDescent="0.3">
      <c r="B25" s="218"/>
      <c r="C25" s="457" t="s">
        <v>670</v>
      </c>
      <c r="D25" s="212"/>
      <c r="E25" s="220"/>
      <c r="F25" s="220"/>
      <c r="G25" s="220"/>
      <c r="H25" s="220"/>
      <c r="I25" s="220"/>
      <c r="J25" s="220"/>
      <c r="K25" s="220"/>
      <c r="L25" s="220"/>
      <c r="M25" s="221"/>
      <c r="O25" s="202"/>
      <c r="P25" s="205"/>
      <c r="Q25" s="205"/>
    </row>
    <row r="26" spans="2:17" x14ac:dyDescent="0.3">
      <c r="B26" s="222"/>
      <c r="C26" s="223"/>
      <c r="D26" s="224"/>
      <c r="E26" s="224"/>
      <c r="F26" s="224"/>
      <c r="G26" s="224"/>
      <c r="H26" s="224"/>
      <c r="I26" s="224"/>
      <c r="J26" s="224"/>
      <c r="K26" s="224"/>
      <c r="L26" s="224"/>
      <c r="M26" s="225"/>
      <c r="O26" s="202"/>
      <c r="P26" s="205"/>
      <c r="Q26" s="205"/>
    </row>
    <row r="27" spans="2:17" x14ac:dyDescent="0.3">
      <c r="B27" s="203"/>
      <c r="C27" s="226"/>
      <c r="D27" s="203"/>
      <c r="O27" s="202"/>
      <c r="P27" s="205"/>
      <c r="Q27" s="205"/>
    </row>
    <row r="28" spans="2:17" x14ac:dyDescent="0.3">
      <c r="O28" s="202"/>
      <c r="P28" s="205"/>
      <c r="Q28" s="205"/>
    </row>
    <row r="29" spans="2:17" x14ac:dyDescent="0.3">
      <c r="O29" s="202"/>
      <c r="P29" s="205"/>
      <c r="Q29" s="205"/>
    </row>
    <row r="30" spans="2:17" x14ac:dyDescent="0.3">
      <c r="O30" s="202"/>
      <c r="P30" s="205"/>
      <c r="Q30" s="205"/>
    </row>
    <row r="31" spans="2:17" x14ac:dyDescent="0.3">
      <c r="O31" s="202"/>
      <c r="P31" s="205"/>
      <c r="Q31" s="205"/>
    </row>
    <row r="32" spans="2:17" x14ac:dyDescent="0.3">
      <c r="O32" s="202"/>
      <c r="P32" s="205"/>
      <c r="Q32" s="205"/>
    </row>
    <row r="33" spans="15:17" x14ac:dyDescent="0.3">
      <c r="O33" s="202"/>
      <c r="P33" s="205"/>
      <c r="Q33" s="205"/>
    </row>
    <row r="34" spans="15:17" x14ac:dyDescent="0.3">
      <c r="O34" s="202"/>
      <c r="P34" s="205"/>
      <c r="Q34" s="205"/>
    </row>
    <row r="35" spans="15:17" x14ac:dyDescent="0.3">
      <c r="O35" s="202"/>
      <c r="P35" s="205"/>
      <c r="Q35" s="205"/>
    </row>
    <row r="36" spans="15:17" x14ac:dyDescent="0.3">
      <c r="O36" s="202"/>
      <c r="P36" s="205"/>
      <c r="Q36" s="205"/>
    </row>
    <row r="37" spans="15:17" x14ac:dyDescent="0.3">
      <c r="O37" s="202"/>
      <c r="P37" s="205"/>
      <c r="Q37" s="205"/>
    </row>
    <row r="38" spans="15:17" x14ac:dyDescent="0.3">
      <c r="O38" s="202"/>
      <c r="P38" s="205"/>
      <c r="Q38" s="205"/>
    </row>
    <row r="39" spans="15:17" x14ac:dyDescent="0.3">
      <c r="O39" s="202"/>
      <c r="P39" s="205"/>
      <c r="Q39" s="205"/>
    </row>
    <row r="40" spans="15:17" x14ac:dyDescent="0.3">
      <c r="O40" s="202"/>
      <c r="P40" s="205"/>
      <c r="Q40" s="205"/>
    </row>
    <row r="41" spans="15:17" x14ac:dyDescent="0.3">
      <c r="O41" s="202"/>
      <c r="P41" s="205"/>
      <c r="Q41" s="205"/>
    </row>
    <row r="42" spans="15:17" x14ac:dyDescent="0.3">
      <c r="O42" s="202"/>
      <c r="P42" s="205"/>
      <c r="Q42" s="205"/>
    </row>
    <row r="43" spans="15:17" x14ac:dyDescent="0.3">
      <c r="O43" s="202"/>
      <c r="P43" s="205"/>
      <c r="Q43" s="205"/>
    </row>
    <row r="44" spans="15:17" x14ac:dyDescent="0.3">
      <c r="O44" s="202"/>
      <c r="P44" s="205"/>
      <c r="Q44" s="205"/>
    </row>
    <row r="45" spans="15:17" x14ac:dyDescent="0.3">
      <c r="O45" s="202"/>
      <c r="P45" s="205"/>
      <c r="Q45" s="205"/>
    </row>
    <row r="46" spans="15:17" x14ac:dyDescent="0.3">
      <c r="O46" s="202"/>
      <c r="P46" s="205"/>
      <c r="Q46" s="205"/>
    </row>
    <row r="47" spans="15:17" x14ac:dyDescent="0.3">
      <c r="O47" s="202"/>
      <c r="P47" s="205"/>
      <c r="Q47" s="205"/>
    </row>
    <row r="48" spans="15:17" x14ac:dyDescent="0.3">
      <c r="O48" s="202"/>
      <c r="P48" s="205"/>
      <c r="Q48" s="205"/>
    </row>
    <row r="49" spans="15:17" x14ac:dyDescent="0.3">
      <c r="O49" s="202"/>
      <c r="P49" s="205"/>
      <c r="Q49" s="205"/>
    </row>
    <row r="50" spans="15:17" x14ac:dyDescent="0.3">
      <c r="O50" s="202"/>
      <c r="P50" s="205"/>
      <c r="Q50" s="205"/>
    </row>
    <row r="51" spans="15:17" x14ac:dyDescent="0.3">
      <c r="O51" s="202"/>
      <c r="P51" s="205"/>
      <c r="Q51" s="205"/>
    </row>
    <row r="52" spans="15:17" x14ac:dyDescent="0.3">
      <c r="O52" s="202"/>
      <c r="P52" s="205"/>
      <c r="Q52" s="205"/>
    </row>
    <row r="53" spans="15:17" x14ac:dyDescent="0.3">
      <c r="O53" s="202"/>
      <c r="P53" s="205"/>
      <c r="Q53" s="205"/>
    </row>
    <row r="54" spans="15:17" x14ac:dyDescent="0.3">
      <c r="O54" s="202"/>
      <c r="P54" s="205"/>
      <c r="Q54" s="205"/>
    </row>
    <row r="55" spans="15:17" x14ac:dyDescent="0.3">
      <c r="O55" s="202"/>
      <c r="P55" s="205"/>
      <c r="Q55" s="205"/>
    </row>
    <row r="56" spans="15:17" x14ac:dyDescent="0.3">
      <c r="O56" s="202"/>
      <c r="P56" s="205"/>
      <c r="Q56" s="205"/>
    </row>
    <row r="57" spans="15:17" x14ac:dyDescent="0.3">
      <c r="O57" s="202"/>
      <c r="P57" s="205"/>
      <c r="Q57" s="205"/>
    </row>
    <row r="58" spans="15:17" x14ac:dyDescent="0.3">
      <c r="O58" s="202"/>
      <c r="P58" s="205"/>
      <c r="Q58" s="205"/>
    </row>
    <row r="59" spans="15:17" x14ac:dyDescent="0.3">
      <c r="O59" s="202"/>
      <c r="P59" s="205"/>
      <c r="Q59" s="205"/>
    </row>
    <row r="60" spans="15:17" x14ac:dyDescent="0.3">
      <c r="O60" s="202"/>
      <c r="P60" s="205"/>
      <c r="Q60" s="205"/>
    </row>
    <row r="61" spans="15:17" x14ac:dyDescent="0.3">
      <c r="O61" s="202"/>
      <c r="P61" s="205"/>
      <c r="Q61" s="205"/>
    </row>
    <row r="62" spans="15:17" x14ac:dyDescent="0.3">
      <c r="O62" s="202"/>
      <c r="P62" s="205"/>
      <c r="Q62" s="205"/>
    </row>
    <row r="63" spans="15:17" x14ac:dyDescent="0.3">
      <c r="O63" s="202"/>
      <c r="P63" s="205"/>
      <c r="Q63" s="205"/>
    </row>
    <row r="64" spans="15:17" x14ac:dyDescent="0.3">
      <c r="O64" s="202"/>
      <c r="P64" s="205"/>
      <c r="Q64" s="205"/>
    </row>
    <row r="65" spans="15:17" x14ac:dyDescent="0.3">
      <c r="O65" s="202"/>
      <c r="P65" s="205"/>
      <c r="Q65" s="205"/>
    </row>
    <row r="66" spans="15:17" x14ac:dyDescent="0.3">
      <c r="O66" s="202"/>
      <c r="P66" s="205"/>
      <c r="Q66" s="205"/>
    </row>
    <row r="67" spans="15:17" x14ac:dyDescent="0.3">
      <c r="O67" s="202"/>
      <c r="P67" s="205"/>
      <c r="Q67" s="205"/>
    </row>
    <row r="68" spans="15:17" x14ac:dyDescent="0.3">
      <c r="O68" s="202"/>
      <c r="P68" s="205"/>
      <c r="Q68" s="205"/>
    </row>
    <row r="69" spans="15:17" x14ac:dyDescent="0.3">
      <c r="O69" s="202"/>
      <c r="P69" s="205"/>
      <c r="Q69" s="205"/>
    </row>
    <row r="70" spans="15:17" x14ac:dyDescent="0.3">
      <c r="O70" s="202"/>
      <c r="P70" s="205"/>
      <c r="Q70" s="205"/>
    </row>
    <row r="71" spans="15:17" x14ac:dyDescent="0.3">
      <c r="O71" s="202"/>
      <c r="P71" s="205"/>
      <c r="Q71" s="205"/>
    </row>
    <row r="72" spans="15:17" x14ac:dyDescent="0.3">
      <c r="O72" s="202"/>
      <c r="P72" s="205"/>
      <c r="Q72" s="205"/>
    </row>
    <row r="73" spans="15:17" x14ac:dyDescent="0.3">
      <c r="O73" s="202"/>
      <c r="P73" s="205"/>
      <c r="Q73" s="205"/>
    </row>
    <row r="74" spans="15:17" x14ac:dyDescent="0.3">
      <c r="O74" s="202"/>
      <c r="P74" s="205"/>
      <c r="Q74" s="205"/>
    </row>
    <row r="75" spans="15:17" x14ac:dyDescent="0.3">
      <c r="O75" s="202"/>
      <c r="P75" s="205"/>
      <c r="Q75" s="205"/>
    </row>
    <row r="76" spans="15:17" x14ac:dyDescent="0.3">
      <c r="O76" s="202"/>
      <c r="P76" s="205"/>
      <c r="Q76" s="205"/>
    </row>
    <row r="77" spans="15:17" x14ac:dyDescent="0.3">
      <c r="O77" s="202"/>
      <c r="P77" s="205"/>
      <c r="Q77" s="205"/>
    </row>
    <row r="78" spans="15:17" x14ac:dyDescent="0.3">
      <c r="O78" s="202"/>
      <c r="P78" s="205"/>
      <c r="Q78" s="205"/>
    </row>
    <row r="79" spans="15:17" x14ac:dyDescent="0.3">
      <c r="O79" s="202"/>
      <c r="P79" s="205"/>
      <c r="Q79" s="205"/>
    </row>
    <row r="80" spans="15:17" x14ac:dyDescent="0.3">
      <c r="O80" s="202"/>
      <c r="P80" s="205"/>
      <c r="Q80" s="205"/>
    </row>
    <row r="81" spans="15:17" x14ac:dyDescent="0.3">
      <c r="O81" s="202"/>
      <c r="P81" s="205"/>
      <c r="Q81" s="205"/>
    </row>
    <row r="82" spans="15:17" x14ac:dyDescent="0.3">
      <c r="O82" s="202"/>
      <c r="P82" s="205"/>
      <c r="Q82" s="205"/>
    </row>
    <row r="83" spans="15:17" x14ac:dyDescent="0.3">
      <c r="O83" s="202"/>
      <c r="P83" s="205"/>
      <c r="Q83" s="205"/>
    </row>
    <row r="84" spans="15:17" x14ac:dyDescent="0.3">
      <c r="O84" s="202"/>
      <c r="P84" s="205"/>
      <c r="Q84" s="205"/>
    </row>
    <row r="85" spans="15:17" x14ac:dyDescent="0.3">
      <c r="O85" s="202"/>
      <c r="P85" s="205"/>
      <c r="Q85" s="205"/>
    </row>
    <row r="86" spans="15:17" x14ac:dyDescent="0.3">
      <c r="O86" s="202"/>
      <c r="P86" s="205"/>
      <c r="Q86" s="205"/>
    </row>
    <row r="87" spans="15:17" x14ac:dyDescent="0.3">
      <c r="O87" s="202"/>
      <c r="P87" s="205"/>
      <c r="Q87" s="205"/>
    </row>
    <row r="88" spans="15:17" x14ac:dyDescent="0.3">
      <c r="O88" s="202"/>
      <c r="P88" s="205"/>
      <c r="Q88" s="205"/>
    </row>
    <row r="89" spans="15:17" x14ac:dyDescent="0.3">
      <c r="O89" s="202"/>
      <c r="P89" s="205"/>
      <c r="Q89" s="205"/>
    </row>
    <row r="90" spans="15:17" x14ac:dyDescent="0.3">
      <c r="O90" s="202"/>
      <c r="P90" s="205"/>
      <c r="Q90" s="205"/>
    </row>
    <row r="91" spans="15:17" x14ac:dyDescent="0.3">
      <c r="O91" s="202"/>
      <c r="P91" s="205"/>
      <c r="Q91" s="205"/>
    </row>
    <row r="92" spans="15:17" x14ac:dyDescent="0.3">
      <c r="O92" s="202"/>
      <c r="P92" s="205"/>
      <c r="Q92" s="205"/>
    </row>
    <row r="93" spans="15:17" x14ac:dyDescent="0.3">
      <c r="O93" s="202"/>
      <c r="P93" s="205"/>
      <c r="Q93" s="205"/>
    </row>
    <row r="94" spans="15:17" x14ac:dyDescent="0.3">
      <c r="O94" s="202"/>
      <c r="P94" s="205"/>
      <c r="Q94" s="205"/>
    </row>
    <row r="95" spans="15:17" x14ac:dyDescent="0.3">
      <c r="O95" s="202"/>
      <c r="P95" s="205"/>
      <c r="Q95" s="205"/>
    </row>
    <row r="96" spans="15:17" x14ac:dyDescent="0.3">
      <c r="O96" s="202"/>
      <c r="P96" s="205"/>
      <c r="Q96" s="205"/>
    </row>
    <row r="97" spans="15:17" x14ac:dyDescent="0.3">
      <c r="O97" s="202"/>
      <c r="P97" s="205"/>
      <c r="Q97" s="205"/>
    </row>
    <row r="98" spans="15:17" x14ac:dyDescent="0.3">
      <c r="O98" s="202"/>
      <c r="P98" s="205"/>
      <c r="Q98" s="205"/>
    </row>
    <row r="99" spans="15:17" x14ac:dyDescent="0.3">
      <c r="O99" s="202"/>
      <c r="P99" s="205"/>
      <c r="Q99" s="205"/>
    </row>
    <row r="100" spans="15:17" x14ac:dyDescent="0.3">
      <c r="O100" s="202"/>
      <c r="P100" s="205"/>
      <c r="Q100" s="205"/>
    </row>
    <row r="101" spans="15:17" x14ac:dyDescent="0.3">
      <c r="O101" s="202"/>
      <c r="P101" s="205"/>
      <c r="Q101" s="205"/>
    </row>
    <row r="102" spans="15:17" x14ac:dyDescent="0.3">
      <c r="O102" s="202"/>
      <c r="P102" s="205"/>
      <c r="Q102" s="205"/>
    </row>
    <row r="103" spans="15:17" x14ac:dyDescent="0.3">
      <c r="O103" s="202"/>
      <c r="P103" s="205"/>
      <c r="Q103" s="205"/>
    </row>
    <row r="104" spans="15:17" x14ac:dyDescent="0.3">
      <c r="O104" s="202"/>
      <c r="P104" s="205"/>
      <c r="Q104" s="205"/>
    </row>
    <row r="105" spans="15:17" x14ac:dyDescent="0.3">
      <c r="O105" s="202"/>
      <c r="P105" s="205"/>
      <c r="Q105" s="205"/>
    </row>
    <row r="106" spans="15:17" x14ac:dyDescent="0.3">
      <c r="O106" s="202"/>
      <c r="P106" s="205"/>
      <c r="Q106" s="205"/>
    </row>
    <row r="107" spans="15:17" x14ac:dyDescent="0.3">
      <c r="O107" s="202"/>
      <c r="P107" s="205"/>
      <c r="Q107" s="205"/>
    </row>
    <row r="108" spans="15:17" x14ac:dyDescent="0.3">
      <c r="O108" s="202"/>
      <c r="P108" s="205"/>
      <c r="Q108" s="205"/>
    </row>
    <row r="109" spans="15:17" x14ac:dyDescent="0.3">
      <c r="O109" s="202"/>
      <c r="P109" s="205"/>
      <c r="Q109" s="205"/>
    </row>
    <row r="110" spans="15:17" x14ac:dyDescent="0.3">
      <c r="O110" s="202"/>
      <c r="P110" s="205"/>
      <c r="Q110" s="205"/>
    </row>
    <row r="111" spans="15:17" x14ac:dyDescent="0.3">
      <c r="O111" s="202"/>
      <c r="P111" s="205"/>
      <c r="Q111" s="205"/>
    </row>
    <row r="112" spans="15:17" x14ac:dyDescent="0.3">
      <c r="O112" s="202"/>
      <c r="P112" s="205"/>
      <c r="Q112" s="205"/>
    </row>
    <row r="113" spans="15:17" x14ac:dyDescent="0.3">
      <c r="O113" s="202"/>
      <c r="P113" s="205"/>
      <c r="Q113" s="205"/>
    </row>
    <row r="114" spans="15:17" x14ac:dyDescent="0.3">
      <c r="O114" s="202"/>
      <c r="P114" s="205"/>
      <c r="Q114" s="205"/>
    </row>
    <row r="115" spans="15:17" x14ac:dyDescent="0.3">
      <c r="O115" s="202"/>
      <c r="P115" s="205"/>
      <c r="Q115" s="205"/>
    </row>
    <row r="116" spans="15:17" x14ac:dyDescent="0.3">
      <c r="O116" s="202"/>
      <c r="P116" s="205"/>
      <c r="Q116" s="205"/>
    </row>
    <row r="117" spans="15:17" x14ac:dyDescent="0.3">
      <c r="O117" s="202"/>
      <c r="P117" s="205"/>
      <c r="Q117" s="205"/>
    </row>
    <row r="118" spans="15:17" x14ac:dyDescent="0.3">
      <c r="O118" s="202"/>
      <c r="P118" s="205"/>
      <c r="Q118" s="205"/>
    </row>
    <row r="119" spans="15:17" x14ac:dyDescent="0.3">
      <c r="O119" s="202"/>
      <c r="P119" s="205"/>
      <c r="Q119" s="205"/>
    </row>
    <row r="120" spans="15:17" x14ac:dyDescent="0.3">
      <c r="O120" s="202"/>
      <c r="P120" s="205"/>
      <c r="Q120" s="205"/>
    </row>
    <row r="121" spans="15:17" x14ac:dyDescent="0.3">
      <c r="O121" s="202"/>
      <c r="P121" s="205"/>
      <c r="Q121" s="205"/>
    </row>
    <row r="122" spans="15:17" x14ac:dyDescent="0.3">
      <c r="O122" s="202"/>
      <c r="P122" s="205"/>
      <c r="Q122" s="205"/>
    </row>
    <row r="123" spans="15:17" x14ac:dyDescent="0.3">
      <c r="O123" s="202"/>
      <c r="P123" s="205"/>
      <c r="Q123" s="205"/>
    </row>
    <row r="124" spans="15:17" x14ac:dyDescent="0.3">
      <c r="O124" s="202"/>
      <c r="P124" s="205"/>
      <c r="Q124" s="205"/>
    </row>
    <row r="125" spans="15:17" x14ac:dyDescent="0.3">
      <c r="O125" s="202"/>
      <c r="P125" s="205"/>
      <c r="Q125" s="205"/>
    </row>
    <row r="126" spans="15:17" x14ac:dyDescent="0.3">
      <c r="O126" s="202"/>
      <c r="P126" s="205"/>
      <c r="Q126" s="205"/>
    </row>
    <row r="127" spans="15:17" x14ac:dyDescent="0.3">
      <c r="O127" s="202"/>
      <c r="P127" s="205"/>
      <c r="Q127" s="205"/>
    </row>
    <row r="128" spans="15:17" x14ac:dyDescent="0.3">
      <c r="O128" s="202"/>
      <c r="P128" s="205"/>
      <c r="Q128" s="205"/>
    </row>
    <row r="129" spans="15:17" x14ac:dyDescent="0.3">
      <c r="O129" s="202"/>
      <c r="P129" s="205"/>
      <c r="Q129" s="205"/>
    </row>
    <row r="130" spans="15:17" x14ac:dyDescent="0.3">
      <c r="O130" s="202"/>
      <c r="P130" s="205"/>
      <c r="Q130" s="205"/>
    </row>
    <row r="131" spans="15:17" x14ac:dyDescent="0.3">
      <c r="O131" s="202"/>
      <c r="P131" s="205"/>
      <c r="Q131" s="205"/>
    </row>
    <row r="132" spans="15:17" x14ac:dyDescent="0.3">
      <c r="O132" s="202"/>
      <c r="P132" s="205"/>
      <c r="Q132" s="205"/>
    </row>
    <row r="133" spans="15:17" x14ac:dyDescent="0.3">
      <c r="O133" s="202"/>
      <c r="P133" s="205"/>
      <c r="Q133" s="205"/>
    </row>
    <row r="134" spans="15:17" x14ac:dyDescent="0.3">
      <c r="O134" s="202"/>
      <c r="P134" s="205"/>
      <c r="Q134" s="205"/>
    </row>
    <row r="135" spans="15:17" x14ac:dyDescent="0.3">
      <c r="O135" s="202"/>
      <c r="P135" s="205"/>
      <c r="Q135" s="205"/>
    </row>
    <row r="136" spans="15:17" x14ac:dyDescent="0.3">
      <c r="O136" s="202"/>
      <c r="P136" s="205"/>
      <c r="Q136" s="205"/>
    </row>
    <row r="137" spans="15:17" x14ac:dyDescent="0.3">
      <c r="O137" s="202"/>
      <c r="P137" s="205"/>
      <c r="Q137" s="205"/>
    </row>
    <row r="138" spans="15:17" x14ac:dyDescent="0.3">
      <c r="O138" s="202"/>
      <c r="P138" s="205"/>
      <c r="Q138" s="205"/>
    </row>
    <row r="139" spans="15:17" x14ac:dyDescent="0.3">
      <c r="O139" s="202"/>
      <c r="P139" s="205"/>
      <c r="Q139" s="205"/>
    </row>
    <row r="140" spans="15:17" x14ac:dyDescent="0.3">
      <c r="O140" s="202"/>
      <c r="P140" s="205"/>
      <c r="Q140" s="205"/>
    </row>
    <row r="141" spans="15:17" x14ac:dyDescent="0.3">
      <c r="O141" s="202"/>
      <c r="P141" s="205"/>
      <c r="Q141" s="205"/>
    </row>
    <row r="142" spans="15:17" x14ac:dyDescent="0.3">
      <c r="O142" s="202"/>
      <c r="P142" s="205"/>
      <c r="Q142" s="205"/>
    </row>
    <row r="143" spans="15:17" x14ac:dyDescent="0.3">
      <c r="O143" s="202"/>
      <c r="P143" s="205"/>
      <c r="Q143" s="205"/>
    </row>
    <row r="144" spans="15:17" x14ac:dyDescent="0.3">
      <c r="O144" s="202"/>
      <c r="P144" s="205"/>
      <c r="Q144" s="205"/>
    </row>
    <row r="145" spans="15:17" x14ac:dyDescent="0.3">
      <c r="O145" s="202"/>
      <c r="P145" s="205"/>
      <c r="Q145" s="205"/>
    </row>
    <row r="146" spans="15:17" x14ac:dyDescent="0.3">
      <c r="O146" s="202"/>
      <c r="P146" s="205"/>
      <c r="Q146" s="205"/>
    </row>
    <row r="147" spans="15:17" x14ac:dyDescent="0.3">
      <c r="O147" s="202"/>
      <c r="P147" s="205"/>
      <c r="Q147" s="205"/>
    </row>
    <row r="148" spans="15:17" x14ac:dyDescent="0.3">
      <c r="O148" s="202"/>
      <c r="P148" s="205"/>
      <c r="Q148" s="205"/>
    </row>
    <row r="149" spans="15:17" x14ac:dyDescent="0.3">
      <c r="O149" s="202"/>
      <c r="P149" s="205"/>
      <c r="Q149" s="205"/>
    </row>
    <row r="150" spans="15:17" x14ac:dyDescent="0.3">
      <c r="O150" s="202"/>
      <c r="P150" s="205"/>
      <c r="Q150" s="205"/>
    </row>
    <row r="151" spans="15:17" x14ac:dyDescent="0.3">
      <c r="O151" s="202"/>
      <c r="P151" s="205"/>
      <c r="Q151" s="205"/>
    </row>
    <row r="152" spans="15:17" x14ac:dyDescent="0.3">
      <c r="O152" s="202"/>
      <c r="P152" s="205"/>
      <c r="Q152" s="205"/>
    </row>
    <row r="153" spans="15:17" x14ac:dyDescent="0.3">
      <c r="O153" s="202"/>
      <c r="P153" s="205"/>
      <c r="Q153" s="205"/>
    </row>
    <row r="154" spans="15:17" x14ac:dyDescent="0.3">
      <c r="O154" s="202"/>
      <c r="P154" s="205"/>
      <c r="Q154" s="205"/>
    </row>
    <row r="155" spans="15:17" x14ac:dyDescent="0.3">
      <c r="O155" s="202"/>
      <c r="P155" s="205"/>
      <c r="Q155" s="205"/>
    </row>
    <row r="156" spans="15:17" x14ac:dyDescent="0.3">
      <c r="O156" s="202"/>
      <c r="P156" s="205"/>
      <c r="Q156" s="205"/>
    </row>
    <row r="157" spans="15:17" x14ac:dyDescent="0.3">
      <c r="O157" s="202"/>
      <c r="P157" s="205"/>
      <c r="Q157" s="205"/>
    </row>
    <row r="158" spans="15:17" x14ac:dyDescent="0.3">
      <c r="O158" s="202"/>
      <c r="P158" s="205"/>
      <c r="Q158" s="205"/>
    </row>
    <row r="159" spans="15:17" x14ac:dyDescent="0.3">
      <c r="O159" s="202"/>
      <c r="P159" s="205"/>
      <c r="Q159" s="205"/>
    </row>
    <row r="160" spans="15:17" x14ac:dyDescent="0.3">
      <c r="O160" s="202"/>
      <c r="P160" s="205"/>
      <c r="Q160" s="205"/>
    </row>
    <row r="161" spans="15:17" x14ac:dyDescent="0.3">
      <c r="O161" s="202"/>
      <c r="P161" s="205"/>
      <c r="Q161" s="205"/>
    </row>
    <row r="162" spans="15:17" x14ac:dyDescent="0.3">
      <c r="O162" s="202"/>
      <c r="P162" s="205"/>
      <c r="Q162" s="205"/>
    </row>
    <row r="163" spans="15:17" x14ac:dyDescent="0.3">
      <c r="O163" s="202"/>
      <c r="P163" s="205"/>
      <c r="Q163" s="205"/>
    </row>
    <row r="164" spans="15:17" x14ac:dyDescent="0.3">
      <c r="O164" s="202"/>
      <c r="P164" s="205"/>
      <c r="Q164" s="205"/>
    </row>
    <row r="165" spans="15:17" x14ac:dyDescent="0.3">
      <c r="O165" s="202"/>
      <c r="P165" s="205"/>
      <c r="Q165" s="205"/>
    </row>
    <row r="166" spans="15:17" x14ac:dyDescent="0.3">
      <c r="O166" s="202"/>
      <c r="P166" s="205"/>
      <c r="Q166" s="205"/>
    </row>
    <row r="167" spans="15:17" x14ac:dyDescent="0.3">
      <c r="O167" s="202"/>
      <c r="P167" s="205"/>
      <c r="Q167" s="205"/>
    </row>
    <row r="168" spans="15:17" x14ac:dyDescent="0.3">
      <c r="O168" s="202"/>
      <c r="P168" s="205"/>
      <c r="Q168" s="205"/>
    </row>
    <row r="169" spans="15:17" x14ac:dyDescent="0.3">
      <c r="O169" s="202"/>
      <c r="P169" s="205"/>
      <c r="Q169" s="205"/>
    </row>
    <row r="170" spans="15:17" x14ac:dyDescent="0.3">
      <c r="O170" s="202"/>
      <c r="P170" s="205"/>
      <c r="Q170" s="205"/>
    </row>
    <row r="171" spans="15:17" x14ac:dyDescent="0.3">
      <c r="O171" s="202"/>
      <c r="P171" s="205"/>
      <c r="Q171" s="205"/>
    </row>
    <row r="172" spans="15:17" x14ac:dyDescent="0.3">
      <c r="O172" s="202"/>
      <c r="P172" s="205"/>
      <c r="Q172" s="205"/>
    </row>
    <row r="173" spans="15:17" x14ac:dyDescent="0.3">
      <c r="O173" s="202"/>
      <c r="P173" s="205"/>
      <c r="Q173" s="205"/>
    </row>
    <row r="174" spans="15:17" x14ac:dyDescent="0.3">
      <c r="O174" s="202"/>
      <c r="P174" s="205"/>
      <c r="Q174" s="205"/>
    </row>
    <row r="175" spans="15:17" x14ac:dyDescent="0.3">
      <c r="O175" s="202"/>
      <c r="P175" s="205"/>
      <c r="Q175" s="205"/>
    </row>
    <row r="176" spans="15:17" x14ac:dyDescent="0.3">
      <c r="O176" s="202"/>
      <c r="P176" s="205"/>
      <c r="Q176" s="205"/>
    </row>
    <row r="177" spans="15:17" x14ac:dyDescent="0.3">
      <c r="O177" s="202"/>
      <c r="P177" s="205"/>
      <c r="Q177" s="205"/>
    </row>
    <row r="178" spans="15:17" x14ac:dyDescent="0.3">
      <c r="O178" s="202"/>
      <c r="P178" s="205"/>
      <c r="Q178" s="205"/>
    </row>
    <row r="179" spans="15:17" x14ac:dyDescent="0.3">
      <c r="O179" s="202"/>
      <c r="P179" s="205"/>
      <c r="Q179" s="205"/>
    </row>
    <row r="180" spans="15:17" x14ac:dyDescent="0.3">
      <c r="O180" s="202"/>
      <c r="P180" s="205"/>
      <c r="Q180" s="205"/>
    </row>
    <row r="181" spans="15:17" x14ac:dyDescent="0.3">
      <c r="O181" s="202"/>
      <c r="P181" s="205"/>
      <c r="Q181" s="205"/>
    </row>
    <row r="182" spans="15:17" x14ac:dyDescent="0.3">
      <c r="O182" s="202"/>
      <c r="P182" s="205"/>
      <c r="Q182" s="205"/>
    </row>
    <row r="183" spans="15:17" x14ac:dyDescent="0.3">
      <c r="O183" s="202"/>
      <c r="P183" s="205"/>
      <c r="Q183" s="205"/>
    </row>
    <row r="184" spans="15:17" x14ac:dyDescent="0.3">
      <c r="O184" s="202"/>
      <c r="P184" s="205"/>
      <c r="Q184" s="205"/>
    </row>
    <row r="185" spans="15:17" x14ac:dyDescent="0.3">
      <c r="O185" s="202"/>
      <c r="P185" s="205"/>
      <c r="Q185" s="205"/>
    </row>
    <row r="186" spans="15:17" x14ac:dyDescent="0.3">
      <c r="O186" s="202"/>
      <c r="P186" s="205"/>
      <c r="Q186" s="205"/>
    </row>
    <row r="187" spans="15:17" x14ac:dyDescent="0.3">
      <c r="O187" s="202"/>
      <c r="P187" s="205"/>
      <c r="Q187" s="205"/>
    </row>
    <row r="188" spans="15:17" x14ac:dyDescent="0.3">
      <c r="O188" s="202"/>
      <c r="P188" s="205"/>
      <c r="Q188" s="205"/>
    </row>
    <row r="189" spans="15:17" x14ac:dyDescent="0.3">
      <c r="O189" s="202"/>
      <c r="P189" s="205"/>
      <c r="Q189" s="205"/>
    </row>
    <row r="190" spans="15:17" x14ac:dyDescent="0.3">
      <c r="O190" s="202"/>
      <c r="P190" s="205"/>
      <c r="Q190" s="205"/>
    </row>
    <row r="191" spans="15:17" x14ac:dyDescent="0.3">
      <c r="O191" s="202"/>
      <c r="P191" s="205"/>
      <c r="Q191" s="205"/>
    </row>
    <row r="192" spans="15:17" x14ac:dyDescent="0.3">
      <c r="O192" s="202"/>
      <c r="P192" s="205"/>
      <c r="Q192" s="205"/>
    </row>
    <row r="193" spans="15:17" x14ac:dyDescent="0.3">
      <c r="O193" s="202"/>
      <c r="P193" s="205"/>
      <c r="Q193" s="205"/>
    </row>
    <row r="194" spans="15:17" x14ac:dyDescent="0.3">
      <c r="O194" s="202"/>
      <c r="P194" s="205"/>
      <c r="Q194" s="205"/>
    </row>
    <row r="195" spans="15:17" x14ac:dyDescent="0.3">
      <c r="O195" s="202"/>
      <c r="P195" s="205"/>
      <c r="Q195" s="205"/>
    </row>
    <row r="196" spans="15:17" x14ac:dyDescent="0.3">
      <c r="O196" s="202"/>
      <c r="P196" s="205"/>
      <c r="Q196" s="205"/>
    </row>
    <row r="197" spans="15:17" x14ac:dyDescent="0.3">
      <c r="O197" s="202"/>
      <c r="P197" s="205"/>
      <c r="Q197" s="205"/>
    </row>
    <row r="198" spans="15:17" x14ac:dyDescent="0.3">
      <c r="O198" s="202"/>
      <c r="P198" s="205"/>
      <c r="Q198" s="205"/>
    </row>
    <row r="199" spans="15:17" x14ac:dyDescent="0.3">
      <c r="O199" s="202"/>
      <c r="P199" s="205"/>
      <c r="Q199" s="205"/>
    </row>
    <row r="200" spans="15:17" x14ac:dyDescent="0.3">
      <c r="O200" s="202"/>
      <c r="P200" s="205"/>
      <c r="Q200" s="205"/>
    </row>
    <row r="201" spans="15:17" x14ac:dyDescent="0.3">
      <c r="O201" s="202"/>
      <c r="P201" s="205"/>
      <c r="Q201" s="205"/>
    </row>
    <row r="202" spans="15:17" x14ac:dyDescent="0.3">
      <c r="O202" s="202"/>
      <c r="P202" s="205"/>
      <c r="Q202" s="205"/>
    </row>
    <row r="203" spans="15:17" x14ac:dyDescent="0.3">
      <c r="O203" s="202"/>
      <c r="P203" s="205"/>
      <c r="Q203" s="205"/>
    </row>
    <row r="204" spans="15:17" x14ac:dyDescent="0.3">
      <c r="O204" s="202"/>
      <c r="P204" s="205"/>
      <c r="Q204" s="205"/>
    </row>
    <row r="205" spans="15:17" x14ac:dyDescent="0.3">
      <c r="O205" s="202"/>
      <c r="P205" s="205"/>
      <c r="Q205" s="205"/>
    </row>
    <row r="206" spans="15:17" x14ac:dyDescent="0.3">
      <c r="O206" s="202"/>
      <c r="P206" s="205"/>
      <c r="Q206" s="205"/>
    </row>
    <row r="207" spans="15:17" x14ac:dyDescent="0.3">
      <c r="O207" s="202"/>
      <c r="P207" s="205"/>
      <c r="Q207" s="205"/>
    </row>
    <row r="208" spans="15:17" x14ac:dyDescent="0.3">
      <c r="O208" s="202"/>
      <c r="P208" s="205"/>
      <c r="Q208" s="205"/>
    </row>
    <row r="209" spans="15:17" x14ac:dyDescent="0.3">
      <c r="O209" s="202"/>
      <c r="P209" s="205"/>
      <c r="Q209" s="205"/>
    </row>
    <row r="210" spans="15:17" x14ac:dyDescent="0.3">
      <c r="O210" s="202"/>
      <c r="P210" s="205"/>
      <c r="Q210" s="205"/>
    </row>
    <row r="211" spans="15:17" x14ac:dyDescent="0.3">
      <c r="O211" s="202"/>
      <c r="P211" s="205"/>
      <c r="Q211" s="205"/>
    </row>
    <row r="212" spans="15:17" x14ac:dyDescent="0.3">
      <c r="O212" s="202"/>
      <c r="P212" s="205"/>
      <c r="Q212" s="205"/>
    </row>
    <row r="213" spans="15:17" x14ac:dyDescent="0.3">
      <c r="O213" s="202"/>
      <c r="P213" s="205"/>
      <c r="Q213" s="205"/>
    </row>
    <row r="214" spans="15:17" x14ac:dyDescent="0.3">
      <c r="O214" s="202"/>
      <c r="P214" s="205"/>
      <c r="Q214" s="205"/>
    </row>
    <row r="215" spans="15:17" x14ac:dyDescent="0.3">
      <c r="O215" s="202"/>
      <c r="P215" s="205"/>
      <c r="Q215" s="205"/>
    </row>
    <row r="216" spans="15:17" x14ac:dyDescent="0.3">
      <c r="O216" s="202"/>
      <c r="P216" s="205"/>
      <c r="Q216" s="205"/>
    </row>
    <row r="217" spans="15:17" x14ac:dyDescent="0.3">
      <c r="O217" s="202"/>
      <c r="P217" s="205"/>
      <c r="Q217" s="205"/>
    </row>
    <row r="218" spans="15:17" x14ac:dyDescent="0.3">
      <c r="O218" s="202"/>
      <c r="P218" s="205"/>
      <c r="Q218" s="205"/>
    </row>
    <row r="219" spans="15:17" x14ac:dyDescent="0.3">
      <c r="O219" s="202"/>
      <c r="P219" s="205"/>
      <c r="Q219" s="205"/>
    </row>
    <row r="220" spans="15:17" x14ac:dyDescent="0.3">
      <c r="O220" s="202"/>
      <c r="P220" s="205"/>
      <c r="Q220" s="205"/>
    </row>
    <row r="221" spans="15:17" x14ac:dyDescent="0.3">
      <c r="O221" s="202"/>
      <c r="P221" s="205"/>
      <c r="Q221" s="205"/>
    </row>
    <row r="222" spans="15:17" x14ac:dyDescent="0.3">
      <c r="O222" s="202"/>
      <c r="P222" s="205"/>
      <c r="Q222" s="205"/>
    </row>
    <row r="223" spans="15:17" x14ac:dyDescent="0.3">
      <c r="O223" s="202"/>
      <c r="P223" s="205"/>
      <c r="Q223" s="205"/>
    </row>
    <row r="224" spans="15:17" x14ac:dyDescent="0.3">
      <c r="O224" s="202"/>
      <c r="P224" s="205"/>
      <c r="Q224" s="205"/>
    </row>
    <row r="225" spans="15:17" x14ac:dyDescent="0.3">
      <c r="O225" s="202"/>
      <c r="P225" s="205"/>
      <c r="Q225" s="205"/>
    </row>
    <row r="226" spans="15:17" x14ac:dyDescent="0.3">
      <c r="O226" s="202"/>
      <c r="P226" s="205"/>
      <c r="Q226" s="205"/>
    </row>
    <row r="227" spans="15:17" x14ac:dyDescent="0.3">
      <c r="O227" s="202"/>
      <c r="P227" s="205"/>
      <c r="Q227" s="205"/>
    </row>
    <row r="228" spans="15:17" x14ac:dyDescent="0.3">
      <c r="O228" s="202"/>
      <c r="P228" s="205"/>
      <c r="Q228" s="205"/>
    </row>
    <row r="229" spans="15:17" x14ac:dyDescent="0.3">
      <c r="O229" s="202"/>
      <c r="P229" s="205"/>
      <c r="Q229" s="205"/>
    </row>
    <row r="230" spans="15:17" x14ac:dyDescent="0.3">
      <c r="O230" s="202"/>
      <c r="P230" s="205"/>
      <c r="Q230" s="205"/>
    </row>
    <row r="231" spans="15:17" x14ac:dyDescent="0.3">
      <c r="O231" s="202"/>
      <c r="P231" s="205"/>
      <c r="Q231" s="205"/>
    </row>
    <row r="232" spans="15:17" x14ac:dyDescent="0.3">
      <c r="O232" s="202"/>
      <c r="P232" s="205"/>
      <c r="Q232" s="205"/>
    </row>
    <row r="233" spans="15:17" x14ac:dyDescent="0.3">
      <c r="O233" s="202"/>
      <c r="P233" s="205"/>
      <c r="Q233" s="205"/>
    </row>
    <row r="234" spans="15:17" x14ac:dyDescent="0.3">
      <c r="O234" s="202"/>
      <c r="P234" s="205"/>
      <c r="Q234" s="205"/>
    </row>
    <row r="235" spans="15:17" x14ac:dyDescent="0.3">
      <c r="O235" s="202"/>
      <c r="P235" s="205"/>
      <c r="Q235" s="205"/>
    </row>
    <row r="236" spans="15:17" x14ac:dyDescent="0.3">
      <c r="O236" s="202"/>
      <c r="P236" s="205"/>
      <c r="Q236" s="205"/>
    </row>
    <row r="237" spans="15:17" x14ac:dyDescent="0.3">
      <c r="O237" s="202"/>
      <c r="P237" s="205"/>
      <c r="Q237" s="205"/>
    </row>
    <row r="238" spans="15:17" x14ac:dyDescent="0.3">
      <c r="O238" s="202"/>
      <c r="P238" s="205"/>
      <c r="Q238" s="205"/>
    </row>
    <row r="239" spans="15:17" x14ac:dyDescent="0.3">
      <c r="O239" s="202"/>
      <c r="P239" s="205"/>
      <c r="Q239" s="205"/>
    </row>
    <row r="240" spans="15:17" x14ac:dyDescent="0.3">
      <c r="O240" s="202"/>
      <c r="P240" s="205"/>
      <c r="Q240" s="205"/>
    </row>
    <row r="241" spans="15:17" x14ac:dyDescent="0.3">
      <c r="O241" s="202"/>
      <c r="P241" s="205"/>
      <c r="Q241" s="205"/>
    </row>
    <row r="242" spans="15:17" x14ac:dyDescent="0.3">
      <c r="O242" s="202"/>
      <c r="P242" s="205"/>
      <c r="Q242" s="205"/>
    </row>
    <row r="243" spans="15:17" x14ac:dyDescent="0.3">
      <c r="O243" s="202"/>
      <c r="P243" s="205"/>
      <c r="Q243" s="205"/>
    </row>
    <row r="244" spans="15:17" x14ac:dyDescent="0.3">
      <c r="O244" s="202"/>
      <c r="P244" s="205"/>
      <c r="Q244" s="205"/>
    </row>
    <row r="245" spans="15:17" x14ac:dyDescent="0.3">
      <c r="O245" s="202"/>
      <c r="P245" s="205"/>
      <c r="Q245" s="205"/>
    </row>
    <row r="246" spans="15:17" x14ac:dyDescent="0.3">
      <c r="O246" s="202"/>
      <c r="P246" s="205"/>
      <c r="Q246" s="205"/>
    </row>
    <row r="247" spans="15:17" x14ac:dyDescent="0.3">
      <c r="O247" s="202"/>
      <c r="P247" s="205"/>
      <c r="Q247" s="205"/>
    </row>
    <row r="248" spans="15:17" x14ac:dyDescent="0.3">
      <c r="O248" s="202"/>
      <c r="P248" s="205"/>
      <c r="Q248" s="205"/>
    </row>
    <row r="249" spans="15:17" x14ac:dyDescent="0.3">
      <c r="O249" s="202"/>
      <c r="P249" s="205"/>
      <c r="Q249" s="205"/>
    </row>
    <row r="250" spans="15:17" x14ac:dyDescent="0.3">
      <c r="O250" s="202"/>
      <c r="P250" s="205"/>
      <c r="Q250" s="205"/>
    </row>
    <row r="251" spans="15:17" x14ac:dyDescent="0.3">
      <c r="O251" s="202"/>
      <c r="P251" s="205"/>
      <c r="Q251" s="205"/>
    </row>
    <row r="252" spans="15:17" x14ac:dyDescent="0.3">
      <c r="O252" s="202"/>
      <c r="P252" s="205"/>
      <c r="Q252" s="205"/>
    </row>
    <row r="253" spans="15:17" x14ac:dyDescent="0.3">
      <c r="O253" s="202"/>
      <c r="P253" s="205"/>
      <c r="Q253" s="205"/>
    </row>
    <row r="254" spans="15:17" x14ac:dyDescent="0.3">
      <c r="O254" s="202"/>
      <c r="P254" s="205"/>
      <c r="Q254" s="205"/>
    </row>
    <row r="255" spans="15:17" x14ac:dyDescent="0.3">
      <c r="O255" s="202"/>
      <c r="P255" s="205"/>
      <c r="Q255" s="205"/>
    </row>
    <row r="256" spans="15:17" x14ac:dyDescent="0.3">
      <c r="O256" s="202"/>
      <c r="P256" s="205"/>
      <c r="Q256" s="205"/>
    </row>
    <row r="257" spans="15:17" x14ac:dyDescent="0.3">
      <c r="O257" s="202"/>
      <c r="P257" s="205"/>
      <c r="Q257" s="205"/>
    </row>
    <row r="258" spans="15:17" x14ac:dyDescent="0.3">
      <c r="O258" s="202"/>
      <c r="P258" s="205"/>
      <c r="Q258" s="205"/>
    </row>
    <row r="259" spans="15:17" x14ac:dyDescent="0.3">
      <c r="O259" s="202"/>
      <c r="P259" s="205"/>
      <c r="Q259" s="205"/>
    </row>
    <row r="260" spans="15:17" x14ac:dyDescent="0.3">
      <c r="O260" s="202"/>
      <c r="P260" s="205"/>
      <c r="Q260" s="205"/>
    </row>
    <row r="261" spans="15:17" x14ac:dyDescent="0.3">
      <c r="O261" s="202"/>
      <c r="P261" s="205"/>
      <c r="Q261" s="205"/>
    </row>
    <row r="262" spans="15:17" x14ac:dyDescent="0.3">
      <c r="O262" s="202"/>
      <c r="P262" s="205"/>
      <c r="Q262" s="205"/>
    </row>
    <row r="263" spans="15:17" x14ac:dyDescent="0.3">
      <c r="O263" s="202"/>
      <c r="P263" s="205"/>
      <c r="Q263" s="205"/>
    </row>
    <row r="264" spans="15:17" x14ac:dyDescent="0.3">
      <c r="O264" s="202"/>
      <c r="P264" s="205"/>
      <c r="Q264" s="205"/>
    </row>
    <row r="265" spans="15:17" x14ac:dyDescent="0.3">
      <c r="O265" s="202"/>
      <c r="P265" s="205"/>
      <c r="Q265" s="205"/>
    </row>
    <row r="266" spans="15:17" x14ac:dyDescent="0.3">
      <c r="O266" s="202"/>
      <c r="P266" s="205"/>
      <c r="Q266" s="205"/>
    </row>
    <row r="267" spans="15:17" x14ac:dyDescent="0.3">
      <c r="O267" s="202"/>
      <c r="P267" s="205"/>
      <c r="Q267" s="205"/>
    </row>
    <row r="268" spans="15:17" x14ac:dyDescent="0.3">
      <c r="O268" s="202"/>
      <c r="P268" s="205"/>
      <c r="Q268" s="205"/>
    </row>
    <row r="269" spans="15:17" x14ac:dyDescent="0.3">
      <c r="O269" s="202"/>
      <c r="P269" s="205"/>
      <c r="Q269" s="205"/>
    </row>
    <row r="270" spans="15:17" x14ac:dyDescent="0.3">
      <c r="O270" s="202"/>
      <c r="P270" s="205"/>
      <c r="Q270" s="205"/>
    </row>
    <row r="271" spans="15:17" x14ac:dyDescent="0.3">
      <c r="O271" s="202"/>
      <c r="P271" s="205"/>
      <c r="Q271" s="205"/>
    </row>
    <row r="272" spans="15:17" x14ac:dyDescent="0.3">
      <c r="O272" s="202"/>
      <c r="P272" s="205"/>
      <c r="Q272" s="205"/>
    </row>
    <row r="273" spans="15:17" x14ac:dyDescent="0.3">
      <c r="O273" s="202"/>
      <c r="P273" s="205"/>
      <c r="Q273" s="205"/>
    </row>
    <row r="274" spans="15:17" x14ac:dyDescent="0.3">
      <c r="O274" s="202"/>
      <c r="P274" s="205"/>
      <c r="Q274" s="205"/>
    </row>
    <row r="275" spans="15:17" x14ac:dyDescent="0.3">
      <c r="O275" s="202"/>
      <c r="P275" s="205"/>
      <c r="Q275" s="205"/>
    </row>
    <row r="276" spans="15:17" x14ac:dyDescent="0.3">
      <c r="O276" s="202"/>
      <c r="P276" s="205"/>
      <c r="Q276" s="205"/>
    </row>
    <row r="277" spans="15:17" x14ac:dyDescent="0.3">
      <c r="O277" s="202"/>
      <c r="P277" s="205"/>
      <c r="Q277" s="205"/>
    </row>
    <row r="278" spans="15:17" x14ac:dyDescent="0.3">
      <c r="O278" s="202"/>
      <c r="P278" s="205"/>
      <c r="Q278" s="205"/>
    </row>
    <row r="279" spans="15:17" x14ac:dyDescent="0.3">
      <c r="O279" s="202"/>
      <c r="P279" s="205"/>
      <c r="Q279" s="205"/>
    </row>
    <row r="280" spans="15:17" x14ac:dyDescent="0.3">
      <c r="O280" s="202"/>
      <c r="P280" s="205"/>
      <c r="Q280" s="205"/>
    </row>
    <row r="281" spans="15:17" x14ac:dyDescent="0.3">
      <c r="O281" s="202"/>
      <c r="P281" s="205"/>
      <c r="Q281" s="205"/>
    </row>
    <row r="282" spans="15:17" x14ac:dyDescent="0.3">
      <c r="O282" s="202"/>
      <c r="P282" s="205"/>
      <c r="Q282" s="205"/>
    </row>
    <row r="283" spans="15:17" x14ac:dyDescent="0.3">
      <c r="O283" s="202"/>
      <c r="P283" s="205"/>
      <c r="Q283" s="205"/>
    </row>
    <row r="284" spans="15:17" x14ac:dyDescent="0.3">
      <c r="O284" s="202"/>
      <c r="P284" s="205"/>
      <c r="Q284" s="205"/>
    </row>
    <row r="285" spans="15:17" x14ac:dyDescent="0.3">
      <c r="O285" s="202"/>
      <c r="P285" s="205"/>
      <c r="Q285" s="205"/>
    </row>
    <row r="286" spans="15:17" x14ac:dyDescent="0.3">
      <c r="O286" s="202"/>
      <c r="P286" s="205"/>
      <c r="Q286" s="205"/>
    </row>
    <row r="287" spans="15:17" x14ac:dyDescent="0.3">
      <c r="O287" s="202"/>
      <c r="P287" s="205"/>
      <c r="Q287" s="205"/>
    </row>
    <row r="288" spans="15:17" x14ac:dyDescent="0.3">
      <c r="O288" s="202"/>
      <c r="P288" s="205"/>
      <c r="Q288" s="205"/>
    </row>
    <row r="289" spans="15:17" x14ac:dyDescent="0.3">
      <c r="O289" s="202"/>
      <c r="P289" s="205"/>
      <c r="Q289" s="205"/>
    </row>
    <row r="290" spans="15:17" x14ac:dyDescent="0.3">
      <c r="O290" s="202"/>
      <c r="P290" s="205"/>
      <c r="Q290" s="205"/>
    </row>
    <row r="291" spans="15:17" x14ac:dyDescent="0.3">
      <c r="O291" s="202"/>
      <c r="P291" s="205"/>
      <c r="Q291" s="205"/>
    </row>
    <row r="292" spans="15:17" x14ac:dyDescent="0.3">
      <c r="O292" s="202"/>
      <c r="P292" s="205"/>
      <c r="Q292" s="205"/>
    </row>
    <row r="293" spans="15:17" x14ac:dyDescent="0.3">
      <c r="O293" s="202"/>
      <c r="P293" s="205"/>
      <c r="Q293" s="205"/>
    </row>
    <row r="294" spans="15:17" x14ac:dyDescent="0.3">
      <c r="O294" s="202"/>
      <c r="P294" s="205"/>
      <c r="Q294" s="205"/>
    </row>
    <row r="295" spans="15:17" x14ac:dyDescent="0.3">
      <c r="O295" s="202"/>
      <c r="P295" s="205"/>
      <c r="Q295" s="205"/>
    </row>
    <row r="296" spans="15:17" x14ac:dyDescent="0.3">
      <c r="O296" s="202"/>
      <c r="P296" s="205"/>
      <c r="Q296" s="205"/>
    </row>
    <row r="297" spans="15:17" x14ac:dyDescent="0.3">
      <c r="O297" s="202"/>
      <c r="P297" s="205"/>
      <c r="Q297" s="205"/>
    </row>
    <row r="298" spans="15:17" x14ac:dyDescent="0.3">
      <c r="O298" s="202"/>
      <c r="P298" s="205"/>
      <c r="Q298" s="205"/>
    </row>
    <row r="299" spans="15:17" x14ac:dyDescent="0.3">
      <c r="O299" s="202"/>
      <c r="P299" s="205"/>
      <c r="Q299" s="205"/>
    </row>
    <row r="300" spans="15:17" x14ac:dyDescent="0.3">
      <c r="O300" s="202"/>
      <c r="P300" s="205"/>
      <c r="Q300" s="205"/>
    </row>
    <row r="301" spans="15:17" x14ac:dyDescent="0.3">
      <c r="O301" s="202"/>
      <c r="P301" s="205"/>
      <c r="Q301" s="205"/>
    </row>
    <row r="302" spans="15:17" x14ac:dyDescent="0.3">
      <c r="O302" s="202"/>
      <c r="P302" s="205"/>
      <c r="Q302" s="205"/>
    </row>
    <row r="303" spans="15:17" x14ac:dyDescent="0.3">
      <c r="O303" s="202"/>
      <c r="P303" s="205"/>
      <c r="Q303" s="205"/>
    </row>
    <row r="304" spans="15:17" x14ac:dyDescent="0.3">
      <c r="O304" s="202"/>
      <c r="P304" s="205"/>
      <c r="Q304" s="205"/>
    </row>
    <row r="305" spans="15:17" x14ac:dyDescent="0.3">
      <c r="O305" s="202"/>
      <c r="P305" s="205"/>
      <c r="Q305" s="205"/>
    </row>
    <row r="306" spans="15:17" x14ac:dyDescent="0.3">
      <c r="O306" s="202"/>
      <c r="P306" s="205"/>
      <c r="Q306" s="205"/>
    </row>
    <row r="307" spans="15:17" x14ac:dyDescent="0.3">
      <c r="O307" s="202"/>
      <c r="P307" s="205"/>
      <c r="Q307" s="205"/>
    </row>
    <row r="308" spans="15:17" x14ac:dyDescent="0.3">
      <c r="O308" s="202"/>
      <c r="P308" s="205"/>
      <c r="Q308" s="205"/>
    </row>
    <row r="309" spans="15:17" x14ac:dyDescent="0.3">
      <c r="O309" s="202"/>
      <c r="P309" s="205"/>
      <c r="Q309" s="205"/>
    </row>
    <row r="310" spans="15:17" x14ac:dyDescent="0.3">
      <c r="O310" s="202"/>
      <c r="P310" s="205"/>
      <c r="Q310" s="205"/>
    </row>
    <row r="311" spans="15:17" x14ac:dyDescent="0.3">
      <c r="O311" s="202"/>
      <c r="P311" s="205"/>
      <c r="Q311" s="205"/>
    </row>
    <row r="312" spans="15:17" x14ac:dyDescent="0.3">
      <c r="O312" s="202"/>
      <c r="P312" s="205"/>
      <c r="Q312" s="205"/>
    </row>
    <row r="313" spans="15:17" x14ac:dyDescent="0.3">
      <c r="O313" s="202"/>
      <c r="P313" s="205"/>
      <c r="Q313" s="205"/>
    </row>
    <row r="314" spans="15:17" x14ac:dyDescent="0.3">
      <c r="O314" s="202"/>
      <c r="P314" s="205"/>
      <c r="Q314" s="205"/>
    </row>
    <row r="315" spans="15:17" x14ac:dyDescent="0.3">
      <c r="O315" s="202"/>
      <c r="P315" s="205"/>
      <c r="Q315" s="205"/>
    </row>
    <row r="316" spans="15:17" x14ac:dyDescent="0.3">
      <c r="O316" s="202"/>
      <c r="P316" s="205"/>
      <c r="Q316" s="205"/>
    </row>
    <row r="317" spans="15:17" x14ac:dyDescent="0.3">
      <c r="O317" s="202"/>
      <c r="P317" s="205"/>
      <c r="Q317" s="205"/>
    </row>
    <row r="318" spans="15:17" x14ac:dyDescent="0.3">
      <c r="O318" s="202"/>
      <c r="P318" s="205"/>
      <c r="Q318" s="205"/>
    </row>
    <row r="319" spans="15:17" x14ac:dyDescent="0.3">
      <c r="O319" s="202"/>
      <c r="P319" s="205"/>
      <c r="Q319" s="205"/>
    </row>
    <row r="320" spans="15:17" x14ac:dyDescent="0.3">
      <c r="O320" s="202"/>
      <c r="P320" s="205"/>
      <c r="Q320" s="205"/>
    </row>
    <row r="321" spans="15:17" x14ac:dyDescent="0.3">
      <c r="O321" s="202"/>
      <c r="P321" s="205"/>
      <c r="Q321" s="205"/>
    </row>
    <row r="322" spans="15:17" x14ac:dyDescent="0.3">
      <c r="O322" s="202"/>
      <c r="P322" s="205"/>
      <c r="Q322" s="205"/>
    </row>
    <row r="323" spans="15:17" x14ac:dyDescent="0.3">
      <c r="O323" s="202"/>
      <c r="P323" s="205"/>
      <c r="Q323" s="205"/>
    </row>
    <row r="324" spans="15:17" x14ac:dyDescent="0.3">
      <c r="O324" s="202"/>
      <c r="P324" s="205"/>
      <c r="Q324" s="205"/>
    </row>
    <row r="325" spans="15:17" x14ac:dyDescent="0.3">
      <c r="O325" s="202"/>
      <c r="P325" s="205"/>
      <c r="Q325" s="205"/>
    </row>
    <row r="326" spans="15:17" x14ac:dyDescent="0.3">
      <c r="O326" s="202"/>
      <c r="P326" s="205"/>
      <c r="Q326" s="205"/>
    </row>
    <row r="327" spans="15:17" x14ac:dyDescent="0.3">
      <c r="O327" s="202"/>
      <c r="P327" s="205"/>
      <c r="Q327" s="205"/>
    </row>
    <row r="328" spans="15:17" x14ac:dyDescent="0.3">
      <c r="O328" s="202"/>
      <c r="P328" s="205"/>
      <c r="Q328" s="205"/>
    </row>
    <row r="329" spans="15:17" x14ac:dyDescent="0.3">
      <c r="O329" s="202"/>
      <c r="P329" s="205"/>
      <c r="Q329" s="205"/>
    </row>
    <row r="330" spans="15:17" x14ac:dyDescent="0.3">
      <c r="O330" s="202"/>
      <c r="P330" s="205"/>
      <c r="Q330" s="205"/>
    </row>
    <row r="331" spans="15:17" x14ac:dyDescent="0.3">
      <c r="O331" s="202"/>
      <c r="P331" s="205"/>
      <c r="Q331" s="205"/>
    </row>
    <row r="332" spans="15:17" x14ac:dyDescent="0.3">
      <c r="O332" s="202"/>
      <c r="P332" s="205"/>
      <c r="Q332" s="205"/>
    </row>
    <row r="333" spans="15:17" x14ac:dyDescent="0.3">
      <c r="O333" s="202"/>
      <c r="P333" s="205"/>
      <c r="Q333" s="205"/>
    </row>
    <row r="334" spans="15:17" x14ac:dyDescent="0.3">
      <c r="O334" s="202"/>
      <c r="P334" s="205"/>
      <c r="Q334" s="205"/>
    </row>
    <row r="335" spans="15:17" x14ac:dyDescent="0.3">
      <c r="O335" s="202"/>
      <c r="P335" s="205"/>
      <c r="Q335" s="205"/>
    </row>
    <row r="336" spans="15:17" x14ac:dyDescent="0.3">
      <c r="O336" s="202"/>
      <c r="P336" s="205"/>
      <c r="Q336" s="205"/>
    </row>
    <row r="337" spans="15:17" x14ac:dyDescent="0.3">
      <c r="O337" s="202"/>
      <c r="P337" s="205"/>
      <c r="Q337" s="205"/>
    </row>
    <row r="338" spans="15:17" x14ac:dyDescent="0.3">
      <c r="O338" s="202"/>
      <c r="P338" s="205"/>
      <c r="Q338" s="205"/>
    </row>
    <row r="339" spans="15:17" x14ac:dyDescent="0.3">
      <c r="O339" s="202"/>
      <c r="P339" s="205"/>
      <c r="Q339" s="205"/>
    </row>
    <row r="340" spans="15:17" x14ac:dyDescent="0.3">
      <c r="O340" s="202"/>
      <c r="P340" s="205"/>
      <c r="Q340" s="205"/>
    </row>
    <row r="341" spans="15:17" x14ac:dyDescent="0.3">
      <c r="O341" s="202"/>
      <c r="P341" s="205"/>
      <c r="Q341" s="205"/>
    </row>
    <row r="342" spans="15:17" x14ac:dyDescent="0.3">
      <c r="O342" s="202"/>
      <c r="P342" s="205"/>
      <c r="Q342" s="205"/>
    </row>
    <row r="343" spans="15:17" x14ac:dyDescent="0.3">
      <c r="O343" s="202"/>
      <c r="P343" s="205"/>
      <c r="Q343" s="205"/>
    </row>
    <row r="344" spans="15:17" x14ac:dyDescent="0.3">
      <c r="O344" s="202"/>
      <c r="P344" s="205"/>
      <c r="Q344" s="205"/>
    </row>
    <row r="345" spans="15:17" x14ac:dyDescent="0.3">
      <c r="O345" s="202"/>
      <c r="P345" s="205"/>
      <c r="Q345" s="205"/>
    </row>
    <row r="346" spans="15:17" x14ac:dyDescent="0.3">
      <c r="O346" s="202"/>
      <c r="P346" s="205"/>
      <c r="Q346" s="205"/>
    </row>
    <row r="347" spans="15:17" x14ac:dyDescent="0.3">
      <c r="O347" s="202"/>
      <c r="P347" s="205"/>
      <c r="Q347" s="205"/>
    </row>
    <row r="348" spans="15:17" x14ac:dyDescent="0.3">
      <c r="O348" s="202"/>
      <c r="P348" s="205"/>
      <c r="Q348" s="205"/>
    </row>
    <row r="349" spans="15:17" x14ac:dyDescent="0.3">
      <c r="O349" s="202"/>
      <c r="P349" s="205"/>
      <c r="Q349" s="205"/>
    </row>
    <row r="350" spans="15:17" x14ac:dyDescent="0.3">
      <c r="O350" s="202"/>
      <c r="P350" s="205"/>
      <c r="Q350" s="205"/>
    </row>
    <row r="351" spans="15:17" x14ac:dyDescent="0.3">
      <c r="O351" s="202"/>
      <c r="P351" s="205"/>
      <c r="Q351" s="205"/>
    </row>
    <row r="352" spans="15:17" x14ac:dyDescent="0.3">
      <c r="O352" s="202"/>
      <c r="P352" s="205"/>
      <c r="Q352" s="205"/>
    </row>
    <row r="353" spans="15:17" x14ac:dyDescent="0.3">
      <c r="O353" s="202"/>
      <c r="P353" s="205"/>
      <c r="Q353" s="205"/>
    </row>
    <row r="354" spans="15:17" x14ac:dyDescent="0.3">
      <c r="O354" s="202"/>
      <c r="P354" s="205"/>
      <c r="Q354" s="205"/>
    </row>
    <row r="355" spans="15:17" x14ac:dyDescent="0.3">
      <c r="O355" s="202"/>
      <c r="P355" s="205"/>
      <c r="Q355" s="205"/>
    </row>
    <row r="356" spans="15:17" x14ac:dyDescent="0.3">
      <c r="O356" s="202"/>
      <c r="P356" s="205"/>
      <c r="Q356" s="205"/>
    </row>
    <row r="357" spans="15:17" x14ac:dyDescent="0.3">
      <c r="O357" s="202"/>
      <c r="P357" s="205"/>
      <c r="Q357" s="205"/>
    </row>
    <row r="358" spans="15:17" x14ac:dyDescent="0.3">
      <c r="O358" s="202"/>
      <c r="P358" s="205"/>
      <c r="Q358" s="205"/>
    </row>
    <row r="359" spans="15:17" x14ac:dyDescent="0.3">
      <c r="O359" s="202"/>
      <c r="P359" s="205"/>
      <c r="Q359" s="205"/>
    </row>
    <row r="360" spans="15:17" x14ac:dyDescent="0.3">
      <c r="O360" s="202"/>
      <c r="P360" s="205"/>
      <c r="Q360" s="205"/>
    </row>
    <row r="361" spans="15:17" x14ac:dyDescent="0.3">
      <c r="O361" s="202"/>
      <c r="P361" s="205"/>
      <c r="Q361" s="205"/>
    </row>
    <row r="362" spans="15:17" x14ac:dyDescent="0.3">
      <c r="O362" s="202"/>
      <c r="P362" s="205"/>
      <c r="Q362" s="205"/>
    </row>
    <row r="363" spans="15:17" x14ac:dyDescent="0.3">
      <c r="O363" s="202"/>
      <c r="P363" s="205"/>
      <c r="Q363" s="205"/>
    </row>
    <row r="364" spans="15:17" x14ac:dyDescent="0.3">
      <c r="O364" s="202"/>
      <c r="P364" s="205"/>
      <c r="Q364" s="205"/>
    </row>
    <row r="365" spans="15:17" x14ac:dyDescent="0.3">
      <c r="O365" s="202"/>
      <c r="P365" s="205"/>
      <c r="Q365" s="205"/>
    </row>
    <row r="366" spans="15:17" x14ac:dyDescent="0.3">
      <c r="O366" s="202"/>
      <c r="P366" s="205"/>
      <c r="Q366" s="205"/>
    </row>
    <row r="367" spans="15:17" x14ac:dyDescent="0.3">
      <c r="O367" s="202"/>
      <c r="P367" s="205"/>
      <c r="Q367" s="205"/>
    </row>
    <row r="368" spans="15:17" x14ac:dyDescent="0.3">
      <c r="O368" s="202"/>
      <c r="P368" s="205"/>
      <c r="Q368" s="205"/>
    </row>
    <row r="369" spans="15:17" x14ac:dyDescent="0.3">
      <c r="O369" s="202"/>
      <c r="P369" s="205"/>
      <c r="Q369" s="205"/>
    </row>
    <row r="370" spans="15:17" x14ac:dyDescent="0.3">
      <c r="O370" s="202"/>
      <c r="P370" s="205"/>
      <c r="Q370" s="205"/>
    </row>
    <row r="371" spans="15:17" x14ac:dyDescent="0.3">
      <c r="O371" s="202"/>
      <c r="P371" s="205"/>
      <c r="Q371" s="205"/>
    </row>
    <row r="372" spans="15:17" x14ac:dyDescent="0.3">
      <c r="O372" s="202"/>
      <c r="P372" s="205"/>
      <c r="Q372" s="205"/>
    </row>
    <row r="373" spans="15:17" x14ac:dyDescent="0.3">
      <c r="O373" s="202"/>
      <c r="P373" s="205"/>
      <c r="Q373" s="205"/>
    </row>
    <row r="374" spans="15:17" x14ac:dyDescent="0.3">
      <c r="O374" s="202"/>
      <c r="P374" s="205"/>
      <c r="Q374" s="205"/>
    </row>
    <row r="375" spans="15:17" x14ac:dyDescent="0.3">
      <c r="O375" s="202"/>
      <c r="P375" s="205"/>
      <c r="Q375" s="205"/>
    </row>
    <row r="376" spans="15:17" x14ac:dyDescent="0.3">
      <c r="O376" s="202"/>
      <c r="P376" s="205"/>
      <c r="Q376" s="205"/>
    </row>
    <row r="377" spans="15:17" x14ac:dyDescent="0.3">
      <c r="O377" s="202"/>
      <c r="P377" s="205"/>
      <c r="Q377" s="205"/>
    </row>
    <row r="378" spans="15:17" x14ac:dyDescent="0.3">
      <c r="O378" s="202"/>
      <c r="P378" s="205"/>
      <c r="Q378" s="205"/>
    </row>
    <row r="379" spans="15:17" x14ac:dyDescent="0.3">
      <c r="O379" s="202"/>
      <c r="P379" s="205"/>
      <c r="Q379" s="205"/>
    </row>
    <row r="380" spans="15:17" x14ac:dyDescent="0.3">
      <c r="O380" s="202"/>
      <c r="P380" s="205"/>
      <c r="Q380" s="205"/>
    </row>
    <row r="381" spans="15:17" x14ac:dyDescent="0.3">
      <c r="O381" s="202"/>
      <c r="P381" s="205"/>
      <c r="Q381" s="205"/>
    </row>
    <row r="382" spans="15:17" x14ac:dyDescent="0.3">
      <c r="O382" s="202"/>
      <c r="P382" s="205"/>
      <c r="Q382" s="205"/>
    </row>
    <row r="383" spans="15:17" x14ac:dyDescent="0.3">
      <c r="O383" s="202"/>
      <c r="P383" s="205"/>
      <c r="Q383" s="205"/>
    </row>
    <row r="384" spans="15:17" x14ac:dyDescent="0.3">
      <c r="O384" s="202"/>
      <c r="P384" s="205"/>
      <c r="Q384" s="205"/>
    </row>
    <row r="385" spans="15:17" x14ac:dyDescent="0.3">
      <c r="O385" s="202"/>
      <c r="P385" s="205"/>
      <c r="Q385" s="205"/>
    </row>
    <row r="386" spans="15:17" x14ac:dyDescent="0.3">
      <c r="O386" s="202"/>
      <c r="P386" s="205"/>
      <c r="Q386" s="205"/>
    </row>
    <row r="387" spans="15:17" x14ac:dyDescent="0.3">
      <c r="O387" s="202"/>
      <c r="P387" s="205"/>
      <c r="Q387" s="205"/>
    </row>
    <row r="388" spans="15:17" x14ac:dyDescent="0.3">
      <c r="O388" s="202"/>
      <c r="P388" s="205"/>
      <c r="Q388" s="205"/>
    </row>
    <row r="389" spans="15:17" x14ac:dyDescent="0.3">
      <c r="O389" s="202"/>
      <c r="P389" s="205"/>
      <c r="Q389" s="205"/>
    </row>
    <row r="390" spans="15:17" x14ac:dyDescent="0.3">
      <c r="O390" s="202"/>
      <c r="P390" s="205"/>
      <c r="Q390" s="205"/>
    </row>
    <row r="391" spans="15:17" x14ac:dyDescent="0.3">
      <c r="O391" s="202"/>
      <c r="P391" s="205"/>
      <c r="Q391" s="205"/>
    </row>
    <row r="392" spans="15:17" x14ac:dyDescent="0.3">
      <c r="O392" s="202"/>
      <c r="P392" s="205"/>
      <c r="Q392" s="205"/>
    </row>
    <row r="393" spans="15:17" x14ac:dyDescent="0.3">
      <c r="O393" s="202"/>
      <c r="P393" s="205"/>
      <c r="Q393" s="205"/>
    </row>
    <row r="394" spans="15:17" x14ac:dyDescent="0.3">
      <c r="O394" s="202"/>
      <c r="P394" s="205"/>
      <c r="Q394" s="205"/>
    </row>
    <row r="395" spans="15:17" x14ac:dyDescent="0.3">
      <c r="O395" s="202"/>
      <c r="P395" s="205"/>
      <c r="Q395" s="205"/>
    </row>
    <row r="396" spans="15:17" x14ac:dyDescent="0.3">
      <c r="O396" s="202"/>
      <c r="P396" s="205"/>
      <c r="Q396" s="205"/>
    </row>
    <row r="397" spans="15:17" x14ac:dyDescent="0.3">
      <c r="O397" s="202"/>
      <c r="P397" s="205"/>
      <c r="Q397" s="205"/>
    </row>
    <row r="398" spans="15:17" x14ac:dyDescent="0.3">
      <c r="O398" s="202"/>
      <c r="P398" s="205"/>
      <c r="Q398" s="205"/>
    </row>
    <row r="399" spans="15:17" x14ac:dyDescent="0.3">
      <c r="O399" s="202"/>
      <c r="P399" s="205"/>
      <c r="Q399" s="205"/>
    </row>
    <row r="400" spans="15:17" x14ac:dyDescent="0.3">
      <c r="O400" s="202"/>
      <c r="P400" s="205"/>
      <c r="Q400" s="205"/>
    </row>
    <row r="401" spans="15:17" x14ac:dyDescent="0.3">
      <c r="O401" s="202"/>
      <c r="P401" s="205"/>
      <c r="Q401" s="205"/>
    </row>
    <row r="402" spans="15:17" x14ac:dyDescent="0.3">
      <c r="O402" s="202"/>
      <c r="P402" s="205"/>
      <c r="Q402" s="205"/>
    </row>
    <row r="403" spans="15:17" x14ac:dyDescent="0.3">
      <c r="O403" s="202"/>
      <c r="P403" s="205"/>
      <c r="Q403" s="205"/>
    </row>
    <row r="404" spans="15:17" x14ac:dyDescent="0.3">
      <c r="O404" s="202"/>
      <c r="P404" s="205"/>
      <c r="Q404" s="205"/>
    </row>
    <row r="405" spans="15:17" x14ac:dyDescent="0.3">
      <c r="O405" s="202"/>
      <c r="P405" s="205"/>
      <c r="Q405" s="205"/>
    </row>
    <row r="406" spans="15:17" x14ac:dyDescent="0.3">
      <c r="O406" s="202"/>
      <c r="P406" s="205"/>
      <c r="Q406" s="205"/>
    </row>
    <row r="407" spans="15:17" x14ac:dyDescent="0.3">
      <c r="O407" s="202"/>
      <c r="P407" s="205"/>
      <c r="Q407" s="205"/>
    </row>
    <row r="408" spans="15:17" x14ac:dyDescent="0.3">
      <c r="O408" s="202"/>
      <c r="P408" s="205"/>
      <c r="Q408" s="205"/>
    </row>
    <row r="409" spans="15:17" x14ac:dyDescent="0.3">
      <c r="O409" s="202"/>
      <c r="P409" s="205"/>
      <c r="Q409" s="205"/>
    </row>
    <row r="410" spans="15:17" x14ac:dyDescent="0.3">
      <c r="O410" s="202"/>
      <c r="P410" s="205"/>
      <c r="Q410" s="205"/>
    </row>
    <row r="411" spans="15:17" x14ac:dyDescent="0.3">
      <c r="O411" s="202"/>
      <c r="P411" s="205"/>
      <c r="Q411" s="205"/>
    </row>
    <row r="412" spans="15:17" x14ac:dyDescent="0.3">
      <c r="O412" s="202"/>
      <c r="P412" s="205"/>
      <c r="Q412" s="205"/>
    </row>
    <row r="413" spans="15:17" x14ac:dyDescent="0.3">
      <c r="O413" s="202"/>
      <c r="P413" s="205"/>
      <c r="Q413" s="205"/>
    </row>
    <row r="414" spans="15:17" x14ac:dyDescent="0.3">
      <c r="O414" s="202"/>
      <c r="P414" s="205"/>
      <c r="Q414" s="205"/>
    </row>
    <row r="415" spans="15:17" x14ac:dyDescent="0.3">
      <c r="O415" s="202"/>
      <c r="P415" s="205"/>
      <c r="Q415" s="205"/>
    </row>
    <row r="416" spans="15:17" x14ac:dyDescent="0.3">
      <c r="O416" s="202"/>
      <c r="P416" s="205"/>
      <c r="Q416" s="205"/>
    </row>
    <row r="417" spans="15:17" x14ac:dyDescent="0.3">
      <c r="O417" s="202"/>
      <c r="P417" s="205"/>
      <c r="Q417" s="205"/>
    </row>
    <row r="418" spans="15:17" x14ac:dyDescent="0.3">
      <c r="O418" s="202"/>
      <c r="P418" s="205"/>
      <c r="Q418" s="205"/>
    </row>
    <row r="419" spans="15:17" x14ac:dyDescent="0.3">
      <c r="O419" s="202"/>
      <c r="P419" s="205"/>
      <c r="Q419" s="205"/>
    </row>
    <row r="420" spans="15:17" x14ac:dyDescent="0.3">
      <c r="O420" s="202"/>
      <c r="P420" s="205"/>
      <c r="Q420" s="205"/>
    </row>
    <row r="421" spans="15:17" x14ac:dyDescent="0.3">
      <c r="O421" s="202"/>
      <c r="P421" s="205"/>
      <c r="Q421" s="205"/>
    </row>
    <row r="422" spans="15:17" x14ac:dyDescent="0.3">
      <c r="O422" s="202"/>
      <c r="P422" s="205"/>
      <c r="Q422" s="205"/>
    </row>
    <row r="423" spans="15:17" x14ac:dyDescent="0.3">
      <c r="O423" s="202"/>
      <c r="P423" s="205"/>
      <c r="Q423" s="205"/>
    </row>
    <row r="424" spans="15:17" x14ac:dyDescent="0.3">
      <c r="O424" s="202"/>
      <c r="P424" s="205"/>
      <c r="Q424" s="205"/>
    </row>
    <row r="425" spans="15:17" x14ac:dyDescent="0.3">
      <c r="O425" s="202"/>
      <c r="P425" s="205"/>
      <c r="Q425" s="205"/>
    </row>
    <row r="426" spans="15:17" x14ac:dyDescent="0.3">
      <c r="O426" s="202"/>
      <c r="P426" s="205"/>
      <c r="Q426" s="205"/>
    </row>
    <row r="427" spans="15:17" x14ac:dyDescent="0.3">
      <c r="O427" s="202"/>
      <c r="P427" s="205"/>
      <c r="Q427" s="205"/>
    </row>
    <row r="428" spans="15:17" x14ac:dyDescent="0.3">
      <c r="O428" s="202"/>
      <c r="P428" s="205"/>
      <c r="Q428" s="205"/>
    </row>
    <row r="429" spans="15:17" x14ac:dyDescent="0.3">
      <c r="O429" s="202"/>
      <c r="P429" s="205"/>
      <c r="Q429" s="205"/>
    </row>
    <row r="430" spans="15:17" x14ac:dyDescent="0.3">
      <c r="O430" s="202"/>
      <c r="P430" s="205"/>
      <c r="Q430" s="205"/>
    </row>
    <row r="431" spans="15:17" x14ac:dyDescent="0.3">
      <c r="O431" s="202"/>
      <c r="P431" s="205"/>
      <c r="Q431" s="205"/>
    </row>
    <row r="432" spans="15:17" x14ac:dyDescent="0.3">
      <c r="O432" s="202"/>
      <c r="P432" s="205"/>
      <c r="Q432" s="205"/>
    </row>
    <row r="433" spans="15:17" x14ac:dyDescent="0.3">
      <c r="O433" s="202"/>
      <c r="P433" s="205"/>
      <c r="Q433" s="205"/>
    </row>
    <row r="434" spans="15:17" x14ac:dyDescent="0.3">
      <c r="O434" s="202"/>
      <c r="P434" s="205"/>
      <c r="Q434" s="205"/>
    </row>
    <row r="435" spans="15:17" x14ac:dyDescent="0.3">
      <c r="O435" s="202"/>
      <c r="P435" s="205"/>
      <c r="Q435" s="205"/>
    </row>
    <row r="436" spans="15:17" x14ac:dyDescent="0.3">
      <c r="O436" s="202"/>
      <c r="P436" s="205"/>
      <c r="Q436" s="205"/>
    </row>
    <row r="437" spans="15:17" x14ac:dyDescent="0.3">
      <c r="O437" s="202"/>
      <c r="P437" s="205"/>
      <c r="Q437" s="205"/>
    </row>
    <row r="438" spans="15:17" x14ac:dyDescent="0.3">
      <c r="O438" s="202"/>
      <c r="P438" s="205"/>
      <c r="Q438" s="205"/>
    </row>
    <row r="439" spans="15:17" x14ac:dyDescent="0.3">
      <c r="O439" s="202"/>
      <c r="P439" s="205"/>
      <c r="Q439" s="205"/>
    </row>
    <row r="440" spans="15:17" x14ac:dyDescent="0.3">
      <c r="O440" s="202"/>
      <c r="P440" s="205"/>
      <c r="Q440" s="205"/>
    </row>
    <row r="441" spans="15:17" x14ac:dyDescent="0.3">
      <c r="O441" s="202"/>
      <c r="P441" s="205"/>
      <c r="Q441" s="205"/>
    </row>
    <row r="442" spans="15:17" x14ac:dyDescent="0.3">
      <c r="O442" s="202"/>
      <c r="P442" s="205"/>
      <c r="Q442" s="205"/>
    </row>
    <row r="443" spans="15:17" x14ac:dyDescent="0.3">
      <c r="O443" s="202"/>
      <c r="P443" s="205"/>
      <c r="Q443" s="205"/>
    </row>
    <row r="444" spans="15:17" x14ac:dyDescent="0.3">
      <c r="O444" s="202"/>
      <c r="P444" s="205"/>
      <c r="Q444" s="205"/>
    </row>
    <row r="445" spans="15:17" x14ac:dyDescent="0.3">
      <c r="O445" s="202"/>
      <c r="P445" s="205"/>
      <c r="Q445" s="205"/>
    </row>
    <row r="446" spans="15:17" x14ac:dyDescent="0.3">
      <c r="O446" s="202"/>
      <c r="P446" s="205"/>
      <c r="Q446" s="205"/>
    </row>
    <row r="447" spans="15:17" x14ac:dyDescent="0.3">
      <c r="O447" s="202"/>
      <c r="P447" s="205"/>
      <c r="Q447" s="205"/>
    </row>
    <row r="448" spans="15:17" x14ac:dyDescent="0.3">
      <c r="O448" s="202"/>
      <c r="P448" s="205"/>
      <c r="Q448" s="205"/>
    </row>
    <row r="449" spans="15:17" x14ac:dyDescent="0.3">
      <c r="O449" s="202"/>
      <c r="P449" s="205"/>
      <c r="Q449" s="205"/>
    </row>
    <row r="450" spans="15:17" x14ac:dyDescent="0.3">
      <c r="O450" s="202"/>
      <c r="P450" s="205"/>
      <c r="Q450" s="205"/>
    </row>
    <row r="451" spans="15:17" x14ac:dyDescent="0.3">
      <c r="O451" s="202"/>
      <c r="P451" s="205"/>
      <c r="Q451" s="205"/>
    </row>
    <row r="452" spans="15:17" x14ac:dyDescent="0.3">
      <c r="O452" s="202"/>
      <c r="P452" s="205"/>
      <c r="Q452" s="205"/>
    </row>
    <row r="453" spans="15:17" x14ac:dyDescent="0.3">
      <c r="O453" s="202"/>
      <c r="P453" s="205"/>
      <c r="Q453" s="205"/>
    </row>
    <row r="454" spans="15:17" x14ac:dyDescent="0.3">
      <c r="O454" s="202"/>
      <c r="P454" s="205"/>
      <c r="Q454" s="205"/>
    </row>
    <row r="455" spans="15:17" x14ac:dyDescent="0.3">
      <c r="O455" s="202"/>
      <c r="P455" s="205"/>
      <c r="Q455" s="205"/>
    </row>
    <row r="456" spans="15:17" x14ac:dyDescent="0.3">
      <c r="O456" s="202"/>
      <c r="P456" s="205"/>
      <c r="Q456" s="205"/>
    </row>
    <row r="457" spans="15:17" x14ac:dyDescent="0.3">
      <c r="O457" s="202"/>
      <c r="P457" s="205"/>
      <c r="Q457" s="205"/>
    </row>
    <row r="458" spans="15:17" x14ac:dyDescent="0.3">
      <c r="O458" s="202"/>
      <c r="P458" s="205"/>
      <c r="Q458" s="205"/>
    </row>
    <row r="459" spans="15:17" x14ac:dyDescent="0.3">
      <c r="O459" s="202"/>
      <c r="P459" s="205"/>
      <c r="Q459" s="205"/>
    </row>
    <row r="460" spans="15:17" x14ac:dyDescent="0.3">
      <c r="O460" s="202"/>
      <c r="P460" s="205"/>
      <c r="Q460" s="205"/>
    </row>
    <row r="461" spans="15:17" x14ac:dyDescent="0.3">
      <c r="O461" s="202"/>
      <c r="P461" s="205"/>
      <c r="Q461" s="205"/>
    </row>
    <row r="462" spans="15:17" x14ac:dyDescent="0.3">
      <c r="O462" s="202"/>
      <c r="P462" s="205"/>
      <c r="Q462" s="205"/>
    </row>
    <row r="463" spans="15:17" x14ac:dyDescent="0.3">
      <c r="O463" s="202"/>
      <c r="P463" s="205"/>
      <c r="Q463" s="205"/>
    </row>
    <row r="464" spans="15:17" x14ac:dyDescent="0.3">
      <c r="O464" s="202"/>
      <c r="P464" s="205"/>
      <c r="Q464" s="205"/>
    </row>
    <row r="465" spans="15:17" x14ac:dyDescent="0.3">
      <c r="O465" s="202"/>
      <c r="P465" s="205"/>
      <c r="Q465" s="205"/>
    </row>
    <row r="466" spans="15:17" x14ac:dyDescent="0.3">
      <c r="O466" s="202"/>
      <c r="P466" s="205"/>
      <c r="Q466" s="205"/>
    </row>
    <row r="467" spans="15:17" x14ac:dyDescent="0.3">
      <c r="O467" s="202"/>
      <c r="P467" s="205"/>
      <c r="Q467" s="205"/>
    </row>
    <row r="468" spans="15:17" x14ac:dyDescent="0.3">
      <c r="O468" s="202"/>
      <c r="P468" s="205"/>
      <c r="Q468" s="205"/>
    </row>
    <row r="469" spans="15:17" x14ac:dyDescent="0.3">
      <c r="O469" s="202"/>
      <c r="P469" s="205"/>
      <c r="Q469" s="205"/>
    </row>
    <row r="470" spans="15:17" x14ac:dyDescent="0.3">
      <c r="O470" s="202"/>
      <c r="P470" s="205"/>
      <c r="Q470" s="205"/>
    </row>
    <row r="471" spans="15:17" x14ac:dyDescent="0.3">
      <c r="O471" s="202"/>
      <c r="P471" s="205"/>
      <c r="Q471" s="205"/>
    </row>
    <row r="472" spans="15:17" x14ac:dyDescent="0.3">
      <c r="O472" s="202"/>
      <c r="P472" s="205"/>
      <c r="Q472" s="205"/>
    </row>
    <row r="473" spans="15:17" x14ac:dyDescent="0.3">
      <c r="O473" s="202"/>
      <c r="P473" s="205"/>
      <c r="Q473" s="205"/>
    </row>
    <row r="474" spans="15:17" x14ac:dyDescent="0.3">
      <c r="O474" s="202"/>
      <c r="P474" s="205"/>
      <c r="Q474" s="205"/>
    </row>
    <row r="475" spans="15:17" x14ac:dyDescent="0.3">
      <c r="O475" s="202"/>
      <c r="P475" s="205"/>
      <c r="Q475" s="205"/>
    </row>
    <row r="476" spans="15:17" x14ac:dyDescent="0.3">
      <c r="O476" s="202"/>
      <c r="P476" s="205"/>
      <c r="Q476" s="205"/>
    </row>
    <row r="477" spans="15:17" x14ac:dyDescent="0.3">
      <c r="O477" s="202"/>
      <c r="P477" s="205"/>
      <c r="Q477" s="205"/>
    </row>
    <row r="478" spans="15:17" x14ac:dyDescent="0.3">
      <c r="O478" s="202"/>
      <c r="P478" s="205"/>
      <c r="Q478" s="205"/>
    </row>
    <row r="479" spans="15:17" x14ac:dyDescent="0.3">
      <c r="O479" s="202"/>
      <c r="P479" s="205"/>
      <c r="Q479" s="205"/>
    </row>
    <row r="480" spans="15:17" x14ac:dyDescent="0.3">
      <c r="O480" s="202"/>
      <c r="P480" s="205"/>
      <c r="Q480" s="205"/>
    </row>
    <row r="481" spans="15:17" x14ac:dyDescent="0.3">
      <c r="O481" s="202"/>
      <c r="P481" s="205"/>
      <c r="Q481" s="205"/>
    </row>
    <row r="482" spans="15:17" x14ac:dyDescent="0.3">
      <c r="O482" s="202"/>
      <c r="P482" s="205"/>
      <c r="Q482" s="205"/>
    </row>
    <row r="483" spans="15:17" x14ac:dyDescent="0.3">
      <c r="O483" s="202"/>
      <c r="P483" s="205"/>
      <c r="Q483" s="205"/>
    </row>
    <row r="484" spans="15:17" x14ac:dyDescent="0.3">
      <c r="O484" s="202"/>
      <c r="P484" s="205"/>
      <c r="Q484" s="205"/>
    </row>
    <row r="485" spans="15:17" x14ac:dyDescent="0.3">
      <c r="O485" s="202"/>
      <c r="P485" s="205"/>
      <c r="Q485" s="205"/>
    </row>
    <row r="486" spans="15:17" x14ac:dyDescent="0.3">
      <c r="O486" s="202"/>
      <c r="P486" s="205"/>
      <c r="Q486" s="205"/>
    </row>
    <row r="487" spans="15:17" x14ac:dyDescent="0.3">
      <c r="O487" s="202"/>
      <c r="P487" s="205"/>
      <c r="Q487" s="205"/>
    </row>
    <row r="488" spans="15:17" x14ac:dyDescent="0.3">
      <c r="O488" s="202"/>
      <c r="P488" s="205"/>
      <c r="Q488" s="205"/>
    </row>
    <row r="489" spans="15:17" x14ac:dyDescent="0.3">
      <c r="O489" s="202"/>
      <c r="P489" s="205"/>
      <c r="Q489" s="205"/>
    </row>
    <row r="490" spans="15:17" x14ac:dyDescent="0.3">
      <c r="O490" s="202"/>
      <c r="P490" s="205"/>
      <c r="Q490" s="205"/>
    </row>
    <row r="491" spans="15:17" x14ac:dyDescent="0.3">
      <c r="O491" s="202"/>
      <c r="P491" s="205"/>
      <c r="Q491" s="205"/>
    </row>
    <row r="492" spans="15:17" x14ac:dyDescent="0.3">
      <c r="O492" s="202"/>
      <c r="P492" s="205"/>
      <c r="Q492" s="205"/>
    </row>
    <row r="493" spans="15:17" x14ac:dyDescent="0.3">
      <c r="O493" s="202"/>
      <c r="P493" s="205"/>
      <c r="Q493" s="205"/>
    </row>
    <row r="494" spans="15:17" x14ac:dyDescent="0.3">
      <c r="O494" s="202"/>
      <c r="P494" s="205"/>
      <c r="Q494" s="205"/>
    </row>
    <row r="495" spans="15:17" x14ac:dyDescent="0.3">
      <c r="O495" s="202"/>
      <c r="P495" s="205"/>
      <c r="Q495" s="205"/>
    </row>
    <row r="496" spans="15:17" x14ac:dyDescent="0.3">
      <c r="O496" s="202"/>
      <c r="P496" s="205"/>
      <c r="Q496" s="205"/>
    </row>
    <row r="497" spans="15:17" x14ac:dyDescent="0.3">
      <c r="O497" s="202"/>
      <c r="P497" s="205"/>
      <c r="Q497" s="205"/>
    </row>
    <row r="498" spans="15:17" x14ac:dyDescent="0.3">
      <c r="O498" s="202"/>
      <c r="P498" s="205"/>
      <c r="Q498" s="205"/>
    </row>
    <row r="499" spans="15:17" x14ac:dyDescent="0.3">
      <c r="O499" s="202"/>
      <c r="P499" s="205"/>
      <c r="Q499" s="205"/>
    </row>
    <row r="500" spans="15:17" x14ac:dyDescent="0.3">
      <c r="O500" s="202"/>
      <c r="P500" s="205"/>
      <c r="Q500" s="205"/>
    </row>
    <row r="501" spans="15:17" x14ac:dyDescent="0.3">
      <c r="O501" s="202"/>
      <c r="P501" s="205"/>
      <c r="Q501" s="205"/>
    </row>
    <row r="502" spans="15:17" x14ac:dyDescent="0.3">
      <c r="O502" s="202"/>
      <c r="P502" s="205"/>
      <c r="Q502" s="205"/>
    </row>
    <row r="503" spans="15:17" x14ac:dyDescent="0.3">
      <c r="O503" s="202"/>
      <c r="P503" s="205"/>
      <c r="Q503" s="205"/>
    </row>
    <row r="504" spans="15:17" x14ac:dyDescent="0.3">
      <c r="O504" s="202"/>
      <c r="P504" s="205"/>
      <c r="Q504" s="205"/>
    </row>
    <row r="505" spans="15:17" x14ac:dyDescent="0.3">
      <c r="O505" s="202"/>
      <c r="P505" s="205"/>
      <c r="Q505" s="205"/>
    </row>
    <row r="506" spans="15:17" x14ac:dyDescent="0.3">
      <c r="O506" s="202"/>
      <c r="P506" s="205"/>
      <c r="Q506" s="205"/>
    </row>
    <row r="507" spans="15:17" x14ac:dyDescent="0.3">
      <c r="O507" s="202"/>
      <c r="P507" s="205"/>
      <c r="Q507" s="205"/>
    </row>
    <row r="508" spans="15:17" x14ac:dyDescent="0.3">
      <c r="O508" s="202"/>
      <c r="P508" s="205"/>
      <c r="Q508" s="205"/>
    </row>
    <row r="509" spans="15:17" x14ac:dyDescent="0.3">
      <c r="O509" s="202"/>
      <c r="P509" s="205"/>
      <c r="Q509" s="205"/>
    </row>
    <row r="510" spans="15:17" x14ac:dyDescent="0.3">
      <c r="O510" s="202"/>
      <c r="P510" s="205"/>
      <c r="Q510" s="205"/>
    </row>
    <row r="511" spans="15:17" x14ac:dyDescent="0.3">
      <c r="O511" s="202"/>
      <c r="P511" s="205"/>
      <c r="Q511" s="205"/>
    </row>
    <row r="512" spans="15:17" x14ac:dyDescent="0.3">
      <c r="O512" s="202"/>
      <c r="P512" s="205"/>
      <c r="Q512" s="205"/>
    </row>
    <row r="513" spans="15:17" x14ac:dyDescent="0.3">
      <c r="O513" s="202"/>
      <c r="P513" s="205"/>
      <c r="Q513" s="205"/>
    </row>
    <row r="514" spans="15:17" x14ac:dyDescent="0.3">
      <c r="O514" s="202"/>
      <c r="P514" s="205"/>
      <c r="Q514" s="205"/>
    </row>
    <row r="515" spans="15:17" x14ac:dyDescent="0.3">
      <c r="O515" s="202"/>
      <c r="P515" s="205"/>
      <c r="Q515" s="205"/>
    </row>
    <row r="516" spans="15:17" x14ac:dyDescent="0.3">
      <c r="O516" s="202"/>
      <c r="P516" s="205"/>
      <c r="Q516" s="205"/>
    </row>
    <row r="517" spans="15:17" x14ac:dyDescent="0.3">
      <c r="O517" s="202"/>
      <c r="P517" s="205"/>
      <c r="Q517" s="205"/>
    </row>
    <row r="518" spans="15:17" x14ac:dyDescent="0.3">
      <c r="O518" s="202"/>
      <c r="P518" s="205"/>
      <c r="Q518" s="205"/>
    </row>
    <row r="519" spans="15:17" x14ac:dyDescent="0.3">
      <c r="O519" s="202"/>
      <c r="P519" s="205"/>
      <c r="Q519" s="205"/>
    </row>
    <row r="520" spans="15:17" x14ac:dyDescent="0.3">
      <c r="O520" s="202"/>
      <c r="P520" s="205"/>
      <c r="Q520" s="205"/>
    </row>
    <row r="521" spans="15:17" x14ac:dyDescent="0.3">
      <c r="O521" s="202"/>
      <c r="P521" s="205"/>
      <c r="Q521" s="205"/>
    </row>
    <row r="522" spans="15:17" x14ac:dyDescent="0.3">
      <c r="O522" s="202"/>
      <c r="P522" s="205"/>
      <c r="Q522" s="205"/>
    </row>
    <row r="523" spans="15:17" x14ac:dyDescent="0.3">
      <c r="O523" s="202"/>
      <c r="P523" s="205"/>
      <c r="Q523" s="205"/>
    </row>
    <row r="524" spans="15:17" x14ac:dyDescent="0.3">
      <c r="O524" s="202"/>
      <c r="P524" s="205"/>
      <c r="Q524" s="205"/>
    </row>
    <row r="525" spans="15:17" x14ac:dyDescent="0.3">
      <c r="O525" s="202"/>
      <c r="P525" s="205"/>
      <c r="Q525" s="205"/>
    </row>
    <row r="526" spans="15:17" x14ac:dyDescent="0.3">
      <c r="O526" s="202"/>
      <c r="P526" s="205"/>
      <c r="Q526" s="205"/>
    </row>
    <row r="527" spans="15:17" x14ac:dyDescent="0.3">
      <c r="O527" s="202"/>
      <c r="P527" s="205"/>
      <c r="Q527" s="205"/>
    </row>
    <row r="528" spans="15:17" x14ac:dyDescent="0.3">
      <c r="O528" s="202"/>
      <c r="P528" s="205"/>
      <c r="Q528" s="205"/>
    </row>
    <row r="529" spans="15:17" x14ac:dyDescent="0.3">
      <c r="O529" s="202"/>
      <c r="P529" s="205"/>
      <c r="Q529" s="205"/>
    </row>
    <row r="530" spans="15:17" x14ac:dyDescent="0.3">
      <c r="O530" s="202"/>
      <c r="P530" s="205"/>
      <c r="Q530" s="205"/>
    </row>
    <row r="531" spans="15:17" x14ac:dyDescent="0.3">
      <c r="O531" s="202"/>
      <c r="P531" s="205"/>
      <c r="Q531" s="205"/>
    </row>
    <row r="532" spans="15:17" x14ac:dyDescent="0.3">
      <c r="O532" s="202"/>
      <c r="P532" s="205"/>
      <c r="Q532" s="205"/>
    </row>
    <row r="533" spans="15:17" x14ac:dyDescent="0.3">
      <c r="O533" s="202"/>
      <c r="P533" s="205"/>
      <c r="Q533" s="205"/>
    </row>
    <row r="534" spans="15:17" x14ac:dyDescent="0.3">
      <c r="O534" s="202"/>
      <c r="P534" s="205"/>
      <c r="Q534" s="205"/>
    </row>
    <row r="535" spans="15:17" x14ac:dyDescent="0.3">
      <c r="O535" s="202"/>
      <c r="P535" s="205"/>
      <c r="Q535" s="205"/>
    </row>
    <row r="536" spans="15:17" x14ac:dyDescent="0.3">
      <c r="O536" s="202"/>
      <c r="P536" s="205"/>
      <c r="Q536" s="205"/>
    </row>
    <row r="537" spans="15:17" x14ac:dyDescent="0.3">
      <c r="O537" s="202"/>
      <c r="P537" s="205"/>
      <c r="Q537" s="205"/>
    </row>
    <row r="538" spans="15:17" x14ac:dyDescent="0.3">
      <c r="O538" s="202"/>
      <c r="P538" s="205"/>
      <c r="Q538" s="205"/>
    </row>
    <row r="539" spans="15:17" x14ac:dyDescent="0.3">
      <c r="O539" s="202"/>
      <c r="P539" s="205"/>
      <c r="Q539" s="205"/>
    </row>
    <row r="540" spans="15:17" x14ac:dyDescent="0.3">
      <c r="O540" s="202"/>
      <c r="P540" s="205"/>
      <c r="Q540" s="205"/>
    </row>
    <row r="541" spans="15:17" x14ac:dyDescent="0.3">
      <c r="O541" s="202"/>
      <c r="P541" s="205"/>
      <c r="Q541" s="205"/>
    </row>
    <row r="542" spans="15:17" x14ac:dyDescent="0.3">
      <c r="O542" s="202"/>
      <c r="P542" s="205"/>
      <c r="Q542" s="205"/>
    </row>
    <row r="543" spans="15:17" x14ac:dyDescent="0.3">
      <c r="O543" s="202"/>
      <c r="P543" s="205"/>
      <c r="Q543" s="205"/>
    </row>
    <row r="544" spans="15:17" x14ac:dyDescent="0.3">
      <c r="O544" s="202"/>
      <c r="P544" s="205"/>
      <c r="Q544" s="205"/>
    </row>
    <row r="545" spans="15:17" x14ac:dyDescent="0.3">
      <c r="O545" s="202"/>
      <c r="P545" s="205"/>
      <c r="Q545" s="205"/>
    </row>
    <row r="546" spans="15:17" x14ac:dyDescent="0.3">
      <c r="O546" s="202"/>
      <c r="P546" s="205"/>
      <c r="Q546" s="205"/>
    </row>
    <row r="547" spans="15:17" x14ac:dyDescent="0.3">
      <c r="O547" s="202"/>
      <c r="P547" s="205"/>
      <c r="Q547" s="205"/>
    </row>
    <row r="548" spans="15:17" x14ac:dyDescent="0.3">
      <c r="O548" s="202"/>
      <c r="P548" s="205"/>
      <c r="Q548" s="205"/>
    </row>
    <row r="549" spans="15:17" x14ac:dyDescent="0.3">
      <c r="O549" s="202"/>
      <c r="P549" s="205"/>
      <c r="Q549" s="205"/>
    </row>
    <row r="550" spans="15:17" x14ac:dyDescent="0.3">
      <c r="O550" s="202"/>
      <c r="P550" s="205"/>
      <c r="Q550" s="205"/>
    </row>
    <row r="551" spans="15:17" x14ac:dyDescent="0.3">
      <c r="O551" s="202"/>
      <c r="P551" s="205"/>
      <c r="Q551" s="205"/>
    </row>
    <row r="552" spans="15:17" x14ac:dyDescent="0.3">
      <c r="O552" s="202"/>
      <c r="P552" s="205"/>
      <c r="Q552" s="205"/>
    </row>
    <row r="553" spans="15:17" x14ac:dyDescent="0.3">
      <c r="O553" s="202"/>
      <c r="P553" s="205"/>
      <c r="Q553" s="205"/>
    </row>
    <row r="554" spans="15:17" x14ac:dyDescent="0.3">
      <c r="O554" s="202"/>
      <c r="P554" s="205"/>
      <c r="Q554" s="205"/>
    </row>
    <row r="555" spans="15:17" x14ac:dyDescent="0.3">
      <c r="O555" s="202"/>
      <c r="P555" s="205"/>
      <c r="Q555" s="205"/>
    </row>
    <row r="556" spans="15:17" x14ac:dyDescent="0.3">
      <c r="O556" s="202"/>
      <c r="P556" s="205"/>
      <c r="Q556" s="205"/>
    </row>
    <row r="557" spans="15:17" x14ac:dyDescent="0.3">
      <c r="O557" s="202"/>
      <c r="P557" s="205"/>
      <c r="Q557" s="205"/>
    </row>
    <row r="558" spans="15:17" x14ac:dyDescent="0.3">
      <c r="O558" s="202"/>
      <c r="P558" s="205"/>
      <c r="Q558" s="205"/>
    </row>
    <row r="559" spans="15:17" x14ac:dyDescent="0.3">
      <c r="O559" s="202"/>
      <c r="P559" s="205"/>
      <c r="Q559" s="205"/>
    </row>
    <row r="560" spans="15:17" x14ac:dyDescent="0.3">
      <c r="O560" s="202"/>
      <c r="P560" s="205"/>
      <c r="Q560" s="205"/>
    </row>
    <row r="561" spans="15:17" x14ac:dyDescent="0.3">
      <c r="O561" s="202"/>
      <c r="P561" s="205"/>
      <c r="Q561" s="205"/>
    </row>
    <row r="562" spans="15:17" x14ac:dyDescent="0.3">
      <c r="O562" s="202"/>
      <c r="P562" s="205"/>
      <c r="Q562" s="205"/>
    </row>
    <row r="563" spans="15:17" x14ac:dyDescent="0.3">
      <c r="O563" s="202"/>
      <c r="P563" s="205"/>
      <c r="Q563" s="205"/>
    </row>
    <row r="564" spans="15:17" x14ac:dyDescent="0.3">
      <c r="O564" s="202"/>
      <c r="P564" s="205"/>
      <c r="Q564" s="205"/>
    </row>
    <row r="565" spans="15:17" x14ac:dyDescent="0.3">
      <c r="O565" s="202"/>
      <c r="P565" s="205"/>
      <c r="Q565" s="205"/>
    </row>
    <row r="566" spans="15:17" x14ac:dyDescent="0.3">
      <c r="O566" s="202"/>
      <c r="P566" s="205"/>
      <c r="Q566" s="205"/>
    </row>
    <row r="567" spans="15:17" x14ac:dyDescent="0.3">
      <c r="O567" s="202"/>
      <c r="P567" s="205"/>
      <c r="Q567" s="205"/>
    </row>
    <row r="568" spans="15:17" x14ac:dyDescent="0.3">
      <c r="O568" s="202"/>
      <c r="P568" s="205"/>
      <c r="Q568" s="205"/>
    </row>
    <row r="569" spans="15:17" x14ac:dyDescent="0.3">
      <c r="O569" s="202"/>
      <c r="P569" s="205"/>
      <c r="Q569" s="205"/>
    </row>
    <row r="570" spans="15:17" x14ac:dyDescent="0.3">
      <c r="O570" s="202"/>
      <c r="P570" s="205"/>
      <c r="Q570" s="205"/>
    </row>
    <row r="571" spans="15:17" x14ac:dyDescent="0.3">
      <c r="O571" s="202"/>
      <c r="P571" s="205"/>
      <c r="Q571" s="205"/>
    </row>
    <row r="572" spans="15:17" x14ac:dyDescent="0.3">
      <c r="O572" s="202"/>
      <c r="P572" s="205"/>
      <c r="Q572" s="205"/>
    </row>
    <row r="573" spans="15:17" x14ac:dyDescent="0.3">
      <c r="O573" s="202"/>
      <c r="P573" s="205"/>
      <c r="Q573" s="205"/>
    </row>
    <row r="574" spans="15:17" x14ac:dyDescent="0.3">
      <c r="O574" s="202"/>
      <c r="P574" s="205"/>
      <c r="Q574" s="205"/>
    </row>
    <row r="575" spans="15:17" x14ac:dyDescent="0.3">
      <c r="O575" s="202"/>
      <c r="P575" s="205"/>
      <c r="Q575" s="205"/>
    </row>
    <row r="576" spans="15:17" x14ac:dyDescent="0.3">
      <c r="O576" s="202"/>
      <c r="P576" s="205"/>
      <c r="Q576" s="205"/>
    </row>
    <row r="577" spans="15:17" x14ac:dyDescent="0.3">
      <c r="O577" s="202"/>
      <c r="P577" s="205"/>
      <c r="Q577" s="205"/>
    </row>
    <row r="578" spans="15:17" x14ac:dyDescent="0.3">
      <c r="O578" s="202"/>
      <c r="P578" s="205"/>
      <c r="Q578" s="205"/>
    </row>
    <row r="579" spans="15:17" x14ac:dyDescent="0.3">
      <c r="O579" s="202"/>
      <c r="P579" s="205"/>
      <c r="Q579" s="205"/>
    </row>
    <row r="580" spans="15:17" x14ac:dyDescent="0.3">
      <c r="O580" s="202"/>
      <c r="P580" s="205"/>
      <c r="Q580" s="205"/>
    </row>
    <row r="581" spans="15:17" x14ac:dyDescent="0.3">
      <c r="O581" s="202"/>
      <c r="P581" s="205"/>
      <c r="Q581" s="205"/>
    </row>
    <row r="582" spans="15:17" x14ac:dyDescent="0.3">
      <c r="O582" s="202"/>
      <c r="P582" s="205"/>
      <c r="Q582" s="205"/>
    </row>
    <row r="583" spans="15:17" x14ac:dyDescent="0.3">
      <c r="O583" s="202"/>
      <c r="P583" s="205"/>
      <c r="Q583" s="205"/>
    </row>
    <row r="584" spans="15:17" x14ac:dyDescent="0.3">
      <c r="O584" s="202"/>
      <c r="P584" s="205"/>
      <c r="Q584" s="205"/>
    </row>
    <row r="585" spans="15:17" x14ac:dyDescent="0.3">
      <c r="O585" s="202"/>
      <c r="P585" s="205"/>
      <c r="Q585" s="205"/>
    </row>
    <row r="586" spans="15:17" x14ac:dyDescent="0.3">
      <c r="O586" s="202"/>
      <c r="P586" s="205"/>
      <c r="Q586" s="205"/>
    </row>
    <row r="587" spans="15:17" x14ac:dyDescent="0.3">
      <c r="O587" s="202"/>
      <c r="P587" s="205"/>
      <c r="Q587" s="205"/>
    </row>
    <row r="588" spans="15:17" x14ac:dyDescent="0.3">
      <c r="O588" s="202"/>
      <c r="P588" s="205"/>
      <c r="Q588" s="205"/>
    </row>
    <row r="589" spans="15:17" x14ac:dyDescent="0.3">
      <c r="O589" s="202"/>
      <c r="P589" s="205"/>
      <c r="Q589" s="205"/>
    </row>
    <row r="590" spans="15:17" x14ac:dyDescent="0.3">
      <c r="O590" s="202"/>
      <c r="P590" s="205"/>
      <c r="Q590" s="205"/>
    </row>
    <row r="591" spans="15:17" x14ac:dyDescent="0.3">
      <c r="O591" s="202"/>
      <c r="P591" s="205"/>
      <c r="Q591" s="205"/>
    </row>
    <row r="592" spans="15:17" x14ac:dyDescent="0.3">
      <c r="O592" s="202"/>
      <c r="P592" s="205"/>
      <c r="Q592" s="205"/>
    </row>
    <row r="593" spans="15:17" x14ac:dyDescent="0.3">
      <c r="O593" s="202"/>
      <c r="P593" s="205"/>
      <c r="Q593" s="205"/>
    </row>
    <row r="594" spans="15:17" x14ac:dyDescent="0.3">
      <c r="O594" s="202"/>
      <c r="P594" s="205"/>
      <c r="Q594" s="205"/>
    </row>
    <row r="595" spans="15:17" x14ac:dyDescent="0.3">
      <c r="O595" s="202"/>
      <c r="P595" s="205"/>
      <c r="Q595" s="205"/>
    </row>
    <row r="596" spans="15:17" x14ac:dyDescent="0.3">
      <c r="O596" s="202"/>
      <c r="P596" s="205"/>
      <c r="Q596" s="205"/>
    </row>
    <row r="597" spans="15:17" x14ac:dyDescent="0.3">
      <c r="O597" s="202"/>
      <c r="P597" s="205"/>
      <c r="Q597" s="205"/>
    </row>
    <row r="598" spans="15:17" x14ac:dyDescent="0.3">
      <c r="O598" s="202"/>
      <c r="P598" s="205"/>
      <c r="Q598" s="205"/>
    </row>
    <row r="599" spans="15:17" x14ac:dyDescent="0.3">
      <c r="O599" s="202"/>
      <c r="P599" s="205"/>
      <c r="Q599" s="205"/>
    </row>
    <row r="600" spans="15:17" x14ac:dyDescent="0.3">
      <c r="O600" s="202"/>
      <c r="P600" s="205"/>
      <c r="Q600" s="205"/>
    </row>
    <row r="601" spans="15:17" x14ac:dyDescent="0.3">
      <c r="O601" s="202"/>
      <c r="P601" s="205"/>
      <c r="Q601" s="205"/>
    </row>
    <row r="602" spans="15:17" x14ac:dyDescent="0.3">
      <c r="O602" s="202"/>
      <c r="P602" s="205"/>
      <c r="Q602" s="205"/>
    </row>
    <row r="603" spans="15:17" x14ac:dyDescent="0.3">
      <c r="O603" s="202"/>
      <c r="P603" s="205"/>
      <c r="Q603" s="205"/>
    </row>
    <row r="604" spans="15:17" x14ac:dyDescent="0.3">
      <c r="O604" s="202"/>
      <c r="P604" s="205"/>
      <c r="Q604" s="205"/>
    </row>
    <row r="605" spans="15:17" x14ac:dyDescent="0.3">
      <c r="O605" s="202"/>
      <c r="P605" s="205"/>
      <c r="Q605" s="205"/>
    </row>
    <row r="606" spans="15:17" x14ac:dyDescent="0.3">
      <c r="O606" s="202"/>
      <c r="P606" s="205"/>
      <c r="Q606" s="205"/>
    </row>
    <row r="607" spans="15:17" x14ac:dyDescent="0.3">
      <c r="O607" s="202"/>
      <c r="P607" s="205"/>
      <c r="Q607" s="205"/>
    </row>
    <row r="608" spans="15:17" x14ac:dyDescent="0.3">
      <c r="O608" s="202"/>
      <c r="P608" s="205"/>
      <c r="Q608" s="205"/>
    </row>
    <row r="609" spans="15:17" x14ac:dyDescent="0.3">
      <c r="O609" s="202"/>
      <c r="P609" s="205"/>
      <c r="Q609" s="205"/>
    </row>
    <row r="610" spans="15:17" x14ac:dyDescent="0.3">
      <c r="O610" s="202"/>
      <c r="P610" s="205"/>
      <c r="Q610" s="205"/>
    </row>
    <row r="611" spans="15:17" x14ac:dyDescent="0.3">
      <c r="O611" s="202"/>
      <c r="P611" s="205"/>
      <c r="Q611" s="205"/>
    </row>
    <row r="612" spans="15:17" x14ac:dyDescent="0.3">
      <c r="O612" s="202"/>
      <c r="P612" s="205"/>
      <c r="Q612" s="205"/>
    </row>
    <row r="613" spans="15:17" x14ac:dyDescent="0.3">
      <c r="O613" s="202"/>
      <c r="P613" s="205"/>
      <c r="Q613" s="205"/>
    </row>
    <row r="614" spans="15:17" x14ac:dyDescent="0.3">
      <c r="O614" s="202"/>
      <c r="P614" s="205"/>
      <c r="Q614" s="205"/>
    </row>
    <row r="615" spans="15:17" x14ac:dyDescent="0.3">
      <c r="O615" s="202"/>
      <c r="P615" s="205"/>
      <c r="Q615" s="205"/>
    </row>
    <row r="616" spans="15:17" x14ac:dyDescent="0.3">
      <c r="O616" s="202"/>
      <c r="P616" s="205"/>
      <c r="Q616" s="205"/>
    </row>
    <row r="617" spans="15:17" x14ac:dyDescent="0.3">
      <c r="O617" s="202"/>
      <c r="P617" s="205"/>
      <c r="Q617" s="205"/>
    </row>
    <row r="618" spans="15:17" x14ac:dyDescent="0.3">
      <c r="O618" s="202"/>
      <c r="P618" s="205"/>
      <c r="Q618" s="205"/>
    </row>
    <row r="619" spans="15:17" x14ac:dyDescent="0.3">
      <c r="O619" s="202"/>
      <c r="P619" s="205"/>
      <c r="Q619" s="205"/>
    </row>
    <row r="620" spans="15:17" x14ac:dyDescent="0.3">
      <c r="O620" s="202"/>
      <c r="P620" s="205"/>
      <c r="Q620" s="205"/>
    </row>
    <row r="621" spans="15:17" x14ac:dyDescent="0.3">
      <c r="O621" s="202"/>
      <c r="P621" s="205"/>
      <c r="Q621" s="205"/>
    </row>
    <row r="622" spans="15:17" x14ac:dyDescent="0.3">
      <c r="O622" s="202"/>
      <c r="P622" s="205"/>
      <c r="Q622" s="205"/>
    </row>
    <row r="623" spans="15:17" x14ac:dyDescent="0.3">
      <c r="O623" s="202"/>
      <c r="P623" s="205"/>
      <c r="Q623" s="205"/>
    </row>
    <row r="624" spans="15:17" x14ac:dyDescent="0.3">
      <c r="O624" s="202"/>
      <c r="P624" s="205"/>
      <c r="Q624" s="205"/>
    </row>
    <row r="625" spans="15:17" x14ac:dyDescent="0.3">
      <c r="O625" s="202"/>
      <c r="P625" s="205"/>
      <c r="Q625" s="205"/>
    </row>
    <row r="626" spans="15:17" x14ac:dyDescent="0.3">
      <c r="O626" s="202"/>
      <c r="P626" s="205"/>
      <c r="Q626" s="205"/>
    </row>
    <row r="627" spans="15:17" x14ac:dyDescent="0.3">
      <c r="O627" s="202"/>
      <c r="P627" s="205"/>
      <c r="Q627" s="205"/>
    </row>
    <row r="628" spans="15:17" x14ac:dyDescent="0.3">
      <c r="O628" s="202"/>
      <c r="P628" s="205"/>
      <c r="Q628" s="205"/>
    </row>
    <row r="629" spans="15:17" x14ac:dyDescent="0.3">
      <c r="O629" s="202"/>
      <c r="P629" s="205"/>
      <c r="Q629" s="205"/>
    </row>
    <row r="630" spans="15:17" x14ac:dyDescent="0.3">
      <c r="O630" s="202"/>
      <c r="P630" s="205"/>
      <c r="Q630" s="205"/>
    </row>
    <row r="631" spans="15:17" x14ac:dyDescent="0.3">
      <c r="O631" s="202"/>
      <c r="P631" s="205"/>
      <c r="Q631" s="205"/>
    </row>
    <row r="632" spans="15:17" x14ac:dyDescent="0.3">
      <c r="O632" s="202"/>
      <c r="P632" s="205"/>
      <c r="Q632" s="205"/>
    </row>
    <row r="633" spans="15:17" x14ac:dyDescent="0.3">
      <c r="O633" s="202"/>
      <c r="P633" s="205"/>
      <c r="Q633" s="205"/>
    </row>
    <row r="634" spans="15:17" x14ac:dyDescent="0.3">
      <c r="O634" s="202"/>
      <c r="P634" s="205"/>
      <c r="Q634" s="205"/>
    </row>
    <row r="635" spans="15:17" x14ac:dyDescent="0.3">
      <c r="O635" s="202"/>
      <c r="P635" s="205"/>
      <c r="Q635" s="205"/>
    </row>
    <row r="636" spans="15:17" x14ac:dyDescent="0.3">
      <c r="O636" s="202"/>
      <c r="P636" s="205"/>
      <c r="Q636" s="205"/>
    </row>
    <row r="637" spans="15:17" x14ac:dyDescent="0.3">
      <c r="O637" s="202"/>
      <c r="P637" s="205"/>
      <c r="Q637" s="205"/>
    </row>
    <row r="638" spans="15:17" x14ac:dyDescent="0.3">
      <c r="O638" s="202"/>
      <c r="P638" s="205"/>
      <c r="Q638" s="205"/>
    </row>
    <row r="639" spans="15:17" x14ac:dyDescent="0.3">
      <c r="O639" s="202"/>
      <c r="P639" s="205"/>
      <c r="Q639" s="205"/>
    </row>
    <row r="640" spans="15:17" x14ac:dyDescent="0.3">
      <c r="O640" s="202"/>
      <c r="P640" s="205"/>
      <c r="Q640" s="205"/>
    </row>
    <row r="641" spans="15:17" x14ac:dyDescent="0.3">
      <c r="O641" s="202"/>
      <c r="P641" s="205"/>
      <c r="Q641" s="205"/>
    </row>
    <row r="642" spans="15:17" x14ac:dyDescent="0.3">
      <c r="O642" s="202"/>
      <c r="P642" s="205"/>
      <c r="Q642" s="205"/>
    </row>
    <row r="643" spans="15:17" x14ac:dyDescent="0.3">
      <c r="O643" s="202"/>
      <c r="P643" s="205"/>
      <c r="Q643" s="205"/>
    </row>
    <row r="644" spans="15:17" x14ac:dyDescent="0.3">
      <c r="O644" s="202"/>
      <c r="P644" s="205"/>
      <c r="Q644" s="205"/>
    </row>
    <row r="645" spans="15:17" x14ac:dyDescent="0.3">
      <c r="O645" s="202"/>
      <c r="P645" s="205"/>
      <c r="Q645" s="205"/>
    </row>
    <row r="646" spans="15:17" x14ac:dyDescent="0.3">
      <c r="O646" s="202"/>
      <c r="P646" s="205"/>
      <c r="Q646" s="205"/>
    </row>
    <row r="647" spans="15:17" x14ac:dyDescent="0.3">
      <c r="O647" s="202"/>
      <c r="P647" s="205"/>
      <c r="Q647" s="205"/>
    </row>
    <row r="648" spans="15:17" x14ac:dyDescent="0.3">
      <c r="O648" s="202"/>
      <c r="P648" s="205"/>
      <c r="Q648" s="205"/>
    </row>
    <row r="649" spans="15:17" x14ac:dyDescent="0.3">
      <c r="O649" s="202"/>
      <c r="P649" s="205"/>
      <c r="Q649" s="205"/>
    </row>
    <row r="650" spans="15:17" x14ac:dyDescent="0.3">
      <c r="O650" s="202"/>
      <c r="P650" s="205"/>
      <c r="Q650" s="205"/>
    </row>
    <row r="651" spans="15:17" x14ac:dyDescent="0.3">
      <c r="O651" s="202"/>
      <c r="P651" s="205"/>
      <c r="Q651" s="205"/>
    </row>
    <row r="652" spans="15:17" x14ac:dyDescent="0.3">
      <c r="O652" s="202"/>
      <c r="P652" s="205"/>
      <c r="Q652" s="205"/>
    </row>
    <row r="653" spans="15:17" x14ac:dyDescent="0.3">
      <c r="O653" s="202"/>
      <c r="P653" s="205"/>
      <c r="Q653" s="205"/>
    </row>
    <row r="654" spans="15:17" x14ac:dyDescent="0.3">
      <c r="O654" s="202"/>
      <c r="P654" s="205"/>
      <c r="Q654" s="205"/>
    </row>
    <row r="655" spans="15:17" x14ac:dyDescent="0.3">
      <c r="O655" s="202"/>
      <c r="P655" s="205"/>
      <c r="Q655" s="205"/>
    </row>
    <row r="656" spans="15:17" x14ac:dyDescent="0.3">
      <c r="O656" s="202"/>
      <c r="P656" s="205"/>
      <c r="Q656" s="205"/>
    </row>
    <row r="657" spans="15:17" x14ac:dyDescent="0.3">
      <c r="O657" s="202"/>
      <c r="P657" s="205"/>
      <c r="Q657" s="205"/>
    </row>
    <row r="658" spans="15:17" x14ac:dyDescent="0.3">
      <c r="O658" s="202"/>
      <c r="P658" s="205"/>
      <c r="Q658" s="205"/>
    </row>
    <row r="659" spans="15:17" x14ac:dyDescent="0.3">
      <c r="O659" s="202"/>
      <c r="P659" s="205"/>
      <c r="Q659" s="205"/>
    </row>
    <row r="660" spans="15:17" x14ac:dyDescent="0.3">
      <c r="O660" s="202"/>
      <c r="P660" s="205"/>
      <c r="Q660" s="205"/>
    </row>
    <row r="661" spans="15:17" x14ac:dyDescent="0.3">
      <c r="O661" s="202"/>
      <c r="P661" s="205"/>
      <c r="Q661" s="205"/>
    </row>
    <row r="662" spans="15:17" x14ac:dyDescent="0.3">
      <c r="O662" s="202"/>
      <c r="P662" s="205"/>
      <c r="Q662" s="205"/>
    </row>
    <row r="663" spans="15:17" x14ac:dyDescent="0.3">
      <c r="O663" s="202"/>
      <c r="P663" s="205"/>
      <c r="Q663" s="205"/>
    </row>
    <row r="664" spans="15:17" x14ac:dyDescent="0.3">
      <c r="O664" s="202"/>
      <c r="P664" s="205"/>
      <c r="Q664" s="205"/>
    </row>
    <row r="665" spans="15:17" x14ac:dyDescent="0.3">
      <c r="O665" s="202"/>
      <c r="P665" s="205"/>
      <c r="Q665" s="205"/>
    </row>
    <row r="666" spans="15:17" x14ac:dyDescent="0.3">
      <c r="O666" s="202"/>
      <c r="P666" s="205"/>
      <c r="Q666" s="205"/>
    </row>
    <row r="667" spans="15:17" x14ac:dyDescent="0.3">
      <c r="O667" s="202"/>
      <c r="P667" s="205"/>
      <c r="Q667" s="205"/>
    </row>
    <row r="668" spans="15:17" x14ac:dyDescent="0.3">
      <c r="O668" s="202"/>
      <c r="P668" s="205"/>
      <c r="Q668" s="205"/>
    </row>
    <row r="669" spans="15:17" x14ac:dyDescent="0.3">
      <c r="O669" s="202"/>
      <c r="P669" s="205"/>
      <c r="Q669" s="205"/>
    </row>
    <row r="670" spans="15:17" x14ac:dyDescent="0.3">
      <c r="O670" s="202"/>
      <c r="P670" s="205"/>
      <c r="Q670" s="205"/>
    </row>
    <row r="671" spans="15:17" x14ac:dyDescent="0.3">
      <c r="O671" s="202"/>
      <c r="P671" s="205"/>
      <c r="Q671" s="205"/>
    </row>
    <row r="672" spans="15:17" x14ac:dyDescent="0.3">
      <c r="O672" s="202"/>
      <c r="P672" s="205"/>
      <c r="Q672" s="205"/>
    </row>
    <row r="673" spans="15:17" x14ac:dyDescent="0.3">
      <c r="O673" s="202"/>
      <c r="P673" s="205"/>
      <c r="Q673" s="205"/>
    </row>
    <row r="674" spans="15:17" x14ac:dyDescent="0.3">
      <c r="O674" s="202"/>
      <c r="P674" s="205"/>
      <c r="Q674" s="205"/>
    </row>
    <row r="675" spans="15:17" x14ac:dyDescent="0.3">
      <c r="O675" s="202"/>
      <c r="P675" s="205"/>
      <c r="Q675" s="205"/>
    </row>
    <row r="676" spans="15:17" x14ac:dyDescent="0.3">
      <c r="O676" s="202"/>
      <c r="P676" s="205"/>
      <c r="Q676" s="205"/>
    </row>
    <row r="677" spans="15:17" x14ac:dyDescent="0.3">
      <c r="O677" s="202"/>
      <c r="P677" s="205"/>
      <c r="Q677" s="205"/>
    </row>
    <row r="678" spans="15:17" x14ac:dyDescent="0.3">
      <c r="O678" s="202"/>
      <c r="P678" s="205"/>
      <c r="Q678" s="205"/>
    </row>
    <row r="679" spans="15:17" x14ac:dyDescent="0.3">
      <c r="O679" s="202"/>
      <c r="P679" s="205"/>
      <c r="Q679" s="205"/>
    </row>
    <row r="680" spans="15:17" x14ac:dyDescent="0.3">
      <c r="O680" s="202"/>
      <c r="P680" s="205"/>
      <c r="Q680" s="205"/>
    </row>
    <row r="681" spans="15:17" x14ac:dyDescent="0.3">
      <c r="O681" s="202"/>
      <c r="P681" s="205"/>
      <c r="Q681" s="205"/>
    </row>
    <row r="682" spans="15:17" x14ac:dyDescent="0.3">
      <c r="O682" s="202"/>
      <c r="P682" s="205"/>
      <c r="Q682" s="205"/>
    </row>
    <row r="683" spans="15:17" x14ac:dyDescent="0.3">
      <c r="O683" s="202"/>
      <c r="P683" s="205"/>
      <c r="Q683" s="205"/>
    </row>
    <row r="684" spans="15:17" x14ac:dyDescent="0.3">
      <c r="O684" s="202"/>
      <c r="P684" s="205"/>
      <c r="Q684" s="205"/>
    </row>
    <row r="685" spans="15:17" x14ac:dyDescent="0.3">
      <c r="O685" s="202"/>
      <c r="P685" s="205"/>
      <c r="Q685" s="205"/>
    </row>
    <row r="686" spans="15:17" x14ac:dyDescent="0.3">
      <c r="O686" s="202"/>
      <c r="P686" s="205"/>
      <c r="Q686" s="205"/>
    </row>
    <row r="687" spans="15:17" x14ac:dyDescent="0.3">
      <c r="O687" s="202"/>
      <c r="P687" s="205"/>
      <c r="Q687" s="205"/>
    </row>
    <row r="688" spans="15:17" x14ac:dyDescent="0.3">
      <c r="O688" s="202"/>
      <c r="P688" s="205"/>
      <c r="Q688" s="205"/>
    </row>
    <row r="689" spans="15:17" x14ac:dyDescent="0.3">
      <c r="O689" s="202"/>
      <c r="P689" s="205"/>
      <c r="Q689" s="205"/>
    </row>
    <row r="690" spans="15:17" x14ac:dyDescent="0.3">
      <c r="O690" s="202"/>
      <c r="P690" s="205"/>
      <c r="Q690" s="205"/>
    </row>
    <row r="691" spans="15:17" x14ac:dyDescent="0.3">
      <c r="O691" s="202"/>
      <c r="P691" s="205"/>
      <c r="Q691" s="205"/>
    </row>
    <row r="692" spans="15:17" x14ac:dyDescent="0.3">
      <c r="O692" s="202"/>
      <c r="P692" s="205"/>
      <c r="Q692" s="205"/>
    </row>
    <row r="693" spans="15:17" x14ac:dyDescent="0.3">
      <c r="O693" s="202"/>
      <c r="P693" s="205"/>
      <c r="Q693" s="205"/>
    </row>
    <row r="694" spans="15:17" x14ac:dyDescent="0.3">
      <c r="O694" s="202"/>
      <c r="P694" s="205"/>
      <c r="Q694" s="205"/>
    </row>
    <row r="695" spans="15:17" x14ac:dyDescent="0.3">
      <c r="O695" s="202"/>
      <c r="P695" s="205"/>
      <c r="Q695" s="205"/>
    </row>
    <row r="696" spans="15:17" x14ac:dyDescent="0.3">
      <c r="O696" s="202"/>
      <c r="P696" s="205"/>
      <c r="Q696" s="205"/>
    </row>
    <row r="697" spans="15:17" x14ac:dyDescent="0.3">
      <c r="O697" s="202"/>
      <c r="P697" s="205"/>
      <c r="Q697" s="205"/>
    </row>
    <row r="698" spans="15:17" x14ac:dyDescent="0.3">
      <c r="O698" s="202"/>
      <c r="P698" s="205"/>
      <c r="Q698" s="205"/>
    </row>
    <row r="699" spans="15:17" x14ac:dyDescent="0.3">
      <c r="O699" s="202"/>
      <c r="P699" s="205"/>
      <c r="Q699" s="205"/>
    </row>
    <row r="700" spans="15:17" x14ac:dyDescent="0.3">
      <c r="O700" s="202"/>
      <c r="P700" s="205"/>
      <c r="Q700" s="205"/>
    </row>
    <row r="701" spans="15:17" x14ac:dyDescent="0.3">
      <c r="O701" s="202"/>
      <c r="P701" s="205"/>
      <c r="Q701" s="205"/>
    </row>
    <row r="702" spans="15:17" x14ac:dyDescent="0.3">
      <c r="O702" s="202"/>
      <c r="P702" s="205"/>
      <c r="Q702" s="205"/>
    </row>
    <row r="703" spans="15:17" x14ac:dyDescent="0.3">
      <c r="O703" s="202"/>
      <c r="P703" s="205"/>
      <c r="Q703" s="205"/>
    </row>
    <row r="704" spans="15:17" x14ac:dyDescent="0.3">
      <c r="O704" s="202"/>
      <c r="P704" s="205"/>
      <c r="Q704" s="205"/>
    </row>
    <row r="705" spans="15:17" x14ac:dyDescent="0.3">
      <c r="O705" s="202"/>
      <c r="P705" s="205"/>
      <c r="Q705" s="205"/>
    </row>
    <row r="706" spans="15:17" x14ac:dyDescent="0.3">
      <c r="O706" s="202"/>
      <c r="P706" s="205"/>
      <c r="Q706" s="205"/>
    </row>
    <row r="707" spans="15:17" x14ac:dyDescent="0.3">
      <c r="O707" s="202"/>
      <c r="P707" s="205"/>
      <c r="Q707" s="205"/>
    </row>
    <row r="708" spans="15:17" x14ac:dyDescent="0.3">
      <c r="O708" s="202"/>
      <c r="P708" s="205"/>
      <c r="Q708" s="205"/>
    </row>
    <row r="709" spans="15:17" x14ac:dyDescent="0.3">
      <c r="O709" s="202"/>
      <c r="P709" s="205"/>
      <c r="Q709" s="205"/>
    </row>
    <row r="710" spans="15:17" x14ac:dyDescent="0.3">
      <c r="O710" s="202"/>
      <c r="P710" s="205"/>
      <c r="Q710" s="205"/>
    </row>
    <row r="711" spans="15:17" x14ac:dyDescent="0.3">
      <c r="O711" s="202"/>
      <c r="P711" s="205"/>
      <c r="Q711" s="205"/>
    </row>
    <row r="712" spans="15:17" x14ac:dyDescent="0.3">
      <c r="O712" s="202"/>
      <c r="P712" s="205"/>
      <c r="Q712" s="205"/>
    </row>
    <row r="713" spans="15:17" x14ac:dyDescent="0.3">
      <c r="O713" s="202"/>
      <c r="P713" s="205"/>
      <c r="Q713" s="205"/>
    </row>
    <row r="714" spans="15:17" x14ac:dyDescent="0.3">
      <c r="O714" s="202"/>
      <c r="P714" s="205"/>
      <c r="Q714" s="205"/>
    </row>
    <row r="715" spans="15:17" x14ac:dyDescent="0.3">
      <c r="O715" s="202"/>
      <c r="P715" s="205"/>
      <c r="Q715" s="205"/>
    </row>
    <row r="716" spans="15:17" x14ac:dyDescent="0.3">
      <c r="O716" s="202"/>
      <c r="P716" s="205"/>
      <c r="Q716" s="205"/>
    </row>
    <row r="717" spans="15:17" x14ac:dyDescent="0.3">
      <c r="O717" s="202"/>
      <c r="P717" s="205"/>
      <c r="Q717" s="205"/>
    </row>
    <row r="718" spans="15:17" x14ac:dyDescent="0.3">
      <c r="O718" s="202"/>
      <c r="P718" s="205"/>
      <c r="Q718" s="205"/>
    </row>
    <row r="719" spans="15:17" x14ac:dyDescent="0.3">
      <c r="O719" s="202"/>
      <c r="P719" s="205"/>
      <c r="Q719" s="205"/>
    </row>
    <row r="720" spans="15:17" x14ac:dyDescent="0.3">
      <c r="O720" s="202"/>
      <c r="P720" s="205"/>
      <c r="Q720" s="205"/>
    </row>
    <row r="721" spans="15:17" x14ac:dyDescent="0.3">
      <c r="O721" s="202"/>
      <c r="P721" s="205"/>
      <c r="Q721" s="205"/>
    </row>
    <row r="722" spans="15:17" x14ac:dyDescent="0.3">
      <c r="O722" s="202"/>
      <c r="P722" s="205"/>
      <c r="Q722" s="205"/>
    </row>
    <row r="723" spans="15:17" x14ac:dyDescent="0.3">
      <c r="O723" s="202"/>
      <c r="P723" s="205"/>
      <c r="Q723" s="205"/>
    </row>
    <row r="724" spans="15:17" x14ac:dyDescent="0.3">
      <c r="O724" s="202"/>
      <c r="P724" s="205"/>
      <c r="Q724" s="205"/>
    </row>
    <row r="725" spans="15:17" x14ac:dyDescent="0.3">
      <c r="O725" s="202"/>
      <c r="P725" s="205"/>
      <c r="Q725" s="205"/>
    </row>
    <row r="726" spans="15:17" x14ac:dyDescent="0.3">
      <c r="O726" s="202"/>
      <c r="P726" s="205"/>
      <c r="Q726" s="205"/>
    </row>
    <row r="727" spans="15:17" x14ac:dyDescent="0.3">
      <c r="O727" s="202"/>
      <c r="P727" s="205"/>
      <c r="Q727" s="205"/>
    </row>
    <row r="728" spans="15:17" x14ac:dyDescent="0.3">
      <c r="O728" s="202"/>
      <c r="P728" s="205"/>
      <c r="Q728" s="205"/>
    </row>
    <row r="729" spans="15:17" x14ac:dyDescent="0.3">
      <c r="O729" s="202"/>
      <c r="P729" s="205"/>
      <c r="Q729" s="205"/>
    </row>
    <row r="730" spans="15:17" x14ac:dyDescent="0.3">
      <c r="O730" s="202"/>
      <c r="P730" s="205"/>
      <c r="Q730" s="205"/>
    </row>
    <row r="731" spans="15:17" x14ac:dyDescent="0.3">
      <c r="O731" s="202"/>
      <c r="P731" s="205"/>
      <c r="Q731" s="205"/>
    </row>
    <row r="732" spans="15:17" x14ac:dyDescent="0.3">
      <c r="O732" s="202"/>
      <c r="P732" s="205"/>
      <c r="Q732" s="205"/>
    </row>
    <row r="733" spans="15:17" x14ac:dyDescent="0.3">
      <c r="O733" s="202"/>
      <c r="P733" s="205"/>
      <c r="Q733" s="205"/>
    </row>
    <row r="734" spans="15:17" x14ac:dyDescent="0.3">
      <c r="O734" s="202"/>
      <c r="P734" s="205"/>
      <c r="Q734" s="205"/>
    </row>
    <row r="735" spans="15:17" x14ac:dyDescent="0.3">
      <c r="O735" s="202"/>
      <c r="P735" s="205"/>
      <c r="Q735" s="205"/>
    </row>
    <row r="736" spans="15:17" x14ac:dyDescent="0.3">
      <c r="O736" s="202"/>
      <c r="P736" s="205"/>
      <c r="Q736" s="205"/>
    </row>
    <row r="737" spans="15:17" x14ac:dyDescent="0.3">
      <c r="O737" s="202"/>
      <c r="P737" s="205"/>
      <c r="Q737" s="205"/>
    </row>
    <row r="738" spans="15:17" x14ac:dyDescent="0.3">
      <c r="O738" s="202"/>
      <c r="P738" s="205"/>
      <c r="Q738" s="205"/>
    </row>
    <row r="739" spans="15:17" x14ac:dyDescent="0.3">
      <c r="O739" s="202"/>
      <c r="P739" s="205"/>
      <c r="Q739" s="205"/>
    </row>
    <row r="740" spans="15:17" x14ac:dyDescent="0.3">
      <c r="O740" s="202"/>
      <c r="P740" s="205"/>
      <c r="Q740" s="205"/>
    </row>
    <row r="741" spans="15:17" x14ac:dyDescent="0.3">
      <c r="O741" s="202"/>
      <c r="P741" s="205"/>
      <c r="Q741" s="205"/>
    </row>
    <row r="742" spans="15:17" x14ac:dyDescent="0.3">
      <c r="O742" s="202"/>
      <c r="P742" s="205"/>
      <c r="Q742" s="205"/>
    </row>
    <row r="743" spans="15:17" x14ac:dyDescent="0.3">
      <c r="O743" s="202"/>
      <c r="P743" s="205"/>
      <c r="Q743" s="205"/>
    </row>
    <row r="744" spans="15:17" x14ac:dyDescent="0.3">
      <c r="O744" s="202"/>
      <c r="P744" s="205"/>
      <c r="Q744" s="205"/>
    </row>
    <row r="745" spans="15:17" x14ac:dyDescent="0.3">
      <c r="O745" s="202"/>
      <c r="P745" s="205"/>
      <c r="Q745" s="205"/>
    </row>
    <row r="746" spans="15:17" x14ac:dyDescent="0.3">
      <c r="O746" s="202"/>
      <c r="P746" s="205"/>
      <c r="Q746" s="205"/>
    </row>
    <row r="747" spans="15:17" x14ac:dyDescent="0.3">
      <c r="O747" s="202"/>
      <c r="P747" s="205"/>
      <c r="Q747" s="205"/>
    </row>
    <row r="748" spans="15:17" x14ac:dyDescent="0.3">
      <c r="O748" s="202"/>
      <c r="P748" s="205"/>
      <c r="Q748" s="205"/>
    </row>
    <row r="749" spans="15:17" x14ac:dyDescent="0.3">
      <c r="O749" s="202"/>
      <c r="P749" s="205"/>
      <c r="Q749" s="205"/>
    </row>
    <row r="750" spans="15:17" x14ac:dyDescent="0.3">
      <c r="O750" s="202"/>
      <c r="P750" s="205"/>
      <c r="Q750" s="205"/>
    </row>
    <row r="751" spans="15:17" x14ac:dyDescent="0.3">
      <c r="O751" s="202"/>
      <c r="P751" s="205"/>
      <c r="Q751" s="205"/>
    </row>
    <row r="752" spans="15:17" x14ac:dyDescent="0.3">
      <c r="O752" s="202"/>
      <c r="P752" s="205"/>
      <c r="Q752" s="205"/>
    </row>
    <row r="753" spans="15:17" x14ac:dyDescent="0.3">
      <c r="O753" s="202"/>
      <c r="P753" s="205"/>
      <c r="Q753" s="205"/>
    </row>
    <row r="754" spans="15:17" x14ac:dyDescent="0.3">
      <c r="O754" s="202"/>
      <c r="P754" s="205"/>
      <c r="Q754" s="205"/>
    </row>
    <row r="755" spans="15:17" x14ac:dyDescent="0.3">
      <c r="O755" s="202"/>
      <c r="P755" s="205"/>
      <c r="Q755" s="205"/>
    </row>
    <row r="756" spans="15:17" x14ac:dyDescent="0.3">
      <c r="O756" s="202"/>
      <c r="P756" s="205"/>
      <c r="Q756" s="205"/>
    </row>
    <row r="757" spans="15:17" x14ac:dyDescent="0.3">
      <c r="O757" s="202"/>
      <c r="P757" s="205"/>
      <c r="Q757" s="205"/>
    </row>
    <row r="758" spans="15:17" x14ac:dyDescent="0.3">
      <c r="O758" s="202"/>
      <c r="P758" s="205"/>
      <c r="Q758" s="205"/>
    </row>
    <row r="759" spans="15:17" x14ac:dyDescent="0.3">
      <c r="O759" s="202"/>
      <c r="P759" s="205"/>
      <c r="Q759" s="205"/>
    </row>
    <row r="760" spans="15:17" x14ac:dyDescent="0.3">
      <c r="O760" s="202"/>
      <c r="P760" s="205"/>
      <c r="Q760" s="205"/>
    </row>
    <row r="761" spans="15:17" x14ac:dyDescent="0.3">
      <c r="O761" s="202"/>
      <c r="P761" s="205"/>
      <c r="Q761" s="205"/>
    </row>
    <row r="762" spans="15:17" x14ac:dyDescent="0.3">
      <c r="O762" s="202"/>
      <c r="P762" s="205"/>
      <c r="Q762" s="205"/>
    </row>
    <row r="763" spans="15:17" x14ac:dyDescent="0.3">
      <c r="O763" s="202"/>
      <c r="P763" s="205"/>
      <c r="Q763" s="205"/>
    </row>
    <row r="764" spans="15:17" x14ac:dyDescent="0.3">
      <c r="O764" s="202"/>
      <c r="P764" s="205"/>
      <c r="Q764" s="205"/>
    </row>
    <row r="765" spans="15:17" x14ac:dyDescent="0.3">
      <c r="O765" s="202"/>
      <c r="P765" s="205"/>
      <c r="Q765" s="205"/>
    </row>
    <row r="766" spans="15:17" x14ac:dyDescent="0.3">
      <c r="O766" s="202"/>
      <c r="P766" s="205"/>
      <c r="Q766" s="205"/>
    </row>
    <row r="767" spans="15:17" x14ac:dyDescent="0.3">
      <c r="O767" s="202"/>
      <c r="P767" s="205"/>
      <c r="Q767" s="205"/>
    </row>
    <row r="768" spans="15:17" x14ac:dyDescent="0.3">
      <c r="O768" s="202"/>
      <c r="P768" s="205"/>
      <c r="Q768" s="205"/>
    </row>
    <row r="769" spans="15:17" x14ac:dyDescent="0.3">
      <c r="O769" s="202"/>
      <c r="P769" s="205"/>
      <c r="Q769" s="205"/>
    </row>
    <row r="770" spans="15:17" x14ac:dyDescent="0.3">
      <c r="O770" s="202"/>
      <c r="P770" s="205"/>
      <c r="Q770" s="205"/>
    </row>
    <row r="771" spans="15:17" x14ac:dyDescent="0.3">
      <c r="O771" s="202"/>
      <c r="P771" s="205"/>
      <c r="Q771" s="205"/>
    </row>
    <row r="772" spans="15:17" x14ac:dyDescent="0.3">
      <c r="O772" s="202"/>
      <c r="P772" s="205"/>
      <c r="Q772" s="205"/>
    </row>
    <row r="773" spans="15:17" x14ac:dyDescent="0.3">
      <c r="O773" s="202"/>
      <c r="P773" s="205"/>
      <c r="Q773" s="205"/>
    </row>
    <row r="774" spans="15:17" x14ac:dyDescent="0.3">
      <c r="O774" s="202"/>
      <c r="P774" s="205"/>
      <c r="Q774" s="205"/>
    </row>
    <row r="775" spans="15:17" x14ac:dyDescent="0.3">
      <c r="O775" s="202"/>
      <c r="P775" s="205"/>
      <c r="Q775" s="205"/>
    </row>
    <row r="776" spans="15:17" x14ac:dyDescent="0.3">
      <c r="O776" s="202"/>
      <c r="P776" s="205"/>
      <c r="Q776" s="205"/>
    </row>
    <row r="777" spans="15:17" x14ac:dyDescent="0.3">
      <c r="O777" s="202"/>
      <c r="P777" s="205"/>
      <c r="Q777" s="205"/>
    </row>
    <row r="778" spans="15:17" x14ac:dyDescent="0.3">
      <c r="O778" s="202"/>
      <c r="P778" s="205"/>
      <c r="Q778" s="205"/>
    </row>
    <row r="779" spans="15:17" x14ac:dyDescent="0.3">
      <c r="O779" s="202"/>
      <c r="P779" s="205"/>
      <c r="Q779" s="205"/>
    </row>
    <row r="780" spans="15:17" x14ac:dyDescent="0.3">
      <c r="O780" s="202"/>
      <c r="P780" s="205"/>
      <c r="Q780" s="205"/>
    </row>
    <row r="781" spans="15:17" x14ac:dyDescent="0.3">
      <c r="O781" s="202"/>
      <c r="P781" s="205"/>
      <c r="Q781" s="205"/>
    </row>
    <row r="782" spans="15:17" x14ac:dyDescent="0.3">
      <c r="O782" s="202"/>
      <c r="P782" s="205"/>
      <c r="Q782" s="205"/>
    </row>
    <row r="783" spans="15:17" x14ac:dyDescent="0.3">
      <c r="O783" s="202"/>
      <c r="P783" s="205"/>
      <c r="Q783" s="205"/>
    </row>
    <row r="784" spans="15:17" x14ac:dyDescent="0.3">
      <c r="O784" s="202"/>
      <c r="P784" s="205"/>
      <c r="Q784" s="205"/>
    </row>
    <row r="785" spans="15:17" x14ac:dyDescent="0.3">
      <c r="O785" s="202"/>
      <c r="P785" s="205"/>
      <c r="Q785" s="205"/>
    </row>
    <row r="786" spans="15:17" x14ac:dyDescent="0.3">
      <c r="O786" s="202"/>
      <c r="P786" s="205"/>
      <c r="Q786" s="205"/>
    </row>
    <row r="787" spans="15:17" x14ac:dyDescent="0.3">
      <c r="O787" s="202"/>
      <c r="P787" s="205"/>
      <c r="Q787" s="205"/>
    </row>
    <row r="788" spans="15:17" x14ac:dyDescent="0.3">
      <c r="O788" s="202"/>
      <c r="P788" s="205"/>
      <c r="Q788" s="205"/>
    </row>
    <row r="789" spans="15:17" x14ac:dyDescent="0.3">
      <c r="O789" s="202"/>
      <c r="P789" s="205"/>
      <c r="Q789" s="205"/>
    </row>
    <row r="790" spans="15:17" x14ac:dyDescent="0.3">
      <c r="O790" s="202"/>
      <c r="P790" s="205"/>
      <c r="Q790" s="205"/>
    </row>
    <row r="791" spans="15:17" x14ac:dyDescent="0.3">
      <c r="O791" s="202"/>
      <c r="P791" s="205"/>
      <c r="Q791" s="205"/>
    </row>
    <row r="792" spans="15:17" x14ac:dyDescent="0.3">
      <c r="O792" s="202"/>
      <c r="P792" s="205"/>
      <c r="Q792" s="205"/>
    </row>
    <row r="793" spans="15:17" x14ac:dyDescent="0.3">
      <c r="O793" s="202"/>
      <c r="P793" s="205"/>
      <c r="Q793" s="205"/>
    </row>
    <row r="794" spans="15:17" x14ac:dyDescent="0.3">
      <c r="O794" s="202"/>
      <c r="P794" s="205"/>
      <c r="Q794" s="205"/>
    </row>
    <row r="795" spans="15:17" x14ac:dyDescent="0.3">
      <c r="O795" s="202"/>
      <c r="P795" s="205"/>
      <c r="Q795" s="205"/>
    </row>
    <row r="796" spans="15:17" x14ac:dyDescent="0.3">
      <c r="O796" s="202"/>
      <c r="P796" s="205"/>
      <c r="Q796" s="205"/>
    </row>
    <row r="797" spans="15:17" x14ac:dyDescent="0.3">
      <c r="O797" s="202"/>
      <c r="P797" s="205"/>
      <c r="Q797" s="205"/>
    </row>
    <row r="798" spans="15:17" x14ac:dyDescent="0.3">
      <c r="O798" s="202"/>
      <c r="P798" s="205"/>
      <c r="Q798" s="205"/>
    </row>
    <row r="799" spans="15:17" x14ac:dyDescent="0.3">
      <c r="O799" s="202"/>
      <c r="P799" s="205"/>
      <c r="Q799" s="205"/>
    </row>
    <row r="800" spans="15:17" x14ac:dyDescent="0.3">
      <c r="O800" s="202"/>
      <c r="P800" s="205"/>
      <c r="Q800" s="205"/>
    </row>
    <row r="801" spans="15:17" x14ac:dyDescent="0.3">
      <c r="O801" s="202"/>
      <c r="P801" s="205"/>
      <c r="Q801" s="205"/>
    </row>
    <row r="802" spans="15:17" x14ac:dyDescent="0.3">
      <c r="O802" s="202"/>
      <c r="P802" s="205"/>
      <c r="Q802" s="205"/>
    </row>
    <row r="803" spans="15:17" x14ac:dyDescent="0.3">
      <c r="O803" s="202"/>
      <c r="P803" s="205"/>
      <c r="Q803" s="205"/>
    </row>
    <row r="804" spans="15:17" x14ac:dyDescent="0.3">
      <c r="O804" s="202"/>
      <c r="P804" s="205"/>
      <c r="Q804" s="205"/>
    </row>
    <row r="805" spans="15:17" x14ac:dyDescent="0.3">
      <c r="O805" s="202"/>
      <c r="P805" s="205"/>
      <c r="Q805" s="205"/>
    </row>
    <row r="806" spans="15:17" x14ac:dyDescent="0.3">
      <c r="O806" s="202"/>
      <c r="P806" s="205"/>
      <c r="Q806" s="205"/>
    </row>
    <row r="807" spans="15:17" x14ac:dyDescent="0.3">
      <c r="O807" s="202"/>
      <c r="P807" s="205"/>
      <c r="Q807" s="205"/>
    </row>
    <row r="808" spans="15:17" x14ac:dyDescent="0.3">
      <c r="O808" s="202"/>
      <c r="P808" s="205"/>
      <c r="Q808" s="205"/>
    </row>
    <row r="809" spans="15:17" x14ac:dyDescent="0.3">
      <c r="O809" s="202"/>
      <c r="P809" s="205"/>
      <c r="Q809" s="205"/>
    </row>
    <row r="810" spans="15:17" x14ac:dyDescent="0.3">
      <c r="O810" s="202"/>
      <c r="P810" s="205"/>
      <c r="Q810" s="205"/>
    </row>
    <row r="811" spans="15:17" x14ac:dyDescent="0.3">
      <c r="O811" s="202"/>
      <c r="P811" s="205"/>
      <c r="Q811" s="205"/>
    </row>
    <row r="812" spans="15:17" x14ac:dyDescent="0.3">
      <c r="O812" s="202"/>
      <c r="P812" s="205"/>
      <c r="Q812" s="205"/>
    </row>
    <row r="813" spans="15:17" x14ac:dyDescent="0.3">
      <c r="O813" s="202"/>
      <c r="P813" s="205"/>
      <c r="Q813" s="205"/>
    </row>
    <row r="814" spans="15:17" x14ac:dyDescent="0.3">
      <c r="O814" s="202"/>
      <c r="P814" s="205"/>
      <c r="Q814" s="205"/>
    </row>
    <row r="815" spans="15:17" x14ac:dyDescent="0.3">
      <c r="O815" s="202"/>
      <c r="P815" s="205"/>
      <c r="Q815" s="205"/>
    </row>
    <row r="816" spans="15:17" x14ac:dyDescent="0.3">
      <c r="O816" s="202"/>
      <c r="P816" s="205"/>
      <c r="Q816" s="205"/>
    </row>
    <row r="817" spans="15:17" x14ac:dyDescent="0.3">
      <c r="O817" s="202"/>
      <c r="P817" s="205"/>
      <c r="Q817" s="205"/>
    </row>
    <row r="818" spans="15:17" x14ac:dyDescent="0.3">
      <c r="O818" s="202"/>
      <c r="P818" s="205"/>
      <c r="Q818" s="205"/>
    </row>
    <row r="819" spans="15:17" x14ac:dyDescent="0.3">
      <c r="O819" s="202"/>
      <c r="P819" s="205"/>
      <c r="Q819" s="205"/>
    </row>
    <row r="820" spans="15:17" x14ac:dyDescent="0.3">
      <c r="O820" s="202"/>
      <c r="P820" s="205"/>
      <c r="Q820" s="205"/>
    </row>
    <row r="821" spans="15:17" x14ac:dyDescent="0.3">
      <c r="O821" s="202"/>
      <c r="P821" s="205"/>
      <c r="Q821" s="205"/>
    </row>
    <row r="822" spans="15:17" x14ac:dyDescent="0.3">
      <c r="O822" s="202"/>
      <c r="P822" s="205"/>
      <c r="Q822" s="205"/>
    </row>
    <row r="823" spans="15:17" x14ac:dyDescent="0.3">
      <c r="O823" s="202"/>
      <c r="P823" s="205"/>
      <c r="Q823" s="205"/>
    </row>
    <row r="824" spans="15:17" x14ac:dyDescent="0.3">
      <c r="O824" s="202"/>
      <c r="P824" s="205"/>
      <c r="Q824" s="205"/>
    </row>
    <row r="825" spans="15:17" x14ac:dyDescent="0.3">
      <c r="O825" s="202"/>
      <c r="P825" s="205"/>
      <c r="Q825" s="205"/>
    </row>
    <row r="826" spans="15:17" x14ac:dyDescent="0.3">
      <c r="O826" s="202"/>
      <c r="P826" s="205"/>
      <c r="Q826" s="205"/>
    </row>
    <row r="827" spans="15:17" x14ac:dyDescent="0.3">
      <c r="O827" s="202"/>
      <c r="P827" s="205"/>
      <c r="Q827" s="205"/>
    </row>
    <row r="828" spans="15:17" x14ac:dyDescent="0.3">
      <c r="O828" s="202"/>
      <c r="P828" s="205"/>
      <c r="Q828" s="205"/>
    </row>
    <row r="829" spans="15:17" x14ac:dyDescent="0.3">
      <c r="O829" s="202"/>
      <c r="P829" s="205"/>
      <c r="Q829" s="205"/>
    </row>
    <row r="830" spans="15:17" x14ac:dyDescent="0.3">
      <c r="O830" s="202"/>
      <c r="P830" s="205"/>
      <c r="Q830" s="205"/>
    </row>
    <row r="831" spans="15:17" x14ac:dyDescent="0.3">
      <c r="O831" s="202"/>
      <c r="P831" s="205"/>
      <c r="Q831" s="205"/>
    </row>
    <row r="832" spans="15:17" x14ac:dyDescent="0.3">
      <c r="O832" s="202"/>
      <c r="P832" s="205"/>
      <c r="Q832" s="205"/>
    </row>
    <row r="833" spans="15:17" x14ac:dyDescent="0.3">
      <c r="O833" s="202"/>
      <c r="P833" s="205"/>
      <c r="Q833" s="205"/>
    </row>
    <row r="834" spans="15:17" x14ac:dyDescent="0.3">
      <c r="O834" s="202"/>
      <c r="P834" s="205"/>
      <c r="Q834" s="205"/>
    </row>
    <row r="835" spans="15:17" x14ac:dyDescent="0.3">
      <c r="O835" s="202"/>
      <c r="P835" s="205"/>
      <c r="Q835" s="205"/>
    </row>
    <row r="836" spans="15:17" x14ac:dyDescent="0.3">
      <c r="O836" s="202"/>
      <c r="P836" s="205"/>
      <c r="Q836" s="205"/>
    </row>
    <row r="837" spans="15:17" x14ac:dyDescent="0.3">
      <c r="O837" s="202"/>
      <c r="P837" s="205"/>
      <c r="Q837" s="205"/>
    </row>
    <row r="838" spans="15:17" x14ac:dyDescent="0.3">
      <c r="O838" s="202"/>
      <c r="P838" s="205"/>
      <c r="Q838" s="205"/>
    </row>
    <row r="839" spans="15:17" x14ac:dyDescent="0.3">
      <c r="O839" s="202"/>
      <c r="P839" s="205"/>
      <c r="Q839" s="205"/>
    </row>
    <row r="840" spans="15:17" x14ac:dyDescent="0.3">
      <c r="O840" s="202"/>
      <c r="P840" s="205"/>
      <c r="Q840" s="205"/>
    </row>
    <row r="841" spans="15:17" x14ac:dyDescent="0.3">
      <c r="O841" s="202"/>
      <c r="P841" s="205"/>
      <c r="Q841" s="205"/>
    </row>
    <row r="842" spans="15:17" x14ac:dyDescent="0.3">
      <c r="O842" s="202"/>
      <c r="P842" s="205"/>
      <c r="Q842" s="205"/>
    </row>
    <row r="843" spans="15:17" x14ac:dyDescent="0.3">
      <c r="O843" s="202"/>
      <c r="P843" s="205"/>
      <c r="Q843" s="205"/>
    </row>
    <row r="844" spans="15:17" x14ac:dyDescent="0.3">
      <c r="O844" s="202"/>
      <c r="P844" s="205"/>
      <c r="Q844" s="205"/>
    </row>
    <row r="845" spans="15:17" x14ac:dyDescent="0.3">
      <c r="O845" s="202"/>
      <c r="P845" s="205"/>
      <c r="Q845" s="205"/>
    </row>
    <row r="846" spans="15:17" x14ac:dyDescent="0.3">
      <c r="O846" s="202"/>
      <c r="P846" s="205"/>
      <c r="Q846" s="205"/>
    </row>
    <row r="847" spans="15:17" x14ac:dyDescent="0.3">
      <c r="O847" s="202"/>
      <c r="P847" s="205"/>
      <c r="Q847" s="205"/>
    </row>
    <row r="848" spans="15:17" x14ac:dyDescent="0.3">
      <c r="O848" s="202"/>
      <c r="P848" s="205"/>
      <c r="Q848" s="205"/>
    </row>
    <row r="849" spans="15:17" x14ac:dyDescent="0.3">
      <c r="O849" s="202"/>
      <c r="P849" s="205"/>
      <c r="Q849" s="205"/>
    </row>
    <row r="850" spans="15:17" x14ac:dyDescent="0.3">
      <c r="O850" s="202"/>
      <c r="P850" s="205"/>
      <c r="Q850" s="205"/>
    </row>
    <row r="851" spans="15:17" x14ac:dyDescent="0.3">
      <c r="O851" s="202"/>
      <c r="P851" s="205"/>
      <c r="Q851" s="205"/>
    </row>
    <row r="852" spans="15:17" x14ac:dyDescent="0.3">
      <c r="O852" s="202"/>
      <c r="P852" s="205"/>
      <c r="Q852" s="205"/>
    </row>
    <row r="853" spans="15:17" x14ac:dyDescent="0.3">
      <c r="O853" s="202"/>
      <c r="P853" s="205"/>
      <c r="Q853" s="205"/>
    </row>
    <row r="854" spans="15:17" x14ac:dyDescent="0.3">
      <c r="O854" s="202"/>
      <c r="P854" s="205"/>
      <c r="Q854" s="205"/>
    </row>
    <row r="855" spans="15:17" x14ac:dyDescent="0.3">
      <c r="O855" s="202"/>
      <c r="P855" s="205"/>
      <c r="Q855" s="205"/>
    </row>
    <row r="856" spans="15:17" x14ac:dyDescent="0.3">
      <c r="O856" s="202"/>
      <c r="P856" s="205"/>
      <c r="Q856" s="205"/>
    </row>
    <row r="857" spans="15:17" x14ac:dyDescent="0.3">
      <c r="O857" s="202"/>
      <c r="P857" s="205"/>
      <c r="Q857" s="205"/>
    </row>
    <row r="858" spans="15:17" x14ac:dyDescent="0.3">
      <c r="O858" s="202"/>
      <c r="P858" s="205"/>
      <c r="Q858" s="205"/>
    </row>
    <row r="859" spans="15:17" x14ac:dyDescent="0.3">
      <c r="O859" s="202"/>
      <c r="P859" s="205"/>
      <c r="Q859" s="205"/>
    </row>
    <row r="860" spans="15:17" x14ac:dyDescent="0.3">
      <c r="O860" s="202"/>
      <c r="P860" s="205"/>
      <c r="Q860" s="205"/>
    </row>
    <row r="861" spans="15:17" x14ac:dyDescent="0.3">
      <c r="O861" s="202"/>
      <c r="P861" s="205"/>
      <c r="Q861" s="205"/>
    </row>
    <row r="862" spans="15:17" x14ac:dyDescent="0.3">
      <c r="O862" s="202"/>
      <c r="P862" s="205"/>
      <c r="Q862" s="205"/>
    </row>
    <row r="863" spans="15:17" x14ac:dyDescent="0.3">
      <c r="O863" s="202"/>
      <c r="P863" s="205"/>
      <c r="Q863" s="205"/>
    </row>
    <row r="864" spans="15:17" x14ac:dyDescent="0.3">
      <c r="O864" s="202"/>
      <c r="P864" s="205"/>
      <c r="Q864" s="205"/>
    </row>
    <row r="865" spans="15:17" x14ac:dyDescent="0.3">
      <c r="O865" s="202"/>
      <c r="P865" s="205"/>
      <c r="Q865" s="205"/>
    </row>
    <row r="866" spans="15:17" x14ac:dyDescent="0.3">
      <c r="O866" s="202"/>
      <c r="P866" s="205"/>
      <c r="Q866" s="205"/>
    </row>
    <row r="867" spans="15:17" x14ac:dyDescent="0.3">
      <c r="O867" s="202"/>
      <c r="P867" s="205"/>
      <c r="Q867" s="205"/>
    </row>
    <row r="868" spans="15:17" x14ac:dyDescent="0.3">
      <c r="O868" s="202"/>
      <c r="P868" s="205"/>
      <c r="Q868" s="205"/>
    </row>
    <row r="869" spans="15:17" x14ac:dyDescent="0.3">
      <c r="O869" s="202"/>
      <c r="P869" s="205"/>
      <c r="Q869" s="205"/>
    </row>
    <row r="870" spans="15:17" x14ac:dyDescent="0.3">
      <c r="O870" s="202"/>
      <c r="P870" s="205"/>
      <c r="Q870" s="205"/>
    </row>
    <row r="871" spans="15:17" x14ac:dyDescent="0.3">
      <c r="O871" s="202"/>
      <c r="P871" s="205"/>
      <c r="Q871" s="205"/>
    </row>
    <row r="872" spans="15:17" x14ac:dyDescent="0.3">
      <c r="O872" s="202"/>
      <c r="P872" s="205"/>
      <c r="Q872" s="205"/>
    </row>
    <row r="873" spans="15:17" x14ac:dyDescent="0.3">
      <c r="O873" s="202"/>
      <c r="P873" s="205"/>
      <c r="Q873" s="205"/>
    </row>
    <row r="874" spans="15:17" x14ac:dyDescent="0.3">
      <c r="O874" s="202"/>
      <c r="P874" s="205"/>
      <c r="Q874" s="205"/>
    </row>
    <row r="875" spans="15:17" x14ac:dyDescent="0.3">
      <c r="O875" s="202"/>
      <c r="P875" s="205"/>
      <c r="Q875" s="205"/>
    </row>
    <row r="876" spans="15:17" x14ac:dyDescent="0.3">
      <c r="O876" s="202"/>
      <c r="P876" s="205"/>
      <c r="Q876" s="205"/>
    </row>
    <row r="877" spans="15:17" x14ac:dyDescent="0.3">
      <c r="O877" s="202"/>
      <c r="P877" s="205"/>
      <c r="Q877" s="205"/>
    </row>
    <row r="878" spans="15:17" x14ac:dyDescent="0.3">
      <c r="O878" s="202"/>
      <c r="P878" s="205"/>
      <c r="Q878" s="205"/>
    </row>
    <row r="879" spans="15:17" x14ac:dyDescent="0.3">
      <c r="O879" s="202"/>
      <c r="P879" s="205"/>
      <c r="Q879" s="205"/>
    </row>
    <row r="880" spans="15:17" x14ac:dyDescent="0.3">
      <c r="O880" s="202"/>
      <c r="P880" s="205"/>
      <c r="Q880" s="205"/>
    </row>
    <row r="881" spans="15:17" x14ac:dyDescent="0.3">
      <c r="O881" s="202"/>
      <c r="P881" s="205"/>
      <c r="Q881" s="205"/>
    </row>
    <row r="882" spans="15:17" x14ac:dyDescent="0.3">
      <c r="O882" s="202"/>
      <c r="P882" s="205"/>
      <c r="Q882" s="205"/>
    </row>
    <row r="883" spans="15:17" x14ac:dyDescent="0.3">
      <c r="O883" s="202"/>
      <c r="P883" s="205"/>
      <c r="Q883" s="205"/>
    </row>
    <row r="884" spans="15:17" x14ac:dyDescent="0.3">
      <c r="O884" s="202"/>
      <c r="P884" s="205"/>
      <c r="Q884" s="205"/>
    </row>
    <row r="885" spans="15:17" x14ac:dyDescent="0.3">
      <c r="O885" s="202"/>
      <c r="P885" s="205"/>
      <c r="Q885" s="205"/>
    </row>
    <row r="886" spans="15:17" x14ac:dyDescent="0.3">
      <c r="O886" s="202"/>
      <c r="P886" s="205"/>
      <c r="Q886" s="205"/>
    </row>
    <row r="887" spans="15:17" x14ac:dyDescent="0.3">
      <c r="O887" s="202"/>
      <c r="P887" s="205"/>
      <c r="Q887" s="205"/>
    </row>
    <row r="888" spans="15:17" x14ac:dyDescent="0.3">
      <c r="O888" s="202"/>
      <c r="P888" s="205"/>
      <c r="Q888" s="205"/>
    </row>
    <row r="889" spans="15:17" x14ac:dyDescent="0.3">
      <c r="O889" s="202"/>
      <c r="P889" s="205"/>
      <c r="Q889" s="205"/>
    </row>
    <row r="890" spans="15:17" x14ac:dyDescent="0.3">
      <c r="O890" s="202"/>
      <c r="P890" s="205"/>
      <c r="Q890" s="205"/>
    </row>
    <row r="891" spans="15:17" x14ac:dyDescent="0.3">
      <c r="O891" s="202"/>
      <c r="P891" s="205"/>
      <c r="Q891" s="205"/>
    </row>
    <row r="892" spans="15:17" x14ac:dyDescent="0.3">
      <c r="O892" s="202"/>
      <c r="P892" s="205"/>
      <c r="Q892" s="205"/>
    </row>
    <row r="893" spans="15:17" x14ac:dyDescent="0.3">
      <c r="O893" s="202"/>
      <c r="P893" s="205"/>
      <c r="Q893" s="205"/>
    </row>
    <row r="894" spans="15:17" x14ac:dyDescent="0.3">
      <c r="O894" s="202"/>
      <c r="P894" s="205"/>
      <c r="Q894" s="205"/>
    </row>
    <row r="895" spans="15:17" x14ac:dyDescent="0.3">
      <c r="O895" s="202"/>
      <c r="P895" s="205"/>
      <c r="Q895" s="205"/>
    </row>
    <row r="896" spans="15:17" x14ac:dyDescent="0.3">
      <c r="O896" s="202"/>
      <c r="P896" s="205"/>
      <c r="Q896" s="205"/>
    </row>
    <row r="897" spans="15:17" x14ac:dyDescent="0.3">
      <c r="O897" s="202"/>
      <c r="P897" s="205"/>
      <c r="Q897" s="205"/>
    </row>
    <row r="898" spans="15:17" x14ac:dyDescent="0.3">
      <c r="O898" s="202"/>
      <c r="P898" s="205"/>
      <c r="Q898" s="205"/>
    </row>
    <row r="899" spans="15:17" x14ac:dyDescent="0.3">
      <c r="O899" s="202"/>
      <c r="P899" s="205"/>
      <c r="Q899" s="205"/>
    </row>
    <row r="900" spans="15:17" x14ac:dyDescent="0.3">
      <c r="O900" s="202"/>
      <c r="P900" s="205"/>
      <c r="Q900" s="205"/>
    </row>
    <row r="901" spans="15:17" x14ac:dyDescent="0.3">
      <c r="O901" s="202"/>
      <c r="P901" s="205"/>
      <c r="Q901" s="205"/>
    </row>
    <row r="902" spans="15:17" x14ac:dyDescent="0.3">
      <c r="O902" s="202"/>
      <c r="P902" s="205"/>
      <c r="Q902" s="205"/>
    </row>
    <row r="903" spans="15:17" x14ac:dyDescent="0.3">
      <c r="O903" s="202"/>
      <c r="P903" s="205"/>
      <c r="Q903" s="205"/>
    </row>
    <row r="904" spans="15:17" x14ac:dyDescent="0.3">
      <c r="O904" s="202"/>
      <c r="P904" s="205"/>
      <c r="Q904" s="205"/>
    </row>
    <row r="905" spans="15:17" x14ac:dyDescent="0.3">
      <c r="O905" s="202"/>
      <c r="P905" s="205"/>
      <c r="Q905" s="205"/>
    </row>
    <row r="906" spans="15:17" x14ac:dyDescent="0.3">
      <c r="O906" s="202"/>
      <c r="P906" s="205"/>
      <c r="Q906" s="205"/>
    </row>
    <row r="907" spans="15:17" x14ac:dyDescent="0.3">
      <c r="O907" s="202"/>
      <c r="P907" s="205"/>
      <c r="Q907" s="205"/>
    </row>
    <row r="908" spans="15:17" x14ac:dyDescent="0.3">
      <c r="O908" s="202"/>
      <c r="P908" s="205"/>
      <c r="Q908" s="205"/>
    </row>
    <row r="909" spans="15:17" x14ac:dyDescent="0.3">
      <c r="O909" s="202"/>
      <c r="P909" s="205"/>
      <c r="Q909" s="205"/>
    </row>
    <row r="910" spans="15:17" x14ac:dyDescent="0.3">
      <c r="O910" s="202"/>
      <c r="P910" s="205"/>
      <c r="Q910" s="205"/>
    </row>
    <row r="911" spans="15:17" x14ac:dyDescent="0.3">
      <c r="O911" s="202"/>
      <c r="P911" s="205"/>
      <c r="Q911" s="205"/>
    </row>
    <row r="912" spans="15:17" x14ac:dyDescent="0.3">
      <c r="O912" s="202"/>
      <c r="P912" s="205"/>
      <c r="Q912" s="205"/>
    </row>
    <row r="913" spans="15:17" x14ac:dyDescent="0.3">
      <c r="O913" s="202"/>
      <c r="P913" s="205"/>
      <c r="Q913" s="205"/>
    </row>
    <row r="914" spans="15:17" x14ac:dyDescent="0.3">
      <c r="O914" s="202"/>
      <c r="P914" s="205"/>
      <c r="Q914" s="205"/>
    </row>
    <row r="915" spans="15:17" x14ac:dyDescent="0.3">
      <c r="O915" s="202"/>
      <c r="P915" s="205"/>
      <c r="Q915" s="205"/>
    </row>
    <row r="916" spans="15:17" x14ac:dyDescent="0.3">
      <c r="O916" s="202"/>
      <c r="P916" s="205"/>
      <c r="Q916" s="205"/>
    </row>
    <row r="917" spans="15:17" x14ac:dyDescent="0.3">
      <c r="O917" s="202"/>
      <c r="P917" s="205"/>
      <c r="Q917" s="205"/>
    </row>
    <row r="918" spans="15:17" x14ac:dyDescent="0.3">
      <c r="O918" s="202"/>
      <c r="P918" s="205"/>
      <c r="Q918" s="205"/>
    </row>
    <row r="919" spans="15:17" x14ac:dyDescent="0.3">
      <c r="O919" s="202"/>
      <c r="P919" s="205"/>
      <c r="Q919" s="205"/>
    </row>
    <row r="920" spans="15:17" x14ac:dyDescent="0.3">
      <c r="O920" s="202"/>
      <c r="P920" s="205"/>
      <c r="Q920" s="205"/>
    </row>
    <row r="921" spans="15:17" x14ac:dyDescent="0.3">
      <c r="O921" s="202"/>
      <c r="P921" s="205"/>
      <c r="Q921" s="205"/>
    </row>
    <row r="922" spans="15:17" x14ac:dyDescent="0.3">
      <c r="O922" s="202"/>
      <c r="P922" s="205"/>
      <c r="Q922" s="205"/>
    </row>
    <row r="923" spans="15:17" x14ac:dyDescent="0.3">
      <c r="O923" s="202"/>
      <c r="P923" s="205"/>
      <c r="Q923" s="205"/>
    </row>
    <row r="924" spans="15:17" x14ac:dyDescent="0.3">
      <c r="O924" s="202"/>
      <c r="P924" s="205"/>
      <c r="Q924" s="205"/>
    </row>
    <row r="925" spans="15:17" x14ac:dyDescent="0.3">
      <c r="O925" s="202"/>
      <c r="P925" s="205"/>
      <c r="Q925" s="205"/>
    </row>
    <row r="926" spans="15:17" x14ac:dyDescent="0.3">
      <c r="O926" s="202"/>
      <c r="P926" s="205"/>
      <c r="Q926" s="205"/>
    </row>
    <row r="927" spans="15:17" x14ac:dyDescent="0.3">
      <c r="O927" s="202"/>
      <c r="P927" s="205"/>
      <c r="Q927" s="205"/>
    </row>
    <row r="928" spans="15:17" x14ac:dyDescent="0.3">
      <c r="O928" s="202"/>
      <c r="P928" s="205"/>
      <c r="Q928" s="205"/>
    </row>
    <row r="929" spans="15:17" x14ac:dyDescent="0.3">
      <c r="O929" s="202"/>
      <c r="P929" s="205"/>
      <c r="Q929" s="205"/>
    </row>
    <row r="930" spans="15:17" x14ac:dyDescent="0.3">
      <c r="O930" s="202"/>
      <c r="P930" s="205"/>
      <c r="Q930" s="205"/>
    </row>
    <row r="931" spans="15:17" x14ac:dyDescent="0.3">
      <c r="O931" s="202"/>
      <c r="P931" s="205"/>
      <c r="Q931" s="205"/>
    </row>
    <row r="932" spans="15:17" x14ac:dyDescent="0.3">
      <c r="O932" s="202"/>
      <c r="P932" s="205"/>
      <c r="Q932" s="205"/>
    </row>
    <row r="933" spans="15:17" x14ac:dyDescent="0.3">
      <c r="O933" s="202"/>
      <c r="P933" s="205"/>
      <c r="Q933" s="205"/>
    </row>
  </sheetData>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B2"/>
  <sheetViews>
    <sheetView workbookViewId="0">
      <selection activeCell="B2" sqref="B2"/>
    </sheetView>
  </sheetViews>
  <sheetFormatPr defaultRowHeight="14.4" x14ac:dyDescent="0.3"/>
  <sheetData>
    <row r="2" spans="2:2" ht="18" x14ac:dyDescent="0.35">
      <c r="B2" s="56" t="s">
        <v>68</v>
      </c>
    </row>
  </sheetData>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B1:O38"/>
  <sheetViews>
    <sheetView workbookViewId="0">
      <selection activeCell="L13" sqref="L13"/>
    </sheetView>
  </sheetViews>
  <sheetFormatPr defaultColWidth="8.77734375" defaultRowHeight="14.4" x14ac:dyDescent="0.3"/>
  <cols>
    <col min="1" max="1" width="8.77734375" style="463"/>
    <col min="2" max="2" width="17.77734375" style="463" customWidth="1"/>
    <col min="3" max="7" width="14.77734375" style="463" customWidth="1"/>
    <col min="8" max="13" width="8.77734375" style="463"/>
    <col min="14" max="14" width="11.44140625" style="463" customWidth="1"/>
    <col min="15" max="16384" width="8.77734375" style="463"/>
  </cols>
  <sheetData>
    <row r="1" spans="2:14" ht="15.6" x14ac:dyDescent="0.3">
      <c r="B1" s="201" t="s">
        <v>691</v>
      </c>
      <c r="N1"/>
    </row>
    <row r="3" spans="2:14" x14ac:dyDescent="0.3">
      <c r="B3" s="464" t="s">
        <v>676</v>
      </c>
    </row>
    <row r="4" spans="2:14" ht="15.6" x14ac:dyDescent="0.3">
      <c r="B4" s="465"/>
      <c r="C4" s="466"/>
    </row>
    <row r="5" spans="2:14" ht="15.6" x14ac:dyDescent="0.3">
      <c r="B5" s="467" t="s">
        <v>677</v>
      </c>
      <c r="C5" s="468" t="s">
        <v>678</v>
      </c>
      <c r="D5" s="467" t="s">
        <v>679</v>
      </c>
      <c r="E5" s="469"/>
      <c r="F5" s="469"/>
      <c r="G5" s="470"/>
      <c r="H5" s="470"/>
    </row>
    <row r="6" spans="2:14" ht="15.6" x14ac:dyDescent="0.3">
      <c r="B6" s="807" t="s">
        <v>680</v>
      </c>
      <c r="C6" s="471" t="s">
        <v>681</v>
      </c>
      <c r="D6" s="472" t="s">
        <v>682</v>
      </c>
      <c r="E6" s="469"/>
      <c r="F6" s="469"/>
      <c r="G6" s="470"/>
      <c r="H6" s="470"/>
    </row>
    <row r="7" spans="2:14" ht="28.8" x14ac:dyDescent="0.3">
      <c r="B7" s="808"/>
      <c r="C7" s="473" t="s">
        <v>683</v>
      </c>
      <c r="D7" s="472" t="s">
        <v>684</v>
      </c>
      <c r="E7" s="469"/>
      <c r="F7" s="469"/>
      <c r="G7" s="470"/>
      <c r="H7" s="470"/>
    </row>
    <row r="8" spans="2:14" ht="15.6" x14ac:dyDescent="0.3">
      <c r="B8" s="807" t="s">
        <v>685</v>
      </c>
      <c r="C8" s="474" t="s">
        <v>681</v>
      </c>
      <c r="D8" s="472" t="s">
        <v>686</v>
      </c>
      <c r="E8" s="469"/>
      <c r="F8" s="469"/>
      <c r="G8" s="470"/>
      <c r="H8" s="470"/>
    </row>
    <row r="9" spans="2:14" ht="28.8" x14ac:dyDescent="0.3">
      <c r="B9" s="808"/>
      <c r="C9" s="472" t="s">
        <v>683</v>
      </c>
      <c r="D9" s="472" t="s">
        <v>687</v>
      </c>
      <c r="E9" s="469"/>
      <c r="F9" s="469"/>
      <c r="G9" s="470"/>
      <c r="H9" s="470"/>
    </row>
    <row r="10" spans="2:14" ht="15.6" x14ac:dyDescent="0.3">
      <c r="B10" s="475"/>
      <c r="C10" s="476"/>
      <c r="D10" s="470"/>
      <c r="E10" s="469"/>
      <c r="F10" s="469"/>
      <c r="G10" s="470"/>
      <c r="H10" s="470"/>
    </row>
    <row r="11" spans="2:14" ht="15.6" x14ac:dyDescent="0.3">
      <c r="B11" s="464" t="s">
        <v>688</v>
      </c>
      <c r="C11" s="469"/>
      <c r="D11" s="470"/>
      <c r="E11" s="469"/>
      <c r="F11" s="469"/>
      <c r="G11" s="470"/>
      <c r="H11" s="470"/>
    </row>
    <row r="12" spans="2:14" ht="15.6" x14ac:dyDescent="0.3">
      <c r="B12" s="464"/>
      <c r="C12" s="469"/>
      <c r="D12" s="470"/>
      <c r="E12" s="469"/>
      <c r="F12" s="469"/>
      <c r="G12" s="470"/>
      <c r="H12" s="470"/>
    </row>
    <row r="13" spans="2:14" ht="15.6" x14ac:dyDescent="0.3">
      <c r="B13" s="477" t="s">
        <v>689</v>
      </c>
      <c r="C13" s="469"/>
      <c r="D13" s="469"/>
      <c r="E13" s="469"/>
      <c r="F13" s="469"/>
      <c r="G13" s="470"/>
      <c r="H13" s="470"/>
    </row>
    <row r="14" spans="2:14" ht="15.6" x14ac:dyDescent="0.3">
      <c r="B14" s="478"/>
      <c r="C14" s="470"/>
      <c r="D14" s="470"/>
      <c r="E14" s="470"/>
      <c r="F14" s="470"/>
      <c r="G14" s="470"/>
      <c r="H14" s="470"/>
    </row>
    <row r="15" spans="2:14" ht="15.6" x14ac:dyDescent="0.3">
      <c r="B15" s="479" t="s">
        <v>690</v>
      </c>
      <c r="C15" s="470"/>
      <c r="D15" s="470"/>
      <c r="E15" s="470"/>
      <c r="F15" s="470"/>
      <c r="G15" s="470"/>
      <c r="H15" s="470"/>
    </row>
    <row r="16" spans="2:14" ht="15.6" x14ac:dyDescent="0.3">
      <c r="B16" s="470"/>
      <c r="C16" s="470"/>
      <c r="D16" s="470"/>
      <c r="E16" s="470"/>
      <c r="F16" s="470"/>
      <c r="G16" s="470"/>
      <c r="H16" s="470"/>
    </row>
    <row r="17" spans="2:15" ht="15.6" x14ac:dyDescent="0.3">
      <c r="B17" s="480"/>
      <c r="C17" s="809" t="s">
        <v>679</v>
      </c>
      <c r="D17" s="810"/>
      <c r="E17" s="810"/>
      <c r="F17" s="811"/>
      <c r="G17" s="481"/>
      <c r="H17" s="470"/>
    </row>
    <row r="18" spans="2:15" ht="15.6" x14ac:dyDescent="0.3">
      <c r="B18" s="482"/>
      <c r="C18" s="483" t="s">
        <v>682</v>
      </c>
      <c r="D18" s="483" t="s">
        <v>684</v>
      </c>
      <c r="E18" s="483" t="s">
        <v>686</v>
      </c>
      <c r="F18" s="483" t="s">
        <v>687</v>
      </c>
      <c r="G18" s="484" t="s">
        <v>400</v>
      </c>
      <c r="H18" s="470"/>
    </row>
    <row r="19" spans="2:15" ht="15.6" x14ac:dyDescent="0.3">
      <c r="B19" s="485" t="s">
        <v>81</v>
      </c>
      <c r="C19" s="486">
        <v>260145</v>
      </c>
      <c r="D19" s="486">
        <v>110403</v>
      </c>
      <c r="E19" s="486">
        <v>40211</v>
      </c>
      <c r="F19" s="486">
        <v>20724</v>
      </c>
      <c r="G19" s="486">
        <v>431483</v>
      </c>
      <c r="H19" s="470"/>
      <c r="I19" s="487"/>
    </row>
    <row r="20" spans="2:15" ht="15.6" x14ac:dyDescent="0.3">
      <c r="B20" s="485" t="s">
        <v>82</v>
      </c>
      <c r="C20" s="486">
        <v>26702</v>
      </c>
      <c r="D20" s="486">
        <v>20141</v>
      </c>
      <c r="E20" s="486">
        <v>6012</v>
      </c>
      <c r="F20" s="486">
        <v>3540</v>
      </c>
      <c r="G20" s="486">
        <v>56395</v>
      </c>
      <c r="H20" s="470"/>
      <c r="I20" s="487"/>
    </row>
    <row r="21" spans="2:15" ht="15.6" x14ac:dyDescent="0.3">
      <c r="B21" s="485" t="s">
        <v>399</v>
      </c>
      <c r="C21" s="488"/>
      <c r="D21" s="488"/>
      <c r="E21" s="488"/>
      <c r="F21" s="488"/>
      <c r="G21" s="486">
        <v>293265</v>
      </c>
      <c r="H21" s="470"/>
      <c r="I21" s="487"/>
    </row>
    <row r="22" spans="2:15" ht="15.6" x14ac:dyDescent="0.3">
      <c r="B22" s="485" t="s">
        <v>87</v>
      </c>
      <c r="C22" s="488"/>
      <c r="D22" s="488"/>
      <c r="E22" s="488"/>
      <c r="F22" s="488"/>
      <c r="G22" s="486">
        <v>81823</v>
      </c>
      <c r="H22" s="470"/>
      <c r="I22" s="487"/>
    </row>
    <row r="23" spans="2:15" ht="15.6" x14ac:dyDescent="0.3">
      <c r="B23" s="470"/>
      <c r="C23" s="489"/>
      <c r="D23" s="489"/>
      <c r="E23" s="489"/>
      <c r="F23" s="489"/>
      <c r="G23" s="489"/>
      <c r="H23" s="470"/>
    </row>
    <row r="25" spans="2:15" ht="15.6" x14ac:dyDescent="0.3">
      <c r="B25" s="446" t="s">
        <v>506</v>
      </c>
    </row>
    <row r="26" spans="2:15" x14ac:dyDescent="0.3">
      <c r="B26" s="490"/>
      <c r="C26" s="491"/>
      <c r="D26" s="491"/>
      <c r="E26" s="491"/>
      <c r="F26" s="491"/>
      <c r="G26" s="491"/>
      <c r="H26" s="491"/>
      <c r="I26" s="491"/>
      <c r="J26" s="491"/>
      <c r="K26" s="491"/>
      <c r="L26" s="491"/>
      <c r="M26" s="491"/>
      <c r="N26" s="491"/>
      <c r="O26" s="492"/>
    </row>
    <row r="27" spans="2:15" x14ac:dyDescent="0.3">
      <c r="B27" s="493"/>
      <c r="C27" s="220"/>
      <c r="D27" s="220"/>
      <c r="E27" s="220"/>
      <c r="F27" s="220"/>
      <c r="G27" s="220"/>
      <c r="H27" s="220"/>
      <c r="I27" s="220"/>
      <c r="J27" s="220"/>
      <c r="K27" s="220"/>
      <c r="L27" s="220"/>
      <c r="M27" s="220"/>
      <c r="N27" s="220"/>
      <c r="O27" s="494"/>
    </row>
    <row r="28" spans="2:15" x14ac:dyDescent="0.3">
      <c r="B28" s="493"/>
      <c r="C28" s="220"/>
      <c r="D28" s="220"/>
      <c r="E28" s="220"/>
      <c r="F28" s="220"/>
      <c r="G28" s="220"/>
      <c r="H28" s="220"/>
      <c r="I28" s="220"/>
      <c r="J28" s="220"/>
      <c r="K28" s="220"/>
      <c r="L28" s="220"/>
      <c r="M28" s="220"/>
      <c r="N28" s="220"/>
      <c r="O28" s="494"/>
    </row>
    <row r="29" spans="2:15" x14ac:dyDescent="0.3">
      <c r="B29" s="493"/>
      <c r="C29" s="220"/>
      <c r="D29" s="220"/>
      <c r="E29" s="220"/>
      <c r="F29" s="220"/>
      <c r="G29" s="220"/>
      <c r="H29" s="220"/>
      <c r="I29" s="220"/>
      <c r="J29" s="220"/>
      <c r="K29" s="220"/>
      <c r="L29" s="220"/>
      <c r="M29" s="220"/>
      <c r="N29" s="220"/>
      <c r="O29" s="494"/>
    </row>
    <row r="30" spans="2:15" x14ac:dyDescent="0.3">
      <c r="B30" s="493"/>
      <c r="C30" s="220"/>
      <c r="D30" s="220"/>
      <c r="E30" s="220"/>
      <c r="F30" s="220"/>
      <c r="G30" s="220"/>
      <c r="H30" s="220"/>
      <c r="I30" s="220"/>
      <c r="J30" s="220"/>
      <c r="K30" s="220"/>
      <c r="L30" s="220"/>
      <c r="M30" s="220"/>
      <c r="N30" s="220"/>
      <c r="O30" s="494"/>
    </row>
    <row r="31" spans="2:15" x14ac:dyDescent="0.3">
      <c r="B31" s="493"/>
      <c r="C31" s="220"/>
      <c r="D31" s="220"/>
      <c r="E31" s="220"/>
      <c r="F31" s="220"/>
      <c r="G31" s="220"/>
      <c r="H31" s="220"/>
      <c r="I31" s="220"/>
      <c r="J31" s="220"/>
      <c r="K31" s="220"/>
      <c r="L31" s="220"/>
      <c r="M31" s="220"/>
      <c r="N31" s="220"/>
      <c r="O31" s="494"/>
    </row>
    <row r="32" spans="2:15" x14ac:dyDescent="0.3">
      <c r="B32" s="493"/>
      <c r="C32" s="220"/>
      <c r="D32" s="220"/>
      <c r="E32" s="220"/>
      <c r="F32" s="220"/>
      <c r="G32" s="220"/>
      <c r="H32" s="220"/>
      <c r="I32" s="220"/>
      <c r="J32" s="220"/>
      <c r="K32" s="220"/>
      <c r="L32" s="220"/>
      <c r="M32" s="220"/>
      <c r="N32" s="220"/>
      <c r="O32" s="494"/>
    </row>
    <row r="33" spans="2:15" x14ac:dyDescent="0.3">
      <c r="B33" s="493"/>
      <c r="C33" s="220"/>
      <c r="D33" s="220"/>
      <c r="E33" s="220"/>
      <c r="F33" s="220"/>
      <c r="G33" s="220"/>
      <c r="H33" s="220"/>
      <c r="I33" s="220"/>
      <c r="J33" s="220"/>
      <c r="K33" s="220"/>
      <c r="L33" s="220"/>
      <c r="M33" s="220"/>
      <c r="N33" s="220"/>
      <c r="O33" s="494"/>
    </row>
    <row r="34" spans="2:15" x14ac:dyDescent="0.3">
      <c r="B34" s="493"/>
      <c r="C34" s="220"/>
      <c r="D34" s="220"/>
      <c r="E34" s="220"/>
      <c r="F34" s="220"/>
      <c r="G34" s="220"/>
      <c r="H34" s="220"/>
      <c r="I34" s="220"/>
      <c r="J34" s="220"/>
      <c r="K34" s="220"/>
      <c r="L34" s="220"/>
      <c r="M34" s="220"/>
      <c r="N34" s="220"/>
      <c r="O34" s="494"/>
    </row>
    <row r="35" spans="2:15" x14ac:dyDescent="0.3">
      <c r="B35" s="493"/>
      <c r="C35" s="220"/>
      <c r="D35" s="220"/>
      <c r="E35" s="220"/>
      <c r="F35" s="220"/>
      <c r="G35" s="220"/>
      <c r="H35" s="220"/>
      <c r="I35" s="220"/>
      <c r="J35" s="220"/>
      <c r="K35" s="220"/>
      <c r="L35" s="220"/>
      <c r="M35" s="220"/>
      <c r="N35" s="220"/>
      <c r="O35" s="494"/>
    </row>
    <row r="36" spans="2:15" x14ac:dyDescent="0.3">
      <c r="B36" s="493"/>
      <c r="C36" s="220"/>
      <c r="D36" s="220"/>
      <c r="E36" s="220"/>
      <c r="F36" s="220"/>
      <c r="G36" s="220"/>
      <c r="H36" s="220"/>
      <c r="I36" s="220"/>
      <c r="J36" s="220"/>
      <c r="K36" s="220"/>
      <c r="L36" s="220"/>
      <c r="M36" s="220"/>
      <c r="N36" s="220"/>
      <c r="O36" s="494"/>
    </row>
    <row r="37" spans="2:15" x14ac:dyDescent="0.3">
      <c r="B37" s="493"/>
      <c r="C37" s="220"/>
      <c r="D37" s="220"/>
      <c r="E37" s="220"/>
      <c r="F37" s="220"/>
      <c r="G37" s="220"/>
      <c r="H37" s="220"/>
      <c r="I37" s="220"/>
      <c r="J37" s="220"/>
      <c r="K37" s="220"/>
      <c r="L37" s="220"/>
      <c r="M37" s="220"/>
      <c r="N37" s="220"/>
      <c r="O37" s="494"/>
    </row>
    <row r="38" spans="2:15" x14ac:dyDescent="0.3">
      <c r="B38" s="495"/>
      <c r="C38" s="496"/>
      <c r="D38" s="496"/>
      <c r="E38" s="496"/>
      <c r="F38" s="496"/>
      <c r="G38" s="496"/>
      <c r="H38" s="496"/>
      <c r="I38" s="496"/>
      <c r="J38" s="496"/>
      <c r="K38" s="496"/>
      <c r="L38" s="496"/>
      <c r="M38" s="496"/>
      <c r="N38" s="496"/>
      <c r="O38" s="497"/>
    </row>
  </sheetData>
  <mergeCells count="3">
    <mergeCell ref="B6:B7"/>
    <mergeCell ref="B8:B9"/>
    <mergeCell ref="C17:F17"/>
  </mergeCell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B2"/>
  <sheetViews>
    <sheetView workbookViewId="0">
      <selection activeCell="B2" sqref="B2"/>
    </sheetView>
  </sheetViews>
  <sheetFormatPr defaultRowHeight="14.4" x14ac:dyDescent="0.3"/>
  <sheetData>
    <row r="2" spans="2:2" ht="18" x14ac:dyDescent="0.35">
      <c r="B2" s="56" t="s">
        <v>68</v>
      </c>
    </row>
  </sheetData>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B1:O38"/>
  <sheetViews>
    <sheetView workbookViewId="0">
      <selection activeCell="B1" sqref="B1"/>
    </sheetView>
  </sheetViews>
  <sheetFormatPr defaultColWidth="8.77734375" defaultRowHeight="14.4" x14ac:dyDescent="0.3"/>
  <cols>
    <col min="1" max="1" width="8.77734375" style="463"/>
    <col min="2" max="2" width="17.77734375" style="463" customWidth="1"/>
    <col min="3" max="7" width="14.77734375" style="463" customWidth="1"/>
    <col min="8" max="13" width="8.77734375" style="463"/>
    <col min="14" max="14" width="11.44140625" style="463" customWidth="1"/>
    <col min="15" max="16384" width="8.77734375" style="463"/>
  </cols>
  <sheetData>
    <row r="1" spans="2:14" ht="15.6" x14ac:dyDescent="0.3">
      <c r="B1" s="201" t="s">
        <v>693</v>
      </c>
      <c r="N1"/>
    </row>
    <row r="3" spans="2:14" x14ac:dyDescent="0.3">
      <c r="B3" s="464" t="s">
        <v>676</v>
      </c>
    </row>
    <row r="4" spans="2:14" x14ac:dyDescent="0.3">
      <c r="B4" s="498"/>
      <c r="C4" s="466"/>
    </row>
    <row r="5" spans="2:14" x14ac:dyDescent="0.3">
      <c r="B5" s="467" t="s">
        <v>677</v>
      </c>
      <c r="C5" s="468" t="s">
        <v>678</v>
      </c>
      <c r="D5" s="467" t="s">
        <v>679</v>
      </c>
    </row>
    <row r="6" spans="2:14" ht="15.6" x14ac:dyDescent="0.3">
      <c r="B6" s="807" t="s">
        <v>680</v>
      </c>
      <c r="C6" s="471" t="s">
        <v>681</v>
      </c>
      <c r="D6" s="472" t="s">
        <v>682</v>
      </c>
      <c r="E6" s="499"/>
      <c r="F6" s="470"/>
      <c r="G6" s="470"/>
      <c r="H6" s="470"/>
    </row>
    <row r="7" spans="2:14" ht="28.8" x14ac:dyDescent="0.3">
      <c r="B7" s="808"/>
      <c r="C7" s="473" t="s">
        <v>683</v>
      </c>
      <c r="D7" s="472" t="s">
        <v>684</v>
      </c>
      <c r="E7" s="499"/>
      <c r="F7" s="470"/>
      <c r="G7" s="470"/>
      <c r="H7" s="470"/>
    </row>
    <row r="8" spans="2:14" ht="15.6" x14ac:dyDescent="0.3">
      <c r="B8" s="807" t="s">
        <v>685</v>
      </c>
      <c r="C8" s="474" t="s">
        <v>681</v>
      </c>
      <c r="D8" s="500" t="s">
        <v>686</v>
      </c>
      <c r="E8" s="499"/>
      <c r="F8" s="470"/>
      <c r="G8" s="470"/>
      <c r="H8" s="470"/>
    </row>
    <row r="9" spans="2:14" ht="28.8" x14ac:dyDescent="0.3">
      <c r="B9" s="808"/>
      <c r="C9" s="472" t="s">
        <v>683</v>
      </c>
      <c r="D9" s="472" t="s">
        <v>687</v>
      </c>
      <c r="E9" s="499"/>
      <c r="F9" s="470"/>
      <c r="G9" s="470"/>
      <c r="H9" s="470"/>
    </row>
    <row r="10" spans="2:14" ht="15.6" x14ac:dyDescent="0.3">
      <c r="B10" s="501"/>
      <c r="C10" s="502"/>
      <c r="D10" s="503"/>
      <c r="E10" s="503"/>
      <c r="F10" s="470"/>
      <c r="G10" s="470"/>
      <c r="H10" s="470"/>
    </row>
    <row r="11" spans="2:14" ht="15.6" x14ac:dyDescent="0.3">
      <c r="B11" s="464" t="s">
        <v>688</v>
      </c>
      <c r="C11" s="504"/>
      <c r="D11" s="503"/>
      <c r="E11" s="503"/>
      <c r="F11" s="470"/>
      <c r="G11" s="470"/>
      <c r="H11" s="470"/>
    </row>
    <row r="12" spans="2:14" ht="15.6" x14ac:dyDescent="0.3">
      <c r="B12" s="464"/>
      <c r="C12" s="504"/>
      <c r="D12" s="503"/>
      <c r="E12" s="503"/>
      <c r="F12" s="470"/>
      <c r="G12" s="470"/>
      <c r="H12" s="470"/>
    </row>
    <row r="13" spans="2:14" ht="15.6" x14ac:dyDescent="0.3">
      <c r="B13" s="477" t="s">
        <v>692</v>
      </c>
      <c r="C13" s="504"/>
      <c r="D13" s="503"/>
      <c r="E13" s="503"/>
      <c r="F13" s="470"/>
      <c r="G13" s="470"/>
      <c r="H13" s="470"/>
    </row>
    <row r="14" spans="2:14" ht="15.6" x14ac:dyDescent="0.3">
      <c r="B14" s="478"/>
      <c r="C14" s="470"/>
      <c r="D14" s="470"/>
      <c r="E14" s="470"/>
      <c r="F14" s="470"/>
      <c r="G14" s="470"/>
      <c r="H14" s="470"/>
    </row>
    <row r="15" spans="2:14" ht="15.6" x14ac:dyDescent="0.3">
      <c r="B15" s="479" t="s">
        <v>690</v>
      </c>
      <c r="C15" s="470"/>
      <c r="D15" s="470"/>
      <c r="E15" s="470"/>
      <c r="F15" s="470"/>
      <c r="G15" s="470"/>
      <c r="H15" s="470"/>
    </row>
    <row r="16" spans="2:14" ht="15.6" x14ac:dyDescent="0.3">
      <c r="B16" s="470"/>
      <c r="C16" s="470"/>
      <c r="D16" s="470"/>
      <c r="E16" s="470"/>
      <c r="F16" s="470"/>
      <c r="G16" s="470"/>
      <c r="H16" s="470"/>
    </row>
    <row r="17" spans="2:15" ht="15.6" x14ac:dyDescent="0.3">
      <c r="B17" s="480"/>
      <c r="C17" s="809" t="s">
        <v>679</v>
      </c>
      <c r="D17" s="810"/>
      <c r="E17" s="810"/>
      <c r="F17" s="811"/>
      <c r="G17" s="481"/>
      <c r="H17" s="470"/>
    </row>
    <row r="18" spans="2:15" ht="15.6" x14ac:dyDescent="0.3">
      <c r="B18" s="505"/>
      <c r="C18" s="483" t="s">
        <v>682</v>
      </c>
      <c r="D18" s="483" t="s">
        <v>684</v>
      </c>
      <c r="E18" s="483" t="s">
        <v>686</v>
      </c>
      <c r="F18" s="483" t="s">
        <v>687</v>
      </c>
      <c r="G18" s="506" t="s">
        <v>400</v>
      </c>
      <c r="H18" s="470"/>
    </row>
    <row r="19" spans="2:15" ht="15.6" x14ac:dyDescent="0.3">
      <c r="B19" s="485" t="s">
        <v>81</v>
      </c>
      <c r="C19" s="507">
        <v>260145</v>
      </c>
      <c r="D19" s="507">
        <v>110403</v>
      </c>
      <c r="E19" s="507">
        <v>40211</v>
      </c>
      <c r="F19" s="507">
        <v>20724</v>
      </c>
      <c r="G19" s="507">
        <v>431483</v>
      </c>
      <c r="H19" s="470"/>
      <c r="I19" s="487"/>
    </row>
    <row r="20" spans="2:15" ht="15.6" x14ac:dyDescent="0.3">
      <c r="B20" s="485" t="s">
        <v>82</v>
      </c>
      <c r="C20" s="486">
        <v>26702</v>
      </c>
      <c r="D20" s="486">
        <v>20141</v>
      </c>
      <c r="E20" s="486">
        <v>6012</v>
      </c>
      <c r="F20" s="486">
        <v>3540</v>
      </c>
      <c r="G20" s="486">
        <v>56395</v>
      </c>
      <c r="H20" s="470"/>
      <c r="I20" s="487"/>
    </row>
    <row r="21" spans="2:15" ht="15.6" x14ac:dyDescent="0.3">
      <c r="B21" s="485" t="s">
        <v>399</v>
      </c>
      <c r="C21" s="488"/>
      <c r="D21" s="488"/>
      <c r="E21" s="488"/>
      <c r="F21" s="488"/>
      <c r="G21" s="486">
        <v>293265</v>
      </c>
      <c r="H21" s="470"/>
      <c r="I21" s="487"/>
    </row>
    <row r="22" spans="2:15" ht="15.6" x14ac:dyDescent="0.3">
      <c r="B22" s="485" t="s">
        <v>87</v>
      </c>
      <c r="C22" s="488"/>
      <c r="D22" s="488"/>
      <c r="E22" s="488"/>
      <c r="F22" s="488"/>
      <c r="G22" s="486">
        <v>81823</v>
      </c>
      <c r="H22" s="470"/>
      <c r="I22" s="487"/>
    </row>
    <row r="23" spans="2:15" ht="15.6" x14ac:dyDescent="0.3">
      <c r="B23" s="470"/>
      <c r="C23" s="489"/>
      <c r="D23" s="489"/>
      <c r="E23" s="489"/>
      <c r="F23" s="489"/>
      <c r="G23" s="489"/>
      <c r="H23" s="470"/>
    </row>
    <row r="25" spans="2:15" ht="15.6" x14ac:dyDescent="0.3">
      <c r="B25" s="446" t="s">
        <v>506</v>
      </c>
    </row>
    <row r="26" spans="2:15" x14ac:dyDescent="0.3">
      <c r="B26" s="490"/>
      <c r="C26" s="491"/>
      <c r="D26" s="491"/>
      <c r="E26" s="491"/>
      <c r="F26" s="491"/>
      <c r="G26" s="491"/>
      <c r="H26" s="491"/>
      <c r="I26" s="491"/>
      <c r="J26" s="491"/>
      <c r="K26" s="491"/>
      <c r="L26" s="491"/>
      <c r="M26" s="491"/>
      <c r="N26" s="491"/>
      <c r="O26" s="492"/>
    </row>
    <row r="27" spans="2:15" x14ac:dyDescent="0.3">
      <c r="B27" s="493"/>
      <c r="C27" s="220"/>
      <c r="D27" s="220"/>
      <c r="E27" s="220"/>
      <c r="F27" s="220"/>
      <c r="G27" s="220"/>
      <c r="H27" s="220"/>
      <c r="I27" s="220"/>
      <c r="J27" s="220"/>
      <c r="K27" s="220"/>
      <c r="L27" s="220"/>
      <c r="M27" s="220"/>
      <c r="N27" s="220"/>
      <c r="O27" s="494"/>
    </row>
    <row r="28" spans="2:15" x14ac:dyDescent="0.3">
      <c r="B28" s="493"/>
      <c r="C28" s="220"/>
      <c r="D28" s="220"/>
      <c r="E28" s="220"/>
      <c r="F28" s="220"/>
      <c r="G28" s="220"/>
      <c r="H28" s="220"/>
      <c r="I28" s="220"/>
      <c r="J28" s="220"/>
      <c r="K28" s="220"/>
      <c r="L28" s="220"/>
      <c r="M28" s="220"/>
      <c r="N28" s="220"/>
      <c r="O28" s="494"/>
    </row>
    <row r="29" spans="2:15" x14ac:dyDescent="0.3">
      <c r="B29" s="493"/>
      <c r="C29" s="220"/>
      <c r="D29" s="220"/>
      <c r="E29" s="220"/>
      <c r="F29" s="220"/>
      <c r="G29" s="220"/>
      <c r="H29" s="220"/>
      <c r="I29" s="220"/>
      <c r="J29" s="220"/>
      <c r="K29" s="220"/>
      <c r="L29" s="220"/>
      <c r="M29" s="220"/>
      <c r="N29" s="220"/>
      <c r="O29" s="494"/>
    </row>
    <row r="30" spans="2:15" x14ac:dyDescent="0.3">
      <c r="B30" s="493"/>
      <c r="C30" s="220"/>
      <c r="D30" s="220"/>
      <c r="E30" s="220"/>
      <c r="F30" s="220"/>
      <c r="G30" s="220"/>
      <c r="H30" s="220"/>
      <c r="I30" s="220"/>
      <c r="J30" s="220"/>
      <c r="K30" s="220"/>
      <c r="L30" s="220"/>
      <c r="M30" s="220"/>
      <c r="N30" s="220"/>
      <c r="O30" s="494"/>
    </row>
    <row r="31" spans="2:15" x14ac:dyDescent="0.3">
      <c r="B31" s="493"/>
      <c r="C31" s="220"/>
      <c r="D31" s="220"/>
      <c r="E31" s="220"/>
      <c r="F31" s="220"/>
      <c r="G31" s="220"/>
      <c r="H31" s="220"/>
      <c r="I31" s="220"/>
      <c r="J31" s="220"/>
      <c r="K31" s="220"/>
      <c r="L31" s="220"/>
      <c r="M31" s="220"/>
      <c r="N31" s="220"/>
      <c r="O31" s="494"/>
    </row>
    <row r="32" spans="2:15" x14ac:dyDescent="0.3">
      <c r="B32" s="493"/>
      <c r="C32" s="220"/>
      <c r="D32" s="220"/>
      <c r="E32" s="220"/>
      <c r="F32" s="220"/>
      <c r="G32" s="220"/>
      <c r="H32" s="220"/>
      <c r="I32" s="220"/>
      <c r="J32" s="220"/>
      <c r="K32" s="220"/>
      <c r="L32" s="220"/>
      <c r="M32" s="220"/>
      <c r="N32" s="220"/>
      <c r="O32" s="494"/>
    </row>
    <row r="33" spans="2:15" x14ac:dyDescent="0.3">
      <c r="B33" s="493"/>
      <c r="C33" s="220"/>
      <c r="D33" s="220"/>
      <c r="E33" s="220"/>
      <c r="F33" s="220"/>
      <c r="G33" s="220"/>
      <c r="H33" s="220"/>
      <c r="I33" s="220"/>
      <c r="J33" s="220"/>
      <c r="K33" s="220"/>
      <c r="L33" s="220"/>
      <c r="M33" s="220"/>
      <c r="N33" s="220"/>
      <c r="O33" s="494"/>
    </row>
    <row r="34" spans="2:15" x14ac:dyDescent="0.3">
      <c r="B34" s="493"/>
      <c r="C34" s="220"/>
      <c r="D34" s="220"/>
      <c r="E34" s="220"/>
      <c r="F34" s="220"/>
      <c r="G34" s="220"/>
      <c r="H34" s="220"/>
      <c r="I34" s="220"/>
      <c r="J34" s="220"/>
      <c r="K34" s="220"/>
      <c r="L34" s="220"/>
      <c r="M34" s="220"/>
      <c r="N34" s="220"/>
      <c r="O34" s="494"/>
    </row>
    <row r="35" spans="2:15" x14ac:dyDescent="0.3">
      <c r="B35" s="493"/>
      <c r="C35" s="220"/>
      <c r="D35" s="220"/>
      <c r="E35" s="220"/>
      <c r="F35" s="220"/>
      <c r="G35" s="220"/>
      <c r="H35" s="220"/>
      <c r="I35" s="220"/>
      <c r="J35" s="220"/>
      <c r="K35" s="220"/>
      <c r="L35" s="220"/>
      <c r="M35" s="220"/>
      <c r="N35" s="220"/>
      <c r="O35" s="494"/>
    </row>
    <row r="36" spans="2:15" x14ac:dyDescent="0.3">
      <c r="B36" s="493"/>
      <c r="C36" s="220"/>
      <c r="D36" s="220"/>
      <c r="E36" s="220"/>
      <c r="F36" s="220"/>
      <c r="G36" s="220"/>
      <c r="H36" s="220"/>
      <c r="I36" s="220"/>
      <c r="J36" s="220"/>
      <c r="K36" s="220"/>
      <c r="L36" s="220"/>
      <c r="M36" s="220"/>
      <c r="N36" s="220"/>
      <c r="O36" s="494"/>
    </row>
    <row r="37" spans="2:15" x14ac:dyDescent="0.3">
      <c r="B37" s="493"/>
      <c r="C37" s="220"/>
      <c r="D37" s="220"/>
      <c r="E37" s="220"/>
      <c r="F37" s="220"/>
      <c r="G37" s="220"/>
      <c r="H37" s="220"/>
      <c r="I37" s="220"/>
      <c r="J37" s="220"/>
      <c r="K37" s="220"/>
      <c r="L37" s="220"/>
      <c r="M37" s="220"/>
      <c r="N37" s="220"/>
      <c r="O37" s="494"/>
    </row>
    <row r="38" spans="2:15" x14ac:dyDescent="0.3">
      <c r="B38" s="495"/>
      <c r="C38" s="496"/>
      <c r="D38" s="496"/>
      <c r="E38" s="496"/>
      <c r="F38" s="496"/>
      <c r="G38" s="496"/>
      <c r="H38" s="496"/>
      <c r="I38" s="496"/>
      <c r="J38" s="496"/>
      <c r="K38" s="496"/>
      <c r="L38" s="496"/>
      <c r="M38" s="496"/>
      <c r="N38" s="496"/>
      <c r="O38" s="497"/>
    </row>
  </sheetData>
  <mergeCells count="3">
    <mergeCell ref="B6:B7"/>
    <mergeCell ref="B8:B9"/>
    <mergeCell ref="C17:F17"/>
  </mergeCell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B2"/>
  <sheetViews>
    <sheetView workbookViewId="0">
      <selection activeCell="B2" sqref="B2"/>
    </sheetView>
  </sheetViews>
  <sheetFormatPr defaultRowHeight="14.4" x14ac:dyDescent="0.3"/>
  <sheetData>
    <row r="2" spans="2:2" ht="18" x14ac:dyDescent="0.35">
      <c r="B2" s="56" t="s">
        <v>68</v>
      </c>
    </row>
  </sheetData>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B1:O38"/>
  <sheetViews>
    <sheetView workbookViewId="0">
      <selection activeCell="B2" sqref="B2"/>
    </sheetView>
  </sheetViews>
  <sheetFormatPr defaultColWidth="8.77734375" defaultRowHeight="14.4" x14ac:dyDescent="0.3"/>
  <cols>
    <col min="1" max="16384" width="8.77734375" style="118"/>
  </cols>
  <sheetData>
    <row r="1" spans="2:15" x14ac:dyDescent="0.3">
      <c r="N1" s="15" t="str">
        <f>HYPERLINK("#'Navigation'!A1","Navigation")</f>
        <v>Navigation</v>
      </c>
    </row>
    <row r="2" spans="2:15" ht="15.6" x14ac:dyDescent="0.3">
      <c r="B2" s="201" t="s">
        <v>706</v>
      </c>
    </row>
    <row r="4" spans="2:15" x14ac:dyDescent="0.3">
      <c r="B4" s="523" t="s">
        <v>695</v>
      </c>
      <c r="C4" s="524"/>
      <c r="D4" s="524"/>
      <c r="E4" s="524"/>
      <c r="F4" s="524"/>
      <c r="G4" s="524"/>
      <c r="H4" s="524"/>
      <c r="I4" s="524"/>
      <c r="J4" s="524"/>
      <c r="K4" s="524"/>
      <c r="L4" s="524"/>
      <c r="M4" s="524"/>
      <c r="N4" s="524"/>
      <c r="O4" s="525"/>
    </row>
    <row r="5" spans="2:15" x14ac:dyDescent="0.3">
      <c r="B5" s="526" t="s">
        <v>696</v>
      </c>
      <c r="C5" s="527"/>
      <c r="D5" s="527"/>
      <c r="E5" s="527"/>
      <c r="F5" s="527"/>
      <c r="G5" s="527"/>
      <c r="H5" s="527"/>
      <c r="I5" s="527"/>
      <c r="J5" s="527"/>
      <c r="K5" s="527"/>
      <c r="L5" s="527"/>
      <c r="M5" s="527"/>
      <c r="N5" s="527"/>
      <c r="O5" s="528"/>
    </row>
    <row r="6" spans="2:15" x14ac:dyDescent="0.3">
      <c r="B6" s="526"/>
      <c r="C6" s="529" t="s">
        <v>697</v>
      </c>
      <c r="D6" s="527"/>
      <c r="E6" s="527"/>
      <c r="F6" s="527"/>
      <c r="G6" s="527"/>
      <c r="H6" s="527"/>
      <c r="I6" s="527"/>
      <c r="J6" s="527"/>
      <c r="K6" s="527"/>
      <c r="L6" s="527"/>
      <c r="M6" s="527"/>
      <c r="N6" s="527"/>
      <c r="O6" s="528"/>
    </row>
    <row r="7" spans="2:15" x14ac:dyDescent="0.3">
      <c r="B7" s="526"/>
      <c r="C7" s="529" t="s">
        <v>698</v>
      </c>
      <c r="D7" s="527"/>
      <c r="E7" s="527"/>
      <c r="F7" s="527"/>
      <c r="G7" s="527"/>
      <c r="H7" s="527"/>
      <c r="I7" s="527"/>
      <c r="J7" s="527"/>
      <c r="K7" s="527"/>
      <c r="L7" s="527"/>
      <c r="M7" s="527"/>
      <c r="N7" s="527"/>
      <c r="O7" s="528"/>
    </row>
    <row r="8" spans="2:15" x14ac:dyDescent="0.3">
      <c r="B8" s="526"/>
      <c r="C8" s="529" t="s">
        <v>699</v>
      </c>
      <c r="D8" s="527"/>
      <c r="E8" s="527"/>
      <c r="F8" s="527"/>
      <c r="G8" s="527"/>
      <c r="H8" s="527"/>
      <c r="I8" s="527"/>
      <c r="J8" s="527"/>
      <c r="K8" s="527"/>
      <c r="L8" s="527"/>
      <c r="M8" s="527"/>
      <c r="N8" s="527"/>
      <c r="O8" s="528"/>
    </row>
    <row r="9" spans="2:15" x14ac:dyDescent="0.3">
      <c r="B9" s="526"/>
      <c r="C9" s="529" t="s">
        <v>700</v>
      </c>
      <c r="D9" s="527"/>
      <c r="E9" s="527"/>
      <c r="F9" s="527"/>
      <c r="G9" s="527"/>
      <c r="H9" s="527"/>
      <c r="I9" s="527"/>
      <c r="J9" s="527"/>
      <c r="K9" s="527"/>
      <c r="L9" s="527"/>
      <c r="M9" s="527"/>
      <c r="N9" s="527"/>
      <c r="O9" s="528"/>
    </row>
    <row r="10" spans="2:15" x14ac:dyDescent="0.3">
      <c r="B10" s="530"/>
      <c r="C10" s="531"/>
      <c r="D10" s="531"/>
      <c r="E10" s="531"/>
      <c r="F10" s="531"/>
      <c r="G10" s="531"/>
      <c r="H10" s="531"/>
      <c r="I10" s="531"/>
      <c r="J10" s="531"/>
      <c r="K10" s="531"/>
      <c r="L10" s="531"/>
      <c r="M10" s="531"/>
      <c r="N10" s="531"/>
      <c r="O10" s="532"/>
    </row>
    <row r="11" spans="2:15" x14ac:dyDescent="0.3">
      <c r="B11" s="533" t="s">
        <v>701</v>
      </c>
      <c r="C11" s="531"/>
      <c r="D11" s="531"/>
      <c r="E11" s="531"/>
      <c r="F11" s="531"/>
      <c r="G11" s="531"/>
      <c r="H11" s="531"/>
      <c r="I11" s="531"/>
      <c r="J11" s="531"/>
      <c r="K11" s="531"/>
      <c r="L11" s="531"/>
      <c r="M11" s="531"/>
      <c r="N11" s="531"/>
      <c r="O11" s="532"/>
    </row>
    <row r="12" spans="2:15" x14ac:dyDescent="0.3">
      <c r="B12" s="534" t="s">
        <v>702</v>
      </c>
      <c r="C12" s="531"/>
      <c r="D12" s="531"/>
      <c r="E12" s="531"/>
      <c r="F12" s="531"/>
      <c r="G12" s="531"/>
      <c r="H12" s="531"/>
      <c r="I12" s="531"/>
      <c r="J12" s="531"/>
      <c r="K12" s="531"/>
      <c r="L12" s="531"/>
      <c r="M12" s="531"/>
      <c r="N12" s="531"/>
      <c r="O12" s="532"/>
    </row>
    <row r="13" spans="2:15" x14ac:dyDescent="0.3">
      <c r="B13" s="535"/>
      <c r="C13" s="536"/>
      <c r="D13" s="536"/>
      <c r="E13" s="536"/>
      <c r="F13" s="536"/>
      <c r="G13" s="536"/>
      <c r="H13" s="536"/>
      <c r="I13" s="536"/>
      <c r="J13" s="536"/>
      <c r="K13" s="536"/>
      <c r="L13" s="536"/>
      <c r="M13" s="536"/>
      <c r="N13" s="536"/>
      <c r="O13" s="537"/>
    </row>
    <row r="15" spans="2:15" x14ac:dyDescent="0.3">
      <c r="B15" s="538" t="s">
        <v>703</v>
      </c>
      <c r="C15" s="539"/>
      <c r="D15" s="539"/>
      <c r="E15" s="539"/>
      <c r="F15" s="539"/>
      <c r="G15" s="539"/>
      <c r="H15" s="539"/>
      <c r="I15" s="539"/>
      <c r="J15" s="539"/>
      <c r="K15" s="539"/>
      <c r="L15" s="539"/>
      <c r="M15" s="539"/>
      <c r="N15" s="539"/>
      <c r="O15" s="540"/>
    </row>
    <row r="16" spans="2:15" x14ac:dyDescent="0.3">
      <c r="B16" s="541"/>
      <c r="C16" s="542"/>
      <c r="D16" s="542"/>
      <c r="E16" s="542"/>
      <c r="F16" s="542"/>
      <c r="G16" s="542"/>
      <c r="H16" s="542"/>
      <c r="I16" s="542"/>
      <c r="J16" s="542"/>
      <c r="K16" s="542"/>
      <c r="L16" s="542"/>
      <c r="M16" s="542"/>
      <c r="N16" s="542"/>
      <c r="O16" s="543"/>
    </row>
    <row r="17" spans="2:15" x14ac:dyDescent="0.3">
      <c r="B17" s="541"/>
      <c r="C17" s="542"/>
      <c r="D17" s="542"/>
      <c r="E17" s="261" t="s">
        <v>704</v>
      </c>
      <c r="F17" s="542"/>
      <c r="G17" s="542"/>
      <c r="H17" s="542"/>
      <c r="I17" s="542"/>
      <c r="J17" s="542"/>
      <c r="K17" s="542"/>
      <c r="L17" s="542"/>
      <c r="M17" s="542"/>
      <c r="N17" s="542"/>
      <c r="O17" s="543"/>
    </row>
    <row r="18" spans="2:15" x14ac:dyDescent="0.3">
      <c r="B18" s="541"/>
      <c r="C18" s="542"/>
      <c r="D18" s="542"/>
      <c r="E18" s="261" t="s">
        <v>704</v>
      </c>
      <c r="F18" s="261" t="s">
        <v>704</v>
      </c>
      <c r="G18" s="542"/>
      <c r="H18" s="542"/>
      <c r="I18" s="542"/>
      <c r="J18" s="542"/>
      <c r="K18" s="542"/>
      <c r="L18" s="542"/>
      <c r="M18" s="542"/>
      <c r="N18" s="542"/>
      <c r="O18" s="543"/>
    </row>
    <row r="19" spans="2:15" x14ac:dyDescent="0.3">
      <c r="B19" s="541"/>
      <c r="C19" s="261" t="s">
        <v>704</v>
      </c>
      <c r="D19" s="261" t="s">
        <v>704</v>
      </c>
      <c r="E19" s="544"/>
      <c r="F19" s="545"/>
      <c r="G19" s="542"/>
      <c r="H19" s="542"/>
      <c r="I19" s="542"/>
      <c r="J19" s="542"/>
      <c r="K19" s="542"/>
      <c r="L19" s="542"/>
      <c r="M19" s="542"/>
      <c r="N19" s="542"/>
      <c r="O19" s="543"/>
    </row>
    <row r="20" spans="2:15" x14ac:dyDescent="0.3">
      <c r="B20" s="541"/>
      <c r="C20" s="542"/>
      <c r="D20" s="261" t="s">
        <v>704</v>
      </c>
      <c r="E20" s="546"/>
      <c r="F20" s="547"/>
      <c r="G20" s="542"/>
      <c r="H20" s="542"/>
      <c r="I20" s="542"/>
      <c r="J20" s="542"/>
      <c r="K20" s="542"/>
      <c r="L20" s="542"/>
      <c r="M20" s="542"/>
      <c r="N20" s="542"/>
      <c r="O20" s="543"/>
    </row>
    <row r="21" spans="2:15" x14ac:dyDescent="0.3">
      <c r="B21" s="548"/>
      <c r="C21" s="549"/>
      <c r="D21" s="549"/>
      <c r="E21" s="549"/>
      <c r="F21" s="549"/>
      <c r="G21" s="549"/>
      <c r="H21" s="549"/>
      <c r="I21" s="549"/>
      <c r="J21" s="549"/>
      <c r="K21" s="549"/>
      <c r="L21" s="549"/>
      <c r="M21" s="549"/>
      <c r="N21" s="549"/>
      <c r="O21" s="550"/>
    </row>
    <row r="23" spans="2:15" x14ac:dyDescent="0.3">
      <c r="B23" s="520" t="s">
        <v>705</v>
      </c>
      <c r="C23" s="539"/>
      <c r="D23" s="539"/>
      <c r="E23" s="539"/>
      <c r="F23" s="539"/>
      <c r="G23" s="539"/>
      <c r="H23" s="539"/>
      <c r="I23" s="539"/>
      <c r="J23" s="539"/>
      <c r="K23" s="539"/>
      <c r="L23" s="539"/>
      <c r="M23" s="539"/>
      <c r="N23" s="539"/>
      <c r="O23" s="540"/>
    </row>
    <row r="24" spans="2:15" x14ac:dyDescent="0.3">
      <c r="B24" s="541"/>
      <c r="C24" s="542"/>
      <c r="D24" s="542"/>
      <c r="E24" s="542"/>
      <c r="F24" s="542"/>
      <c r="G24" s="542"/>
      <c r="H24" s="542"/>
      <c r="I24" s="542"/>
      <c r="J24" s="542"/>
      <c r="K24" s="542"/>
      <c r="L24" s="542"/>
      <c r="M24" s="542"/>
      <c r="N24" s="542"/>
      <c r="O24" s="543"/>
    </row>
    <row r="25" spans="2:15" x14ac:dyDescent="0.3">
      <c r="B25" s="541"/>
      <c r="C25" s="542"/>
      <c r="D25" s="542"/>
      <c r="E25" s="542"/>
      <c r="F25" s="542"/>
      <c r="G25" s="542"/>
      <c r="H25" s="542"/>
      <c r="I25" s="542"/>
      <c r="J25" s="542"/>
      <c r="K25" s="542"/>
      <c r="L25" s="542"/>
      <c r="M25" s="542"/>
      <c r="N25" s="542"/>
      <c r="O25" s="543"/>
    </row>
    <row r="26" spans="2:15" x14ac:dyDescent="0.3">
      <c r="B26" s="541"/>
      <c r="C26" s="542"/>
      <c r="D26" s="542"/>
      <c r="E26" s="542"/>
      <c r="F26" s="542"/>
      <c r="G26" s="542"/>
      <c r="H26" s="542"/>
      <c r="I26" s="542"/>
      <c r="J26" s="542"/>
      <c r="K26" s="542"/>
      <c r="L26" s="542"/>
      <c r="M26" s="542"/>
      <c r="N26" s="542"/>
      <c r="O26" s="543"/>
    </row>
    <row r="27" spans="2:15" x14ac:dyDescent="0.3">
      <c r="B27" s="541"/>
      <c r="C27" s="542"/>
      <c r="D27" s="542"/>
      <c r="E27" s="542"/>
      <c r="F27" s="542"/>
      <c r="G27" s="542"/>
      <c r="H27" s="542"/>
      <c r="I27" s="542"/>
      <c r="J27" s="542"/>
      <c r="K27" s="542"/>
      <c r="L27" s="542"/>
      <c r="M27" s="542"/>
      <c r="N27" s="542"/>
      <c r="O27" s="543"/>
    </row>
    <row r="28" spans="2:15" x14ac:dyDescent="0.3">
      <c r="B28" s="541"/>
      <c r="C28" s="542"/>
      <c r="D28" s="542"/>
      <c r="E28" s="542"/>
      <c r="F28" s="542"/>
      <c r="G28" s="542"/>
      <c r="H28" s="542"/>
      <c r="I28" s="542"/>
      <c r="J28" s="542"/>
      <c r="K28" s="542"/>
      <c r="L28" s="542"/>
      <c r="M28" s="542"/>
      <c r="N28" s="542"/>
      <c r="O28" s="543"/>
    </row>
    <row r="29" spans="2:15" x14ac:dyDescent="0.3">
      <c r="B29" s="541"/>
      <c r="C29" s="542"/>
      <c r="D29" s="542"/>
      <c r="E29" s="542"/>
      <c r="F29" s="542"/>
      <c r="G29" s="542"/>
      <c r="H29" s="542"/>
      <c r="I29" s="542"/>
      <c r="J29" s="542"/>
      <c r="K29" s="542"/>
      <c r="L29" s="542"/>
      <c r="M29" s="542"/>
      <c r="N29" s="542"/>
      <c r="O29" s="543"/>
    </row>
    <row r="30" spans="2:15" x14ac:dyDescent="0.3">
      <c r="B30" s="541"/>
      <c r="C30" s="542"/>
      <c r="D30" s="542"/>
      <c r="E30" s="542"/>
      <c r="F30" s="542"/>
      <c r="G30" s="542"/>
      <c r="H30" s="542"/>
      <c r="I30" s="542"/>
      <c r="J30" s="542"/>
      <c r="K30" s="542"/>
      <c r="L30" s="542"/>
      <c r="M30" s="542"/>
      <c r="N30" s="542"/>
      <c r="O30" s="543"/>
    </row>
    <row r="31" spans="2:15" x14ac:dyDescent="0.3">
      <c r="B31" s="541"/>
      <c r="C31" s="542"/>
      <c r="D31" s="542"/>
      <c r="E31" s="542"/>
      <c r="F31" s="542"/>
      <c r="G31" s="542"/>
      <c r="H31" s="542"/>
      <c r="I31" s="542"/>
      <c r="J31" s="542"/>
      <c r="K31" s="542"/>
      <c r="L31" s="542"/>
      <c r="M31" s="542"/>
      <c r="N31" s="542"/>
      <c r="O31" s="543"/>
    </row>
    <row r="32" spans="2:15" x14ac:dyDescent="0.3">
      <c r="B32" s="541"/>
      <c r="C32" s="542"/>
      <c r="D32" s="542"/>
      <c r="E32" s="542"/>
      <c r="F32" s="542"/>
      <c r="G32" s="542"/>
      <c r="H32" s="542"/>
      <c r="I32" s="542"/>
      <c r="J32" s="542"/>
      <c r="K32" s="542"/>
      <c r="L32" s="542"/>
      <c r="M32" s="542"/>
      <c r="N32" s="542"/>
      <c r="O32" s="543"/>
    </row>
    <row r="33" spans="2:15" x14ac:dyDescent="0.3">
      <c r="B33" s="541"/>
      <c r="C33" s="542"/>
      <c r="D33" s="542"/>
      <c r="E33" s="542"/>
      <c r="F33" s="542"/>
      <c r="G33" s="542"/>
      <c r="H33" s="542"/>
      <c r="I33" s="542"/>
      <c r="J33" s="542"/>
      <c r="K33" s="542"/>
      <c r="L33" s="542"/>
      <c r="M33" s="542"/>
      <c r="N33" s="542"/>
      <c r="O33" s="543"/>
    </row>
    <row r="34" spans="2:15" x14ac:dyDescent="0.3">
      <c r="B34" s="541"/>
      <c r="C34" s="542"/>
      <c r="D34" s="542"/>
      <c r="E34" s="542"/>
      <c r="F34" s="542"/>
      <c r="G34" s="542"/>
      <c r="H34" s="542"/>
      <c r="I34" s="542"/>
      <c r="J34" s="542"/>
      <c r="K34" s="542"/>
      <c r="L34" s="542"/>
      <c r="M34" s="542"/>
      <c r="N34" s="542"/>
      <c r="O34" s="543"/>
    </row>
    <row r="35" spans="2:15" x14ac:dyDescent="0.3">
      <c r="B35" s="541"/>
      <c r="C35" s="542"/>
      <c r="D35" s="542"/>
      <c r="E35" s="542"/>
      <c r="F35" s="542"/>
      <c r="G35" s="542"/>
      <c r="H35" s="542"/>
      <c r="I35" s="542"/>
      <c r="J35" s="542"/>
      <c r="K35" s="542"/>
      <c r="L35" s="542"/>
      <c r="M35" s="542"/>
      <c r="N35" s="542"/>
      <c r="O35" s="543"/>
    </row>
    <row r="36" spans="2:15" x14ac:dyDescent="0.3">
      <c r="B36" s="541"/>
      <c r="C36" s="542"/>
      <c r="D36" s="542"/>
      <c r="E36" s="542"/>
      <c r="F36" s="542"/>
      <c r="G36" s="542"/>
      <c r="H36" s="542"/>
      <c r="I36" s="542"/>
      <c r="J36" s="542"/>
      <c r="K36" s="542"/>
      <c r="L36" s="542"/>
      <c r="M36" s="542"/>
      <c r="N36" s="542"/>
      <c r="O36" s="543"/>
    </row>
    <row r="37" spans="2:15" x14ac:dyDescent="0.3">
      <c r="B37" s="541"/>
      <c r="C37" s="542"/>
      <c r="D37" s="542"/>
      <c r="E37" s="542"/>
      <c r="F37" s="542"/>
      <c r="G37" s="542"/>
      <c r="H37" s="542"/>
      <c r="I37" s="542"/>
      <c r="J37" s="542"/>
      <c r="K37" s="542"/>
      <c r="L37" s="542"/>
      <c r="M37" s="542"/>
      <c r="N37" s="542"/>
      <c r="O37" s="543"/>
    </row>
    <row r="38" spans="2:15" x14ac:dyDescent="0.3">
      <c r="B38" s="548"/>
      <c r="C38" s="549"/>
      <c r="D38" s="549"/>
      <c r="E38" s="549"/>
      <c r="F38" s="549"/>
      <c r="G38" s="549"/>
      <c r="H38" s="549"/>
      <c r="I38" s="549"/>
      <c r="J38" s="549"/>
      <c r="K38" s="549"/>
      <c r="L38" s="549"/>
      <c r="M38" s="549"/>
      <c r="N38" s="549"/>
      <c r="O38" s="550"/>
    </row>
  </sheetData>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B2"/>
  <sheetViews>
    <sheetView workbookViewId="0">
      <selection activeCell="B2" sqref="B2"/>
    </sheetView>
  </sheetViews>
  <sheetFormatPr defaultRowHeight="14.4" x14ac:dyDescent="0.3"/>
  <sheetData>
    <row r="2" spans="2:2" ht="18" x14ac:dyDescent="0.35">
      <c r="B2" s="56" t="s">
        <v>68</v>
      </c>
    </row>
  </sheetData>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B1:O43"/>
  <sheetViews>
    <sheetView workbookViewId="0">
      <selection activeCell="Q27" sqref="Q27"/>
    </sheetView>
  </sheetViews>
  <sheetFormatPr defaultColWidth="8.77734375" defaultRowHeight="14.4" x14ac:dyDescent="0.3"/>
  <cols>
    <col min="1" max="16384" width="8.77734375" style="118"/>
  </cols>
  <sheetData>
    <row r="1" spans="2:15" x14ac:dyDescent="0.3">
      <c r="N1" s="15" t="str">
        <f>HYPERLINK("#'Navigation'!A1","Navigation")</f>
        <v>Navigation</v>
      </c>
    </row>
    <row r="2" spans="2:15" ht="15.6" x14ac:dyDescent="0.3">
      <c r="B2" s="201" t="s">
        <v>736</v>
      </c>
    </row>
    <row r="4" spans="2:15" x14ac:dyDescent="0.3">
      <c r="B4" s="523" t="s">
        <v>695</v>
      </c>
      <c r="C4" s="524"/>
      <c r="D4" s="524"/>
      <c r="E4" s="539"/>
      <c r="F4" s="539"/>
      <c r="G4" s="539"/>
      <c r="H4" s="539"/>
      <c r="I4" s="539"/>
      <c r="J4" s="539"/>
      <c r="K4" s="539"/>
      <c r="L4" s="539"/>
      <c r="M4" s="539"/>
      <c r="N4" s="539"/>
      <c r="O4" s="540"/>
    </row>
    <row r="5" spans="2:15" x14ac:dyDescent="0.3">
      <c r="B5" s="526" t="s">
        <v>696</v>
      </c>
      <c r="C5" s="527"/>
      <c r="D5" s="527"/>
      <c r="E5" s="542"/>
      <c r="F5" s="542"/>
      <c r="G5" s="542"/>
      <c r="H5" s="542"/>
      <c r="I5" s="542"/>
      <c r="J5" s="542"/>
      <c r="K5" s="542"/>
      <c r="L5" s="542"/>
      <c r="M5" s="542"/>
      <c r="N5" s="542"/>
      <c r="O5" s="543"/>
    </row>
    <row r="6" spans="2:15" x14ac:dyDescent="0.3">
      <c r="B6" s="526"/>
      <c r="C6" s="529" t="s">
        <v>697</v>
      </c>
      <c r="D6" s="527"/>
      <c r="E6" s="542"/>
      <c r="F6" s="542"/>
      <c r="G6" s="542"/>
      <c r="H6" s="542"/>
      <c r="I6" s="542"/>
      <c r="J6" s="542"/>
      <c r="K6" s="542"/>
      <c r="L6" s="542"/>
      <c r="M6" s="542"/>
      <c r="N6" s="542"/>
      <c r="O6" s="543"/>
    </row>
    <row r="7" spans="2:15" x14ac:dyDescent="0.3">
      <c r="B7" s="526"/>
      <c r="C7" s="529" t="s">
        <v>698</v>
      </c>
      <c r="D7" s="527"/>
      <c r="E7" s="542"/>
      <c r="F7" s="542"/>
      <c r="G7" s="542"/>
      <c r="H7" s="542"/>
      <c r="I7" s="542"/>
      <c r="J7" s="542"/>
      <c r="K7" s="542"/>
      <c r="L7" s="542"/>
      <c r="M7" s="542"/>
      <c r="N7" s="542"/>
      <c r="O7" s="543"/>
    </row>
    <row r="8" spans="2:15" x14ac:dyDescent="0.3">
      <c r="B8" s="526"/>
      <c r="C8" s="529" t="s">
        <v>699</v>
      </c>
      <c r="D8" s="527"/>
      <c r="E8" s="542"/>
      <c r="F8" s="542"/>
      <c r="G8" s="542"/>
      <c r="H8" s="542"/>
      <c r="I8" s="542"/>
      <c r="J8" s="542"/>
      <c r="K8" s="542"/>
      <c r="L8" s="542"/>
      <c r="M8" s="542"/>
      <c r="N8" s="542"/>
      <c r="O8" s="543"/>
    </row>
    <row r="9" spans="2:15" x14ac:dyDescent="0.3">
      <c r="B9" s="526"/>
      <c r="C9" s="529" t="s">
        <v>700</v>
      </c>
      <c r="D9" s="527"/>
      <c r="E9" s="542"/>
      <c r="F9" s="542"/>
      <c r="G9" s="542"/>
      <c r="H9" s="542"/>
      <c r="I9" s="542"/>
      <c r="J9" s="542"/>
      <c r="K9" s="542"/>
      <c r="L9" s="542"/>
      <c r="M9" s="542"/>
      <c r="N9" s="542"/>
      <c r="O9" s="543"/>
    </row>
    <row r="10" spans="2:15" x14ac:dyDescent="0.3">
      <c r="B10" s="551"/>
      <c r="C10" s="542"/>
      <c r="D10" s="542"/>
      <c r="E10" s="542"/>
      <c r="F10" s="542"/>
      <c r="G10" s="542"/>
      <c r="H10" s="542"/>
      <c r="I10" s="542"/>
      <c r="J10" s="542"/>
      <c r="K10" s="542"/>
      <c r="L10" s="542"/>
      <c r="M10" s="542"/>
      <c r="N10" s="542"/>
      <c r="O10" s="543"/>
    </row>
    <row r="11" spans="2:15" x14ac:dyDescent="0.3">
      <c r="B11" s="534" t="s">
        <v>701</v>
      </c>
      <c r="C11" s="542"/>
      <c r="D11" s="542"/>
      <c r="E11" s="542"/>
      <c r="F11" s="542"/>
      <c r="G11" s="542"/>
      <c r="H11" s="542"/>
      <c r="I11" s="542"/>
      <c r="J11" s="542"/>
      <c r="K11" s="542"/>
      <c r="L11" s="542"/>
      <c r="M11" s="542"/>
      <c r="N11" s="542"/>
      <c r="O11" s="543"/>
    </row>
    <row r="12" spans="2:15" x14ac:dyDescent="0.3">
      <c r="B12" s="533" t="s">
        <v>702</v>
      </c>
      <c r="C12" s="542"/>
      <c r="D12" s="542"/>
      <c r="E12" s="542"/>
      <c r="F12" s="542"/>
      <c r="G12" s="542"/>
      <c r="H12" s="542"/>
      <c r="I12" s="542"/>
      <c r="J12" s="542"/>
      <c r="K12" s="542"/>
      <c r="L12" s="542"/>
      <c r="M12" s="542"/>
      <c r="N12" s="542"/>
      <c r="O12" s="543"/>
    </row>
    <row r="13" spans="2:15" x14ac:dyDescent="0.3">
      <c r="B13" s="552"/>
      <c r="C13" s="549"/>
      <c r="D13" s="549"/>
      <c r="E13" s="549"/>
      <c r="F13" s="549"/>
      <c r="G13" s="549"/>
      <c r="H13" s="549"/>
      <c r="I13" s="549"/>
      <c r="J13" s="549"/>
      <c r="K13" s="549"/>
      <c r="L13" s="549"/>
      <c r="M13" s="549"/>
      <c r="N13" s="549"/>
      <c r="O13" s="550"/>
    </row>
    <row r="15" spans="2:15" x14ac:dyDescent="0.3">
      <c r="B15" s="538" t="s">
        <v>707</v>
      </c>
      <c r="C15" s="539"/>
      <c r="D15" s="539"/>
      <c r="E15" s="539"/>
      <c r="F15" s="539"/>
      <c r="G15" s="539"/>
      <c r="H15" s="539"/>
      <c r="I15" s="539"/>
      <c r="J15" s="539"/>
      <c r="K15" s="539"/>
      <c r="L15" s="539"/>
      <c r="M15" s="539"/>
      <c r="N15" s="539"/>
      <c r="O15" s="540"/>
    </row>
    <row r="16" spans="2:15" x14ac:dyDescent="0.3">
      <c r="B16" s="541"/>
      <c r="C16" s="542"/>
      <c r="D16" s="542"/>
      <c r="E16" s="542"/>
      <c r="F16" s="542"/>
      <c r="G16" s="542"/>
      <c r="H16" s="542"/>
      <c r="I16" s="542"/>
      <c r="J16" s="542"/>
      <c r="K16" s="542"/>
      <c r="L16" s="542"/>
      <c r="M16" s="542"/>
      <c r="N16" s="542"/>
      <c r="O16" s="543"/>
    </row>
    <row r="17" spans="2:15" x14ac:dyDescent="0.3">
      <c r="B17" s="541"/>
      <c r="C17" s="553" t="s">
        <v>493</v>
      </c>
      <c r="D17" s="260"/>
      <c r="E17" s="542"/>
      <c r="F17" s="542"/>
      <c r="G17" s="542"/>
      <c r="H17" s="542"/>
      <c r="I17" s="542"/>
      <c r="J17" s="542"/>
      <c r="K17" s="542"/>
      <c r="L17" s="542"/>
      <c r="M17" s="542"/>
      <c r="N17" s="542"/>
      <c r="O17" s="543"/>
    </row>
    <row r="18" spans="2:15" x14ac:dyDescent="0.3">
      <c r="B18" s="541"/>
      <c r="C18" s="554" t="s">
        <v>495</v>
      </c>
      <c r="D18" s="267"/>
      <c r="E18" s="542"/>
      <c r="F18" s="542"/>
      <c r="G18" s="542"/>
      <c r="H18" s="542"/>
      <c r="I18" s="542"/>
      <c r="J18" s="542"/>
      <c r="K18" s="542"/>
      <c r="L18" s="542"/>
      <c r="M18" s="542"/>
      <c r="N18" s="542"/>
      <c r="O18" s="543"/>
    </row>
    <row r="19" spans="2:15" x14ac:dyDescent="0.3">
      <c r="B19" s="548"/>
      <c r="C19" s="549"/>
      <c r="D19" s="549"/>
      <c r="E19" s="549"/>
      <c r="F19" s="549"/>
      <c r="G19" s="549"/>
      <c r="H19" s="549"/>
      <c r="I19" s="549"/>
      <c r="J19" s="549"/>
      <c r="K19" s="549"/>
      <c r="L19" s="549"/>
      <c r="M19" s="549"/>
      <c r="N19" s="549"/>
      <c r="O19" s="550"/>
    </row>
    <row r="21" spans="2:15" x14ac:dyDescent="0.3">
      <c r="B21" s="555" t="s">
        <v>708</v>
      </c>
      <c r="C21" s="556"/>
      <c r="D21" s="556"/>
      <c r="E21" s="556"/>
    </row>
    <row r="22" spans="2:15" x14ac:dyDescent="0.3">
      <c r="B22" s="556"/>
      <c r="C22" s="556"/>
      <c r="D22" s="556"/>
      <c r="E22" s="556"/>
    </row>
    <row r="23" spans="2:15" x14ac:dyDescent="0.3">
      <c r="B23" s="556"/>
      <c r="C23" s="556"/>
      <c r="D23" s="556" t="str">
        <f>'[5]Q2-bii'!E17</f>
        <v>Label</v>
      </c>
      <c r="E23" s="556"/>
    </row>
    <row r="24" spans="2:15" x14ac:dyDescent="0.3">
      <c r="B24" s="556"/>
      <c r="C24" s="556"/>
      <c r="D24" s="556" t="str">
        <f>'[5]Q2-bii'!E18</f>
        <v>Label</v>
      </c>
      <c r="E24" s="556" t="str">
        <f>'[5]Q2-bii'!F18</f>
        <v>Label</v>
      </c>
    </row>
    <row r="25" spans="2:15" x14ac:dyDescent="0.3">
      <c r="B25" s="556" t="str">
        <f>'[5]Q2-bii'!C19</f>
        <v>Label</v>
      </c>
      <c r="C25" s="556" t="str">
        <f>'[5]Q2-bii'!D19</f>
        <v>Label</v>
      </c>
      <c r="D25" s="557">
        <f>'[5]Q2-bii'!E19</f>
        <v>0</v>
      </c>
      <c r="E25" s="558">
        <f>'[5]Q2-bii'!F19</f>
        <v>0</v>
      </c>
    </row>
    <row r="26" spans="2:15" x14ac:dyDescent="0.3">
      <c r="B26" s="556"/>
      <c r="C26" s="556" t="str">
        <f>'[5]Q2-bii'!D20</f>
        <v>Label</v>
      </c>
      <c r="D26" s="559">
        <f>'[5]Q2-bii'!E20</f>
        <v>0</v>
      </c>
      <c r="E26" s="560">
        <f>'[5]Q2-bii'!F20</f>
        <v>0</v>
      </c>
    </row>
    <row r="28" spans="2:15" x14ac:dyDescent="0.3">
      <c r="B28" s="520" t="s">
        <v>709</v>
      </c>
      <c r="C28" s="539"/>
      <c r="D28" s="539"/>
      <c r="E28" s="539"/>
      <c r="F28" s="539"/>
      <c r="G28" s="539"/>
      <c r="H28" s="539"/>
      <c r="I28" s="539"/>
      <c r="J28" s="539"/>
      <c r="K28" s="539"/>
      <c r="L28" s="539"/>
      <c r="M28" s="539"/>
      <c r="N28" s="539"/>
      <c r="O28" s="540"/>
    </row>
    <row r="29" spans="2:15" x14ac:dyDescent="0.3">
      <c r="B29" s="541"/>
      <c r="C29" s="542"/>
      <c r="D29" s="542"/>
      <c r="E29" s="542"/>
      <c r="F29" s="542"/>
      <c r="G29" s="542"/>
      <c r="H29" s="542"/>
      <c r="I29" s="542"/>
      <c r="J29" s="542"/>
      <c r="K29" s="542"/>
      <c r="L29" s="542"/>
      <c r="M29" s="542"/>
      <c r="N29" s="542"/>
      <c r="O29" s="543"/>
    </row>
    <row r="30" spans="2:15" x14ac:dyDescent="0.3">
      <c r="B30" s="541"/>
      <c r="C30" s="542"/>
      <c r="D30" s="542"/>
      <c r="E30" s="542"/>
      <c r="F30" s="542"/>
      <c r="G30" s="542"/>
      <c r="H30" s="542"/>
      <c r="I30" s="542"/>
      <c r="J30" s="542"/>
      <c r="K30" s="542"/>
      <c r="L30" s="542"/>
      <c r="M30" s="542"/>
      <c r="N30" s="542"/>
      <c r="O30" s="543"/>
    </row>
    <row r="31" spans="2:15" x14ac:dyDescent="0.3">
      <c r="B31" s="541"/>
      <c r="C31" s="542"/>
      <c r="D31" s="542"/>
      <c r="E31" s="542"/>
      <c r="F31" s="542"/>
      <c r="G31" s="542"/>
      <c r="H31" s="542"/>
      <c r="I31" s="542"/>
      <c r="J31" s="542"/>
      <c r="K31" s="542"/>
      <c r="L31" s="542"/>
      <c r="M31" s="542"/>
      <c r="N31" s="542"/>
      <c r="O31" s="543"/>
    </row>
    <row r="32" spans="2:15" x14ac:dyDescent="0.3">
      <c r="B32" s="541"/>
      <c r="C32" s="542"/>
      <c r="D32" s="542"/>
      <c r="E32" s="542"/>
      <c r="F32" s="542"/>
      <c r="G32" s="542"/>
      <c r="H32" s="542"/>
      <c r="I32" s="542"/>
      <c r="J32" s="542"/>
      <c r="K32" s="542"/>
      <c r="L32" s="542"/>
      <c r="M32" s="542"/>
      <c r="N32" s="542"/>
      <c r="O32" s="543"/>
    </row>
    <row r="33" spans="2:15" x14ac:dyDescent="0.3">
      <c r="B33" s="541"/>
      <c r="C33" s="542"/>
      <c r="D33" s="542"/>
      <c r="E33" s="542"/>
      <c r="F33" s="542"/>
      <c r="G33" s="542"/>
      <c r="H33" s="542"/>
      <c r="I33" s="542"/>
      <c r="J33" s="542"/>
      <c r="K33" s="542"/>
      <c r="L33" s="542"/>
      <c r="M33" s="542"/>
      <c r="N33" s="542"/>
      <c r="O33" s="543"/>
    </row>
    <row r="34" spans="2:15" x14ac:dyDescent="0.3">
      <c r="B34" s="541"/>
      <c r="C34" s="542"/>
      <c r="D34" s="542"/>
      <c r="E34" s="542"/>
      <c r="F34" s="542"/>
      <c r="G34" s="542"/>
      <c r="H34" s="542"/>
      <c r="I34" s="542"/>
      <c r="J34" s="542"/>
      <c r="K34" s="542"/>
      <c r="L34" s="542"/>
      <c r="M34" s="542"/>
      <c r="N34" s="542"/>
      <c r="O34" s="543"/>
    </row>
    <row r="35" spans="2:15" x14ac:dyDescent="0.3">
      <c r="B35" s="541"/>
      <c r="C35" s="542"/>
      <c r="D35" s="542"/>
      <c r="E35" s="542"/>
      <c r="F35" s="542"/>
      <c r="G35" s="542"/>
      <c r="H35" s="542"/>
      <c r="I35" s="542"/>
      <c r="J35" s="542"/>
      <c r="K35" s="542"/>
      <c r="L35" s="542"/>
      <c r="M35" s="542"/>
      <c r="N35" s="542"/>
      <c r="O35" s="543"/>
    </row>
    <row r="36" spans="2:15" x14ac:dyDescent="0.3">
      <c r="B36" s="541"/>
      <c r="C36" s="542"/>
      <c r="D36" s="542"/>
      <c r="E36" s="542"/>
      <c r="F36" s="542"/>
      <c r="G36" s="542"/>
      <c r="H36" s="542"/>
      <c r="I36" s="542"/>
      <c r="J36" s="542"/>
      <c r="K36" s="542"/>
      <c r="L36" s="542"/>
      <c r="M36" s="542"/>
      <c r="N36" s="542"/>
      <c r="O36" s="543"/>
    </row>
    <row r="37" spans="2:15" x14ac:dyDescent="0.3">
      <c r="B37" s="541"/>
      <c r="C37" s="542"/>
      <c r="D37" s="542"/>
      <c r="E37" s="542"/>
      <c r="F37" s="542"/>
      <c r="G37" s="542"/>
      <c r="H37" s="542"/>
      <c r="I37" s="542"/>
      <c r="J37" s="542"/>
      <c r="K37" s="542"/>
      <c r="L37" s="542"/>
      <c r="M37" s="542"/>
      <c r="N37" s="542"/>
      <c r="O37" s="543"/>
    </row>
    <row r="38" spans="2:15" x14ac:dyDescent="0.3">
      <c r="B38" s="541"/>
      <c r="C38" s="542"/>
      <c r="D38" s="542"/>
      <c r="E38" s="542"/>
      <c r="F38" s="542"/>
      <c r="G38" s="542"/>
      <c r="H38" s="542"/>
      <c r="I38" s="542"/>
      <c r="J38" s="542"/>
      <c r="K38" s="542"/>
      <c r="L38" s="542"/>
      <c r="M38" s="542"/>
      <c r="N38" s="542"/>
      <c r="O38" s="543"/>
    </row>
    <row r="39" spans="2:15" x14ac:dyDescent="0.3">
      <c r="B39" s="541"/>
      <c r="C39" s="542"/>
      <c r="D39" s="542"/>
      <c r="E39" s="542"/>
      <c r="F39" s="542"/>
      <c r="G39" s="542"/>
      <c r="H39" s="542"/>
      <c r="I39" s="542"/>
      <c r="J39" s="542"/>
      <c r="K39" s="542"/>
      <c r="L39" s="542"/>
      <c r="M39" s="542"/>
      <c r="N39" s="542"/>
      <c r="O39" s="543"/>
    </row>
    <row r="40" spans="2:15" x14ac:dyDescent="0.3">
      <c r="B40" s="541"/>
      <c r="C40" s="542"/>
      <c r="D40" s="542"/>
      <c r="E40" s="542"/>
      <c r="F40" s="542"/>
      <c r="G40" s="542"/>
      <c r="H40" s="542"/>
      <c r="I40" s="542"/>
      <c r="J40" s="542"/>
      <c r="K40" s="542"/>
      <c r="L40" s="542"/>
      <c r="M40" s="542"/>
      <c r="N40" s="542"/>
      <c r="O40" s="543"/>
    </row>
    <row r="41" spans="2:15" x14ac:dyDescent="0.3">
      <c r="B41" s="541"/>
      <c r="C41" s="542"/>
      <c r="D41" s="542"/>
      <c r="E41" s="542"/>
      <c r="F41" s="542"/>
      <c r="G41" s="542"/>
      <c r="H41" s="542"/>
      <c r="I41" s="542"/>
      <c r="J41" s="542"/>
      <c r="K41" s="542"/>
      <c r="L41" s="542"/>
      <c r="M41" s="542"/>
      <c r="N41" s="542"/>
      <c r="O41" s="543"/>
    </row>
    <row r="42" spans="2:15" x14ac:dyDescent="0.3">
      <c r="B42" s="541"/>
      <c r="C42" s="542"/>
      <c r="D42" s="542"/>
      <c r="E42" s="542"/>
      <c r="F42" s="542"/>
      <c r="G42" s="542"/>
      <c r="H42" s="542"/>
      <c r="I42" s="542"/>
      <c r="J42" s="542"/>
      <c r="K42" s="542"/>
      <c r="L42" s="542"/>
      <c r="M42" s="542"/>
      <c r="N42" s="542"/>
      <c r="O42" s="543"/>
    </row>
    <row r="43" spans="2:15" x14ac:dyDescent="0.3">
      <c r="B43" s="548"/>
      <c r="C43" s="549"/>
      <c r="D43" s="549"/>
      <c r="E43" s="549"/>
      <c r="F43" s="549"/>
      <c r="G43" s="549"/>
      <c r="H43" s="549"/>
      <c r="I43" s="549"/>
      <c r="J43" s="549"/>
      <c r="K43" s="549"/>
      <c r="L43" s="549"/>
      <c r="M43" s="549"/>
      <c r="N43" s="549"/>
      <c r="O43" s="550"/>
    </row>
  </sheetData>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B2"/>
  <sheetViews>
    <sheetView workbookViewId="0">
      <selection activeCell="B2" sqref="B2"/>
    </sheetView>
  </sheetViews>
  <sheetFormatPr defaultRowHeight="14.4" x14ac:dyDescent="0.3"/>
  <sheetData>
    <row r="2" spans="2:2" ht="18" x14ac:dyDescent="0.35">
      <c r="B2" s="56" t="s">
        <v>68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G40"/>
  <sheetViews>
    <sheetView workbookViewId="0">
      <selection activeCell="C8" sqref="C8"/>
    </sheetView>
  </sheetViews>
  <sheetFormatPr defaultColWidth="12" defaultRowHeight="15.6" x14ac:dyDescent="0.3"/>
  <cols>
    <col min="1" max="1" width="12" style="83"/>
    <col min="2" max="2" width="28.5546875" style="83" bestFit="1" customWidth="1"/>
    <col min="3" max="3" width="12.77734375" style="83" bestFit="1" customWidth="1"/>
    <col min="4" max="4" width="10.5546875" style="82" customWidth="1"/>
    <col min="5" max="5" width="32.44140625" style="82" customWidth="1"/>
    <col min="6" max="6" width="28.5546875" style="83" bestFit="1" customWidth="1"/>
    <col min="7" max="7" width="12.77734375" style="83" bestFit="1" customWidth="1"/>
    <col min="8" max="16384" width="12" style="83"/>
  </cols>
  <sheetData>
    <row r="1" spans="2:7" ht="18" x14ac:dyDescent="0.3">
      <c r="B1" s="749" t="s">
        <v>367</v>
      </c>
    </row>
    <row r="2" spans="2:7" ht="18" x14ac:dyDescent="0.35">
      <c r="B2" s="56" t="s">
        <v>134</v>
      </c>
    </row>
    <row r="5" spans="2:7" x14ac:dyDescent="0.3">
      <c r="B5" s="80" t="s">
        <v>112</v>
      </c>
      <c r="C5" s="80"/>
      <c r="D5" s="81"/>
      <c r="F5" s="80" t="s">
        <v>113</v>
      </c>
      <c r="G5" s="80"/>
    </row>
    <row r="6" spans="2:7" x14ac:dyDescent="0.3">
      <c r="B6" s="84" t="s">
        <v>79</v>
      </c>
      <c r="C6" s="85">
        <v>2023</v>
      </c>
      <c r="D6" s="86" t="s">
        <v>73</v>
      </c>
      <c r="E6" s="86" t="s">
        <v>114</v>
      </c>
      <c r="F6" s="84" t="s">
        <v>79</v>
      </c>
      <c r="G6" s="85">
        <v>2023</v>
      </c>
    </row>
    <row r="7" spans="2:7" x14ac:dyDescent="0.3">
      <c r="B7" s="87" t="s">
        <v>81</v>
      </c>
      <c r="C7" s="88">
        <v>4620000</v>
      </c>
      <c r="D7" s="86">
        <v>160</v>
      </c>
      <c r="E7" s="86" t="s">
        <v>75</v>
      </c>
      <c r="F7" s="87" t="s">
        <v>81</v>
      </c>
      <c r="G7" s="88">
        <f t="shared" ref="G7:G16" si="0">C7/160</f>
        <v>28875</v>
      </c>
    </row>
    <row r="8" spans="2:7" x14ac:dyDescent="0.3">
      <c r="B8" s="89" t="s">
        <v>82</v>
      </c>
      <c r="C8" s="88">
        <v>462000</v>
      </c>
      <c r="D8" s="86">
        <v>160</v>
      </c>
      <c r="E8" s="86" t="s">
        <v>75</v>
      </c>
      <c r="F8" s="89" t="s">
        <v>82</v>
      </c>
      <c r="G8" s="88">
        <f t="shared" si="0"/>
        <v>2887.5</v>
      </c>
    </row>
    <row r="9" spans="2:7" x14ac:dyDescent="0.3">
      <c r="B9" s="89" t="s">
        <v>83</v>
      </c>
      <c r="C9" s="88">
        <v>2079000</v>
      </c>
      <c r="D9" s="86">
        <v>160</v>
      </c>
      <c r="E9" s="86" t="s">
        <v>75</v>
      </c>
      <c r="F9" s="89" t="s">
        <v>83</v>
      </c>
      <c r="G9" s="88">
        <f t="shared" si="0"/>
        <v>12993.75</v>
      </c>
    </row>
    <row r="10" spans="2:7" x14ac:dyDescent="0.3">
      <c r="B10" s="89" t="s">
        <v>84</v>
      </c>
      <c r="C10" s="88">
        <v>207900</v>
      </c>
      <c r="D10" s="86">
        <v>160</v>
      </c>
      <c r="E10" s="86" t="s">
        <v>75</v>
      </c>
      <c r="F10" s="89" t="s">
        <v>84</v>
      </c>
      <c r="G10" s="88">
        <f t="shared" si="0"/>
        <v>1299.375</v>
      </c>
    </row>
    <row r="11" spans="2:7" x14ac:dyDescent="0.3">
      <c r="B11" s="89" t="s">
        <v>85</v>
      </c>
      <c r="C11" s="88">
        <v>600600</v>
      </c>
      <c r="D11" s="86">
        <v>160</v>
      </c>
      <c r="E11" s="86" t="s">
        <v>75</v>
      </c>
      <c r="F11" s="89" t="s">
        <v>85</v>
      </c>
      <c r="G11" s="88">
        <f t="shared" si="0"/>
        <v>3753.75</v>
      </c>
    </row>
    <row r="12" spans="2:7" x14ac:dyDescent="0.3">
      <c r="B12" s="87" t="s">
        <v>86</v>
      </c>
      <c r="C12" s="90">
        <v>3349500</v>
      </c>
      <c r="D12" s="86">
        <v>160</v>
      </c>
      <c r="E12" s="86" t="s">
        <v>75</v>
      </c>
      <c r="F12" s="87" t="s">
        <v>86</v>
      </c>
      <c r="G12" s="88">
        <f t="shared" si="0"/>
        <v>20934.375</v>
      </c>
    </row>
    <row r="13" spans="2:7" x14ac:dyDescent="0.3">
      <c r="B13" s="87" t="s">
        <v>87</v>
      </c>
      <c r="C13" s="90">
        <v>1270500</v>
      </c>
      <c r="D13" s="86">
        <v>160</v>
      </c>
      <c r="E13" s="86" t="s">
        <v>75</v>
      </c>
      <c r="F13" s="87" t="s">
        <v>87</v>
      </c>
      <c r="G13" s="88">
        <f t="shared" si="0"/>
        <v>7940.625</v>
      </c>
    </row>
    <row r="14" spans="2:7" x14ac:dyDescent="0.3">
      <c r="B14" s="87" t="s">
        <v>37</v>
      </c>
      <c r="C14" s="90">
        <v>92400</v>
      </c>
      <c r="D14" s="86">
        <v>160</v>
      </c>
      <c r="E14" s="86" t="s">
        <v>75</v>
      </c>
      <c r="F14" s="87" t="s">
        <v>37</v>
      </c>
      <c r="G14" s="88">
        <f t="shared" si="0"/>
        <v>577.5</v>
      </c>
    </row>
    <row r="15" spans="2:7" x14ac:dyDescent="0.3">
      <c r="B15" s="87" t="s">
        <v>88</v>
      </c>
      <c r="C15" s="90">
        <v>294525</v>
      </c>
      <c r="D15" s="86">
        <v>160</v>
      </c>
      <c r="E15" s="86" t="s">
        <v>75</v>
      </c>
      <c r="F15" s="87" t="s">
        <v>88</v>
      </c>
      <c r="G15" s="88">
        <f t="shared" si="0"/>
        <v>1840.78125</v>
      </c>
    </row>
    <row r="16" spans="2:7" x14ac:dyDescent="0.3">
      <c r="B16" s="91" t="s">
        <v>89</v>
      </c>
      <c r="C16" s="90">
        <v>883575</v>
      </c>
      <c r="D16" s="86">
        <v>160</v>
      </c>
      <c r="E16" s="86" t="s">
        <v>75</v>
      </c>
      <c r="F16" s="91" t="s">
        <v>89</v>
      </c>
      <c r="G16" s="88">
        <f t="shared" si="0"/>
        <v>5522.34375</v>
      </c>
    </row>
    <row r="17" spans="2:7" x14ac:dyDescent="0.3">
      <c r="C17" s="92"/>
      <c r="D17" s="93"/>
      <c r="E17" s="93"/>
      <c r="G17" s="92"/>
    </row>
    <row r="18" spans="2:7" x14ac:dyDescent="0.3">
      <c r="C18" s="94"/>
      <c r="D18" s="93"/>
      <c r="E18" s="93"/>
      <c r="G18" s="94"/>
    </row>
    <row r="19" spans="2:7" x14ac:dyDescent="0.3">
      <c r="B19" s="80" t="s">
        <v>115</v>
      </c>
      <c r="C19" s="80"/>
      <c r="D19" s="93"/>
      <c r="E19" s="93"/>
      <c r="F19" s="80" t="s">
        <v>116</v>
      </c>
      <c r="G19" s="80"/>
    </row>
    <row r="20" spans="2:7" x14ac:dyDescent="0.3">
      <c r="B20" s="84" t="s">
        <v>79</v>
      </c>
      <c r="C20" s="95" t="s">
        <v>91</v>
      </c>
      <c r="D20" s="86" t="s">
        <v>73</v>
      </c>
      <c r="E20" s="86" t="s">
        <v>114</v>
      </c>
      <c r="F20" s="84" t="s">
        <v>79</v>
      </c>
      <c r="G20" s="95" t="s">
        <v>91</v>
      </c>
    </row>
    <row r="21" spans="2:7" x14ac:dyDescent="0.3">
      <c r="B21" s="91" t="s">
        <v>92</v>
      </c>
      <c r="C21" s="96"/>
      <c r="D21" s="86"/>
      <c r="E21" s="86"/>
      <c r="F21" s="91" t="s">
        <v>92</v>
      </c>
      <c r="G21" s="96"/>
    </row>
    <row r="22" spans="2:7" x14ac:dyDescent="0.3">
      <c r="B22" s="89" t="s">
        <v>93</v>
      </c>
      <c r="C22" s="88">
        <v>202421.37959999999</v>
      </c>
      <c r="D22" s="86">
        <v>165</v>
      </c>
      <c r="E22" s="86" t="s">
        <v>117</v>
      </c>
      <c r="F22" s="89" t="s">
        <v>93</v>
      </c>
      <c r="G22" s="88">
        <f>C22/165</f>
        <v>1226.7962399999999</v>
      </c>
    </row>
    <row r="23" spans="2:7" x14ac:dyDescent="0.3">
      <c r="B23" s="89" t="s">
        <v>94</v>
      </c>
      <c r="C23" s="88">
        <v>68283.586800000005</v>
      </c>
      <c r="D23" s="86">
        <v>165</v>
      </c>
      <c r="E23" s="86" t="s">
        <v>117</v>
      </c>
      <c r="F23" s="89" t="s">
        <v>94</v>
      </c>
      <c r="G23" s="88">
        <f>C23/165</f>
        <v>413.83992000000001</v>
      </c>
    </row>
    <row r="24" spans="2:7" x14ac:dyDescent="0.3">
      <c r="B24" s="89" t="s">
        <v>95</v>
      </c>
      <c r="C24" s="88">
        <v>134616.24000000002</v>
      </c>
      <c r="D24" s="86">
        <v>165</v>
      </c>
      <c r="E24" s="86" t="s">
        <v>117</v>
      </c>
      <c r="F24" s="89" t="s">
        <v>95</v>
      </c>
      <c r="G24" s="88">
        <f>C24/165</f>
        <v>815.85600000000011</v>
      </c>
    </row>
    <row r="25" spans="2:7" x14ac:dyDescent="0.3">
      <c r="B25" s="85" t="s">
        <v>96</v>
      </c>
      <c r="C25" s="90">
        <v>405321.20640000002</v>
      </c>
      <c r="D25" s="86">
        <v>165</v>
      </c>
      <c r="E25" s="86" t="s">
        <v>117</v>
      </c>
      <c r="F25" s="85" t="s">
        <v>96</v>
      </c>
      <c r="G25" s="90">
        <f>C25/165</f>
        <v>2456.4921600000002</v>
      </c>
    </row>
    <row r="26" spans="2:7" x14ac:dyDescent="0.3">
      <c r="B26" s="85" t="s">
        <v>97</v>
      </c>
      <c r="C26" s="88"/>
      <c r="D26" s="86"/>
      <c r="E26" s="86"/>
      <c r="F26" s="85" t="s">
        <v>97</v>
      </c>
      <c r="G26" s="88"/>
    </row>
    <row r="27" spans="2:7" x14ac:dyDescent="0.3">
      <c r="B27" s="89" t="s">
        <v>98</v>
      </c>
      <c r="C27" s="88">
        <v>2975743.2688500001</v>
      </c>
      <c r="D27" s="86">
        <v>165</v>
      </c>
      <c r="E27" s="86" t="s">
        <v>117</v>
      </c>
      <c r="F27" s="89" t="s">
        <v>98</v>
      </c>
      <c r="G27" s="88">
        <f>C27/165</f>
        <v>18034.807690000001</v>
      </c>
    </row>
    <row r="28" spans="2:7" x14ac:dyDescent="0.3">
      <c r="B28" s="85" t="s">
        <v>99</v>
      </c>
      <c r="C28" s="90">
        <v>3381064.4752500001</v>
      </c>
      <c r="D28" s="86">
        <v>165</v>
      </c>
      <c r="E28" s="86" t="s">
        <v>117</v>
      </c>
      <c r="F28" s="85" t="s">
        <v>99</v>
      </c>
      <c r="G28" s="90">
        <f>C28/165</f>
        <v>20491.299849999999</v>
      </c>
    </row>
    <row r="29" spans="2:7" x14ac:dyDescent="0.3">
      <c r="B29" s="85" t="s">
        <v>100</v>
      </c>
      <c r="C29" s="97"/>
      <c r="D29" s="86"/>
      <c r="E29" s="86"/>
      <c r="F29" s="85" t="s">
        <v>100</v>
      </c>
      <c r="G29" s="97"/>
    </row>
    <row r="30" spans="2:7" x14ac:dyDescent="0.3">
      <c r="B30" s="89" t="s">
        <v>101</v>
      </c>
      <c r="C30" s="88">
        <v>85354.475250000003</v>
      </c>
      <c r="D30" s="86">
        <v>165</v>
      </c>
      <c r="E30" s="86" t="s">
        <v>117</v>
      </c>
      <c r="F30" s="89" t="s">
        <v>101</v>
      </c>
      <c r="G30" s="88">
        <f>C30/165</f>
        <v>517.29984999999999</v>
      </c>
    </row>
    <row r="31" spans="2:7" x14ac:dyDescent="0.3">
      <c r="B31" s="89" t="s">
        <v>102</v>
      </c>
      <c r="C31" s="88">
        <v>75075</v>
      </c>
      <c r="D31" s="86">
        <v>165</v>
      </c>
      <c r="E31" s="86" t="s">
        <v>117</v>
      </c>
      <c r="F31" s="89" t="s">
        <v>102</v>
      </c>
      <c r="G31" s="88">
        <f>C31/165</f>
        <v>455</v>
      </c>
    </row>
    <row r="32" spans="2:7" x14ac:dyDescent="0.3">
      <c r="B32" s="85" t="s">
        <v>103</v>
      </c>
      <c r="C32" s="90">
        <v>160429.47525000002</v>
      </c>
      <c r="D32" s="86">
        <v>165</v>
      </c>
      <c r="E32" s="86" t="s">
        <v>117</v>
      </c>
      <c r="F32" s="85" t="s">
        <v>103</v>
      </c>
      <c r="G32" s="90">
        <f>C32/165</f>
        <v>972.29985000000011</v>
      </c>
    </row>
    <row r="33" spans="2:7" x14ac:dyDescent="0.3">
      <c r="B33" s="85" t="s">
        <v>104</v>
      </c>
      <c r="C33" s="90">
        <v>1924560</v>
      </c>
      <c r="D33" s="86">
        <v>165</v>
      </c>
      <c r="E33" s="86" t="s">
        <v>117</v>
      </c>
      <c r="F33" s="85" t="s">
        <v>104</v>
      </c>
      <c r="G33" s="90">
        <f>C33/165</f>
        <v>11664</v>
      </c>
    </row>
    <row r="34" spans="2:7" x14ac:dyDescent="0.3">
      <c r="B34" s="85" t="s">
        <v>105</v>
      </c>
      <c r="C34" s="90">
        <v>2084989.4752500001</v>
      </c>
      <c r="D34" s="86">
        <v>165</v>
      </c>
      <c r="E34" s="86" t="s">
        <v>117</v>
      </c>
      <c r="F34" s="85" t="s">
        <v>105</v>
      </c>
      <c r="G34" s="90">
        <f>C34/165</f>
        <v>12636.299850000001</v>
      </c>
    </row>
    <row r="35" spans="2:7" x14ac:dyDescent="0.3">
      <c r="B35" s="85" t="s">
        <v>106</v>
      </c>
      <c r="C35" s="88"/>
      <c r="D35" s="86"/>
      <c r="E35" s="86"/>
      <c r="F35" s="85" t="s">
        <v>106</v>
      </c>
      <c r="G35" s="88"/>
    </row>
    <row r="36" spans="2:7" x14ac:dyDescent="0.3">
      <c r="B36" s="89" t="s">
        <v>107</v>
      </c>
      <c r="C36" s="88">
        <v>412500</v>
      </c>
      <c r="D36" s="86">
        <v>140</v>
      </c>
      <c r="E36" s="86" t="s">
        <v>76</v>
      </c>
      <c r="F36" s="89" t="s">
        <v>107</v>
      </c>
      <c r="G36" s="88">
        <f>C36/165</f>
        <v>2500</v>
      </c>
    </row>
    <row r="37" spans="2:7" x14ac:dyDescent="0.3">
      <c r="B37" s="89" t="s">
        <v>108</v>
      </c>
      <c r="C37" s="88">
        <v>883575</v>
      </c>
      <c r="D37" s="762" t="s">
        <v>118</v>
      </c>
      <c r="E37" s="763"/>
      <c r="F37" s="89" t="s">
        <v>108</v>
      </c>
      <c r="G37" s="88">
        <f>G16</f>
        <v>5522.34375</v>
      </c>
    </row>
    <row r="38" spans="2:7" x14ac:dyDescent="0.3">
      <c r="B38" s="85"/>
      <c r="C38" s="88"/>
      <c r="D38" s="762" t="s">
        <v>119</v>
      </c>
      <c r="E38" s="763"/>
      <c r="F38" s="85" t="s">
        <v>120</v>
      </c>
      <c r="G38" s="90">
        <f>G39-G36-G37</f>
        <v>-167.34375000000182</v>
      </c>
    </row>
    <row r="39" spans="2:7" x14ac:dyDescent="0.3">
      <c r="B39" s="85" t="s">
        <v>110</v>
      </c>
      <c r="C39" s="98">
        <v>1296075</v>
      </c>
      <c r="D39" s="762" t="s">
        <v>121</v>
      </c>
      <c r="E39" s="763"/>
      <c r="F39" s="85" t="s">
        <v>110</v>
      </c>
      <c r="G39" s="98">
        <f>G28-G34</f>
        <v>7854.9999999999982</v>
      </c>
    </row>
    <row r="40" spans="2:7" x14ac:dyDescent="0.3">
      <c r="B40" s="87" t="s">
        <v>111</v>
      </c>
      <c r="C40" s="90">
        <v>3381064.4752500001</v>
      </c>
      <c r="D40" s="86">
        <v>165</v>
      </c>
      <c r="E40" s="86" t="s">
        <v>117</v>
      </c>
      <c r="F40" s="87" t="s">
        <v>111</v>
      </c>
      <c r="G40" s="90">
        <f>C40/165</f>
        <v>20491.299849999999</v>
      </c>
    </row>
  </sheetData>
  <mergeCells count="3">
    <mergeCell ref="D37:E37"/>
    <mergeCell ref="D38:E38"/>
    <mergeCell ref="D39:E39"/>
  </mergeCell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B1:O51"/>
  <sheetViews>
    <sheetView workbookViewId="0">
      <selection activeCell="B2" sqref="B2"/>
    </sheetView>
  </sheetViews>
  <sheetFormatPr defaultColWidth="8.77734375" defaultRowHeight="14.4" x14ac:dyDescent="0.3"/>
  <cols>
    <col min="1" max="1" width="8.77734375" customWidth="1"/>
    <col min="2" max="2" width="41.21875" customWidth="1"/>
    <col min="3" max="3" width="23.21875" customWidth="1"/>
    <col min="4" max="4" width="22.77734375" customWidth="1"/>
    <col min="5" max="5" width="12.21875" customWidth="1"/>
    <col min="6" max="6" width="12.77734375" customWidth="1"/>
    <col min="7" max="7" width="15.21875" customWidth="1"/>
  </cols>
  <sheetData>
    <row r="1" spans="2:15" x14ac:dyDescent="0.3">
      <c r="C1" s="16"/>
      <c r="N1" s="15" t="str">
        <f>HYPERLINK("#'Navigation'!A1","Navigation")</f>
        <v>Navigation</v>
      </c>
    </row>
    <row r="2" spans="2:15" ht="15.6" x14ac:dyDescent="0.3">
      <c r="B2" s="201" t="s">
        <v>735</v>
      </c>
    </row>
    <row r="3" spans="2:15" x14ac:dyDescent="0.3">
      <c r="B3" s="24"/>
    </row>
    <row r="4" spans="2:15" x14ac:dyDescent="0.3">
      <c r="B4" s="509" t="s">
        <v>710</v>
      </c>
      <c r="C4" s="510"/>
      <c r="D4" s="510"/>
      <c r="E4" s="510"/>
      <c r="F4" s="510"/>
      <c r="G4" s="510"/>
      <c r="H4" s="510"/>
      <c r="I4" s="510"/>
      <c r="J4" s="510"/>
      <c r="K4" s="510"/>
      <c r="L4" s="510"/>
      <c r="M4" s="510"/>
      <c r="N4" s="510"/>
      <c r="O4" s="511"/>
    </row>
    <row r="5" spans="2:15" x14ac:dyDescent="0.3">
      <c r="B5" s="561"/>
      <c r="C5" s="513"/>
      <c r="D5" s="513"/>
      <c r="E5" s="513"/>
      <c r="F5" s="513"/>
      <c r="G5" s="513"/>
      <c r="H5" s="513"/>
      <c r="I5" s="513"/>
      <c r="J5" s="513"/>
      <c r="K5" s="513"/>
      <c r="L5" s="513"/>
      <c r="M5" s="513"/>
      <c r="N5" s="513"/>
      <c r="O5" s="514"/>
    </row>
    <row r="6" spans="2:15" x14ac:dyDescent="0.3">
      <c r="B6" s="561" t="s">
        <v>711</v>
      </c>
      <c r="C6" s="513"/>
      <c r="D6" s="513"/>
      <c r="E6" s="513"/>
      <c r="F6" s="513"/>
      <c r="G6" s="513"/>
      <c r="H6" s="513"/>
      <c r="I6" s="513"/>
      <c r="J6" s="513"/>
      <c r="K6" s="513"/>
      <c r="L6" s="513"/>
      <c r="M6" s="513"/>
      <c r="N6" s="513"/>
      <c r="O6" s="514"/>
    </row>
    <row r="7" spans="2:15" x14ac:dyDescent="0.3">
      <c r="B7" s="561"/>
      <c r="C7" s="513"/>
      <c r="D7" s="513"/>
      <c r="E7" s="513"/>
      <c r="F7" s="513"/>
      <c r="G7" s="513"/>
      <c r="H7" s="513"/>
      <c r="I7" s="513"/>
      <c r="J7" s="513"/>
      <c r="K7" s="513"/>
      <c r="L7" s="513"/>
      <c r="M7" s="513"/>
      <c r="N7" s="513"/>
      <c r="O7" s="514"/>
    </row>
    <row r="8" spans="2:15" x14ac:dyDescent="0.3">
      <c r="B8" s="562" t="s">
        <v>712</v>
      </c>
      <c r="C8" s="522"/>
      <c r="D8" s="522"/>
      <c r="E8" s="522"/>
      <c r="F8" s="522"/>
      <c r="G8" s="522"/>
      <c r="H8" s="522"/>
      <c r="I8" s="522"/>
      <c r="J8" s="513"/>
      <c r="K8" s="513"/>
      <c r="L8" s="513"/>
      <c r="M8" s="513"/>
      <c r="N8" s="513"/>
      <c r="O8" s="514"/>
    </row>
    <row r="9" spans="2:15" x14ac:dyDescent="0.3">
      <c r="B9" s="563" t="s">
        <v>713</v>
      </c>
      <c r="C9" s="522"/>
      <c r="D9" s="564" t="s">
        <v>714</v>
      </c>
      <c r="E9" s="522"/>
      <c r="F9" s="522"/>
      <c r="G9" s="522"/>
      <c r="H9" s="522"/>
      <c r="I9" s="522"/>
      <c r="J9" s="513"/>
      <c r="K9" s="513"/>
      <c r="L9" s="513"/>
      <c r="M9" s="513"/>
      <c r="N9" s="513"/>
      <c r="O9" s="514"/>
    </row>
    <row r="10" spans="2:15" x14ac:dyDescent="0.3">
      <c r="B10" s="563" t="s">
        <v>715</v>
      </c>
      <c r="C10" s="522"/>
      <c r="D10" s="565" t="s">
        <v>716</v>
      </c>
      <c r="E10" s="522"/>
      <c r="F10" s="522"/>
      <c r="G10" s="522"/>
      <c r="H10" s="522"/>
      <c r="I10" s="522"/>
      <c r="J10" s="513"/>
      <c r="K10" s="513"/>
      <c r="L10" s="513"/>
      <c r="M10" s="513"/>
      <c r="N10" s="513"/>
      <c r="O10" s="514"/>
    </row>
    <row r="11" spans="2:15" x14ac:dyDescent="0.3">
      <c r="B11" s="563" t="s">
        <v>717</v>
      </c>
      <c r="C11" s="566" t="s">
        <v>718</v>
      </c>
      <c r="D11" s="565" t="s">
        <v>719</v>
      </c>
      <c r="E11" s="522"/>
      <c r="F11" s="522"/>
      <c r="G11" s="522"/>
      <c r="H11" s="522"/>
      <c r="I11" s="522"/>
      <c r="J11" s="513"/>
      <c r="K11" s="513"/>
      <c r="L11" s="513"/>
      <c r="M11" s="513"/>
      <c r="N11" s="513"/>
      <c r="O11" s="514"/>
    </row>
    <row r="12" spans="2:15" x14ac:dyDescent="0.3">
      <c r="B12" s="563" t="s">
        <v>720</v>
      </c>
      <c r="C12" s="522"/>
      <c r="D12" s="565" t="s">
        <v>721</v>
      </c>
      <c r="E12" s="522"/>
      <c r="F12" s="522"/>
      <c r="G12" s="522"/>
      <c r="H12" s="522"/>
      <c r="I12" s="522"/>
      <c r="J12" s="513"/>
      <c r="K12" s="513"/>
      <c r="L12" s="513"/>
      <c r="M12" s="513"/>
      <c r="N12" s="513"/>
      <c r="O12" s="514"/>
    </row>
    <row r="13" spans="2:15" x14ac:dyDescent="0.3">
      <c r="B13" s="562" t="s">
        <v>722</v>
      </c>
      <c r="C13" s="522"/>
      <c r="D13" s="565"/>
      <c r="E13" s="522"/>
      <c r="F13" s="522"/>
      <c r="G13" s="522"/>
      <c r="H13" s="522"/>
      <c r="I13" s="522"/>
      <c r="J13" s="513"/>
      <c r="K13" s="513"/>
      <c r="L13" s="513"/>
      <c r="M13" s="513"/>
      <c r="N13" s="513"/>
      <c r="O13" s="514"/>
    </row>
    <row r="14" spans="2:15" x14ac:dyDescent="0.3">
      <c r="B14" s="563" t="s">
        <v>723</v>
      </c>
      <c r="C14" s="522"/>
      <c r="D14" s="565" t="s">
        <v>724</v>
      </c>
      <c r="E14" s="522"/>
      <c r="F14" s="522"/>
      <c r="G14" s="522"/>
      <c r="H14" s="522"/>
      <c r="I14" s="522"/>
      <c r="J14" s="513"/>
      <c r="K14" s="513"/>
      <c r="L14" s="513"/>
      <c r="M14" s="513"/>
      <c r="N14" s="513"/>
      <c r="O14" s="514"/>
    </row>
    <row r="15" spans="2:15" x14ac:dyDescent="0.3">
      <c r="B15" s="563" t="s">
        <v>717</v>
      </c>
      <c r="C15" s="566" t="s">
        <v>718</v>
      </c>
      <c r="D15" s="565" t="s">
        <v>719</v>
      </c>
      <c r="E15" s="522"/>
      <c r="F15" s="522"/>
      <c r="G15" s="522"/>
      <c r="H15" s="522"/>
      <c r="I15" s="522"/>
      <c r="J15" s="513"/>
      <c r="K15" s="513"/>
      <c r="L15" s="513"/>
      <c r="M15" s="513"/>
      <c r="N15" s="513"/>
      <c r="O15" s="514"/>
    </row>
    <row r="16" spans="2:15" x14ac:dyDescent="0.3">
      <c r="B16" s="563" t="s">
        <v>720</v>
      </c>
      <c r="C16" s="522"/>
      <c r="D16" s="565" t="s">
        <v>721</v>
      </c>
      <c r="E16" s="522"/>
      <c r="F16" s="522"/>
      <c r="G16" s="522"/>
      <c r="H16" s="522"/>
      <c r="I16" s="522"/>
      <c r="J16" s="513"/>
      <c r="K16" s="513"/>
      <c r="L16" s="513"/>
      <c r="M16" s="513"/>
      <c r="N16" s="513"/>
      <c r="O16" s="514"/>
    </row>
    <row r="17" spans="2:15" ht="16.2" customHeight="1" x14ac:dyDescent="0.3">
      <c r="B17" s="563" t="s">
        <v>725</v>
      </c>
      <c r="C17" s="522"/>
      <c r="D17" s="565" t="s">
        <v>726</v>
      </c>
      <c r="E17" s="522"/>
      <c r="F17" s="522"/>
      <c r="G17" s="522"/>
      <c r="H17" s="566" t="s">
        <v>727</v>
      </c>
      <c r="I17" s="522"/>
      <c r="J17" s="513"/>
      <c r="K17" s="513"/>
      <c r="L17" s="513"/>
      <c r="M17" s="513"/>
      <c r="N17" s="513"/>
      <c r="O17" s="514"/>
    </row>
    <row r="18" spans="2:15" x14ac:dyDescent="0.3">
      <c r="B18" s="567"/>
      <c r="C18" s="568"/>
      <c r="D18" s="569"/>
      <c r="E18" s="522"/>
      <c r="F18" s="522"/>
      <c r="G18" s="522"/>
      <c r="H18" s="522"/>
      <c r="I18" s="522"/>
      <c r="J18" s="513"/>
      <c r="K18" s="513"/>
      <c r="L18" s="513"/>
      <c r="M18" s="513"/>
      <c r="N18" s="513"/>
      <c r="O18" s="514"/>
    </row>
    <row r="19" spans="2:15" x14ac:dyDescent="0.3">
      <c r="B19" s="563" t="s">
        <v>728</v>
      </c>
      <c r="C19" s="570"/>
      <c r="D19" s="570"/>
      <c r="E19" s="570"/>
      <c r="F19" s="570"/>
      <c r="G19" s="570"/>
      <c r="H19" s="570"/>
      <c r="I19" s="570"/>
      <c r="J19" s="570"/>
      <c r="K19" s="570"/>
      <c r="L19" s="571"/>
      <c r="M19" s="571"/>
      <c r="N19" s="571"/>
      <c r="O19" s="572"/>
    </row>
    <row r="20" spans="2:15" x14ac:dyDescent="0.3">
      <c r="B20" s="573" t="s">
        <v>729</v>
      </c>
      <c r="C20" s="574"/>
      <c r="D20" s="568"/>
      <c r="E20" s="574"/>
      <c r="F20" s="574"/>
      <c r="G20" s="568"/>
      <c r="H20" s="522"/>
      <c r="I20" s="522"/>
      <c r="J20" s="513"/>
      <c r="K20" s="513"/>
      <c r="L20" s="513"/>
      <c r="M20" s="513"/>
      <c r="N20" s="513"/>
      <c r="O20" s="514"/>
    </row>
    <row r="21" spans="2:15" x14ac:dyDescent="0.3">
      <c r="B21" s="573" t="s">
        <v>730</v>
      </c>
      <c r="C21" s="575"/>
      <c r="D21" s="576"/>
      <c r="E21" s="575"/>
      <c r="F21" s="577"/>
      <c r="G21" s="578"/>
      <c r="H21" s="522"/>
      <c r="I21" s="522"/>
      <c r="J21" s="579"/>
      <c r="K21" s="513"/>
      <c r="L21" s="513"/>
      <c r="M21" s="513"/>
      <c r="N21" s="513"/>
      <c r="O21" s="514"/>
    </row>
    <row r="22" spans="2:15" x14ac:dyDescent="0.3">
      <c r="B22" s="573" t="s">
        <v>731</v>
      </c>
      <c r="C22" s="575"/>
      <c r="D22" s="576"/>
      <c r="E22" s="575"/>
      <c r="F22" s="577"/>
      <c r="G22" s="580"/>
      <c r="H22" s="522"/>
      <c r="I22" s="522"/>
      <c r="J22" s="513"/>
      <c r="K22" s="513"/>
      <c r="L22" s="513"/>
      <c r="M22" s="513"/>
      <c r="N22" s="513"/>
      <c r="O22" s="514"/>
    </row>
    <row r="23" spans="2:15" x14ac:dyDescent="0.3">
      <c r="B23" s="521"/>
      <c r="C23" s="522"/>
      <c r="D23" s="522"/>
      <c r="E23" s="522"/>
      <c r="F23" s="522"/>
      <c r="G23" s="522"/>
      <c r="H23" s="522"/>
      <c r="I23" s="522"/>
      <c r="J23" s="513"/>
      <c r="K23" s="513"/>
      <c r="L23" s="513"/>
      <c r="M23" s="513"/>
      <c r="N23" s="513"/>
      <c r="O23" s="514"/>
    </row>
    <row r="24" spans="2:15" x14ac:dyDescent="0.3">
      <c r="B24" s="563"/>
      <c r="C24" s="581"/>
      <c r="D24" s="581"/>
      <c r="E24" s="581"/>
      <c r="F24" s="581"/>
      <c r="G24" s="581"/>
      <c r="H24" s="581"/>
      <c r="I24" s="581"/>
      <c r="J24" s="581"/>
      <c r="K24" s="581"/>
      <c r="L24" s="571"/>
      <c r="M24" s="571"/>
      <c r="N24" s="571"/>
      <c r="O24" s="572"/>
    </row>
    <row r="25" spans="2:15" x14ac:dyDescent="0.3">
      <c r="B25" s="582" t="s">
        <v>732</v>
      </c>
      <c r="C25" s="581"/>
      <c r="D25" s="581"/>
      <c r="E25" s="581"/>
      <c r="F25" s="581"/>
      <c r="G25" s="581"/>
      <c r="H25" s="581"/>
      <c r="I25" s="581"/>
      <c r="J25" s="581"/>
      <c r="K25" s="581"/>
      <c r="L25" s="571"/>
      <c r="M25" s="571"/>
      <c r="N25" s="571"/>
      <c r="O25" s="572"/>
    </row>
    <row r="26" spans="2:15" x14ac:dyDescent="0.3">
      <c r="B26" s="515"/>
      <c r="C26" s="516"/>
      <c r="D26" s="516"/>
      <c r="E26" s="516"/>
      <c r="F26" s="516"/>
      <c r="G26" s="516"/>
      <c r="H26" s="516"/>
      <c r="I26" s="516"/>
      <c r="J26" s="516"/>
      <c r="K26" s="516"/>
      <c r="L26" s="516"/>
      <c r="M26" s="516"/>
      <c r="N26" s="516"/>
      <c r="O26" s="517"/>
    </row>
    <row r="28" spans="2:15" x14ac:dyDescent="0.3">
      <c r="B28" s="583" t="s">
        <v>733</v>
      </c>
      <c r="C28" s="510"/>
      <c r="D28" s="510"/>
      <c r="E28" s="510"/>
      <c r="F28" s="510"/>
      <c r="G28" s="510"/>
      <c r="H28" s="510"/>
      <c r="I28" s="510"/>
      <c r="J28" s="510"/>
      <c r="K28" s="510"/>
      <c r="L28" s="510"/>
      <c r="M28" s="510"/>
      <c r="N28" s="510"/>
      <c r="O28" s="511"/>
    </row>
    <row r="29" spans="2:15" x14ac:dyDescent="0.3">
      <c r="B29" s="519"/>
      <c r="C29" s="513"/>
      <c r="D29" s="513"/>
      <c r="E29" s="513"/>
      <c r="F29" s="513"/>
      <c r="G29" s="513"/>
      <c r="H29" s="513"/>
      <c r="I29" s="513"/>
      <c r="J29" s="513"/>
      <c r="K29" s="513"/>
      <c r="L29" s="513"/>
      <c r="M29" s="513"/>
      <c r="N29" s="513"/>
      <c r="O29" s="514"/>
    </row>
    <row r="30" spans="2:15" x14ac:dyDescent="0.3">
      <c r="B30" s="519"/>
      <c r="C30" s="513"/>
      <c r="D30" s="513"/>
      <c r="E30" s="513"/>
      <c r="F30" s="513"/>
      <c r="G30" s="513"/>
      <c r="H30" s="513"/>
      <c r="I30" s="513"/>
      <c r="J30" s="513"/>
      <c r="K30" s="513"/>
      <c r="L30" s="513"/>
      <c r="M30" s="513"/>
      <c r="N30" s="513"/>
      <c r="O30" s="514"/>
    </row>
    <row r="31" spans="2:15" x14ac:dyDescent="0.3">
      <c r="B31" s="519"/>
      <c r="C31" s="513"/>
      <c r="D31" s="513"/>
      <c r="E31" s="513"/>
      <c r="F31" s="513"/>
      <c r="G31" s="513"/>
      <c r="H31" s="513"/>
      <c r="I31" s="513"/>
      <c r="J31" s="513"/>
      <c r="K31" s="513"/>
      <c r="L31" s="513"/>
      <c r="M31" s="513"/>
      <c r="N31" s="513"/>
      <c r="O31" s="514"/>
    </row>
    <row r="32" spans="2:15" x14ac:dyDescent="0.3">
      <c r="B32" s="519"/>
      <c r="C32" s="513"/>
      <c r="D32" s="513"/>
      <c r="E32" s="513"/>
      <c r="F32" s="513"/>
      <c r="G32" s="513"/>
      <c r="H32" s="513"/>
      <c r="I32" s="513"/>
      <c r="J32" s="513"/>
      <c r="K32" s="513"/>
      <c r="L32" s="513"/>
      <c r="M32" s="513"/>
      <c r="N32" s="513"/>
      <c r="O32" s="514"/>
    </row>
    <row r="33" spans="2:15" x14ac:dyDescent="0.3">
      <c r="B33" s="519"/>
      <c r="C33" s="513"/>
      <c r="D33" s="513"/>
      <c r="E33" s="513"/>
      <c r="F33" s="513"/>
      <c r="G33" s="513"/>
      <c r="H33" s="513"/>
      <c r="I33" s="513"/>
      <c r="J33" s="513"/>
      <c r="K33" s="513"/>
      <c r="L33" s="513"/>
      <c r="M33" s="513"/>
      <c r="N33" s="513"/>
      <c r="O33" s="514"/>
    </row>
    <row r="34" spans="2:15" x14ac:dyDescent="0.3">
      <c r="B34" s="515"/>
      <c r="C34" s="516"/>
      <c r="D34" s="516"/>
      <c r="E34" s="516"/>
      <c r="F34" s="516"/>
      <c r="G34" s="516"/>
      <c r="H34" s="516"/>
      <c r="I34" s="516"/>
      <c r="J34" s="516"/>
      <c r="K34" s="516"/>
      <c r="L34" s="516"/>
      <c r="M34" s="516"/>
      <c r="N34" s="516"/>
      <c r="O34" s="517"/>
    </row>
    <row r="36" spans="2:15" x14ac:dyDescent="0.3">
      <c r="B36" s="520" t="s">
        <v>734</v>
      </c>
      <c r="C36" s="510"/>
      <c r="D36" s="510"/>
      <c r="E36" s="510"/>
      <c r="F36" s="510"/>
      <c r="G36" s="510"/>
      <c r="H36" s="510"/>
      <c r="I36" s="510"/>
      <c r="J36" s="510"/>
      <c r="K36" s="510"/>
      <c r="L36" s="510"/>
      <c r="M36" s="510"/>
      <c r="N36" s="510"/>
      <c r="O36" s="511"/>
    </row>
    <row r="37" spans="2:15" x14ac:dyDescent="0.3">
      <c r="B37" s="519"/>
      <c r="C37" s="513"/>
      <c r="D37" s="513"/>
      <c r="E37" s="513"/>
      <c r="F37" s="513"/>
      <c r="G37" s="513"/>
      <c r="H37" s="513"/>
      <c r="I37" s="513"/>
      <c r="J37" s="513"/>
      <c r="K37" s="513"/>
      <c r="L37" s="513"/>
      <c r="M37" s="513"/>
      <c r="N37" s="513"/>
      <c r="O37" s="514"/>
    </row>
    <row r="38" spans="2:15" x14ac:dyDescent="0.3">
      <c r="B38" s="519"/>
      <c r="C38" s="513"/>
      <c r="D38" s="513"/>
      <c r="E38" s="513"/>
      <c r="F38" s="513"/>
      <c r="G38" s="513"/>
      <c r="H38" s="513"/>
      <c r="I38" s="513"/>
      <c r="J38" s="513"/>
      <c r="K38" s="513"/>
      <c r="L38" s="513"/>
      <c r="M38" s="513"/>
      <c r="N38" s="513"/>
      <c r="O38" s="514"/>
    </row>
    <row r="39" spans="2:15" x14ac:dyDescent="0.3">
      <c r="B39" s="519"/>
      <c r="C39" s="513"/>
      <c r="D39" s="513"/>
      <c r="E39" s="513"/>
      <c r="F39" s="513"/>
      <c r="G39" s="513"/>
      <c r="H39" s="513"/>
      <c r="I39" s="513"/>
      <c r="J39" s="513"/>
      <c r="K39" s="513"/>
      <c r="L39" s="513"/>
      <c r="M39" s="513"/>
      <c r="N39" s="513"/>
      <c r="O39" s="514"/>
    </row>
    <row r="40" spans="2:15" x14ac:dyDescent="0.3">
      <c r="B40" s="519"/>
      <c r="C40" s="513"/>
      <c r="D40" s="513"/>
      <c r="E40" s="513"/>
      <c r="F40" s="513"/>
      <c r="G40" s="513"/>
      <c r="H40" s="513"/>
      <c r="I40" s="513"/>
      <c r="J40" s="513"/>
      <c r="K40" s="513"/>
      <c r="L40" s="513"/>
      <c r="M40" s="513"/>
      <c r="N40" s="513"/>
      <c r="O40" s="514"/>
    </row>
    <row r="41" spans="2:15" x14ac:dyDescent="0.3">
      <c r="B41" s="519"/>
      <c r="C41" s="513"/>
      <c r="D41" s="513"/>
      <c r="E41" s="513"/>
      <c r="F41" s="513"/>
      <c r="G41" s="513"/>
      <c r="H41" s="513"/>
      <c r="I41" s="513"/>
      <c r="J41" s="513"/>
      <c r="K41" s="513"/>
      <c r="L41" s="513"/>
      <c r="M41" s="513"/>
      <c r="N41" s="513"/>
      <c r="O41" s="514"/>
    </row>
    <row r="42" spans="2:15" x14ac:dyDescent="0.3">
      <c r="B42" s="519"/>
      <c r="C42" s="513"/>
      <c r="D42" s="513"/>
      <c r="E42" s="513"/>
      <c r="F42" s="513"/>
      <c r="G42" s="513"/>
      <c r="H42" s="513"/>
      <c r="I42" s="513"/>
      <c r="J42" s="513"/>
      <c r="K42" s="513"/>
      <c r="L42" s="513"/>
      <c r="M42" s="513"/>
      <c r="N42" s="513"/>
      <c r="O42" s="514"/>
    </row>
    <row r="43" spans="2:15" x14ac:dyDescent="0.3">
      <c r="B43" s="519"/>
      <c r="C43" s="513"/>
      <c r="D43" s="513"/>
      <c r="E43" s="513"/>
      <c r="F43" s="513"/>
      <c r="G43" s="513"/>
      <c r="H43" s="513"/>
      <c r="I43" s="513"/>
      <c r="J43" s="513"/>
      <c r="K43" s="513"/>
      <c r="L43" s="513"/>
      <c r="M43" s="513"/>
      <c r="N43" s="513"/>
      <c r="O43" s="514"/>
    </row>
    <row r="44" spans="2:15" x14ac:dyDescent="0.3">
      <c r="B44" s="519"/>
      <c r="C44" s="513"/>
      <c r="D44" s="513"/>
      <c r="E44" s="513"/>
      <c r="F44" s="513"/>
      <c r="G44" s="513"/>
      <c r="H44" s="513"/>
      <c r="I44" s="513"/>
      <c r="J44" s="513"/>
      <c r="K44" s="513"/>
      <c r="L44" s="513"/>
      <c r="M44" s="513"/>
      <c r="N44" s="513"/>
      <c r="O44" s="514"/>
    </row>
    <row r="45" spans="2:15" x14ac:dyDescent="0.3">
      <c r="B45" s="519"/>
      <c r="C45" s="513"/>
      <c r="D45" s="513"/>
      <c r="E45" s="513"/>
      <c r="F45" s="513"/>
      <c r="G45" s="513"/>
      <c r="H45" s="513"/>
      <c r="I45" s="513"/>
      <c r="J45" s="513"/>
      <c r="K45" s="513"/>
      <c r="L45" s="513"/>
      <c r="M45" s="513"/>
      <c r="N45" s="513"/>
      <c r="O45" s="514"/>
    </row>
    <row r="46" spans="2:15" x14ac:dyDescent="0.3">
      <c r="B46" s="519"/>
      <c r="C46" s="513"/>
      <c r="D46" s="513"/>
      <c r="E46" s="513"/>
      <c r="F46" s="513"/>
      <c r="G46" s="513"/>
      <c r="H46" s="513"/>
      <c r="I46" s="513"/>
      <c r="J46" s="513"/>
      <c r="K46" s="513"/>
      <c r="L46" s="513"/>
      <c r="M46" s="513"/>
      <c r="N46" s="513"/>
      <c r="O46" s="514"/>
    </row>
    <row r="47" spans="2:15" x14ac:dyDescent="0.3">
      <c r="B47" s="519"/>
      <c r="C47" s="513"/>
      <c r="D47" s="513"/>
      <c r="E47" s="513"/>
      <c r="F47" s="513"/>
      <c r="G47" s="513"/>
      <c r="H47" s="513"/>
      <c r="I47" s="513"/>
      <c r="J47" s="513"/>
      <c r="K47" s="513"/>
      <c r="L47" s="513"/>
      <c r="M47" s="513"/>
      <c r="N47" s="513"/>
      <c r="O47" s="514"/>
    </row>
    <row r="48" spans="2:15" x14ac:dyDescent="0.3">
      <c r="B48" s="519"/>
      <c r="C48" s="513"/>
      <c r="D48" s="513"/>
      <c r="E48" s="513"/>
      <c r="F48" s="513"/>
      <c r="G48" s="513"/>
      <c r="H48" s="513"/>
      <c r="I48" s="513"/>
      <c r="J48" s="513"/>
      <c r="K48" s="513"/>
      <c r="L48" s="513"/>
      <c r="M48" s="513"/>
      <c r="N48" s="513"/>
      <c r="O48" s="514"/>
    </row>
    <row r="49" spans="2:15" x14ac:dyDescent="0.3">
      <c r="B49" s="519"/>
      <c r="C49" s="513"/>
      <c r="D49" s="513"/>
      <c r="E49" s="513"/>
      <c r="F49" s="513"/>
      <c r="G49" s="513"/>
      <c r="H49" s="513"/>
      <c r="I49" s="513"/>
      <c r="J49" s="513"/>
      <c r="K49" s="513"/>
      <c r="L49" s="513"/>
      <c r="M49" s="513"/>
      <c r="N49" s="513"/>
      <c r="O49" s="514"/>
    </row>
    <row r="50" spans="2:15" x14ac:dyDescent="0.3">
      <c r="B50" s="519"/>
      <c r="C50" s="513"/>
      <c r="D50" s="513"/>
      <c r="E50" s="513"/>
      <c r="F50" s="513"/>
      <c r="G50" s="513"/>
      <c r="H50" s="513"/>
      <c r="I50" s="513"/>
      <c r="J50" s="513"/>
      <c r="K50" s="513"/>
      <c r="L50" s="513"/>
      <c r="M50" s="513"/>
      <c r="N50" s="513"/>
      <c r="O50" s="514"/>
    </row>
    <row r="51" spans="2:15" x14ac:dyDescent="0.3">
      <c r="B51" s="515"/>
      <c r="C51" s="516"/>
      <c r="D51" s="516"/>
      <c r="E51" s="516"/>
      <c r="F51" s="516"/>
      <c r="G51" s="516"/>
      <c r="H51" s="516"/>
      <c r="I51" s="516"/>
      <c r="J51" s="516"/>
      <c r="K51" s="516"/>
      <c r="L51" s="516"/>
      <c r="M51" s="516"/>
      <c r="N51" s="516"/>
      <c r="O51" s="517"/>
    </row>
  </sheetData>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B2"/>
  <sheetViews>
    <sheetView workbookViewId="0">
      <selection activeCell="B2" sqref="B2"/>
    </sheetView>
  </sheetViews>
  <sheetFormatPr defaultRowHeight="14.4" x14ac:dyDescent="0.3"/>
  <sheetData>
    <row r="2" spans="2:2" ht="18" x14ac:dyDescent="0.35">
      <c r="B2" s="56" t="s">
        <v>68</v>
      </c>
    </row>
  </sheetData>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B1:O66"/>
  <sheetViews>
    <sheetView workbookViewId="0">
      <selection activeCell="B2" sqref="B2"/>
    </sheetView>
  </sheetViews>
  <sheetFormatPr defaultColWidth="8.77734375" defaultRowHeight="14.4" x14ac:dyDescent="0.3"/>
  <cols>
    <col min="1" max="1" width="8.77734375" customWidth="1"/>
    <col min="2" max="2" width="11.77734375" customWidth="1"/>
    <col min="3" max="3" width="34.77734375" customWidth="1"/>
    <col min="4" max="4" width="12.77734375" customWidth="1"/>
    <col min="5" max="15" width="11.77734375" customWidth="1"/>
  </cols>
  <sheetData>
    <row r="1" spans="2:15" x14ac:dyDescent="0.3">
      <c r="N1" s="15" t="str">
        <f>HYPERLINK("#'Navigation'!A1","Navigation")</f>
        <v>Navigation</v>
      </c>
    </row>
    <row r="2" spans="2:15" ht="15.6" x14ac:dyDescent="0.3">
      <c r="B2" s="201" t="s">
        <v>758</v>
      </c>
      <c r="N2" s="508"/>
    </row>
    <row r="3" spans="2:15" x14ac:dyDescent="0.3">
      <c r="B3" s="24"/>
    </row>
    <row r="4" spans="2:15" x14ac:dyDescent="0.3">
      <c r="B4" s="584" t="s">
        <v>737</v>
      </c>
      <c r="C4" s="585"/>
      <c r="D4" s="585"/>
      <c r="E4" s="585"/>
      <c r="F4" s="585"/>
      <c r="G4" s="585"/>
      <c r="H4" s="585"/>
      <c r="I4" s="585"/>
      <c r="J4" s="585"/>
      <c r="K4" s="585"/>
      <c r="L4" s="585"/>
      <c r="M4" s="585"/>
      <c r="N4" s="585"/>
      <c r="O4" s="586"/>
    </row>
    <row r="5" spans="2:15" x14ac:dyDescent="0.3">
      <c r="B5" s="587"/>
      <c r="C5" s="812"/>
      <c r="D5" s="588" t="s">
        <v>738</v>
      </c>
      <c r="E5" s="588" t="s">
        <v>739</v>
      </c>
      <c r="F5" s="589"/>
      <c r="G5" s="589"/>
      <c r="H5" s="589"/>
      <c r="I5" s="589"/>
      <c r="J5" s="589"/>
      <c r="K5" s="589"/>
      <c r="L5" s="589"/>
      <c r="M5" s="589"/>
      <c r="N5" s="589"/>
      <c r="O5" s="590"/>
    </row>
    <row r="6" spans="2:15" x14ac:dyDescent="0.3">
      <c r="B6" s="587"/>
      <c r="C6" s="812"/>
      <c r="D6" s="591" t="s">
        <v>740</v>
      </c>
      <c r="E6" s="591" t="s">
        <v>741</v>
      </c>
      <c r="F6" s="589"/>
      <c r="G6" s="589"/>
      <c r="H6" s="589"/>
      <c r="I6" s="589"/>
      <c r="J6" s="589"/>
      <c r="K6" s="589"/>
      <c r="L6" s="589"/>
      <c r="M6" s="589"/>
      <c r="N6" s="589"/>
      <c r="O6" s="590"/>
    </row>
    <row r="7" spans="2:15" x14ac:dyDescent="0.3">
      <c r="B7" s="587"/>
      <c r="C7" s="592">
        <v>43830</v>
      </c>
      <c r="D7" s="593">
        <v>100</v>
      </c>
      <c r="E7" s="594">
        <v>1</v>
      </c>
      <c r="F7" s="589"/>
      <c r="G7" s="589"/>
      <c r="H7" s="589"/>
      <c r="I7" s="589"/>
      <c r="J7" s="589"/>
      <c r="K7" s="589"/>
      <c r="L7" s="589"/>
      <c r="M7" s="589"/>
      <c r="N7" s="589"/>
      <c r="O7" s="590"/>
    </row>
    <row r="8" spans="2:15" x14ac:dyDescent="0.3">
      <c r="B8" s="587"/>
      <c r="C8" s="595" t="s">
        <v>694</v>
      </c>
      <c r="D8" s="593">
        <v>150</v>
      </c>
      <c r="E8" s="593">
        <v>0.7</v>
      </c>
      <c r="F8" s="589"/>
      <c r="G8" s="589"/>
      <c r="H8" s="589"/>
      <c r="I8" s="589"/>
      <c r="J8" s="589"/>
      <c r="K8" s="589"/>
      <c r="L8" s="589"/>
      <c r="M8" s="589"/>
      <c r="N8" s="589"/>
      <c r="O8" s="590"/>
    </row>
    <row r="9" spans="2:15" x14ac:dyDescent="0.3">
      <c r="B9" s="587"/>
      <c r="C9" s="592">
        <v>44196</v>
      </c>
      <c r="D9" s="593">
        <v>225</v>
      </c>
      <c r="E9" s="593">
        <v>0.5</v>
      </c>
      <c r="F9" s="589"/>
      <c r="G9" s="589"/>
      <c r="H9" s="589"/>
      <c r="I9" s="589"/>
      <c r="J9" s="589"/>
      <c r="K9" s="589"/>
      <c r="L9" s="589"/>
      <c r="M9" s="589"/>
      <c r="N9" s="589"/>
      <c r="O9" s="590"/>
    </row>
    <row r="10" spans="2:15" x14ac:dyDescent="0.3">
      <c r="B10" s="587"/>
      <c r="C10" s="589"/>
      <c r="D10" s="589"/>
      <c r="E10" s="589"/>
      <c r="F10" s="589"/>
      <c r="G10" s="589"/>
      <c r="H10" s="589"/>
      <c r="I10" s="589"/>
      <c r="J10" s="589"/>
      <c r="K10" s="589"/>
      <c r="L10" s="589"/>
      <c r="M10" s="589"/>
      <c r="N10" s="589"/>
      <c r="O10" s="590"/>
    </row>
    <row r="11" spans="2:15" x14ac:dyDescent="0.3">
      <c r="B11" s="587"/>
      <c r="C11" s="596" t="s">
        <v>742</v>
      </c>
      <c r="D11" s="597"/>
      <c r="E11" s="598"/>
      <c r="F11" s="589"/>
      <c r="G11" s="589"/>
      <c r="H11" s="589"/>
      <c r="I11" s="589"/>
      <c r="J11" s="589"/>
      <c r="K11" s="589"/>
      <c r="L11" s="589"/>
      <c r="M11" s="589"/>
      <c r="N11" s="589"/>
      <c r="O11" s="590"/>
    </row>
    <row r="12" spans="2:15" x14ac:dyDescent="0.3">
      <c r="B12" s="587"/>
      <c r="C12" s="599" t="s">
        <v>743</v>
      </c>
      <c r="D12" s="600">
        <v>2020</v>
      </c>
      <c r="E12" s="600">
        <v>2019</v>
      </c>
      <c r="F12" s="589"/>
      <c r="G12" s="589"/>
      <c r="H12" s="589"/>
      <c r="I12" s="589"/>
      <c r="J12" s="589"/>
      <c r="K12" s="589"/>
      <c r="L12" s="589"/>
      <c r="M12" s="589"/>
      <c r="N12" s="589"/>
      <c r="O12" s="590"/>
    </row>
    <row r="13" spans="2:15" x14ac:dyDescent="0.3">
      <c r="B13" s="587"/>
      <c r="C13" s="601" t="s">
        <v>82</v>
      </c>
      <c r="D13" s="602">
        <v>5000</v>
      </c>
      <c r="E13" s="602">
        <v>1500</v>
      </c>
      <c r="F13" s="589"/>
      <c r="G13" s="589"/>
      <c r="H13" s="589"/>
      <c r="I13" s="589"/>
      <c r="J13" s="589"/>
      <c r="K13" s="589"/>
      <c r="L13" s="589"/>
      <c r="M13" s="589"/>
      <c r="N13" s="589"/>
      <c r="O13" s="590"/>
    </row>
    <row r="14" spans="2:15" x14ac:dyDescent="0.3">
      <c r="B14" s="587"/>
      <c r="C14" s="601" t="s">
        <v>744</v>
      </c>
      <c r="D14" s="602">
        <v>23800</v>
      </c>
      <c r="E14" s="602">
        <v>12200</v>
      </c>
      <c r="F14" s="589"/>
      <c r="G14" s="589"/>
      <c r="H14" s="589"/>
      <c r="I14" s="589"/>
      <c r="J14" s="589"/>
      <c r="K14" s="589"/>
      <c r="L14" s="589"/>
      <c r="M14" s="589"/>
      <c r="N14" s="589"/>
      <c r="O14" s="590"/>
    </row>
    <row r="15" spans="2:15" ht="16.2" customHeight="1" x14ac:dyDescent="0.3">
      <c r="B15" s="587"/>
      <c r="C15" s="601" t="s">
        <v>87</v>
      </c>
      <c r="D15" s="602">
        <v>5000</v>
      </c>
      <c r="E15" s="602">
        <v>1800</v>
      </c>
      <c r="F15" s="589"/>
      <c r="G15" s="589"/>
      <c r="H15" s="589"/>
      <c r="I15" s="589"/>
      <c r="J15" s="589"/>
      <c r="K15" s="589"/>
      <c r="L15" s="589"/>
      <c r="M15" s="589"/>
      <c r="N15" s="589"/>
      <c r="O15" s="590"/>
    </row>
    <row r="16" spans="2:15" x14ac:dyDescent="0.3">
      <c r="B16" s="587"/>
      <c r="C16" s="601" t="s">
        <v>37</v>
      </c>
      <c r="D16" s="603">
        <v>500</v>
      </c>
      <c r="E16" s="603">
        <v>300</v>
      </c>
      <c r="F16" s="589"/>
      <c r="G16" s="589"/>
      <c r="H16" s="589"/>
      <c r="I16" s="589"/>
      <c r="J16" s="589"/>
      <c r="K16" s="589"/>
      <c r="L16" s="589"/>
      <c r="M16" s="589"/>
      <c r="N16" s="589"/>
      <c r="O16" s="590"/>
    </row>
    <row r="17" spans="2:15" x14ac:dyDescent="0.3">
      <c r="B17" s="587"/>
      <c r="C17" s="601" t="s">
        <v>88</v>
      </c>
      <c r="D17" s="603">
        <v>900</v>
      </c>
      <c r="E17" s="603">
        <v>300</v>
      </c>
      <c r="F17" s="589"/>
      <c r="G17" s="589"/>
      <c r="H17" s="589"/>
      <c r="I17" s="589"/>
      <c r="J17" s="589"/>
      <c r="K17" s="589"/>
      <c r="L17" s="589"/>
      <c r="M17" s="589"/>
      <c r="N17" s="589"/>
      <c r="O17" s="590"/>
    </row>
    <row r="18" spans="2:15" x14ac:dyDescent="0.3">
      <c r="B18" s="587"/>
      <c r="C18" s="601" t="s">
        <v>745</v>
      </c>
      <c r="D18" s="602">
        <v>1000</v>
      </c>
      <c r="E18" s="603">
        <v>100</v>
      </c>
      <c r="F18" s="589"/>
      <c r="G18" s="589"/>
      <c r="H18" s="589"/>
      <c r="I18" s="589"/>
      <c r="J18" s="589"/>
      <c r="K18" s="589"/>
      <c r="L18" s="589"/>
      <c r="M18" s="589"/>
      <c r="N18" s="589"/>
      <c r="O18" s="590"/>
    </row>
    <row r="19" spans="2:15" x14ac:dyDescent="0.3">
      <c r="B19" s="587"/>
      <c r="C19" s="601" t="s">
        <v>89</v>
      </c>
      <c r="D19" s="602">
        <v>3600</v>
      </c>
      <c r="E19" s="602">
        <v>1200</v>
      </c>
      <c r="F19" s="589"/>
      <c r="G19" s="589"/>
      <c r="H19" s="589"/>
      <c r="I19" s="589"/>
      <c r="J19" s="589"/>
      <c r="K19" s="589"/>
      <c r="L19" s="589"/>
      <c r="M19" s="589"/>
      <c r="N19" s="589"/>
      <c r="O19" s="590"/>
    </row>
    <row r="20" spans="2:15" x14ac:dyDescent="0.3">
      <c r="B20" s="587"/>
      <c r="C20" s="589"/>
      <c r="D20" s="589"/>
      <c r="E20" s="589"/>
      <c r="F20" s="589"/>
      <c r="G20" s="589"/>
      <c r="H20" s="589"/>
      <c r="I20" s="589"/>
      <c r="J20" s="589"/>
      <c r="K20" s="589"/>
      <c r="L20" s="589"/>
      <c r="M20" s="589"/>
      <c r="N20" s="589"/>
      <c r="O20" s="590"/>
    </row>
    <row r="21" spans="2:15" x14ac:dyDescent="0.3">
      <c r="B21" s="604" t="s">
        <v>746</v>
      </c>
      <c r="C21" s="589"/>
      <c r="D21" s="589"/>
      <c r="E21" s="589"/>
      <c r="F21" s="589"/>
      <c r="G21" s="589"/>
      <c r="H21" s="589"/>
      <c r="I21" s="589"/>
      <c r="J21" s="589"/>
      <c r="K21" s="589"/>
      <c r="L21" s="589"/>
      <c r="M21" s="589"/>
      <c r="N21" s="589"/>
      <c r="O21" s="590"/>
    </row>
    <row r="22" spans="2:15" x14ac:dyDescent="0.3">
      <c r="B22" s="587"/>
      <c r="C22" s="605" t="s">
        <v>747</v>
      </c>
      <c r="D22" s="589"/>
      <c r="E22" s="589"/>
      <c r="F22" s="589"/>
      <c r="G22" s="589"/>
      <c r="H22" s="589"/>
      <c r="I22" s="589"/>
      <c r="J22" s="589"/>
      <c r="K22" s="589"/>
      <c r="L22" s="589"/>
      <c r="M22" s="589"/>
      <c r="N22" s="589"/>
      <c r="O22" s="590"/>
    </row>
    <row r="23" spans="2:15" x14ac:dyDescent="0.3">
      <c r="B23" s="587"/>
      <c r="C23" s="605" t="s">
        <v>748</v>
      </c>
      <c r="D23" s="589"/>
      <c r="E23" s="589"/>
      <c r="F23" s="589"/>
      <c r="G23" s="589"/>
      <c r="H23" s="589"/>
      <c r="I23" s="589"/>
      <c r="J23" s="589"/>
      <c r="K23" s="589"/>
      <c r="L23" s="589"/>
      <c r="M23" s="589"/>
      <c r="N23" s="589"/>
      <c r="O23" s="590"/>
    </row>
    <row r="24" spans="2:15" x14ac:dyDescent="0.3">
      <c r="B24" s="587"/>
      <c r="C24" s="605" t="s">
        <v>749</v>
      </c>
      <c r="D24" s="589"/>
      <c r="E24" s="589"/>
      <c r="F24" s="589"/>
      <c r="G24" s="589"/>
      <c r="H24" s="589"/>
      <c r="I24" s="589"/>
      <c r="J24" s="589"/>
      <c r="K24" s="589"/>
      <c r="L24" s="589"/>
      <c r="M24" s="589"/>
      <c r="N24" s="589"/>
      <c r="O24" s="590"/>
    </row>
    <row r="25" spans="2:15" x14ac:dyDescent="0.3">
      <c r="B25" s="587"/>
      <c r="C25" s="605" t="s">
        <v>750</v>
      </c>
      <c r="D25" s="589"/>
      <c r="E25" s="589"/>
      <c r="F25" s="589"/>
      <c r="G25" s="589"/>
      <c r="H25" s="589"/>
      <c r="I25" s="589"/>
      <c r="J25" s="589"/>
      <c r="K25" s="589"/>
      <c r="L25" s="589"/>
      <c r="M25" s="589"/>
      <c r="N25" s="589"/>
      <c r="O25" s="590"/>
    </row>
    <row r="26" spans="2:15" x14ac:dyDescent="0.3">
      <c r="B26" s="587"/>
      <c r="C26" s="605" t="s">
        <v>751</v>
      </c>
      <c r="D26" s="589"/>
      <c r="E26" s="589"/>
      <c r="F26" s="589"/>
      <c r="G26" s="589"/>
      <c r="H26" s="589"/>
      <c r="I26" s="589"/>
      <c r="J26" s="589"/>
      <c r="K26" s="589"/>
      <c r="L26" s="589"/>
      <c r="M26" s="589"/>
      <c r="N26" s="589"/>
      <c r="O26" s="590"/>
    </row>
    <row r="27" spans="2:15" x14ac:dyDescent="0.3">
      <c r="B27" s="587"/>
      <c r="C27" s="605" t="s">
        <v>752</v>
      </c>
      <c r="D27" s="589"/>
      <c r="E27" s="589"/>
      <c r="F27" s="589"/>
      <c r="G27" s="589"/>
      <c r="H27" s="589"/>
      <c r="I27" s="589"/>
      <c r="J27" s="589"/>
      <c r="K27" s="589"/>
      <c r="L27" s="589"/>
      <c r="M27" s="589"/>
      <c r="N27" s="589"/>
      <c r="O27" s="590"/>
    </row>
    <row r="28" spans="2:15" x14ac:dyDescent="0.3">
      <c r="B28" s="587"/>
      <c r="C28" s="589"/>
      <c r="D28" s="589"/>
      <c r="E28" s="589"/>
      <c r="F28" s="589"/>
      <c r="G28" s="589"/>
      <c r="H28" s="589"/>
      <c r="I28" s="589"/>
      <c r="J28" s="589"/>
      <c r="K28" s="589"/>
      <c r="L28" s="589"/>
      <c r="M28" s="589"/>
      <c r="N28" s="589"/>
      <c r="O28" s="590"/>
    </row>
    <row r="29" spans="2:15" x14ac:dyDescent="0.3">
      <c r="B29" s="606" t="s">
        <v>753</v>
      </c>
      <c r="C29" s="607"/>
      <c r="D29" s="607"/>
      <c r="E29" s="607"/>
      <c r="F29" s="607"/>
      <c r="G29" s="607"/>
      <c r="H29" s="607"/>
      <c r="I29" s="607"/>
      <c r="J29" s="607"/>
      <c r="K29" s="607"/>
      <c r="L29" s="607"/>
      <c r="M29" s="607"/>
      <c r="N29" s="607"/>
      <c r="O29" s="608"/>
    </row>
    <row r="30" spans="2:15" x14ac:dyDescent="0.3">
      <c r="B30" s="604" t="s">
        <v>754</v>
      </c>
      <c r="C30" s="609"/>
      <c r="D30" s="609"/>
      <c r="E30" s="609"/>
      <c r="F30" s="609"/>
      <c r="G30" s="609"/>
      <c r="H30" s="609"/>
      <c r="I30" s="609"/>
      <c r="J30" s="609"/>
      <c r="K30" s="609"/>
      <c r="L30" s="609"/>
      <c r="M30" s="609"/>
      <c r="N30" s="609"/>
      <c r="O30" s="610"/>
    </row>
    <row r="31" spans="2:15" x14ac:dyDescent="0.3">
      <c r="B31" s="604"/>
      <c r="C31" s="609"/>
      <c r="D31" s="609"/>
      <c r="E31" s="609"/>
      <c r="F31" s="609"/>
      <c r="G31" s="609"/>
      <c r="H31" s="609"/>
      <c r="I31" s="609"/>
      <c r="J31" s="609"/>
      <c r="K31" s="609"/>
      <c r="L31" s="609"/>
      <c r="M31" s="609"/>
      <c r="N31" s="609"/>
      <c r="O31" s="610"/>
    </row>
    <row r="32" spans="2:15" ht="14.55" customHeight="1" x14ac:dyDescent="0.3">
      <c r="B32" s="562" t="s">
        <v>755</v>
      </c>
      <c r="C32" s="611"/>
      <c r="D32" s="611"/>
      <c r="E32" s="611"/>
      <c r="F32" s="611"/>
      <c r="G32" s="611"/>
      <c r="H32" s="611"/>
      <c r="I32" s="611"/>
      <c r="J32" s="611"/>
      <c r="K32" s="611"/>
      <c r="L32" s="611"/>
      <c r="M32" s="611"/>
      <c r="N32" s="611"/>
      <c r="O32" s="612"/>
    </row>
    <row r="33" spans="2:15" x14ac:dyDescent="0.3">
      <c r="B33" s="613" t="s">
        <v>756</v>
      </c>
      <c r="C33" s="611"/>
      <c r="D33" s="611"/>
      <c r="E33" s="611"/>
      <c r="F33" s="611"/>
      <c r="G33" s="611"/>
      <c r="H33" s="611"/>
      <c r="I33" s="611"/>
      <c r="J33" s="611"/>
      <c r="K33" s="611"/>
      <c r="L33" s="611"/>
      <c r="M33" s="611"/>
      <c r="N33" s="611"/>
      <c r="O33" s="612"/>
    </row>
    <row r="34" spans="2:15" x14ac:dyDescent="0.3">
      <c r="B34" s="813"/>
      <c r="C34" s="814"/>
      <c r="D34" s="814"/>
      <c r="E34" s="814"/>
      <c r="F34" s="814"/>
      <c r="G34" s="814"/>
      <c r="H34" s="814"/>
      <c r="I34" s="814"/>
      <c r="J34" s="814"/>
      <c r="K34" s="814"/>
      <c r="L34" s="815"/>
      <c r="M34" s="815"/>
      <c r="N34" s="815"/>
      <c r="O34" s="816"/>
    </row>
    <row r="35" spans="2:15" x14ac:dyDescent="0.3">
      <c r="B35" s="614"/>
      <c r="C35" s="615"/>
      <c r="D35" s="615"/>
      <c r="E35" s="615"/>
      <c r="F35" s="615"/>
      <c r="G35" s="615"/>
      <c r="H35" s="615"/>
      <c r="I35" s="615"/>
      <c r="J35" s="615"/>
      <c r="K35" s="615"/>
      <c r="L35" s="615"/>
      <c r="M35" s="615"/>
      <c r="N35" s="615"/>
      <c r="O35" s="615"/>
    </row>
    <row r="36" spans="2:15" x14ac:dyDescent="0.3">
      <c r="B36" s="616" t="s">
        <v>757</v>
      </c>
      <c r="C36" s="40"/>
      <c r="D36" s="40"/>
      <c r="E36" s="40"/>
      <c r="F36" s="40"/>
      <c r="G36" s="40"/>
      <c r="H36" s="513"/>
      <c r="I36" s="513"/>
      <c r="J36" s="513"/>
      <c r="K36" s="513"/>
      <c r="L36" s="513"/>
      <c r="M36" s="513"/>
      <c r="N36" s="513"/>
      <c r="O36" s="514"/>
    </row>
    <row r="37" spans="2:15" x14ac:dyDescent="0.3">
      <c r="B37" s="521"/>
      <c r="C37" s="513"/>
      <c r="D37" s="513"/>
      <c r="E37" s="513"/>
      <c r="F37" s="513"/>
      <c r="G37" s="513"/>
      <c r="H37" s="513"/>
      <c r="I37" s="513"/>
      <c r="J37" s="513"/>
      <c r="K37" s="513"/>
      <c r="L37" s="513"/>
      <c r="M37" s="513"/>
      <c r="N37" s="513"/>
      <c r="O37" s="514"/>
    </row>
    <row r="38" spans="2:15" x14ac:dyDescent="0.3">
      <c r="B38" s="521"/>
      <c r="C38" s="513"/>
      <c r="D38" s="513"/>
      <c r="E38" s="513"/>
      <c r="F38" s="513"/>
      <c r="G38" s="513"/>
      <c r="H38" s="513"/>
      <c r="I38" s="513"/>
      <c r="J38" s="513"/>
      <c r="K38" s="513"/>
      <c r="L38" s="513"/>
      <c r="M38" s="513"/>
      <c r="N38" s="513"/>
      <c r="O38" s="514"/>
    </row>
    <row r="39" spans="2:15" x14ac:dyDescent="0.3">
      <c r="B39" s="521"/>
      <c r="C39" s="513"/>
      <c r="D39" s="513"/>
      <c r="E39" s="513"/>
      <c r="F39" s="513"/>
      <c r="G39" s="513"/>
      <c r="H39" s="513"/>
      <c r="I39" s="513"/>
      <c r="J39" s="513"/>
      <c r="K39" s="513"/>
      <c r="L39" s="513"/>
      <c r="M39" s="513"/>
      <c r="N39" s="513"/>
      <c r="O39" s="514"/>
    </row>
    <row r="40" spans="2:15" x14ac:dyDescent="0.3">
      <c r="B40" s="521"/>
      <c r="C40" s="513"/>
      <c r="D40" s="513"/>
      <c r="E40" s="513"/>
      <c r="F40" s="513"/>
      <c r="G40" s="513"/>
      <c r="H40" s="513"/>
      <c r="I40" s="513"/>
      <c r="J40" s="513"/>
      <c r="K40" s="513"/>
      <c r="L40" s="513"/>
      <c r="M40" s="513"/>
      <c r="N40" s="513"/>
      <c r="O40" s="514"/>
    </row>
    <row r="41" spans="2:15" x14ac:dyDescent="0.3">
      <c r="B41" s="521"/>
      <c r="C41" s="513"/>
      <c r="D41" s="513"/>
      <c r="E41" s="513"/>
      <c r="F41" s="513"/>
      <c r="G41" s="513"/>
      <c r="H41" s="513"/>
      <c r="I41" s="513"/>
      <c r="J41" s="513"/>
      <c r="K41" s="513"/>
      <c r="L41" s="513"/>
      <c r="M41" s="513"/>
      <c r="N41" s="513"/>
      <c r="O41" s="514"/>
    </row>
    <row r="42" spans="2:15" x14ac:dyDescent="0.3">
      <c r="B42" s="521"/>
      <c r="C42" s="513"/>
      <c r="D42" s="513"/>
      <c r="E42" s="513"/>
      <c r="F42" s="513"/>
      <c r="G42" s="513"/>
      <c r="H42" s="513"/>
      <c r="I42" s="513"/>
      <c r="J42" s="513"/>
      <c r="K42" s="513"/>
      <c r="L42" s="513"/>
      <c r="M42" s="513"/>
      <c r="N42" s="513"/>
      <c r="O42" s="514"/>
    </row>
    <row r="43" spans="2:15" x14ac:dyDescent="0.3">
      <c r="B43" s="521"/>
      <c r="C43" s="513"/>
      <c r="D43" s="513"/>
      <c r="E43" s="513"/>
      <c r="F43" s="513"/>
      <c r="G43" s="513"/>
      <c r="H43" s="513"/>
      <c r="I43" s="513"/>
      <c r="J43" s="513"/>
      <c r="K43" s="513"/>
      <c r="L43" s="513"/>
      <c r="M43" s="513"/>
      <c r="N43" s="513"/>
      <c r="O43" s="514"/>
    </row>
    <row r="44" spans="2:15" x14ac:dyDescent="0.3">
      <c r="B44" s="521"/>
      <c r="C44" s="513"/>
      <c r="D44" s="513"/>
      <c r="E44" s="513"/>
      <c r="F44" s="513"/>
      <c r="G44" s="513"/>
      <c r="H44" s="513"/>
      <c r="I44" s="513"/>
      <c r="J44" s="513"/>
      <c r="K44" s="513"/>
      <c r="L44" s="513"/>
      <c r="M44" s="513"/>
      <c r="N44" s="513"/>
      <c r="O44" s="514"/>
    </row>
    <row r="45" spans="2:15" x14ac:dyDescent="0.3">
      <c r="B45" s="521"/>
      <c r="C45" s="513"/>
      <c r="D45" s="513"/>
      <c r="E45" s="513"/>
      <c r="F45" s="513"/>
      <c r="G45" s="513"/>
      <c r="H45" s="513"/>
      <c r="I45" s="513"/>
      <c r="J45" s="513"/>
      <c r="K45" s="513"/>
      <c r="L45" s="513"/>
      <c r="M45" s="513"/>
      <c r="N45" s="513"/>
      <c r="O45" s="514"/>
    </row>
    <row r="46" spans="2:15" x14ac:dyDescent="0.3">
      <c r="B46" s="521"/>
      <c r="C46" s="513"/>
      <c r="D46" s="513"/>
      <c r="E46" s="513"/>
      <c r="F46" s="513"/>
      <c r="G46" s="513"/>
      <c r="H46" s="513"/>
      <c r="I46" s="513"/>
      <c r="J46" s="513"/>
      <c r="K46" s="513"/>
      <c r="L46" s="513"/>
      <c r="M46" s="513"/>
      <c r="N46" s="513"/>
      <c r="O46" s="514"/>
    </row>
    <row r="47" spans="2:15" x14ac:dyDescent="0.3">
      <c r="B47" s="521"/>
      <c r="C47" s="513"/>
      <c r="D47" s="513"/>
      <c r="E47" s="513"/>
      <c r="F47" s="513"/>
      <c r="G47" s="513"/>
      <c r="H47" s="513"/>
      <c r="I47" s="513"/>
      <c r="J47" s="513"/>
      <c r="K47" s="513"/>
      <c r="L47" s="513"/>
      <c r="M47" s="513"/>
      <c r="N47" s="513"/>
      <c r="O47" s="514"/>
    </row>
    <row r="48" spans="2:15" x14ac:dyDescent="0.3">
      <c r="B48" s="521"/>
      <c r="C48" s="513"/>
      <c r="D48" s="513"/>
      <c r="E48" s="513"/>
      <c r="F48" s="513"/>
      <c r="G48" s="513"/>
      <c r="H48" s="513"/>
      <c r="I48" s="513"/>
      <c r="J48" s="513"/>
      <c r="K48" s="513"/>
      <c r="L48" s="513"/>
      <c r="M48" s="513"/>
      <c r="N48" s="513"/>
      <c r="O48" s="514"/>
    </row>
    <row r="49" spans="2:15" x14ac:dyDescent="0.3">
      <c r="B49" s="521"/>
      <c r="C49" s="513"/>
      <c r="D49" s="513"/>
      <c r="E49" s="513"/>
      <c r="F49" s="513"/>
      <c r="G49" s="513"/>
      <c r="H49" s="513"/>
      <c r="I49" s="513"/>
      <c r="J49" s="513"/>
      <c r="K49" s="513"/>
      <c r="L49" s="513"/>
      <c r="M49" s="513"/>
      <c r="N49" s="513"/>
      <c r="O49" s="514"/>
    </row>
    <row r="50" spans="2:15" x14ac:dyDescent="0.3">
      <c r="B50" s="521"/>
      <c r="C50" s="513"/>
      <c r="D50" s="513"/>
      <c r="E50" s="513"/>
      <c r="F50" s="513"/>
      <c r="G50" s="513"/>
      <c r="H50" s="513"/>
      <c r="I50" s="513"/>
      <c r="J50" s="513"/>
      <c r="K50" s="513"/>
      <c r="L50" s="513"/>
      <c r="M50" s="513"/>
      <c r="N50" s="513"/>
      <c r="O50" s="514"/>
    </row>
    <row r="51" spans="2:15" x14ac:dyDescent="0.3">
      <c r="B51" s="519"/>
      <c r="C51" s="513"/>
      <c r="D51" s="513"/>
      <c r="E51" s="513"/>
      <c r="F51" s="513"/>
      <c r="G51" s="513"/>
      <c r="H51" s="513"/>
      <c r="I51" s="513"/>
      <c r="J51" s="513"/>
      <c r="K51" s="513"/>
      <c r="L51" s="513"/>
      <c r="M51" s="513"/>
      <c r="N51" s="513"/>
      <c r="O51" s="514"/>
    </row>
    <row r="52" spans="2:15" x14ac:dyDescent="0.3">
      <c r="B52" s="519"/>
      <c r="C52" s="513"/>
      <c r="D52" s="513"/>
      <c r="E52" s="513"/>
      <c r="F52" s="513"/>
      <c r="G52" s="513"/>
      <c r="H52" s="513"/>
      <c r="I52" s="513"/>
      <c r="J52" s="513"/>
      <c r="K52" s="513"/>
      <c r="L52" s="513"/>
      <c r="M52" s="513"/>
      <c r="N52" s="513"/>
      <c r="O52" s="514"/>
    </row>
    <row r="53" spans="2:15" x14ac:dyDescent="0.3">
      <c r="B53" s="519"/>
      <c r="C53" s="513"/>
      <c r="D53" s="513"/>
      <c r="E53" s="513"/>
      <c r="F53" s="513"/>
      <c r="G53" s="513"/>
      <c r="H53" s="513"/>
      <c r="I53" s="513"/>
      <c r="J53" s="513"/>
      <c r="K53" s="513"/>
      <c r="L53" s="513"/>
      <c r="M53" s="513"/>
      <c r="N53" s="513"/>
      <c r="O53" s="514"/>
    </row>
    <row r="54" spans="2:15" x14ac:dyDescent="0.3">
      <c r="B54" s="519"/>
      <c r="C54" s="513"/>
      <c r="D54" s="513"/>
      <c r="E54" s="513"/>
      <c r="F54" s="513"/>
      <c r="G54" s="513"/>
      <c r="H54" s="513"/>
      <c r="I54" s="513"/>
      <c r="J54" s="513"/>
      <c r="K54" s="513"/>
      <c r="L54" s="513"/>
      <c r="M54" s="513"/>
      <c r="N54" s="513"/>
      <c r="O54" s="514"/>
    </row>
    <row r="55" spans="2:15" x14ac:dyDescent="0.3">
      <c r="B55" s="519"/>
      <c r="C55" s="513"/>
      <c r="D55" s="513"/>
      <c r="E55" s="513"/>
      <c r="F55" s="513"/>
      <c r="G55" s="513"/>
      <c r="H55" s="513"/>
      <c r="I55" s="513"/>
      <c r="J55" s="513"/>
      <c r="K55" s="513"/>
      <c r="L55" s="513"/>
      <c r="M55" s="513"/>
      <c r="N55" s="513"/>
      <c r="O55" s="514"/>
    </row>
    <row r="56" spans="2:15" x14ac:dyDescent="0.3">
      <c r="B56" s="519"/>
      <c r="C56" s="513"/>
      <c r="D56" s="513"/>
      <c r="E56" s="513"/>
      <c r="F56" s="513"/>
      <c r="G56" s="513"/>
      <c r="H56" s="513"/>
      <c r="I56" s="513"/>
      <c r="J56" s="513"/>
      <c r="K56" s="513"/>
      <c r="L56" s="513"/>
      <c r="M56" s="513"/>
      <c r="N56" s="513"/>
      <c r="O56" s="514"/>
    </row>
    <row r="57" spans="2:15" x14ac:dyDescent="0.3">
      <c r="B57" s="519"/>
      <c r="C57" s="513"/>
      <c r="D57" s="513"/>
      <c r="E57" s="513"/>
      <c r="F57" s="513"/>
      <c r="G57" s="513"/>
      <c r="H57" s="513"/>
      <c r="I57" s="513"/>
      <c r="J57" s="513"/>
      <c r="K57" s="513"/>
      <c r="L57" s="513"/>
      <c r="M57" s="513"/>
      <c r="N57" s="513"/>
      <c r="O57" s="514"/>
    </row>
    <row r="58" spans="2:15" x14ac:dyDescent="0.3">
      <c r="B58" s="519"/>
      <c r="C58" s="513"/>
      <c r="D58" s="513"/>
      <c r="E58" s="513"/>
      <c r="F58" s="513"/>
      <c r="G58" s="513"/>
      <c r="H58" s="513"/>
      <c r="I58" s="513"/>
      <c r="J58" s="513"/>
      <c r="K58" s="513"/>
      <c r="L58" s="513"/>
      <c r="M58" s="513"/>
      <c r="N58" s="513"/>
      <c r="O58" s="514"/>
    </row>
    <row r="59" spans="2:15" x14ac:dyDescent="0.3">
      <c r="B59" s="519"/>
      <c r="C59" s="513"/>
      <c r="D59" s="513"/>
      <c r="E59" s="513"/>
      <c r="F59" s="513"/>
      <c r="G59" s="513"/>
      <c r="H59" s="513"/>
      <c r="I59" s="513"/>
      <c r="J59" s="513"/>
      <c r="K59" s="513"/>
      <c r="L59" s="513"/>
      <c r="M59" s="513"/>
      <c r="N59" s="513"/>
      <c r="O59" s="514"/>
    </row>
    <row r="60" spans="2:15" x14ac:dyDescent="0.3">
      <c r="B60" s="519"/>
      <c r="C60" s="513"/>
      <c r="D60" s="513"/>
      <c r="E60" s="513"/>
      <c r="F60" s="513"/>
      <c r="G60" s="513"/>
      <c r="H60" s="513"/>
      <c r="I60" s="513"/>
      <c r="J60" s="513"/>
      <c r="K60" s="513"/>
      <c r="L60" s="513"/>
      <c r="M60" s="513"/>
      <c r="N60" s="513"/>
      <c r="O60" s="514"/>
    </row>
    <row r="61" spans="2:15" x14ac:dyDescent="0.3">
      <c r="B61" s="519"/>
      <c r="C61" s="513"/>
      <c r="D61" s="513"/>
      <c r="E61" s="513"/>
      <c r="F61" s="513"/>
      <c r="G61" s="513"/>
      <c r="H61" s="513"/>
      <c r="I61" s="513"/>
      <c r="J61" s="513"/>
      <c r="K61" s="513"/>
      <c r="L61" s="513"/>
      <c r="M61" s="513"/>
      <c r="N61" s="513"/>
      <c r="O61" s="514"/>
    </row>
    <row r="62" spans="2:15" x14ac:dyDescent="0.3">
      <c r="B62" s="519"/>
      <c r="C62" s="513"/>
      <c r="D62" s="513"/>
      <c r="E62" s="513"/>
      <c r="F62" s="513"/>
      <c r="G62" s="513"/>
      <c r="H62" s="513"/>
      <c r="I62" s="513"/>
      <c r="J62" s="513"/>
      <c r="K62" s="513"/>
      <c r="L62" s="513"/>
      <c r="M62" s="513"/>
      <c r="N62" s="513"/>
      <c r="O62" s="514"/>
    </row>
    <row r="63" spans="2:15" x14ac:dyDescent="0.3">
      <c r="B63" s="519"/>
      <c r="C63" s="513"/>
      <c r="D63" s="513"/>
      <c r="E63" s="513"/>
      <c r="F63" s="513"/>
      <c r="G63" s="513"/>
      <c r="H63" s="513"/>
      <c r="I63" s="513"/>
      <c r="J63" s="513"/>
      <c r="K63" s="513"/>
      <c r="L63" s="513"/>
      <c r="M63" s="513"/>
      <c r="N63" s="513"/>
      <c r="O63" s="514"/>
    </row>
    <row r="64" spans="2:15" x14ac:dyDescent="0.3">
      <c r="B64" s="519"/>
      <c r="C64" s="513"/>
      <c r="D64" s="513"/>
      <c r="E64" s="513"/>
      <c r="F64" s="513"/>
      <c r="G64" s="513"/>
      <c r="H64" s="513"/>
      <c r="I64" s="513"/>
      <c r="J64" s="513"/>
      <c r="K64" s="513"/>
      <c r="L64" s="513"/>
      <c r="M64" s="513"/>
      <c r="N64" s="513"/>
      <c r="O64" s="514"/>
    </row>
    <row r="65" spans="2:15" x14ac:dyDescent="0.3">
      <c r="B65" s="519"/>
      <c r="C65" s="513"/>
      <c r="D65" s="513"/>
      <c r="E65" s="513"/>
      <c r="F65" s="513"/>
      <c r="G65" s="513"/>
      <c r="H65" s="513"/>
      <c r="I65" s="513"/>
      <c r="J65" s="513"/>
      <c r="K65" s="513"/>
      <c r="L65" s="513"/>
      <c r="M65" s="513"/>
      <c r="N65" s="513"/>
      <c r="O65" s="514"/>
    </row>
    <row r="66" spans="2:15" x14ac:dyDescent="0.3">
      <c r="B66" s="515"/>
      <c r="C66" s="516"/>
      <c r="D66" s="516"/>
      <c r="E66" s="516"/>
      <c r="F66" s="516"/>
      <c r="G66" s="516"/>
      <c r="H66" s="516"/>
      <c r="I66" s="516"/>
      <c r="J66" s="516"/>
      <c r="K66" s="516"/>
      <c r="L66" s="516"/>
      <c r="M66" s="516"/>
      <c r="N66" s="516"/>
      <c r="O66" s="517"/>
    </row>
  </sheetData>
  <mergeCells count="2">
    <mergeCell ref="C5:C6"/>
    <mergeCell ref="B34:O34"/>
  </mergeCell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B2"/>
  <sheetViews>
    <sheetView workbookViewId="0">
      <selection activeCell="B2" sqref="B2"/>
    </sheetView>
  </sheetViews>
  <sheetFormatPr defaultRowHeight="14.4" x14ac:dyDescent="0.3"/>
  <sheetData>
    <row r="2" spans="2:2" ht="18" x14ac:dyDescent="0.35">
      <c r="B2" s="56" t="s">
        <v>68</v>
      </c>
    </row>
  </sheetData>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B1:O50"/>
  <sheetViews>
    <sheetView workbookViewId="0">
      <selection activeCell="B2" sqref="B2"/>
    </sheetView>
  </sheetViews>
  <sheetFormatPr defaultColWidth="8.77734375" defaultRowHeight="14.4" x14ac:dyDescent="0.3"/>
  <cols>
    <col min="1" max="1" width="8.77734375" customWidth="1"/>
    <col min="2" max="2" width="11.77734375" customWidth="1"/>
    <col min="3" max="3" width="34.77734375" customWidth="1"/>
    <col min="4" max="4" width="12.77734375" customWidth="1"/>
    <col min="5" max="15" width="11.77734375" customWidth="1"/>
  </cols>
  <sheetData>
    <row r="1" spans="2:15" x14ac:dyDescent="0.3">
      <c r="N1" s="15" t="str">
        <f>HYPERLINK("#'Navigation'!A1","Navigation")</f>
        <v>Navigation</v>
      </c>
    </row>
    <row r="2" spans="2:15" ht="15.6" x14ac:dyDescent="0.3">
      <c r="B2" s="201" t="s">
        <v>760</v>
      </c>
      <c r="N2" s="508"/>
    </row>
    <row r="3" spans="2:15" x14ac:dyDescent="0.3">
      <c r="B3" s="24"/>
    </row>
    <row r="4" spans="2:15" x14ac:dyDescent="0.3">
      <c r="B4" s="584" t="s">
        <v>737</v>
      </c>
      <c r="C4" s="585"/>
      <c r="D4" s="585"/>
      <c r="E4" s="585"/>
      <c r="F4" s="585"/>
      <c r="G4" s="585"/>
      <c r="H4" s="585"/>
      <c r="I4" s="585"/>
      <c r="J4" s="585"/>
      <c r="K4" s="585"/>
      <c r="L4" s="585"/>
      <c r="M4" s="585"/>
      <c r="N4" s="585"/>
      <c r="O4" s="586"/>
    </row>
    <row r="5" spans="2:15" x14ac:dyDescent="0.3">
      <c r="B5" s="587"/>
      <c r="C5" s="812"/>
      <c r="D5" s="588" t="s">
        <v>738</v>
      </c>
      <c r="E5" s="588" t="s">
        <v>739</v>
      </c>
      <c r="F5" s="589"/>
      <c r="G5" s="589"/>
      <c r="H5" s="589"/>
      <c r="I5" s="589"/>
      <c r="J5" s="589"/>
      <c r="K5" s="589"/>
      <c r="L5" s="589"/>
      <c r="M5" s="589"/>
      <c r="N5" s="589"/>
      <c r="O5" s="590"/>
    </row>
    <row r="6" spans="2:15" x14ac:dyDescent="0.3">
      <c r="B6" s="587"/>
      <c r="C6" s="812"/>
      <c r="D6" s="591" t="s">
        <v>740</v>
      </c>
      <c r="E6" s="591" t="s">
        <v>741</v>
      </c>
      <c r="F6" s="589"/>
      <c r="G6" s="589"/>
      <c r="H6" s="589"/>
      <c r="I6" s="589"/>
      <c r="J6" s="589"/>
      <c r="K6" s="589"/>
      <c r="L6" s="589"/>
      <c r="M6" s="589"/>
      <c r="N6" s="589"/>
      <c r="O6" s="590"/>
    </row>
    <row r="7" spans="2:15" x14ac:dyDescent="0.3">
      <c r="B7" s="587"/>
      <c r="C7" s="592">
        <v>43830</v>
      </c>
      <c r="D7" s="593">
        <v>100</v>
      </c>
      <c r="E7" s="594">
        <v>1</v>
      </c>
      <c r="F7" s="589"/>
      <c r="G7" s="589"/>
      <c r="H7" s="589"/>
      <c r="I7" s="589"/>
      <c r="J7" s="589"/>
      <c r="K7" s="589"/>
      <c r="L7" s="589"/>
      <c r="M7" s="589"/>
      <c r="N7" s="589"/>
      <c r="O7" s="590"/>
    </row>
    <row r="8" spans="2:15" x14ac:dyDescent="0.3">
      <c r="B8" s="587"/>
      <c r="C8" s="595" t="s">
        <v>694</v>
      </c>
      <c r="D8" s="593">
        <v>150</v>
      </c>
      <c r="E8" s="593">
        <v>0.7</v>
      </c>
      <c r="F8" s="589"/>
      <c r="G8" s="589"/>
      <c r="H8" s="589"/>
      <c r="I8" s="589"/>
      <c r="J8" s="589"/>
      <c r="K8" s="589"/>
      <c r="L8" s="589"/>
      <c r="M8" s="589"/>
      <c r="N8" s="589"/>
      <c r="O8" s="590"/>
    </row>
    <row r="9" spans="2:15" x14ac:dyDescent="0.3">
      <c r="B9" s="587"/>
      <c r="C9" s="592">
        <v>44196</v>
      </c>
      <c r="D9" s="593">
        <v>225</v>
      </c>
      <c r="E9" s="593">
        <v>0.5</v>
      </c>
      <c r="F9" s="589"/>
      <c r="G9" s="589"/>
      <c r="H9" s="589"/>
      <c r="I9" s="589"/>
      <c r="J9" s="589"/>
      <c r="K9" s="589"/>
      <c r="L9" s="589"/>
      <c r="M9" s="589"/>
      <c r="N9" s="589"/>
      <c r="O9" s="590"/>
    </row>
    <row r="10" spans="2:15" x14ac:dyDescent="0.3">
      <c r="B10" s="587"/>
      <c r="C10" s="589"/>
      <c r="D10" s="589"/>
      <c r="E10" s="589"/>
      <c r="F10" s="589"/>
      <c r="G10" s="589"/>
      <c r="H10" s="589"/>
      <c r="I10" s="589"/>
      <c r="J10" s="589"/>
      <c r="K10" s="589"/>
      <c r="L10" s="589"/>
      <c r="M10" s="589"/>
      <c r="N10" s="589"/>
      <c r="O10" s="590"/>
    </row>
    <row r="11" spans="2:15" x14ac:dyDescent="0.3">
      <c r="B11" s="587"/>
      <c r="C11" s="596" t="s">
        <v>742</v>
      </c>
      <c r="D11" s="597"/>
      <c r="E11" s="598"/>
      <c r="F11" s="589"/>
      <c r="G11" s="589"/>
      <c r="H11" s="589"/>
      <c r="I11" s="589"/>
      <c r="J11" s="589"/>
      <c r="K11" s="589"/>
      <c r="L11" s="589"/>
      <c r="M11" s="589"/>
      <c r="N11" s="589"/>
      <c r="O11" s="590"/>
    </row>
    <row r="12" spans="2:15" x14ac:dyDescent="0.3">
      <c r="B12" s="587"/>
      <c r="C12" s="599" t="s">
        <v>743</v>
      </c>
      <c r="D12" s="600">
        <v>2020</v>
      </c>
      <c r="E12" s="600">
        <v>2019</v>
      </c>
      <c r="F12" s="589"/>
      <c r="G12" s="589"/>
      <c r="H12" s="589"/>
      <c r="I12" s="589"/>
      <c r="J12" s="589"/>
      <c r="K12" s="589"/>
      <c r="L12" s="589"/>
      <c r="M12" s="589"/>
      <c r="N12" s="589"/>
      <c r="O12" s="590"/>
    </row>
    <row r="13" spans="2:15" x14ac:dyDescent="0.3">
      <c r="B13" s="587"/>
      <c r="C13" s="601" t="s">
        <v>82</v>
      </c>
      <c r="D13" s="602">
        <v>5000</v>
      </c>
      <c r="E13" s="602">
        <v>1500</v>
      </c>
      <c r="F13" s="589"/>
      <c r="G13" s="589"/>
      <c r="H13" s="589"/>
      <c r="I13" s="589"/>
      <c r="J13" s="589"/>
      <c r="K13" s="589"/>
      <c r="L13" s="589"/>
      <c r="M13" s="589"/>
      <c r="N13" s="589"/>
      <c r="O13" s="590"/>
    </row>
    <row r="14" spans="2:15" x14ac:dyDescent="0.3">
      <c r="B14" s="587"/>
      <c r="C14" s="601" t="s">
        <v>744</v>
      </c>
      <c r="D14" s="602">
        <v>23800</v>
      </c>
      <c r="E14" s="602">
        <v>12200</v>
      </c>
      <c r="F14" s="589"/>
      <c r="G14" s="589"/>
      <c r="H14" s="589"/>
      <c r="I14" s="589"/>
      <c r="J14" s="589"/>
      <c r="K14" s="589"/>
      <c r="L14" s="589"/>
      <c r="M14" s="589"/>
      <c r="N14" s="589"/>
      <c r="O14" s="590"/>
    </row>
    <row r="15" spans="2:15" ht="16.2" customHeight="1" x14ac:dyDescent="0.3">
      <c r="B15" s="587"/>
      <c r="C15" s="601" t="s">
        <v>87</v>
      </c>
      <c r="D15" s="602">
        <v>5000</v>
      </c>
      <c r="E15" s="602">
        <v>1800</v>
      </c>
      <c r="F15" s="589"/>
      <c r="G15" s="589"/>
      <c r="H15" s="589"/>
      <c r="I15" s="589"/>
      <c r="J15" s="589"/>
      <c r="K15" s="589"/>
      <c r="L15" s="589"/>
      <c r="M15" s="589"/>
      <c r="N15" s="589"/>
      <c r="O15" s="590"/>
    </row>
    <row r="16" spans="2:15" x14ac:dyDescent="0.3">
      <c r="B16" s="587"/>
      <c r="C16" s="601" t="s">
        <v>37</v>
      </c>
      <c r="D16" s="603">
        <v>500</v>
      </c>
      <c r="E16" s="603">
        <v>300</v>
      </c>
      <c r="F16" s="589"/>
      <c r="G16" s="589"/>
      <c r="H16" s="589"/>
      <c r="I16" s="589"/>
      <c r="J16" s="589"/>
      <c r="K16" s="589"/>
      <c r="L16" s="589"/>
      <c r="M16" s="589"/>
      <c r="N16" s="589"/>
      <c r="O16" s="590"/>
    </row>
    <row r="17" spans="2:15" x14ac:dyDescent="0.3">
      <c r="B17" s="587"/>
      <c r="C17" s="601" t="s">
        <v>88</v>
      </c>
      <c r="D17" s="603">
        <v>900</v>
      </c>
      <c r="E17" s="603">
        <v>300</v>
      </c>
      <c r="F17" s="589"/>
      <c r="G17" s="589"/>
      <c r="H17" s="589"/>
      <c r="I17" s="589"/>
      <c r="J17" s="589"/>
      <c r="K17" s="589"/>
      <c r="L17" s="589"/>
      <c r="M17" s="589"/>
      <c r="N17" s="589"/>
      <c r="O17" s="590"/>
    </row>
    <row r="18" spans="2:15" x14ac:dyDescent="0.3">
      <c r="B18" s="587"/>
      <c r="C18" s="601" t="s">
        <v>745</v>
      </c>
      <c r="D18" s="602">
        <v>1000</v>
      </c>
      <c r="E18" s="603">
        <v>100</v>
      </c>
      <c r="F18" s="589"/>
      <c r="G18" s="589"/>
      <c r="H18" s="589"/>
      <c r="I18" s="589"/>
      <c r="J18" s="589"/>
      <c r="K18" s="589"/>
      <c r="L18" s="589"/>
      <c r="M18" s="589"/>
      <c r="N18" s="589"/>
      <c r="O18" s="590"/>
    </row>
    <row r="19" spans="2:15" x14ac:dyDescent="0.3">
      <c r="B19" s="587"/>
      <c r="C19" s="601" t="s">
        <v>89</v>
      </c>
      <c r="D19" s="602">
        <v>3600</v>
      </c>
      <c r="E19" s="602">
        <v>1200</v>
      </c>
      <c r="F19" s="589"/>
      <c r="G19" s="589"/>
      <c r="H19" s="589"/>
      <c r="I19" s="589"/>
      <c r="J19" s="589"/>
      <c r="K19" s="589"/>
      <c r="L19" s="589"/>
      <c r="M19" s="589"/>
      <c r="N19" s="589"/>
      <c r="O19" s="590"/>
    </row>
    <row r="20" spans="2:15" x14ac:dyDescent="0.3">
      <c r="B20" s="587"/>
      <c r="C20" s="589"/>
      <c r="D20" s="589"/>
      <c r="E20" s="589"/>
      <c r="F20" s="589"/>
      <c r="G20" s="589"/>
      <c r="H20" s="589"/>
      <c r="I20" s="589"/>
      <c r="J20" s="589"/>
      <c r="K20" s="589"/>
      <c r="L20" s="589"/>
      <c r="M20" s="589"/>
      <c r="N20" s="589"/>
      <c r="O20" s="590"/>
    </row>
    <row r="21" spans="2:15" x14ac:dyDescent="0.3">
      <c r="B21" s="604" t="s">
        <v>746</v>
      </c>
      <c r="C21" s="589"/>
      <c r="D21" s="589"/>
      <c r="E21" s="589"/>
      <c r="F21" s="589"/>
      <c r="G21" s="589"/>
      <c r="H21" s="589"/>
      <c r="I21" s="589"/>
      <c r="J21" s="589"/>
      <c r="K21" s="589"/>
      <c r="L21" s="589"/>
      <c r="M21" s="589"/>
      <c r="N21" s="589"/>
      <c r="O21" s="590"/>
    </row>
    <row r="22" spans="2:15" x14ac:dyDescent="0.3">
      <c r="B22" s="587"/>
      <c r="C22" s="605" t="s">
        <v>747</v>
      </c>
      <c r="D22" s="589"/>
      <c r="E22" s="589"/>
      <c r="F22" s="589"/>
      <c r="G22" s="589"/>
      <c r="H22" s="589"/>
      <c r="I22" s="589"/>
      <c r="J22" s="589"/>
      <c r="K22" s="589"/>
      <c r="L22" s="589"/>
      <c r="M22" s="589"/>
      <c r="N22" s="589"/>
      <c r="O22" s="590"/>
    </row>
    <row r="23" spans="2:15" x14ac:dyDescent="0.3">
      <c r="B23" s="587"/>
      <c r="C23" s="605" t="s">
        <v>748</v>
      </c>
      <c r="D23" s="589"/>
      <c r="E23" s="589"/>
      <c r="F23" s="589"/>
      <c r="G23" s="589"/>
      <c r="H23" s="589"/>
      <c r="I23" s="589"/>
      <c r="J23" s="589"/>
      <c r="K23" s="589"/>
      <c r="L23" s="589"/>
      <c r="M23" s="589"/>
      <c r="N23" s="589"/>
      <c r="O23" s="590"/>
    </row>
    <row r="24" spans="2:15" x14ac:dyDescent="0.3">
      <c r="B24" s="587"/>
      <c r="C24" s="605" t="s">
        <v>749</v>
      </c>
      <c r="D24" s="589"/>
      <c r="E24" s="589"/>
      <c r="F24" s="589"/>
      <c r="G24" s="589"/>
      <c r="H24" s="589"/>
      <c r="I24" s="589"/>
      <c r="J24" s="589"/>
      <c r="K24" s="589"/>
      <c r="L24" s="589"/>
      <c r="M24" s="589"/>
      <c r="N24" s="589"/>
      <c r="O24" s="590"/>
    </row>
    <row r="25" spans="2:15" x14ac:dyDescent="0.3">
      <c r="B25" s="587"/>
      <c r="C25" s="605" t="s">
        <v>750</v>
      </c>
      <c r="D25" s="589"/>
      <c r="E25" s="589"/>
      <c r="F25" s="589"/>
      <c r="G25" s="589"/>
      <c r="H25" s="589"/>
      <c r="I25" s="589"/>
      <c r="J25" s="589"/>
      <c r="K25" s="589"/>
      <c r="L25" s="589"/>
      <c r="M25" s="589"/>
      <c r="N25" s="589"/>
      <c r="O25" s="590"/>
    </row>
    <row r="26" spans="2:15" x14ac:dyDescent="0.3">
      <c r="B26" s="587"/>
      <c r="C26" s="605" t="s">
        <v>751</v>
      </c>
      <c r="D26" s="589"/>
      <c r="E26" s="589"/>
      <c r="F26" s="589"/>
      <c r="G26" s="589"/>
      <c r="H26" s="589"/>
      <c r="I26" s="589"/>
      <c r="J26" s="589"/>
      <c r="K26" s="589"/>
      <c r="L26" s="589"/>
      <c r="M26" s="589"/>
      <c r="N26" s="589"/>
      <c r="O26" s="590"/>
    </row>
    <row r="27" spans="2:15" x14ac:dyDescent="0.3">
      <c r="B27" s="587"/>
      <c r="C27" s="605" t="s">
        <v>752</v>
      </c>
      <c r="D27" s="589"/>
      <c r="E27" s="589"/>
      <c r="F27" s="589"/>
      <c r="G27" s="589"/>
      <c r="H27" s="589"/>
      <c r="I27" s="589"/>
      <c r="J27" s="589"/>
      <c r="K27" s="589"/>
      <c r="L27" s="589"/>
      <c r="M27" s="589"/>
      <c r="N27" s="589"/>
      <c r="O27" s="590"/>
    </row>
    <row r="28" spans="2:15" x14ac:dyDescent="0.3">
      <c r="B28" s="587"/>
      <c r="C28" s="589"/>
      <c r="D28" s="589"/>
      <c r="E28" s="589"/>
      <c r="F28" s="589"/>
      <c r="G28" s="589"/>
      <c r="H28" s="589"/>
      <c r="I28" s="589"/>
      <c r="J28" s="589"/>
      <c r="K28" s="589"/>
      <c r="L28" s="589"/>
      <c r="M28" s="589"/>
      <c r="N28" s="589"/>
      <c r="O28" s="590"/>
    </row>
    <row r="29" spans="2:15" x14ac:dyDescent="0.3">
      <c r="B29" s="606" t="s">
        <v>753</v>
      </c>
      <c r="C29" s="607"/>
      <c r="D29" s="607"/>
      <c r="E29" s="607"/>
      <c r="F29" s="607"/>
      <c r="G29" s="607"/>
      <c r="H29" s="607"/>
      <c r="I29" s="607"/>
      <c r="J29" s="607"/>
      <c r="K29" s="607"/>
      <c r="L29" s="607"/>
      <c r="M29" s="607"/>
      <c r="N29" s="607"/>
      <c r="O29" s="608"/>
    </row>
    <row r="30" spans="2:15" x14ac:dyDescent="0.3">
      <c r="B30" s="604" t="s">
        <v>754</v>
      </c>
      <c r="C30" s="609"/>
      <c r="D30" s="609"/>
      <c r="E30" s="609"/>
      <c r="F30" s="609"/>
      <c r="G30" s="609"/>
      <c r="H30" s="609"/>
      <c r="I30" s="609"/>
      <c r="J30" s="609"/>
      <c r="K30" s="609"/>
      <c r="L30" s="609"/>
      <c r="M30" s="609"/>
      <c r="N30" s="609"/>
      <c r="O30" s="610"/>
    </row>
    <row r="31" spans="2:15" x14ac:dyDescent="0.3">
      <c r="B31" s="604"/>
      <c r="C31" s="609"/>
      <c r="D31" s="609"/>
      <c r="E31" s="609"/>
      <c r="F31" s="609"/>
      <c r="G31" s="609"/>
      <c r="H31" s="609"/>
      <c r="I31" s="609"/>
      <c r="J31" s="609"/>
      <c r="K31" s="609"/>
      <c r="L31" s="609"/>
      <c r="M31" s="609"/>
      <c r="N31" s="609"/>
      <c r="O31" s="610"/>
    </row>
    <row r="32" spans="2:15" ht="14.55" customHeight="1" x14ac:dyDescent="0.3">
      <c r="B32" s="613" t="s">
        <v>755</v>
      </c>
      <c r="C32" s="611"/>
      <c r="D32" s="611"/>
      <c r="E32" s="611"/>
      <c r="F32" s="611"/>
      <c r="G32" s="611"/>
      <c r="H32" s="611"/>
      <c r="I32" s="611"/>
      <c r="J32" s="611"/>
      <c r="K32" s="611"/>
      <c r="L32" s="611"/>
      <c r="M32" s="611"/>
      <c r="N32" s="611"/>
      <c r="O32" s="612"/>
    </row>
    <row r="33" spans="2:15" x14ac:dyDescent="0.3">
      <c r="B33" s="617" t="s">
        <v>756</v>
      </c>
      <c r="C33" s="611"/>
      <c r="D33" s="611"/>
      <c r="E33" s="611"/>
      <c r="F33" s="611"/>
      <c r="G33" s="611"/>
      <c r="H33" s="611"/>
      <c r="I33" s="611"/>
      <c r="J33" s="611"/>
      <c r="K33" s="611"/>
      <c r="L33" s="611"/>
      <c r="M33" s="611"/>
      <c r="N33" s="611"/>
      <c r="O33" s="612"/>
    </row>
    <row r="34" spans="2:15" x14ac:dyDescent="0.3">
      <c r="B34" s="813"/>
      <c r="C34" s="814"/>
      <c r="D34" s="814"/>
      <c r="E34" s="814"/>
      <c r="F34" s="814"/>
      <c r="G34" s="814"/>
      <c r="H34" s="814"/>
      <c r="I34" s="814"/>
      <c r="J34" s="814"/>
      <c r="K34" s="814"/>
      <c r="L34" s="815"/>
      <c r="M34" s="815"/>
      <c r="N34" s="815"/>
      <c r="O34" s="816"/>
    </row>
    <row r="35" spans="2:15" x14ac:dyDescent="0.3">
      <c r="B35" s="614"/>
      <c r="C35" s="615"/>
      <c r="D35" s="615"/>
      <c r="E35" s="615"/>
      <c r="F35" s="615"/>
      <c r="G35" s="615"/>
      <c r="H35" s="615"/>
      <c r="I35" s="615"/>
      <c r="J35" s="615"/>
      <c r="K35" s="615"/>
      <c r="L35" s="615"/>
      <c r="M35" s="615"/>
      <c r="N35" s="615"/>
      <c r="O35" s="615"/>
    </row>
    <row r="36" spans="2:15" x14ac:dyDescent="0.3">
      <c r="B36" s="616" t="s">
        <v>759</v>
      </c>
      <c r="C36" s="40"/>
      <c r="D36" s="513"/>
      <c r="E36" s="513"/>
      <c r="F36" s="513"/>
      <c r="G36" s="513"/>
      <c r="H36" s="513"/>
      <c r="I36" s="513"/>
      <c r="J36" s="513"/>
      <c r="K36" s="513"/>
      <c r="L36" s="513"/>
      <c r="M36" s="513"/>
      <c r="N36" s="513"/>
      <c r="O36" s="514"/>
    </row>
    <row r="37" spans="2:15" x14ac:dyDescent="0.3">
      <c r="B37" s="521"/>
      <c r="C37" s="513"/>
      <c r="D37" s="513"/>
      <c r="E37" s="513"/>
      <c r="F37" s="513"/>
      <c r="G37" s="513"/>
      <c r="H37" s="513"/>
      <c r="I37" s="513"/>
      <c r="J37" s="513"/>
      <c r="K37" s="513"/>
      <c r="L37" s="513"/>
      <c r="M37" s="513"/>
      <c r="N37" s="513"/>
      <c r="O37" s="514"/>
    </row>
    <row r="38" spans="2:15" x14ac:dyDescent="0.3">
      <c r="B38" s="521"/>
      <c r="C38" s="513"/>
      <c r="D38" s="513"/>
      <c r="E38" s="513"/>
      <c r="F38" s="513"/>
      <c r="G38" s="513"/>
      <c r="H38" s="513"/>
      <c r="I38" s="513"/>
      <c r="J38" s="513"/>
      <c r="K38" s="513"/>
      <c r="L38" s="513"/>
      <c r="M38" s="513"/>
      <c r="N38" s="513"/>
      <c r="O38" s="514"/>
    </row>
    <row r="39" spans="2:15" x14ac:dyDescent="0.3">
      <c r="B39" s="521"/>
      <c r="C39" s="513"/>
      <c r="D39" s="513"/>
      <c r="E39" s="513"/>
      <c r="F39" s="513"/>
      <c r="G39" s="513"/>
      <c r="H39" s="513"/>
      <c r="I39" s="513"/>
      <c r="J39" s="513"/>
      <c r="K39" s="513"/>
      <c r="L39" s="513"/>
      <c r="M39" s="513"/>
      <c r="N39" s="513"/>
      <c r="O39" s="514"/>
    </row>
    <row r="40" spans="2:15" x14ac:dyDescent="0.3">
      <c r="B40" s="521"/>
      <c r="C40" s="513"/>
      <c r="D40" s="513"/>
      <c r="E40" s="513"/>
      <c r="F40" s="513"/>
      <c r="G40" s="513"/>
      <c r="H40" s="513"/>
      <c r="I40" s="513"/>
      <c r="J40" s="513"/>
      <c r="K40" s="513"/>
      <c r="L40" s="513"/>
      <c r="M40" s="513"/>
      <c r="N40" s="513"/>
      <c r="O40" s="514"/>
    </row>
    <row r="41" spans="2:15" x14ac:dyDescent="0.3">
      <c r="B41" s="521"/>
      <c r="C41" s="513"/>
      <c r="D41" s="513"/>
      <c r="E41" s="513"/>
      <c r="F41" s="513"/>
      <c r="G41" s="513"/>
      <c r="H41" s="513"/>
      <c r="I41" s="513"/>
      <c r="J41" s="513"/>
      <c r="K41" s="513"/>
      <c r="L41" s="513"/>
      <c r="M41" s="513"/>
      <c r="N41" s="513"/>
      <c r="O41" s="514"/>
    </row>
    <row r="42" spans="2:15" x14ac:dyDescent="0.3">
      <c r="B42" s="521"/>
      <c r="C42" s="513"/>
      <c r="D42" s="513"/>
      <c r="E42" s="513"/>
      <c r="F42" s="513"/>
      <c r="G42" s="513"/>
      <c r="H42" s="513"/>
      <c r="I42" s="513"/>
      <c r="J42" s="513"/>
      <c r="K42" s="513"/>
      <c r="L42" s="513"/>
      <c r="M42" s="513"/>
      <c r="N42" s="513"/>
      <c r="O42" s="514"/>
    </row>
    <row r="43" spans="2:15" x14ac:dyDescent="0.3">
      <c r="B43" s="521"/>
      <c r="C43" s="513"/>
      <c r="D43" s="513"/>
      <c r="E43" s="513"/>
      <c r="F43" s="513"/>
      <c r="G43" s="513"/>
      <c r="H43" s="513"/>
      <c r="I43" s="513"/>
      <c r="J43" s="513"/>
      <c r="K43" s="513"/>
      <c r="L43" s="513"/>
      <c r="M43" s="513"/>
      <c r="N43" s="513"/>
      <c r="O43" s="514"/>
    </row>
    <row r="44" spans="2:15" x14ac:dyDescent="0.3">
      <c r="B44" s="521"/>
      <c r="C44" s="513"/>
      <c r="D44" s="513"/>
      <c r="E44" s="513"/>
      <c r="F44" s="513"/>
      <c r="G44" s="513"/>
      <c r="H44" s="513"/>
      <c r="I44" s="513"/>
      <c r="J44" s="513"/>
      <c r="K44" s="513"/>
      <c r="L44" s="513"/>
      <c r="M44" s="513"/>
      <c r="N44" s="513"/>
      <c r="O44" s="514"/>
    </row>
    <row r="45" spans="2:15" x14ac:dyDescent="0.3">
      <c r="B45" s="521"/>
      <c r="C45" s="513"/>
      <c r="D45" s="513"/>
      <c r="E45" s="513"/>
      <c r="F45" s="513"/>
      <c r="G45" s="513"/>
      <c r="H45" s="513"/>
      <c r="I45" s="513"/>
      <c r="J45" s="513"/>
      <c r="K45" s="513"/>
      <c r="L45" s="513"/>
      <c r="M45" s="513"/>
      <c r="N45" s="513"/>
      <c r="O45" s="514"/>
    </row>
    <row r="46" spans="2:15" x14ac:dyDescent="0.3">
      <c r="B46" s="521"/>
      <c r="C46" s="513"/>
      <c r="D46" s="513"/>
      <c r="E46" s="513"/>
      <c r="F46" s="513"/>
      <c r="G46" s="513"/>
      <c r="H46" s="513"/>
      <c r="I46" s="513"/>
      <c r="J46" s="513"/>
      <c r="K46" s="513"/>
      <c r="L46" s="513"/>
      <c r="M46" s="513"/>
      <c r="N46" s="513"/>
      <c r="O46" s="514"/>
    </row>
    <row r="47" spans="2:15" x14ac:dyDescent="0.3">
      <c r="B47" s="521"/>
      <c r="C47" s="513"/>
      <c r="D47" s="513"/>
      <c r="E47" s="513"/>
      <c r="F47" s="513"/>
      <c r="G47" s="513"/>
      <c r="H47" s="513"/>
      <c r="I47" s="513"/>
      <c r="J47" s="513"/>
      <c r="K47" s="513"/>
      <c r="L47" s="513"/>
      <c r="M47" s="513"/>
      <c r="N47" s="513"/>
      <c r="O47" s="514"/>
    </row>
    <row r="48" spans="2:15" x14ac:dyDescent="0.3">
      <c r="B48" s="521"/>
      <c r="C48" s="513"/>
      <c r="D48" s="513"/>
      <c r="E48" s="513"/>
      <c r="F48" s="513"/>
      <c r="G48" s="513"/>
      <c r="H48" s="513"/>
      <c r="I48" s="513"/>
      <c r="J48" s="513"/>
      <c r="K48" s="513"/>
      <c r="L48" s="513"/>
      <c r="M48" s="513"/>
      <c r="N48" s="513"/>
      <c r="O48" s="514"/>
    </row>
    <row r="49" spans="2:15" x14ac:dyDescent="0.3">
      <c r="B49" s="521"/>
      <c r="C49" s="513"/>
      <c r="D49" s="513"/>
      <c r="E49" s="513"/>
      <c r="F49" s="513"/>
      <c r="G49" s="513"/>
      <c r="H49" s="513"/>
      <c r="I49" s="513"/>
      <c r="J49" s="513"/>
      <c r="K49" s="513"/>
      <c r="L49" s="513"/>
      <c r="M49" s="513"/>
      <c r="N49" s="513"/>
      <c r="O49" s="514"/>
    </row>
    <row r="50" spans="2:15" x14ac:dyDescent="0.3">
      <c r="B50" s="515"/>
      <c r="C50" s="516"/>
      <c r="D50" s="516"/>
      <c r="E50" s="516"/>
      <c r="F50" s="516"/>
      <c r="G50" s="516"/>
      <c r="H50" s="516"/>
      <c r="I50" s="516"/>
      <c r="J50" s="516"/>
      <c r="K50" s="516"/>
      <c r="L50" s="516"/>
      <c r="M50" s="516"/>
      <c r="N50" s="516"/>
      <c r="O50" s="517"/>
    </row>
  </sheetData>
  <mergeCells count="2">
    <mergeCell ref="C5:C6"/>
    <mergeCell ref="B34:O34"/>
  </mergeCell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B2"/>
  <sheetViews>
    <sheetView workbookViewId="0">
      <selection activeCell="B2" sqref="B2"/>
    </sheetView>
  </sheetViews>
  <sheetFormatPr defaultRowHeight="14.4" x14ac:dyDescent="0.3"/>
  <sheetData>
    <row r="2" spans="2:2" ht="18" x14ac:dyDescent="0.35">
      <c r="B2" s="56" t="s">
        <v>68</v>
      </c>
    </row>
  </sheetData>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B1:O65"/>
  <sheetViews>
    <sheetView workbookViewId="0">
      <selection activeCell="B2" sqref="B2"/>
    </sheetView>
  </sheetViews>
  <sheetFormatPr defaultColWidth="8.77734375" defaultRowHeight="14.4" x14ac:dyDescent="0.3"/>
  <cols>
    <col min="1" max="1" width="8.77734375" customWidth="1"/>
    <col min="2" max="2" width="11.77734375" customWidth="1"/>
    <col min="3" max="3" width="34.21875" customWidth="1"/>
    <col min="4" max="4" width="12.77734375" customWidth="1"/>
    <col min="5" max="15" width="11.77734375" customWidth="1"/>
  </cols>
  <sheetData>
    <row r="1" spans="2:15" x14ac:dyDescent="0.3">
      <c r="N1" s="15" t="str">
        <f>HYPERLINK("#'Navigation'!A1","Navigation")</f>
        <v>Navigation</v>
      </c>
    </row>
    <row r="2" spans="2:15" ht="15.6" x14ac:dyDescent="0.3">
      <c r="B2" s="201" t="s">
        <v>765</v>
      </c>
      <c r="N2" s="508"/>
    </row>
    <row r="3" spans="2:15" x14ac:dyDescent="0.3">
      <c r="B3" s="24"/>
    </row>
    <row r="4" spans="2:15" x14ac:dyDescent="0.3">
      <c r="B4" s="584" t="s">
        <v>737</v>
      </c>
      <c r="C4" s="585"/>
      <c r="D4" s="585"/>
      <c r="E4" s="585"/>
      <c r="F4" s="585"/>
      <c r="G4" s="585"/>
      <c r="H4" s="585"/>
      <c r="I4" s="585"/>
      <c r="J4" s="585"/>
      <c r="K4" s="585"/>
      <c r="L4" s="585"/>
      <c r="M4" s="585"/>
      <c r="N4" s="585"/>
      <c r="O4" s="586"/>
    </row>
    <row r="5" spans="2:15" x14ac:dyDescent="0.3">
      <c r="B5" s="587"/>
      <c r="C5" s="812"/>
      <c r="D5" s="588" t="s">
        <v>738</v>
      </c>
      <c r="E5" s="588" t="s">
        <v>739</v>
      </c>
      <c r="F5" s="589"/>
      <c r="G5" s="589"/>
      <c r="H5" s="589"/>
      <c r="I5" s="589"/>
      <c r="J5" s="589"/>
      <c r="K5" s="589"/>
      <c r="L5" s="589"/>
      <c r="M5" s="589"/>
      <c r="N5" s="589"/>
      <c r="O5" s="590"/>
    </row>
    <row r="6" spans="2:15" x14ac:dyDescent="0.3">
      <c r="B6" s="587"/>
      <c r="C6" s="812"/>
      <c r="D6" s="591" t="s">
        <v>740</v>
      </c>
      <c r="E6" s="591" t="s">
        <v>741</v>
      </c>
      <c r="F6" s="589"/>
      <c r="G6" s="589"/>
      <c r="H6" s="589"/>
      <c r="I6" s="589"/>
      <c r="J6" s="589"/>
      <c r="K6" s="589"/>
      <c r="L6" s="589"/>
      <c r="M6" s="589"/>
      <c r="N6" s="589"/>
      <c r="O6" s="590"/>
    </row>
    <row r="7" spans="2:15" x14ac:dyDescent="0.3">
      <c r="B7" s="587"/>
      <c r="C7" s="592">
        <v>43830</v>
      </c>
      <c r="D7" s="593">
        <v>100</v>
      </c>
      <c r="E7" s="594">
        <v>1</v>
      </c>
      <c r="F7" s="589"/>
      <c r="G7" s="589"/>
      <c r="H7" s="589"/>
      <c r="I7" s="589"/>
      <c r="J7" s="589"/>
      <c r="K7" s="589"/>
      <c r="L7" s="589"/>
      <c r="M7" s="589"/>
      <c r="N7" s="589"/>
      <c r="O7" s="590"/>
    </row>
    <row r="8" spans="2:15" x14ac:dyDescent="0.3">
      <c r="B8" s="587"/>
      <c r="C8" s="595" t="s">
        <v>694</v>
      </c>
      <c r="D8" s="593">
        <v>150</v>
      </c>
      <c r="E8" s="593">
        <v>0.7</v>
      </c>
      <c r="F8" s="589"/>
      <c r="G8" s="589"/>
      <c r="H8" s="589"/>
      <c r="I8" s="589"/>
      <c r="J8" s="589"/>
      <c r="K8" s="589"/>
      <c r="L8" s="589"/>
      <c r="M8" s="589"/>
      <c r="N8" s="589"/>
      <c r="O8" s="590"/>
    </row>
    <row r="9" spans="2:15" x14ac:dyDescent="0.3">
      <c r="B9" s="587"/>
      <c r="C9" s="592">
        <v>44196</v>
      </c>
      <c r="D9" s="593">
        <v>225</v>
      </c>
      <c r="E9" s="593">
        <v>0.5</v>
      </c>
      <c r="F9" s="589"/>
      <c r="G9" s="589"/>
      <c r="H9" s="589"/>
      <c r="I9" s="589"/>
      <c r="J9" s="589"/>
      <c r="K9" s="589"/>
      <c r="L9" s="589"/>
      <c r="M9" s="589"/>
      <c r="N9" s="589"/>
      <c r="O9" s="590"/>
    </row>
    <row r="10" spans="2:15" x14ac:dyDescent="0.3">
      <c r="B10" s="587"/>
      <c r="C10" s="589"/>
      <c r="D10" s="589"/>
      <c r="E10" s="589"/>
      <c r="F10" s="589"/>
      <c r="G10" s="589"/>
      <c r="H10" s="589"/>
      <c r="I10" s="589"/>
      <c r="J10" s="589"/>
      <c r="K10" s="589"/>
      <c r="L10" s="589"/>
      <c r="M10" s="589"/>
      <c r="N10" s="589"/>
      <c r="O10" s="590"/>
    </row>
    <row r="11" spans="2:15" x14ac:dyDescent="0.3">
      <c r="B11" s="587"/>
      <c r="C11" s="596" t="s">
        <v>742</v>
      </c>
      <c r="D11" s="597"/>
      <c r="E11" s="598"/>
      <c r="F11" s="589"/>
      <c r="G11" s="589"/>
      <c r="H11" s="589"/>
      <c r="I11" s="589"/>
      <c r="J11" s="589"/>
      <c r="K11" s="589"/>
      <c r="L11" s="589"/>
      <c r="M11" s="589"/>
      <c r="N11" s="589"/>
      <c r="O11" s="590"/>
    </row>
    <row r="12" spans="2:15" x14ac:dyDescent="0.3">
      <c r="B12" s="587"/>
      <c r="C12" s="599" t="s">
        <v>743</v>
      </c>
      <c r="D12" s="600">
        <v>2020</v>
      </c>
      <c r="E12" s="600">
        <v>2019</v>
      </c>
      <c r="F12" s="589"/>
      <c r="G12" s="589"/>
      <c r="H12" s="589"/>
      <c r="I12" s="589"/>
      <c r="J12" s="589"/>
      <c r="K12" s="589"/>
      <c r="L12" s="589"/>
      <c r="M12" s="589"/>
      <c r="N12" s="589"/>
      <c r="O12" s="590"/>
    </row>
    <row r="13" spans="2:15" x14ac:dyDescent="0.3">
      <c r="B13" s="587"/>
      <c r="C13" s="601" t="s">
        <v>82</v>
      </c>
      <c r="D13" s="602">
        <v>5000</v>
      </c>
      <c r="E13" s="602">
        <v>1500</v>
      </c>
      <c r="F13" s="589"/>
      <c r="G13" s="589"/>
      <c r="H13" s="589"/>
      <c r="I13" s="589"/>
      <c r="J13" s="589"/>
      <c r="K13" s="589"/>
      <c r="L13" s="589"/>
      <c r="M13" s="589"/>
      <c r="N13" s="589"/>
      <c r="O13" s="590"/>
    </row>
    <row r="14" spans="2:15" x14ac:dyDescent="0.3">
      <c r="B14" s="587"/>
      <c r="C14" s="601" t="s">
        <v>744</v>
      </c>
      <c r="D14" s="602">
        <v>23800</v>
      </c>
      <c r="E14" s="602">
        <v>12200</v>
      </c>
      <c r="F14" s="589"/>
      <c r="G14" s="589"/>
      <c r="H14" s="589"/>
      <c r="I14" s="589"/>
      <c r="J14" s="589"/>
      <c r="K14" s="589"/>
      <c r="L14" s="589"/>
      <c r="M14" s="589"/>
      <c r="N14" s="589"/>
      <c r="O14" s="590"/>
    </row>
    <row r="15" spans="2:15" ht="16.2" customHeight="1" x14ac:dyDescent="0.3">
      <c r="B15" s="587"/>
      <c r="C15" s="601" t="s">
        <v>87</v>
      </c>
      <c r="D15" s="602">
        <v>5000</v>
      </c>
      <c r="E15" s="602">
        <v>1800</v>
      </c>
      <c r="F15" s="589"/>
      <c r="G15" s="589"/>
      <c r="H15" s="589"/>
      <c r="I15" s="589"/>
      <c r="J15" s="589"/>
      <c r="K15" s="589"/>
      <c r="L15" s="589"/>
      <c r="M15" s="589"/>
      <c r="N15" s="589"/>
      <c r="O15" s="590"/>
    </row>
    <row r="16" spans="2:15" x14ac:dyDescent="0.3">
      <c r="B16" s="587"/>
      <c r="C16" s="601" t="s">
        <v>37</v>
      </c>
      <c r="D16" s="603">
        <v>500</v>
      </c>
      <c r="E16" s="603">
        <v>300</v>
      </c>
      <c r="F16" s="589"/>
      <c r="G16" s="589"/>
      <c r="H16" s="589"/>
      <c r="I16" s="589"/>
      <c r="J16" s="589"/>
      <c r="K16" s="589"/>
      <c r="L16" s="589"/>
      <c r="M16" s="589"/>
      <c r="N16" s="589"/>
      <c r="O16" s="590"/>
    </row>
    <row r="17" spans="2:15" x14ac:dyDescent="0.3">
      <c r="B17" s="587"/>
      <c r="C17" s="601" t="s">
        <v>88</v>
      </c>
      <c r="D17" s="603">
        <v>900</v>
      </c>
      <c r="E17" s="603">
        <v>300</v>
      </c>
      <c r="F17" s="589"/>
      <c r="G17" s="589"/>
      <c r="H17" s="589"/>
      <c r="I17" s="589"/>
      <c r="J17" s="589"/>
      <c r="K17" s="589"/>
      <c r="L17" s="589"/>
      <c r="M17" s="589"/>
      <c r="N17" s="589"/>
      <c r="O17" s="590"/>
    </row>
    <row r="18" spans="2:15" x14ac:dyDescent="0.3">
      <c r="B18" s="587"/>
      <c r="C18" s="601" t="s">
        <v>745</v>
      </c>
      <c r="D18" s="602">
        <v>1000</v>
      </c>
      <c r="E18" s="603">
        <v>100</v>
      </c>
      <c r="F18" s="589"/>
      <c r="G18" s="589"/>
      <c r="H18" s="589"/>
      <c r="I18" s="589"/>
      <c r="J18" s="589"/>
      <c r="K18" s="589"/>
      <c r="L18" s="589"/>
      <c r="M18" s="589"/>
      <c r="N18" s="589"/>
      <c r="O18" s="590"/>
    </row>
    <row r="19" spans="2:15" x14ac:dyDescent="0.3">
      <c r="B19" s="587"/>
      <c r="C19" s="601" t="s">
        <v>89</v>
      </c>
      <c r="D19" s="602">
        <v>3600</v>
      </c>
      <c r="E19" s="602">
        <v>1200</v>
      </c>
      <c r="F19" s="589"/>
      <c r="G19" s="589"/>
      <c r="H19" s="589"/>
      <c r="I19" s="589"/>
      <c r="J19" s="589"/>
      <c r="K19" s="589"/>
      <c r="L19" s="589"/>
      <c r="M19" s="589"/>
      <c r="N19" s="589"/>
      <c r="O19" s="590"/>
    </row>
    <row r="20" spans="2:15" x14ac:dyDescent="0.3">
      <c r="B20" s="587"/>
      <c r="C20" s="589"/>
      <c r="D20" s="589"/>
      <c r="E20" s="589"/>
      <c r="F20" s="589"/>
      <c r="G20" s="589"/>
      <c r="H20" s="589"/>
      <c r="I20" s="589"/>
      <c r="J20" s="589"/>
      <c r="K20" s="589"/>
      <c r="L20" s="589"/>
      <c r="M20" s="589"/>
      <c r="N20" s="589"/>
      <c r="O20" s="590"/>
    </row>
    <row r="21" spans="2:15" x14ac:dyDescent="0.3">
      <c r="B21" s="604" t="s">
        <v>746</v>
      </c>
      <c r="C21" s="589"/>
      <c r="D21" s="589"/>
      <c r="E21" s="589"/>
      <c r="F21" s="589"/>
      <c r="G21" s="589"/>
      <c r="H21" s="589"/>
      <c r="I21" s="589"/>
      <c r="J21" s="589"/>
      <c r="K21" s="589"/>
      <c r="L21" s="589"/>
      <c r="M21" s="589"/>
      <c r="N21" s="589"/>
      <c r="O21" s="590"/>
    </row>
    <row r="22" spans="2:15" x14ac:dyDescent="0.3">
      <c r="B22" s="587"/>
      <c r="C22" s="605" t="s">
        <v>747</v>
      </c>
      <c r="D22" s="589"/>
      <c r="E22" s="589"/>
      <c r="F22" s="589"/>
      <c r="G22" s="589"/>
      <c r="H22" s="589"/>
      <c r="I22" s="589"/>
      <c r="J22" s="589"/>
      <c r="K22" s="589"/>
      <c r="L22" s="589"/>
      <c r="M22" s="589"/>
      <c r="N22" s="589"/>
      <c r="O22" s="590"/>
    </row>
    <row r="23" spans="2:15" x14ac:dyDescent="0.3">
      <c r="B23" s="587"/>
      <c r="C23" s="605" t="s">
        <v>748</v>
      </c>
      <c r="D23" s="589"/>
      <c r="E23" s="589"/>
      <c r="F23" s="589"/>
      <c r="G23" s="589"/>
      <c r="H23" s="589"/>
      <c r="I23" s="589"/>
      <c r="J23" s="589"/>
      <c r="K23" s="589"/>
      <c r="L23" s="589"/>
      <c r="M23" s="589"/>
      <c r="N23" s="589"/>
      <c r="O23" s="590"/>
    </row>
    <row r="24" spans="2:15" x14ac:dyDescent="0.3">
      <c r="B24" s="587"/>
      <c r="C24" s="605" t="s">
        <v>749</v>
      </c>
      <c r="D24" s="589"/>
      <c r="E24" s="589"/>
      <c r="F24" s="589"/>
      <c r="G24" s="589"/>
      <c r="H24" s="589"/>
      <c r="I24" s="589"/>
      <c r="J24" s="589"/>
      <c r="K24" s="589"/>
      <c r="L24" s="589"/>
      <c r="M24" s="589"/>
      <c r="N24" s="589"/>
      <c r="O24" s="590"/>
    </row>
    <row r="25" spans="2:15" x14ac:dyDescent="0.3">
      <c r="B25" s="587"/>
      <c r="C25" s="605" t="s">
        <v>750</v>
      </c>
      <c r="D25" s="589"/>
      <c r="E25" s="589"/>
      <c r="F25" s="589"/>
      <c r="G25" s="589"/>
      <c r="H25" s="589"/>
      <c r="I25" s="589"/>
      <c r="J25" s="589"/>
      <c r="K25" s="589"/>
      <c r="L25" s="589"/>
      <c r="M25" s="589"/>
      <c r="N25" s="589"/>
      <c r="O25" s="590"/>
    </row>
    <row r="26" spans="2:15" x14ac:dyDescent="0.3">
      <c r="B26" s="587"/>
      <c r="C26" s="605" t="s">
        <v>751</v>
      </c>
      <c r="D26" s="589"/>
      <c r="E26" s="589"/>
      <c r="F26" s="589"/>
      <c r="G26" s="589"/>
      <c r="H26" s="589"/>
      <c r="I26" s="589"/>
      <c r="J26" s="589"/>
      <c r="K26" s="589"/>
      <c r="L26" s="589"/>
      <c r="M26" s="589"/>
      <c r="N26" s="589"/>
      <c r="O26" s="590"/>
    </row>
    <row r="27" spans="2:15" x14ac:dyDescent="0.3">
      <c r="B27" s="587"/>
      <c r="C27" s="605" t="s">
        <v>752</v>
      </c>
      <c r="D27" s="589"/>
      <c r="E27" s="589"/>
      <c r="F27" s="589"/>
      <c r="G27" s="589"/>
      <c r="H27" s="589"/>
      <c r="I27" s="589"/>
      <c r="J27" s="589"/>
      <c r="K27" s="589"/>
      <c r="L27" s="589"/>
      <c r="M27" s="589"/>
      <c r="N27" s="589"/>
      <c r="O27" s="590"/>
    </row>
    <row r="28" spans="2:15" x14ac:dyDescent="0.3">
      <c r="B28" s="587"/>
      <c r="C28" s="589"/>
      <c r="D28" s="589"/>
      <c r="E28" s="589"/>
      <c r="F28" s="589"/>
      <c r="G28" s="589"/>
      <c r="H28" s="589"/>
      <c r="I28" s="589"/>
      <c r="J28" s="589"/>
      <c r="K28" s="589"/>
      <c r="L28" s="589"/>
      <c r="M28" s="589"/>
      <c r="N28" s="589"/>
      <c r="O28" s="590"/>
    </row>
    <row r="29" spans="2:15" x14ac:dyDescent="0.3">
      <c r="B29" s="606" t="s">
        <v>761</v>
      </c>
      <c r="C29" s="607"/>
      <c r="D29" s="607"/>
      <c r="E29" s="607"/>
      <c r="F29" s="607"/>
      <c r="G29" s="607"/>
      <c r="H29" s="607"/>
      <c r="I29" s="607"/>
      <c r="J29" s="607"/>
      <c r="K29" s="607"/>
      <c r="L29" s="607"/>
      <c r="M29" s="607"/>
      <c r="N29" s="607"/>
      <c r="O29" s="608"/>
    </row>
    <row r="30" spans="2:15" x14ac:dyDescent="0.3">
      <c r="B30" s="604" t="s">
        <v>762</v>
      </c>
      <c r="C30" s="609"/>
      <c r="D30" s="609"/>
      <c r="E30" s="609"/>
      <c r="F30" s="609"/>
      <c r="G30" s="609"/>
      <c r="H30" s="609"/>
      <c r="I30" s="609"/>
      <c r="J30" s="609"/>
      <c r="K30" s="609"/>
      <c r="L30" s="609"/>
      <c r="M30" s="609"/>
      <c r="N30" s="609"/>
      <c r="O30" s="610"/>
    </row>
    <row r="31" spans="2:15" x14ac:dyDescent="0.3">
      <c r="B31" s="817" t="s">
        <v>763</v>
      </c>
      <c r="C31" s="818"/>
      <c r="D31" s="818"/>
      <c r="E31" s="818"/>
      <c r="F31" s="818"/>
      <c r="G31" s="818"/>
      <c r="H31" s="818"/>
      <c r="I31" s="818"/>
      <c r="J31" s="818"/>
      <c r="K31" s="818"/>
      <c r="L31" s="818"/>
      <c r="M31" s="818"/>
      <c r="N31" s="818"/>
      <c r="O31" s="819"/>
    </row>
    <row r="32" spans="2:15" x14ac:dyDescent="0.3">
      <c r="B32" s="817"/>
      <c r="C32" s="818"/>
      <c r="D32" s="818"/>
      <c r="E32" s="818"/>
      <c r="F32" s="818"/>
      <c r="G32" s="818"/>
      <c r="H32" s="818"/>
      <c r="I32" s="818"/>
      <c r="J32" s="818"/>
      <c r="K32" s="818"/>
      <c r="L32" s="818"/>
      <c r="M32" s="818"/>
      <c r="N32" s="818"/>
      <c r="O32" s="819"/>
    </row>
    <row r="33" spans="2:15" x14ac:dyDescent="0.3">
      <c r="B33" s="813"/>
      <c r="C33" s="814"/>
      <c r="D33" s="814"/>
      <c r="E33" s="814"/>
      <c r="F33" s="814"/>
      <c r="G33" s="814"/>
      <c r="H33" s="814"/>
      <c r="I33" s="814"/>
      <c r="J33" s="814"/>
      <c r="K33" s="814"/>
      <c r="L33" s="815"/>
      <c r="M33" s="815"/>
      <c r="N33" s="815"/>
      <c r="O33" s="816"/>
    </row>
    <row r="34" spans="2:15" x14ac:dyDescent="0.3">
      <c r="B34" s="614"/>
      <c r="C34" s="615"/>
      <c r="D34" s="615"/>
      <c r="E34" s="615"/>
      <c r="F34" s="615"/>
      <c r="G34" s="615"/>
      <c r="H34" s="615"/>
      <c r="I34" s="615"/>
      <c r="J34" s="615"/>
      <c r="K34" s="615"/>
      <c r="L34" s="615"/>
      <c r="M34" s="615"/>
      <c r="N34" s="615"/>
      <c r="O34" s="615"/>
    </row>
    <row r="35" spans="2:15" x14ac:dyDescent="0.3">
      <c r="B35" s="583" t="s">
        <v>764</v>
      </c>
      <c r="C35" s="40"/>
      <c r="D35" s="40"/>
      <c r="E35" s="513"/>
      <c r="F35" s="513"/>
      <c r="G35" s="513"/>
      <c r="H35" s="513"/>
      <c r="I35" s="513"/>
      <c r="J35" s="513"/>
      <c r="K35" s="513"/>
      <c r="L35" s="513"/>
      <c r="M35" s="513"/>
      <c r="N35" s="513"/>
      <c r="O35" s="514"/>
    </row>
    <row r="36" spans="2:15" x14ac:dyDescent="0.3">
      <c r="B36" s="521"/>
      <c r="C36" s="513"/>
      <c r="D36" s="513"/>
      <c r="E36" s="513"/>
      <c r="F36" s="513"/>
      <c r="G36" s="513"/>
      <c r="H36" s="513"/>
      <c r="I36" s="513"/>
      <c r="J36" s="513"/>
      <c r="K36" s="513"/>
      <c r="L36" s="513"/>
      <c r="M36" s="513"/>
      <c r="N36" s="513"/>
      <c r="O36" s="514"/>
    </row>
    <row r="37" spans="2:15" x14ac:dyDescent="0.3">
      <c r="B37" s="521"/>
      <c r="C37" s="513"/>
      <c r="D37" s="513"/>
      <c r="E37" s="513"/>
      <c r="F37" s="513"/>
      <c r="G37" s="513"/>
      <c r="H37" s="513"/>
      <c r="I37" s="513"/>
      <c r="J37" s="513"/>
      <c r="K37" s="513"/>
      <c r="L37" s="513"/>
      <c r="M37" s="513"/>
      <c r="N37" s="513"/>
      <c r="O37" s="514"/>
    </row>
    <row r="38" spans="2:15" x14ac:dyDescent="0.3">
      <c r="B38" s="521"/>
      <c r="C38" s="513"/>
      <c r="D38" s="513"/>
      <c r="E38" s="513"/>
      <c r="F38" s="513"/>
      <c r="G38" s="513"/>
      <c r="H38" s="513"/>
      <c r="I38" s="513"/>
      <c r="J38" s="513"/>
      <c r="K38" s="513"/>
      <c r="L38" s="513"/>
      <c r="M38" s="513"/>
      <c r="N38" s="513"/>
      <c r="O38" s="514"/>
    </row>
    <row r="39" spans="2:15" x14ac:dyDescent="0.3">
      <c r="B39" s="521"/>
      <c r="C39" s="513"/>
      <c r="D39" s="513"/>
      <c r="E39" s="513"/>
      <c r="F39" s="513"/>
      <c r="G39" s="513"/>
      <c r="H39" s="513"/>
      <c r="I39" s="513"/>
      <c r="J39" s="513"/>
      <c r="K39" s="513"/>
      <c r="L39" s="513"/>
      <c r="M39" s="513"/>
      <c r="N39" s="513"/>
      <c r="O39" s="514"/>
    </row>
    <row r="40" spans="2:15" x14ac:dyDescent="0.3">
      <c r="B40" s="521"/>
      <c r="C40" s="513"/>
      <c r="D40" s="513"/>
      <c r="E40" s="513"/>
      <c r="F40" s="513"/>
      <c r="G40" s="513"/>
      <c r="H40" s="513"/>
      <c r="I40" s="513"/>
      <c r="J40" s="513"/>
      <c r="K40" s="513"/>
      <c r="L40" s="513"/>
      <c r="M40" s="513"/>
      <c r="N40" s="513"/>
      <c r="O40" s="514"/>
    </row>
    <row r="41" spans="2:15" x14ac:dyDescent="0.3">
      <c r="B41" s="521"/>
      <c r="C41" s="513"/>
      <c r="D41" s="513"/>
      <c r="E41" s="513"/>
      <c r="F41" s="513"/>
      <c r="G41" s="513"/>
      <c r="H41" s="513"/>
      <c r="I41" s="513"/>
      <c r="J41" s="513"/>
      <c r="K41" s="513"/>
      <c r="L41" s="513"/>
      <c r="M41" s="513"/>
      <c r="N41" s="513"/>
      <c r="O41" s="514"/>
    </row>
    <row r="42" spans="2:15" x14ac:dyDescent="0.3">
      <c r="B42" s="614"/>
      <c r="C42" s="615"/>
      <c r="D42" s="615"/>
      <c r="E42" s="615"/>
      <c r="F42" s="615"/>
      <c r="G42" s="615"/>
      <c r="H42" s="615"/>
      <c r="I42" s="615"/>
      <c r="J42" s="615"/>
      <c r="K42" s="615"/>
      <c r="L42" s="615"/>
      <c r="M42" s="615"/>
      <c r="N42" s="615"/>
      <c r="O42" s="615"/>
    </row>
    <row r="43" spans="2:15" x14ac:dyDescent="0.3">
      <c r="B43" s="520" t="s">
        <v>709</v>
      </c>
      <c r="C43" s="513"/>
      <c r="D43" s="513"/>
      <c r="E43" s="513"/>
      <c r="F43" s="513"/>
      <c r="G43" s="513"/>
      <c r="H43" s="513"/>
      <c r="I43" s="513"/>
      <c r="J43" s="513"/>
      <c r="K43" s="513"/>
      <c r="L43" s="513"/>
      <c r="M43" s="513"/>
      <c r="N43" s="513"/>
      <c r="O43" s="514"/>
    </row>
    <row r="44" spans="2:15" x14ac:dyDescent="0.3">
      <c r="B44" s="521"/>
      <c r="C44" s="513"/>
      <c r="D44" s="513"/>
      <c r="E44" s="513"/>
      <c r="F44" s="513"/>
      <c r="G44" s="513"/>
      <c r="H44" s="513"/>
      <c r="I44" s="513"/>
      <c r="J44" s="513"/>
      <c r="K44" s="513"/>
      <c r="L44" s="513"/>
      <c r="M44" s="513"/>
      <c r="N44" s="513"/>
      <c r="O44" s="514"/>
    </row>
    <row r="45" spans="2:15" x14ac:dyDescent="0.3">
      <c r="B45" s="521"/>
      <c r="C45" s="513"/>
      <c r="D45" s="513"/>
      <c r="E45" s="513"/>
      <c r="F45" s="513"/>
      <c r="G45" s="513"/>
      <c r="H45" s="513"/>
      <c r="I45" s="513"/>
      <c r="J45" s="513"/>
      <c r="K45" s="513"/>
      <c r="L45" s="513"/>
      <c r="M45" s="513"/>
      <c r="N45" s="513"/>
      <c r="O45" s="514"/>
    </row>
    <row r="46" spans="2:15" x14ac:dyDescent="0.3">
      <c r="B46" s="521"/>
      <c r="C46" s="513"/>
      <c r="D46" s="513"/>
      <c r="E46" s="513"/>
      <c r="F46" s="513"/>
      <c r="G46" s="513"/>
      <c r="H46" s="513"/>
      <c r="I46" s="513"/>
      <c r="J46" s="513"/>
      <c r="K46" s="513"/>
      <c r="L46" s="513"/>
      <c r="M46" s="513"/>
      <c r="N46" s="513"/>
      <c r="O46" s="514"/>
    </row>
    <row r="47" spans="2:15" x14ac:dyDescent="0.3">
      <c r="B47" s="521"/>
      <c r="C47" s="513"/>
      <c r="D47" s="513"/>
      <c r="E47" s="513"/>
      <c r="F47" s="513"/>
      <c r="G47" s="513"/>
      <c r="H47" s="513"/>
      <c r="I47" s="513"/>
      <c r="J47" s="513"/>
      <c r="K47" s="513"/>
      <c r="L47" s="513"/>
      <c r="M47" s="513"/>
      <c r="N47" s="513"/>
      <c r="O47" s="514"/>
    </row>
    <row r="48" spans="2:15" x14ac:dyDescent="0.3">
      <c r="B48" s="521"/>
      <c r="C48" s="513"/>
      <c r="D48" s="513"/>
      <c r="E48" s="513"/>
      <c r="F48" s="513"/>
      <c r="G48" s="513"/>
      <c r="H48" s="513"/>
      <c r="I48" s="513"/>
      <c r="J48" s="513"/>
      <c r="K48" s="513"/>
      <c r="L48" s="513"/>
      <c r="M48" s="513"/>
      <c r="N48" s="513"/>
      <c r="O48" s="514"/>
    </row>
    <row r="49" spans="2:15" x14ac:dyDescent="0.3">
      <c r="B49" s="521"/>
      <c r="C49" s="513"/>
      <c r="D49" s="513"/>
      <c r="E49" s="513"/>
      <c r="F49" s="513"/>
      <c r="G49" s="513"/>
      <c r="H49" s="513"/>
      <c r="I49" s="513"/>
      <c r="J49" s="513"/>
      <c r="K49" s="513"/>
      <c r="L49" s="513"/>
      <c r="M49" s="513"/>
      <c r="N49" s="513"/>
      <c r="O49" s="514"/>
    </row>
    <row r="50" spans="2:15" x14ac:dyDescent="0.3">
      <c r="B50" s="519"/>
      <c r="C50" s="513"/>
      <c r="D50" s="513"/>
      <c r="E50" s="513"/>
      <c r="F50" s="513"/>
      <c r="G50" s="513"/>
      <c r="H50" s="513"/>
      <c r="I50" s="513"/>
      <c r="J50" s="513"/>
      <c r="K50" s="513"/>
      <c r="L50" s="513"/>
      <c r="M50" s="513"/>
      <c r="N50" s="513"/>
      <c r="O50" s="514"/>
    </row>
    <row r="51" spans="2:15" x14ac:dyDescent="0.3">
      <c r="B51" s="519"/>
      <c r="C51" s="513"/>
      <c r="D51" s="513"/>
      <c r="E51" s="513"/>
      <c r="F51" s="513"/>
      <c r="G51" s="513"/>
      <c r="H51" s="513"/>
      <c r="I51" s="513"/>
      <c r="J51" s="513"/>
      <c r="K51" s="513"/>
      <c r="L51" s="513"/>
      <c r="M51" s="513"/>
      <c r="N51" s="513"/>
      <c r="O51" s="514"/>
    </row>
    <row r="52" spans="2:15" x14ac:dyDescent="0.3">
      <c r="B52" s="519"/>
      <c r="C52" s="513"/>
      <c r="D52" s="513"/>
      <c r="E52" s="513"/>
      <c r="F52" s="513"/>
      <c r="G52" s="513"/>
      <c r="H52" s="513"/>
      <c r="I52" s="513"/>
      <c r="J52" s="513"/>
      <c r="K52" s="513"/>
      <c r="L52" s="513"/>
      <c r="M52" s="513"/>
      <c r="N52" s="513"/>
      <c r="O52" s="514"/>
    </row>
    <row r="53" spans="2:15" x14ac:dyDescent="0.3">
      <c r="B53" s="519"/>
      <c r="C53" s="513"/>
      <c r="D53" s="513"/>
      <c r="E53" s="513"/>
      <c r="F53" s="513"/>
      <c r="G53" s="513"/>
      <c r="H53" s="513"/>
      <c r="I53" s="513"/>
      <c r="J53" s="513"/>
      <c r="K53" s="513"/>
      <c r="L53" s="513"/>
      <c r="M53" s="513"/>
      <c r="N53" s="513"/>
      <c r="O53" s="514"/>
    </row>
    <row r="54" spans="2:15" x14ac:dyDescent="0.3">
      <c r="B54" s="519"/>
      <c r="C54" s="513"/>
      <c r="D54" s="513"/>
      <c r="E54" s="513"/>
      <c r="F54" s="513"/>
      <c r="G54" s="513"/>
      <c r="H54" s="513"/>
      <c r="I54" s="513"/>
      <c r="J54" s="513"/>
      <c r="K54" s="513"/>
      <c r="L54" s="513"/>
      <c r="M54" s="513"/>
      <c r="N54" s="513"/>
      <c r="O54" s="514"/>
    </row>
    <row r="55" spans="2:15" x14ac:dyDescent="0.3">
      <c r="B55" s="519"/>
      <c r="C55" s="513"/>
      <c r="D55" s="513"/>
      <c r="E55" s="513"/>
      <c r="F55" s="513"/>
      <c r="G55" s="513"/>
      <c r="H55" s="513"/>
      <c r="I55" s="513"/>
      <c r="J55" s="513"/>
      <c r="K55" s="513"/>
      <c r="L55" s="513"/>
      <c r="M55" s="513"/>
      <c r="N55" s="513"/>
      <c r="O55" s="514"/>
    </row>
    <row r="56" spans="2:15" x14ac:dyDescent="0.3">
      <c r="B56" s="519"/>
      <c r="C56" s="513"/>
      <c r="D56" s="513"/>
      <c r="E56" s="513"/>
      <c r="F56" s="513"/>
      <c r="G56" s="513"/>
      <c r="H56" s="513"/>
      <c r="I56" s="513"/>
      <c r="J56" s="513"/>
      <c r="K56" s="513"/>
      <c r="L56" s="513"/>
      <c r="M56" s="513"/>
      <c r="N56" s="513"/>
      <c r="O56" s="514"/>
    </row>
    <row r="57" spans="2:15" x14ac:dyDescent="0.3">
      <c r="B57" s="519"/>
      <c r="C57" s="513"/>
      <c r="D57" s="513"/>
      <c r="E57" s="513"/>
      <c r="F57" s="513"/>
      <c r="G57" s="513"/>
      <c r="H57" s="513"/>
      <c r="I57" s="513"/>
      <c r="J57" s="513"/>
      <c r="K57" s="513"/>
      <c r="L57" s="513"/>
      <c r="M57" s="513"/>
      <c r="N57" s="513"/>
      <c r="O57" s="514"/>
    </row>
    <row r="58" spans="2:15" x14ac:dyDescent="0.3">
      <c r="B58" s="519"/>
      <c r="C58" s="513"/>
      <c r="D58" s="513"/>
      <c r="E58" s="513"/>
      <c r="F58" s="513"/>
      <c r="G58" s="513"/>
      <c r="H58" s="513"/>
      <c r="I58" s="513"/>
      <c r="J58" s="513"/>
      <c r="K58" s="513"/>
      <c r="L58" s="513"/>
      <c r="M58" s="513"/>
      <c r="N58" s="513"/>
      <c r="O58" s="514"/>
    </row>
    <row r="59" spans="2:15" x14ac:dyDescent="0.3">
      <c r="B59" s="519"/>
      <c r="C59" s="513"/>
      <c r="D59" s="513"/>
      <c r="E59" s="513"/>
      <c r="F59" s="513"/>
      <c r="G59" s="513"/>
      <c r="H59" s="513"/>
      <c r="I59" s="513"/>
      <c r="J59" s="513"/>
      <c r="K59" s="513"/>
      <c r="L59" s="513"/>
      <c r="M59" s="513"/>
      <c r="N59" s="513"/>
      <c r="O59" s="514"/>
    </row>
    <row r="60" spans="2:15" x14ac:dyDescent="0.3">
      <c r="B60" s="519"/>
      <c r="C60" s="513"/>
      <c r="D60" s="513"/>
      <c r="E60" s="513"/>
      <c r="F60" s="513"/>
      <c r="G60" s="513"/>
      <c r="H60" s="513"/>
      <c r="I60" s="513"/>
      <c r="J60" s="513"/>
      <c r="K60" s="513"/>
      <c r="L60" s="513"/>
      <c r="M60" s="513"/>
      <c r="N60" s="513"/>
      <c r="O60" s="514"/>
    </row>
    <row r="61" spans="2:15" x14ac:dyDescent="0.3">
      <c r="B61" s="519"/>
      <c r="C61" s="513"/>
      <c r="D61" s="513"/>
      <c r="E61" s="513"/>
      <c r="F61" s="513"/>
      <c r="G61" s="513"/>
      <c r="H61" s="513"/>
      <c r="I61" s="513"/>
      <c r="J61" s="513"/>
      <c r="K61" s="513"/>
      <c r="L61" s="513"/>
      <c r="M61" s="513"/>
      <c r="N61" s="513"/>
      <c r="O61" s="514"/>
    </row>
    <row r="62" spans="2:15" x14ac:dyDescent="0.3">
      <c r="B62" s="519"/>
      <c r="C62" s="513"/>
      <c r="D62" s="513"/>
      <c r="E62" s="513"/>
      <c r="F62" s="513"/>
      <c r="G62" s="513"/>
      <c r="H62" s="513"/>
      <c r="I62" s="513"/>
      <c r="J62" s="513"/>
      <c r="K62" s="513"/>
      <c r="L62" s="513"/>
      <c r="M62" s="513"/>
      <c r="N62" s="513"/>
      <c r="O62" s="514"/>
    </row>
    <row r="63" spans="2:15" x14ac:dyDescent="0.3">
      <c r="B63" s="519"/>
      <c r="C63" s="513"/>
      <c r="D63" s="513"/>
      <c r="E63" s="513"/>
      <c r="F63" s="513"/>
      <c r="G63" s="513"/>
      <c r="H63" s="513"/>
      <c r="I63" s="513"/>
      <c r="J63" s="513"/>
      <c r="K63" s="513"/>
      <c r="L63" s="513"/>
      <c r="M63" s="513"/>
      <c r="N63" s="513"/>
      <c r="O63" s="514"/>
    </row>
    <row r="64" spans="2:15" x14ac:dyDescent="0.3">
      <c r="B64" s="519"/>
      <c r="C64" s="513"/>
      <c r="D64" s="513"/>
      <c r="E64" s="513"/>
      <c r="F64" s="513"/>
      <c r="G64" s="513"/>
      <c r="H64" s="513"/>
      <c r="I64" s="513"/>
      <c r="J64" s="513"/>
      <c r="K64" s="513"/>
      <c r="L64" s="513"/>
      <c r="M64" s="513"/>
      <c r="N64" s="513"/>
      <c r="O64" s="514"/>
    </row>
    <row r="65" spans="2:15" x14ac:dyDescent="0.3">
      <c r="B65" s="515"/>
      <c r="C65" s="516"/>
      <c r="D65" s="516"/>
      <c r="E65" s="516"/>
      <c r="F65" s="516"/>
      <c r="G65" s="516"/>
      <c r="H65" s="516"/>
      <c r="I65" s="516"/>
      <c r="J65" s="516"/>
      <c r="K65" s="516"/>
      <c r="L65" s="516"/>
      <c r="M65" s="516"/>
      <c r="N65" s="516"/>
      <c r="O65" s="517"/>
    </row>
  </sheetData>
  <mergeCells count="3">
    <mergeCell ref="C5:C6"/>
    <mergeCell ref="B31:O32"/>
    <mergeCell ref="B33:O33"/>
  </mergeCell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B2"/>
  <sheetViews>
    <sheetView workbookViewId="0">
      <selection activeCell="B2" sqref="B2"/>
    </sheetView>
  </sheetViews>
  <sheetFormatPr defaultRowHeight="14.4" x14ac:dyDescent="0.3"/>
  <sheetData>
    <row r="2" spans="2:2" ht="18" x14ac:dyDescent="0.35">
      <c r="B2" s="56" t="s">
        <v>68</v>
      </c>
    </row>
  </sheetData>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B1:O64"/>
  <sheetViews>
    <sheetView topLeftCell="A5" workbookViewId="0">
      <selection activeCell="B2" sqref="B2"/>
    </sheetView>
  </sheetViews>
  <sheetFormatPr defaultColWidth="8.77734375" defaultRowHeight="14.4" x14ac:dyDescent="0.3"/>
  <cols>
    <col min="1" max="1" width="8.77734375" customWidth="1"/>
    <col min="2" max="2" width="11.77734375" customWidth="1"/>
    <col min="3" max="3" width="33.77734375" customWidth="1"/>
    <col min="4" max="4" width="12.77734375" customWidth="1"/>
    <col min="5" max="15" width="11.77734375" customWidth="1"/>
  </cols>
  <sheetData>
    <row r="1" spans="2:15" x14ac:dyDescent="0.3">
      <c r="N1" s="15" t="str">
        <f>HYPERLINK("#'Navigation'!A1","Navigation")</f>
        <v>Navigation</v>
      </c>
    </row>
    <row r="2" spans="2:15" ht="15.6" x14ac:dyDescent="0.3">
      <c r="B2" s="201" t="s">
        <v>771</v>
      </c>
      <c r="N2" s="508"/>
    </row>
    <row r="3" spans="2:15" x14ac:dyDescent="0.3">
      <c r="B3" s="24"/>
    </row>
    <row r="4" spans="2:15" x14ac:dyDescent="0.3">
      <c r="B4" s="584" t="s">
        <v>737</v>
      </c>
      <c r="C4" s="585"/>
      <c r="D4" s="585"/>
      <c r="E4" s="585"/>
      <c r="F4" s="585"/>
      <c r="G4" s="585"/>
      <c r="H4" s="585"/>
      <c r="I4" s="585"/>
      <c r="J4" s="585"/>
      <c r="K4" s="585"/>
      <c r="L4" s="585"/>
      <c r="M4" s="585"/>
      <c r="N4" s="585"/>
      <c r="O4" s="586"/>
    </row>
    <row r="5" spans="2:15" x14ac:dyDescent="0.3">
      <c r="B5" s="587"/>
      <c r="C5" s="812"/>
      <c r="D5" s="588" t="s">
        <v>738</v>
      </c>
      <c r="E5" s="588" t="s">
        <v>739</v>
      </c>
      <c r="F5" s="589"/>
      <c r="G5" s="589"/>
      <c r="H5" s="589"/>
      <c r="I5" s="589"/>
      <c r="J5" s="589"/>
      <c r="K5" s="589"/>
      <c r="L5" s="589"/>
      <c r="M5" s="589"/>
      <c r="N5" s="589"/>
      <c r="O5" s="590"/>
    </row>
    <row r="6" spans="2:15" x14ac:dyDescent="0.3">
      <c r="B6" s="587"/>
      <c r="C6" s="812"/>
      <c r="D6" s="591" t="s">
        <v>740</v>
      </c>
      <c r="E6" s="591" t="s">
        <v>741</v>
      </c>
      <c r="F6" s="589"/>
      <c r="G6" s="589"/>
      <c r="H6" s="589"/>
      <c r="I6" s="589"/>
      <c r="J6" s="589"/>
      <c r="K6" s="589"/>
      <c r="L6" s="589"/>
      <c r="M6" s="589"/>
      <c r="N6" s="589"/>
      <c r="O6" s="590"/>
    </row>
    <row r="7" spans="2:15" x14ac:dyDescent="0.3">
      <c r="B7" s="587"/>
      <c r="C7" s="592">
        <v>43830</v>
      </c>
      <c r="D7" s="593">
        <v>100</v>
      </c>
      <c r="E7" s="594">
        <v>1</v>
      </c>
      <c r="F7" s="589"/>
      <c r="G7" s="589"/>
      <c r="H7" s="589"/>
      <c r="I7" s="589"/>
      <c r="J7" s="589"/>
      <c r="K7" s="589"/>
      <c r="L7" s="589"/>
      <c r="M7" s="589"/>
      <c r="N7" s="589"/>
      <c r="O7" s="590"/>
    </row>
    <row r="8" spans="2:15" x14ac:dyDescent="0.3">
      <c r="B8" s="587"/>
      <c r="C8" s="595" t="s">
        <v>694</v>
      </c>
      <c r="D8" s="593">
        <v>150</v>
      </c>
      <c r="E8" s="593">
        <v>0.7</v>
      </c>
      <c r="F8" s="589"/>
      <c r="G8" s="589"/>
      <c r="H8" s="589"/>
      <c r="I8" s="589"/>
      <c r="J8" s="589"/>
      <c r="K8" s="589"/>
      <c r="L8" s="589"/>
      <c r="M8" s="589"/>
      <c r="N8" s="589"/>
      <c r="O8" s="590"/>
    </row>
    <row r="9" spans="2:15" x14ac:dyDescent="0.3">
      <c r="B9" s="587"/>
      <c r="C9" s="592">
        <v>44196</v>
      </c>
      <c r="D9" s="593">
        <v>225</v>
      </c>
      <c r="E9" s="593">
        <v>0.5</v>
      </c>
      <c r="F9" s="589"/>
      <c r="G9" s="589"/>
      <c r="H9" s="589"/>
      <c r="I9" s="589"/>
      <c r="J9" s="589"/>
      <c r="K9" s="589"/>
      <c r="L9" s="589"/>
      <c r="M9" s="589"/>
      <c r="N9" s="589"/>
      <c r="O9" s="590"/>
    </row>
    <row r="10" spans="2:15" x14ac:dyDescent="0.3">
      <c r="B10" s="587"/>
      <c r="C10" s="589"/>
      <c r="D10" s="589"/>
      <c r="E10" s="589"/>
      <c r="F10" s="589"/>
      <c r="G10" s="589"/>
      <c r="H10" s="589"/>
      <c r="I10" s="589"/>
      <c r="J10" s="589"/>
      <c r="K10" s="589"/>
      <c r="L10" s="589"/>
      <c r="M10" s="589"/>
      <c r="N10" s="589"/>
      <c r="O10" s="590"/>
    </row>
    <row r="11" spans="2:15" x14ac:dyDescent="0.3">
      <c r="B11" s="587"/>
      <c r="C11" s="596" t="s">
        <v>742</v>
      </c>
      <c r="D11" s="597"/>
      <c r="E11" s="598"/>
      <c r="F11" s="589"/>
      <c r="G11" s="589"/>
      <c r="H11" s="589"/>
      <c r="I11" s="589"/>
      <c r="J11" s="589"/>
      <c r="K11" s="589"/>
      <c r="L11" s="589"/>
      <c r="M11" s="589"/>
      <c r="N11" s="589"/>
      <c r="O11" s="590"/>
    </row>
    <row r="12" spans="2:15" x14ac:dyDescent="0.3">
      <c r="B12" s="587"/>
      <c r="C12" s="599" t="s">
        <v>743</v>
      </c>
      <c r="D12" s="600">
        <v>2020</v>
      </c>
      <c r="E12" s="600">
        <v>2019</v>
      </c>
      <c r="F12" s="589"/>
      <c r="G12" s="589"/>
      <c r="H12" s="589"/>
      <c r="I12" s="589"/>
      <c r="J12" s="589"/>
      <c r="K12" s="589"/>
      <c r="L12" s="589"/>
      <c r="M12" s="589"/>
      <c r="N12" s="589"/>
      <c r="O12" s="590"/>
    </row>
    <row r="13" spans="2:15" x14ac:dyDescent="0.3">
      <c r="B13" s="587"/>
      <c r="C13" s="601" t="s">
        <v>82</v>
      </c>
      <c r="D13" s="602">
        <v>5000</v>
      </c>
      <c r="E13" s="602">
        <v>1500</v>
      </c>
      <c r="F13" s="589"/>
      <c r="G13" s="589"/>
      <c r="H13" s="589"/>
      <c r="I13" s="589"/>
      <c r="J13" s="589"/>
      <c r="K13" s="589"/>
      <c r="L13" s="589"/>
      <c r="M13" s="589"/>
      <c r="N13" s="589"/>
      <c r="O13" s="590"/>
    </row>
    <row r="14" spans="2:15" x14ac:dyDescent="0.3">
      <c r="B14" s="587"/>
      <c r="C14" s="601" t="s">
        <v>744</v>
      </c>
      <c r="D14" s="602">
        <v>23800</v>
      </c>
      <c r="E14" s="602">
        <v>12200</v>
      </c>
      <c r="F14" s="589"/>
      <c r="G14" s="589"/>
      <c r="H14" s="589"/>
      <c r="I14" s="589"/>
      <c r="J14" s="589"/>
      <c r="K14" s="589"/>
      <c r="L14" s="589"/>
      <c r="M14" s="589"/>
      <c r="N14" s="589"/>
      <c r="O14" s="590"/>
    </row>
    <row r="15" spans="2:15" ht="16.2" customHeight="1" x14ac:dyDescent="0.3">
      <c r="B15" s="587"/>
      <c r="C15" s="601" t="s">
        <v>87</v>
      </c>
      <c r="D15" s="602">
        <v>5000</v>
      </c>
      <c r="E15" s="602">
        <v>1800</v>
      </c>
      <c r="F15" s="589"/>
      <c r="G15" s="589"/>
      <c r="H15" s="589"/>
      <c r="I15" s="589"/>
      <c r="J15" s="589"/>
      <c r="K15" s="589"/>
      <c r="L15" s="589"/>
      <c r="M15" s="589"/>
      <c r="N15" s="589"/>
      <c r="O15" s="590"/>
    </row>
    <row r="16" spans="2:15" x14ac:dyDescent="0.3">
      <c r="B16" s="587"/>
      <c r="C16" s="601" t="s">
        <v>37</v>
      </c>
      <c r="D16" s="603">
        <v>500</v>
      </c>
      <c r="E16" s="603">
        <v>300</v>
      </c>
      <c r="F16" s="589"/>
      <c r="G16" s="589"/>
      <c r="H16" s="589"/>
      <c r="I16" s="589"/>
      <c r="J16" s="589"/>
      <c r="K16" s="589"/>
      <c r="L16" s="589"/>
      <c r="M16" s="589"/>
      <c r="N16" s="589"/>
      <c r="O16" s="590"/>
    </row>
    <row r="17" spans="2:15" x14ac:dyDescent="0.3">
      <c r="B17" s="587"/>
      <c r="C17" s="601" t="s">
        <v>88</v>
      </c>
      <c r="D17" s="603">
        <v>900</v>
      </c>
      <c r="E17" s="603">
        <v>300</v>
      </c>
      <c r="F17" s="589"/>
      <c r="G17" s="589"/>
      <c r="H17" s="589"/>
      <c r="I17" s="589"/>
      <c r="J17" s="589"/>
      <c r="K17" s="589"/>
      <c r="L17" s="589"/>
      <c r="M17" s="589"/>
      <c r="N17" s="589"/>
      <c r="O17" s="590"/>
    </row>
    <row r="18" spans="2:15" x14ac:dyDescent="0.3">
      <c r="B18" s="587"/>
      <c r="C18" s="601" t="s">
        <v>745</v>
      </c>
      <c r="D18" s="602">
        <v>1000</v>
      </c>
      <c r="E18" s="603">
        <v>100</v>
      </c>
      <c r="F18" s="589"/>
      <c r="G18" s="589"/>
      <c r="H18" s="589"/>
      <c r="I18" s="589"/>
      <c r="J18" s="589"/>
      <c r="K18" s="589"/>
      <c r="L18" s="589"/>
      <c r="M18" s="589"/>
      <c r="N18" s="589"/>
      <c r="O18" s="590"/>
    </row>
    <row r="19" spans="2:15" x14ac:dyDescent="0.3">
      <c r="B19" s="587"/>
      <c r="C19" s="601" t="s">
        <v>89</v>
      </c>
      <c r="D19" s="602">
        <v>3600</v>
      </c>
      <c r="E19" s="602">
        <v>1200</v>
      </c>
      <c r="F19" s="589"/>
      <c r="G19" s="589"/>
      <c r="H19" s="589"/>
      <c r="I19" s="589"/>
      <c r="J19" s="589"/>
      <c r="K19" s="589"/>
      <c r="L19" s="589"/>
      <c r="M19" s="589"/>
      <c r="N19" s="589"/>
      <c r="O19" s="590"/>
    </row>
    <row r="20" spans="2:15" x14ac:dyDescent="0.3">
      <c r="B20" s="587"/>
      <c r="C20" s="589"/>
      <c r="D20" s="589"/>
      <c r="E20" s="589"/>
      <c r="F20" s="589"/>
      <c r="G20" s="589"/>
      <c r="H20" s="589"/>
      <c r="I20" s="589"/>
      <c r="J20" s="589"/>
      <c r="K20" s="589"/>
      <c r="L20" s="589"/>
      <c r="M20" s="589"/>
      <c r="N20" s="589"/>
      <c r="O20" s="590"/>
    </row>
    <row r="21" spans="2:15" x14ac:dyDescent="0.3">
      <c r="B21" s="604" t="s">
        <v>746</v>
      </c>
      <c r="C21" s="589"/>
      <c r="D21" s="589"/>
      <c r="E21" s="589"/>
      <c r="F21" s="589"/>
      <c r="G21" s="589"/>
      <c r="H21" s="589"/>
      <c r="I21" s="589"/>
      <c r="J21" s="589"/>
      <c r="K21" s="589"/>
      <c r="L21" s="589"/>
      <c r="M21" s="589"/>
      <c r="N21" s="589"/>
      <c r="O21" s="590"/>
    </row>
    <row r="22" spans="2:15" x14ac:dyDescent="0.3">
      <c r="B22" s="587"/>
      <c r="C22" s="605" t="s">
        <v>747</v>
      </c>
      <c r="D22" s="589"/>
      <c r="E22" s="589"/>
      <c r="F22" s="589"/>
      <c r="G22" s="589"/>
      <c r="H22" s="589"/>
      <c r="I22" s="589"/>
      <c r="J22" s="589"/>
      <c r="K22" s="589"/>
      <c r="L22" s="589"/>
      <c r="M22" s="589"/>
      <c r="N22" s="589"/>
      <c r="O22" s="590"/>
    </row>
    <row r="23" spans="2:15" x14ac:dyDescent="0.3">
      <c r="B23" s="587"/>
      <c r="C23" s="605" t="s">
        <v>748</v>
      </c>
      <c r="D23" s="589"/>
      <c r="E23" s="589"/>
      <c r="F23" s="589"/>
      <c r="G23" s="589"/>
      <c r="H23" s="589"/>
      <c r="I23" s="589"/>
      <c r="J23" s="589"/>
      <c r="K23" s="589"/>
      <c r="L23" s="589"/>
      <c r="M23" s="589"/>
      <c r="N23" s="589"/>
      <c r="O23" s="590"/>
    </row>
    <row r="24" spans="2:15" x14ac:dyDescent="0.3">
      <c r="B24" s="587"/>
      <c r="C24" s="605" t="s">
        <v>749</v>
      </c>
      <c r="D24" s="589"/>
      <c r="E24" s="589"/>
      <c r="F24" s="589"/>
      <c r="G24" s="589"/>
      <c r="H24" s="589"/>
      <c r="I24" s="589"/>
      <c r="J24" s="589"/>
      <c r="K24" s="589"/>
      <c r="L24" s="589"/>
      <c r="M24" s="589"/>
      <c r="N24" s="589"/>
      <c r="O24" s="590"/>
    </row>
    <row r="25" spans="2:15" x14ac:dyDescent="0.3">
      <c r="B25" s="587"/>
      <c r="C25" s="605" t="s">
        <v>750</v>
      </c>
      <c r="D25" s="589"/>
      <c r="E25" s="589"/>
      <c r="F25" s="589"/>
      <c r="G25" s="589"/>
      <c r="H25" s="589"/>
      <c r="I25" s="589"/>
      <c r="J25" s="589"/>
      <c r="K25" s="589"/>
      <c r="L25" s="589"/>
      <c r="M25" s="589"/>
      <c r="N25" s="589"/>
      <c r="O25" s="590"/>
    </row>
    <row r="26" spans="2:15" x14ac:dyDescent="0.3">
      <c r="B26" s="587"/>
      <c r="C26" s="605" t="s">
        <v>751</v>
      </c>
      <c r="D26" s="589"/>
      <c r="E26" s="589"/>
      <c r="F26" s="589"/>
      <c r="G26" s="589"/>
      <c r="H26" s="589"/>
      <c r="I26" s="589"/>
      <c r="J26" s="589"/>
      <c r="K26" s="589"/>
      <c r="L26" s="589"/>
      <c r="M26" s="589"/>
      <c r="N26" s="589"/>
      <c r="O26" s="590"/>
    </row>
    <row r="27" spans="2:15" x14ac:dyDescent="0.3">
      <c r="B27" s="587"/>
      <c r="C27" s="605" t="s">
        <v>752</v>
      </c>
      <c r="D27" s="589"/>
      <c r="E27" s="589"/>
      <c r="F27" s="589"/>
      <c r="G27" s="589"/>
      <c r="H27" s="589"/>
      <c r="I27" s="589"/>
      <c r="J27" s="589"/>
      <c r="K27" s="589"/>
      <c r="L27" s="589"/>
      <c r="M27" s="589"/>
      <c r="N27" s="589"/>
      <c r="O27" s="590"/>
    </row>
    <row r="28" spans="2:15" x14ac:dyDescent="0.3">
      <c r="B28" s="587"/>
      <c r="C28" s="605"/>
      <c r="D28" s="589"/>
      <c r="E28" s="589"/>
      <c r="F28" s="589"/>
      <c r="G28" s="589"/>
      <c r="H28" s="589"/>
      <c r="I28" s="589"/>
      <c r="J28" s="589"/>
      <c r="K28" s="589"/>
      <c r="L28" s="589"/>
      <c r="M28" s="589"/>
      <c r="N28" s="589"/>
      <c r="O28" s="590"/>
    </row>
    <row r="29" spans="2:15" x14ac:dyDescent="0.3">
      <c r="B29" s="587" t="s">
        <v>766</v>
      </c>
      <c r="C29" s="589"/>
      <c r="D29" s="589"/>
      <c r="E29" s="589"/>
      <c r="F29" s="589"/>
      <c r="G29" s="589"/>
      <c r="H29" s="589"/>
      <c r="I29" s="589"/>
      <c r="J29" s="589"/>
      <c r="K29" s="589"/>
      <c r="L29" s="589"/>
      <c r="M29" s="589"/>
      <c r="N29" s="589"/>
      <c r="O29" s="590"/>
    </row>
    <row r="30" spans="2:15" ht="14.55" customHeight="1" x14ac:dyDescent="0.3">
      <c r="B30" s="562" t="s">
        <v>767</v>
      </c>
      <c r="C30" s="564"/>
      <c r="D30" s="564"/>
      <c r="E30" s="564"/>
      <c r="F30" s="564"/>
      <c r="G30" s="564"/>
      <c r="H30" s="564"/>
      <c r="I30" s="564"/>
      <c r="J30" s="564"/>
      <c r="K30" s="564"/>
      <c r="L30" s="564"/>
      <c r="M30" s="564"/>
      <c r="N30" s="564"/>
      <c r="O30" s="618"/>
    </row>
    <row r="31" spans="2:15" x14ac:dyDescent="0.3">
      <c r="B31" s="613" t="s">
        <v>768</v>
      </c>
      <c r="C31" s="564"/>
      <c r="D31" s="564"/>
      <c r="E31" s="564"/>
      <c r="F31" s="564"/>
      <c r="G31" s="564"/>
      <c r="H31" s="564"/>
      <c r="I31" s="564"/>
      <c r="J31" s="564"/>
      <c r="K31" s="564"/>
      <c r="L31" s="564"/>
      <c r="M31" s="564"/>
      <c r="N31" s="564"/>
      <c r="O31" s="618"/>
    </row>
    <row r="32" spans="2:15" x14ac:dyDescent="0.3">
      <c r="B32" s="813"/>
      <c r="C32" s="814"/>
      <c r="D32" s="814"/>
      <c r="E32" s="814"/>
      <c r="F32" s="814"/>
      <c r="G32" s="814"/>
      <c r="H32" s="814"/>
      <c r="I32" s="814"/>
      <c r="J32" s="814"/>
      <c r="K32" s="814"/>
      <c r="L32" s="815"/>
      <c r="M32" s="815"/>
      <c r="N32" s="815"/>
      <c r="O32" s="816"/>
    </row>
    <row r="33" spans="2:15" x14ac:dyDescent="0.3">
      <c r="B33" s="614"/>
      <c r="C33" s="615"/>
      <c r="D33" s="615"/>
      <c r="E33" s="615"/>
      <c r="F33" s="615"/>
      <c r="G33" s="615"/>
      <c r="H33" s="615"/>
      <c r="I33" s="615"/>
      <c r="J33" s="615"/>
      <c r="K33" s="615"/>
      <c r="L33" s="615"/>
      <c r="M33" s="615"/>
      <c r="N33" s="615"/>
      <c r="O33" s="615"/>
    </row>
    <row r="34" spans="2:15" x14ac:dyDescent="0.3">
      <c r="B34" s="583" t="s">
        <v>769</v>
      </c>
      <c r="C34" s="40"/>
      <c r="D34" s="40"/>
      <c r="E34" s="513"/>
      <c r="F34" s="513"/>
      <c r="G34" s="513"/>
      <c r="H34" s="513"/>
      <c r="I34" s="513"/>
      <c r="J34" s="513"/>
      <c r="K34" s="513"/>
      <c r="L34" s="513"/>
      <c r="M34" s="513"/>
      <c r="N34" s="513"/>
      <c r="O34" s="514"/>
    </row>
    <row r="35" spans="2:15" x14ac:dyDescent="0.3">
      <c r="B35" s="521"/>
      <c r="C35" s="513"/>
      <c r="D35" s="513"/>
      <c r="E35" s="513"/>
      <c r="F35" s="513"/>
      <c r="G35" s="513"/>
      <c r="H35" s="513"/>
      <c r="I35" s="513"/>
      <c r="J35" s="513"/>
      <c r="K35" s="513"/>
      <c r="L35" s="513"/>
      <c r="M35" s="513"/>
      <c r="N35" s="513"/>
      <c r="O35" s="514"/>
    </row>
    <row r="36" spans="2:15" x14ac:dyDescent="0.3">
      <c r="B36" s="521"/>
      <c r="C36" s="513"/>
      <c r="D36" s="513"/>
      <c r="E36" s="513"/>
      <c r="F36" s="513"/>
      <c r="G36" s="513"/>
      <c r="H36" s="513"/>
      <c r="I36" s="513"/>
      <c r="J36" s="513"/>
      <c r="K36" s="513"/>
      <c r="L36" s="513"/>
      <c r="M36" s="513"/>
      <c r="N36" s="513"/>
      <c r="O36" s="514"/>
    </row>
    <row r="37" spans="2:15" x14ac:dyDescent="0.3">
      <c r="B37" s="521"/>
      <c r="C37" s="513"/>
      <c r="D37" s="513"/>
      <c r="E37" s="513"/>
      <c r="F37" s="513"/>
      <c r="G37" s="513"/>
      <c r="H37" s="513"/>
      <c r="I37" s="513"/>
      <c r="J37" s="513"/>
      <c r="K37" s="513"/>
      <c r="L37" s="513"/>
      <c r="M37" s="513"/>
      <c r="N37" s="513"/>
      <c r="O37" s="514"/>
    </row>
    <row r="38" spans="2:15" x14ac:dyDescent="0.3">
      <c r="B38" s="521"/>
      <c r="C38" s="513"/>
      <c r="D38" s="513"/>
      <c r="E38" s="513"/>
      <c r="F38" s="513"/>
      <c r="G38" s="513"/>
      <c r="H38" s="513"/>
      <c r="I38" s="513"/>
      <c r="J38" s="513"/>
      <c r="K38" s="513"/>
      <c r="L38" s="513"/>
      <c r="M38" s="513"/>
      <c r="N38" s="513"/>
      <c r="O38" s="514"/>
    </row>
    <row r="39" spans="2:15" x14ac:dyDescent="0.3">
      <c r="B39" s="521"/>
      <c r="C39" s="513"/>
      <c r="D39" s="513"/>
      <c r="E39" s="513"/>
      <c r="F39" s="513"/>
      <c r="G39" s="513"/>
      <c r="H39" s="513"/>
      <c r="I39" s="513"/>
      <c r="J39" s="513"/>
      <c r="K39" s="513"/>
      <c r="L39" s="513"/>
      <c r="M39" s="513"/>
      <c r="N39" s="513"/>
      <c r="O39" s="514"/>
    </row>
    <row r="40" spans="2:15" x14ac:dyDescent="0.3">
      <c r="B40" s="521"/>
      <c r="C40" s="513"/>
      <c r="D40" s="513"/>
      <c r="E40" s="513"/>
      <c r="F40" s="513"/>
      <c r="G40" s="513"/>
      <c r="H40" s="513"/>
      <c r="I40" s="513"/>
      <c r="J40" s="513"/>
      <c r="K40" s="513"/>
      <c r="L40" s="513"/>
      <c r="M40" s="513"/>
      <c r="N40" s="513"/>
      <c r="O40" s="514"/>
    </row>
    <row r="41" spans="2:15" x14ac:dyDescent="0.3">
      <c r="B41" s="614"/>
      <c r="C41" s="615"/>
      <c r="D41" s="615"/>
      <c r="E41" s="615"/>
      <c r="F41" s="615"/>
      <c r="G41" s="615"/>
      <c r="H41" s="615"/>
      <c r="I41" s="615"/>
      <c r="J41" s="615"/>
      <c r="K41" s="615"/>
      <c r="L41" s="615"/>
      <c r="M41" s="615"/>
      <c r="N41" s="615"/>
      <c r="O41" s="615"/>
    </row>
    <row r="42" spans="2:15" x14ac:dyDescent="0.3">
      <c r="B42" s="520" t="s">
        <v>770</v>
      </c>
      <c r="C42" s="513"/>
      <c r="D42" s="513"/>
      <c r="E42" s="513"/>
      <c r="F42" s="513"/>
      <c r="G42" s="513"/>
      <c r="H42" s="513"/>
      <c r="I42" s="513"/>
      <c r="J42" s="513"/>
      <c r="K42" s="513"/>
      <c r="L42" s="513"/>
      <c r="M42" s="513"/>
      <c r="N42" s="513"/>
      <c r="O42" s="514"/>
    </row>
    <row r="43" spans="2:15" x14ac:dyDescent="0.3">
      <c r="B43" s="521"/>
      <c r="C43" s="513"/>
      <c r="D43" s="513"/>
      <c r="E43" s="513"/>
      <c r="F43" s="513"/>
      <c r="G43" s="513"/>
      <c r="H43" s="513"/>
      <c r="I43" s="513"/>
      <c r="J43" s="513"/>
      <c r="K43" s="513"/>
      <c r="L43" s="513"/>
      <c r="M43" s="513"/>
      <c r="N43" s="513"/>
      <c r="O43" s="514"/>
    </row>
    <row r="44" spans="2:15" x14ac:dyDescent="0.3">
      <c r="B44" s="521"/>
      <c r="C44" s="513"/>
      <c r="D44" s="513"/>
      <c r="E44" s="513"/>
      <c r="F44" s="513"/>
      <c r="G44" s="513"/>
      <c r="H44" s="513"/>
      <c r="I44" s="513"/>
      <c r="J44" s="513"/>
      <c r="K44" s="513"/>
      <c r="L44" s="513"/>
      <c r="M44" s="513"/>
      <c r="N44" s="513"/>
      <c r="O44" s="514"/>
    </row>
    <row r="45" spans="2:15" x14ac:dyDescent="0.3">
      <c r="B45" s="521"/>
      <c r="C45" s="513"/>
      <c r="D45" s="513"/>
      <c r="E45" s="513"/>
      <c r="F45" s="513"/>
      <c r="G45" s="513"/>
      <c r="H45" s="513"/>
      <c r="I45" s="513"/>
      <c r="J45" s="513"/>
      <c r="K45" s="513"/>
      <c r="L45" s="513"/>
      <c r="M45" s="513"/>
      <c r="N45" s="513"/>
      <c r="O45" s="514"/>
    </row>
    <row r="46" spans="2:15" x14ac:dyDescent="0.3">
      <c r="B46" s="521"/>
      <c r="C46" s="513"/>
      <c r="D46" s="513"/>
      <c r="E46" s="513"/>
      <c r="F46" s="513"/>
      <c r="G46" s="513"/>
      <c r="H46" s="513"/>
      <c r="I46" s="513"/>
      <c r="J46" s="513"/>
      <c r="K46" s="513"/>
      <c r="L46" s="513"/>
      <c r="M46" s="513"/>
      <c r="N46" s="513"/>
      <c r="O46" s="514"/>
    </row>
    <row r="47" spans="2:15" x14ac:dyDescent="0.3">
      <c r="B47" s="521"/>
      <c r="C47" s="513"/>
      <c r="D47" s="513"/>
      <c r="E47" s="513"/>
      <c r="F47" s="513"/>
      <c r="G47" s="513"/>
      <c r="H47" s="513"/>
      <c r="I47" s="513"/>
      <c r="J47" s="513"/>
      <c r="K47" s="513"/>
      <c r="L47" s="513"/>
      <c r="M47" s="513"/>
      <c r="N47" s="513"/>
      <c r="O47" s="514"/>
    </row>
    <row r="48" spans="2:15" x14ac:dyDescent="0.3">
      <c r="B48" s="521"/>
      <c r="C48" s="513"/>
      <c r="D48" s="513"/>
      <c r="E48" s="513"/>
      <c r="F48" s="513"/>
      <c r="G48" s="513"/>
      <c r="H48" s="513"/>
      <c r="I48" s="513"/>
      <c r="J48" s="513"/>
      <c r="K48" s="513"/>
      <c r="L48" s="513"/>
      <c r="M48" s="513"/>
      <c r="N48" s="513"/>
      <c r="O48" s="514"/>
    </row>
    <row r="49" spans="2:15" x14ac:dyDescent="0.3">
      <c r="B49" s="519"/>
      <c r="C49" s="513"/>
      <c r="D49" s="513"/>
      <c r="E49" s="513"/>
      <c r="F49" s="513"/>
      <c r="G49" s="513"/>
      <c r="H49" s="513"/>
      <c r="I49" s="513"/>
      <c r="J49" s="513"/>
      <c r="K49" s="513"/>
      <c r="L49" s="513"/>
      <c r="M49" s="513"/>
      <c r="N49" s="513"/>
      <c r="O49" s="514"/>
    </row>
    <row r="50" spans="2:15" x14ac:dyDescent="0.3">
      <c r="B50" s="519"/>
      <c r="C50" s="513"/>
      <c r="D50" s="513"/>
      <c r="E50" s="513"/>
      <c r="F50" s="513"/>
      <c r="G50" s="513"/>
      <c r="H50" s="513"/>
      <c r="I50" s="513"/>
      <c r="J50" s="513"/>
      <c r="K50" s="513"/>
      <c r="L50" s="513"/>
      <c r="M50" s="513"/>
      <c r="N50" s="513"/>
      <c r="O50" s="514"/>
    </row>
    <row r="51" spans="2:15" x14ac:dyDescent="0.3">
      <c r="B51" s="519"/>
      <c r="C51" s="513"/>
      <c r="D51" s="513"/>
      <c r="E51" s="513"/>
      <c r="F51" s="513"/>
      <c r="G51" s="513"/>
      <c r="H51" s="513"/>
      <c r="I51" s="513"/>
      <c r="J51" s="513"/>
      <c r="K51" s="513"/>
      <c r="L51" s="513"/>
      <c r="M51" s="513"/>
      <c r="N51" s="513"/>
      <c r="O51" s="514"/>
    </row>
    <row r="52" spans="2:15" x14ac:dyDescent="0.3">
      <c r="B52" s="519"/>
      <c r="C52" s="513"/>
      <c r="D52" s="513"/>
      <c r="E52" s="513"/>
      <c r="F52" s="513"/>
      <c r="G52" s="513"/>
      <c r="H52" s="513"/>
      <c r="I52" s="513"/>
      <c r="J52" s="513"/>
      <c r="K52" s="513"/>
      <c r="L52" s="513"/>
      <c r="M52" s="513"/>
      <c r="N52" s="513"/>
      <c r="O52" s="514"/>
    </row>
    <row r="53" spans="2:15" x14ac:dyDescent="0.3">
      <c r="B53" s="519"/>
      <c r="C53" s="513"/>
      <c r="D53" s="513"/>
      <c r="E53" s="513"/>
      <c r="F53" s="513"/>
      <c r="G53" s="513"/>
      <c r="H53" s="513"/>
      <c r="I53" s="513"/>
      <c r="J53" s="513"/>
      <c r="K53" s="513"/>
      <c r="L53" s="513"/>
      <c r="M53" s="513"/>
      <c r="N53" s="513"/>
      <c r="O53" s="514"/>
    </row>
    <row r="54" spans="2:15" x14ac:dyDescent="0.3">
      <c r="B54" s="519"/>
      <c r="C54" s="513"/>
      <c r="D54" s="513"/>
      <c r="E54" s="513"/>
      <c r="F54" s="513"/>
      <c r="G54" s="513"/>
      <c r="H54" s="513"/>
      <c r="I54" s="513"/>
      <c r="J54" s="513"/>
      <c r="K54" s="513"/>
      <c r="L54" s="513"/>
      <c r="M54" s="513"/>
      <c r="N54" s="513"/>
      <c r="O54" s="514"/>
    </row>
    <row r="55" spans="2:15" x14ac:dyDescent="0.3">
      <c r="B55" s="519"/>
      <c r="C55" s="513"/>
      <c r="D55" s="513"/>
      <c r="E55" s="513"/>
      <c r="F55" s="513"/>
      <c r="G55" s="513"/>
      <c r="H55" s="513"/>
      <c r="I55" s="513"/>
      <c r="J55" s="513"/>
      <c r="K55" s="513"/>
      <c r="L55" s="513"/>
      <c r="M55" s="513"/>
      <c r="N55" s="513"/>
      <c r="O55" s="514"/>
    </row>
    <row r="56" spans="2:15" x14ac:dyDescent="0.3">
      <c r="B56" s="519"/>
      <c r="C56" s="513"/>
      <c r="D56" s="513"/>
      <c r="E56" s="513"/>
      <c r="F56" s="513"/>
      <c r="G56" s="513"/>
      <c r="H56" s="513"/>
      <c r="I56" s="513"/>
      <c r="J56" s="513"/>
      <c r="K56" s="513"/>
      <c r="L56" s="513"/>
      <c r="M56" s="513"/>
      <c r="N56" s="513"/>
      <c r="O56" s="514"/>
    </row>
    <row r="57" spans="2:15" x14ac:dyDescent="0.3">
      <c r="B57" s="519"/>
      <c r="C57" s="513"/>
      <c r="D57" s="513"/>
      <c r="E57" s="513"/>
      <c r="F57" s="513"/>
      <c r="G57" s="513"/>
      <c r="H57" s="513"/>
      <c r="I57" s="513"/>
      <c r="J57" s="513"/>
      <c r="K57" s="513"/>
      <c r="L57" s="513"/>
      <c r="M57" s="513"/>
      <c r="N57" s="513"/>
      <c r="O57" s="514"/>
    </row>
    <row r="58" spans="2:15" x14ac:dyDescent="0.3">
      <c r="B58" s="519"/>
      <c r="C58" s="513"/>
      <c r="D58" s="513"/>
      <c r="E58" s="513"/>
      <c r="F58" s="513"/>
      <c r="G58" s="513"/>
      <c r="H58" s="513"/>
      <c r="I58" s="513"/>
      <c r="J58" s="513"/>
      <c r="K58" s="513"/>
      <c r="L58" s="513"/>
      <c r="M58" s="513"/>
      <c r="N58" s="513"/>
      <c r="O58" s="514"/>
    </row>
    <row r="59" spans="2:15" x14ac:dyDescent="0.3">
      <c r="B59" s="519"/>
      <c r="C59" s="513"/>
      <c r="D59" s="513"/>
      <c r="E59" s="513"/>
      <c r="F59" s="513"/>
      <c r="G59" s="513"/>
      <c r="H59" s="513"/>
      <c r="I59" s="513"/>
      <c r="J59" s="513"/>
      <c r="K59" s="513"/>
      <c r="L59" s="513"/>
      <c r="M59" s="513"/>
      <c r="N59" s="513"/>
      <c r="O59" s="514"/>
    </row>
    <row r="60" spans="2:15" x14ac:dyDescent="0.3">
      <c r="B60" s="519"/>
      <c r="C60" s="513"/>
      <c r="D60" s="513"/>
      <c r="E60" s="513"/>
      <c r="F60" s="513"/>
      <c r="G60" s="513"/>
      <c r="H60" s="513"/>
      <c r="I60" s="513"/>
      <c r="J60" s="513"/>
      <c r="K60" s="513"/>
      <c r="L60" s="513"/>
      <c r="M60" s="513"/>
      <c r="N60" s="513"/>
      <c r="O60" s="514"/>
    </row>
    <row r="61" spans="2:15" x14ac:dyDescent="0.3">
      <c r="B61" s="519"/>
      <c r="C61" s="513"/>
      <c r="D61" s="513"/>
      <c r="E61" s="513"/>
      <c r="F61" s="513"/>
      <c r="G61" s="513"/>
      <c r="H61" s="513"/>
      <c r="I61" s="513"/>
      <c r="J61" s="513"/>
      <c r="K61" s="513"/>
      <c r="L61" s="513"/>
      <c r="M61" s="513"/>
      <c r="N61" s="513"/>
      <c r="O61" s="514"/>
    </row>
    <row r="62" spans="2:15" x14ac:dyDescent="0.3">
      <c r="B62" s="519"/>
      <c r="C62" s="513"/>
      <c r="D62" s="513"/>
      <c r="E62" s="513"/>
      <c r="F62" s="513"/>
      <c r="G62" s="513"/>
      <c r="H62" s="513"/>
      <c r="I62" s="513"/>
      <c r="J62" s="513"/>
      <c r="K62" s="513"/>
      <c r="L62" s="513"/>
      <c r="M62" s="513"/>
      <c r="N62" s="513"/>
      <c r="O62" s="514"/>
    </row>
    <row r="63" spans="2:15" x14ac:dyDescent="0.3">
      <c r="B63" s="519"/>
      <c r="C63" s="513"/>
      <c r="D63" s="513"/>
      <c r="E63" s="513"/>
      <c r="F63" s="513"/>
      <c r="G63" s="513"/>
      <c r="H63" s="513"/>
      <c r="I63" s="513"/>
      <c r="J63" s="513"/>
      <c r="K63" s="513"/>
      <c r="L63" s="513"/>
      <c r="M63" s="513"/>
      <c r="N63" s="513"/>
      <c r="O63" s="514"/>
    </row>
    <row r="64" spans="2:15" x14ac:dyDescent="0.3">
      <c r="B64" s="515"/>
      <c r="C64" s="516"/>
      <c r="D64" s="516"/>
      <c r="E64" s="516"/>
      <c r="F64" s="516"/>
      <c r="G64" s="516"/>
      <c r="H64" s="516"/>
      <c r="I64" s="516"/>
      <c r="J64" s="516"/>
      <c r="K64" s="516"/>
      <c r="L64" s="516"/>
      <c r="M64" s="516"/>
      <c r="N64" s="516"/>
      <c r="O64" s="517"/>
    </row>
  </sheetData>
  <mergeCells count="2">
    <mergeCell ref="C5:C6"/>
    <mergeCell ref="B32:O32"/>
  </mergeCell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B2"/>
  <sheetViews>
    <sheetView workbookViewId="0">
      <selection activeCell="B2" sqref="B2"/>
    </sheetView>
  </sheetViews>
  <sheetFormatPr defaultRowHeight="14.4" x14ac:dyDescent="0.3"/>
  <sheetData>
    <row r="2" spans="2:2" ht="18" x14ac:dyDescent="0.35">
      <c r="B2" s="56" t="s">
        <v>68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O25"/>
  <sheetViews>
    <sheetView workbookViewId="0">
      <selection activeCell="B34" sqref="B34"/>
    </sheetView>
  </sheetViews>
  <sheetFormatPr defaultColWidth="8.77734375" defaultRowHeight="14.4" x14ac:dyDescent="0.3"/>
  <cols>
    <col min="1" max="1" width="5.77734375" customWidth="1"/>
    <col min="2" max="2" width="63.77734375" customWidth="1"/>
    <col min="14" max="14" width="10.21875" bestFit="1" customWidth="1"/>
  </cols>
  <sheetData>
    <row r="1" spans="2:15" ht="15.6" x14ac:dyDescent="0.3">
      <c r="B1" s="14" t="s">
        <v>368</v>
      </c>
      <c r="N1" s="48"/>
      <c r="O1" s="16"/>
    </row>
    <row r="2" spans="2:15" x14ac:dyDescent="0.3">
      <c r="N2" s="16"/>
    </row>
    <row r="3" spans="2:15" x14ac:dyDescent="0.3">
      <c r="B3" s="19" t="s">
        <v>122</v>
      </c>
      <c r="C3" s="19"/>
    </row>
    <row r="4" spans="2:15" x14ac:dyDescent="0.3">
      <c r="B4" s="18" t="s">
        <v>123</v>
      </c>
      <c r="C4" s="19"/>
    </row>
    <row r="6" spans="2:15" x14ac:dyDescent="0.3">
      <c r="B6" s="19" t="s">
        <v>124</v>
      </c>
    </row>
    <row r="7" spans="2:15" x14ac:dyDescent="0.3">
      <c r="B7" s="99"/>
    </row>
    <row r="8" spans="2:15" x14ac:dyDescent="0.3">
      <c r="B8" s="100"/>
      <c r="C8" s="100">
        <v>2022</v>
      </c>
      <c r="D8" s="100">
        <f>1+C8</f>
        <v>2023</v>
      </c>
      <c r="E8" s="100">
        <f t="shared" ref="E8:G8" si="0">1+D8</f>
        <v>2024</v>
      </c>
      <c r="F8" s="100">
        <f t="shared" si="0"/>
        <v>2025</v>
      </c>
      <c r="G8" s="100">
        <f t="shared" si="0"/>
        <v>2026</v>
      </c>
      <c r="H8" s="101"/>
    </row>
    <row r="9" spans="2:15" x14ac:dyDescent="0.3">
      <c r="B9" s="100" t="s">
        <v>125</v>
      </c>
      <c r="C9" s="102"/>
      <c r="D9" s="102"/>
      <c r="E9" s="102"/>
      <c r="F9" s="102"/>
      <c r="G9" s="102"/>
      <c r="H9" s="103"/>
    </row>
    <row r="10" spans="2:15" x14ac:dyDescent="0.3">
      <c r="B10" s="104" t="s">
        <v>126</v>
      </c>
      <c r="C10" s="102"/>
      <c r="D10" s="102"/>
      <c r="E10" s="102"/>
      <c r="F10" s="102"/>
      <c r="G10" s="102"/>
      <c r="H10" s="103"/>
    </row>
    <row r="11" spans="2:15" x14ac:dyDescent="0.3">
      <c r="B11" s="104" t="s">
        <v>127</v>
      </c>
      <c r="C11" s="102"/>
      <c r="D11" s="102"/>
      <c r="E11" s="102"/>
      <c r="F11" s="102"/>
      <c r="G11" s="102"/>
      <c r="H11" s="103"/>
    </row>
    <row r="12" spans="2:15" x14ac:dyDescent="0.3">
      <c r="B12" s="105" t="s">
        <v>128</v>
      </c>
      <c r="C12" s="102"/>
      <c r="D12" s="102"/>
      <c r="E12" s="102"/>
      <c r="F12" s="102"/>
      <c r="G12" s="102"/>
      <c r="H12" s="103"/>
    </row>
    <row r="13" spans="2:15" x14ac:dyDescent="0.3">
      <c r="B13" s="105" t="s">
        <v>129</v>
      </c>
      <c r="C13" s="102"/>
      <c r="D13" s="102"/>
      <c r="E13" s="102"/>
      <c r="F13" s="102"/>
      <c r="G13" s="102"/>
      <c r="H13" s="103"/>
    </row>
    <row r="14" spans="2:15" x14ac:dyDescent="0.3">
      <c r="B14" s="105" t="s">
        <v>130</v>
      </c>
      <c r="C14" s="102"/>
      <c r="D14" s="102"/>
      <c r="E14" s="102"/>
      <c r="F14" s="102"/>
      <c r="G14" s="102"/>
      <c r="H14" s="103"/>
    </row>
    <row r="15" spans="2:15" x14ac:dyDescent="0.3">
      <c r="B15" s="104" t="s">
        <v>131</v>
      </c>
      <c r="C15" s="102"/>
      <c r="D15" s="102"/>
      <c r="E15" s="102"/>
      <c r="F15" s="102"/>
      <c r="G15" s="102"/>
      <c r="H15" s="103"/>
    </row>
    <row r="16" spans="2:15" x14ac:dyDescent="0.3">
      <c r="B16" s="104" t="s">
        <v>132</v>
      </c>
      <c r="C16" s="102"/>
      <c r="D16" s="102"/>
      <c r="E16" s="102"/>
      <c r="F16" s="102"/>
      <c r="G16" s="102"/>
      <c r="H16" s="103"/>
    </row>
    <row r="18" spans="2:8" x14ac:dyDescent="0.3">
      <c r="B18" s="19" t="s">
        <v>133</v>
      </c>
    </row>
    <row r="19" spans="2:8" x14ac:dyDescent="0.3">
      <c r="B19" s="106"/>
      <c r="C19" s="107"/>
      <c r="D19" s="107"/>
      <c r="E19" s="107"/>
      <c r="F19" s="107"/>
      <c r="G19" s="107"/>
      <c r="H19" s="108"/>
    </row>
    <row r="20" spans="2:8" x14ac:dyDescent="0.3">
      <c r="B20" s="109"/>
      <c r="C20" s="40"/>
      <c r="D20" s="40"/>
      <c r="E20" s="40"/>
      <c r="F20" s="40"/>
      <c r="G20" s="40"/>
      <c r="H20" s="110"/>
    </row>
    <row r="21" spans="2:8" x14ac:dyDescent="0.3">
      <c r="B21" s="109"/>
      <c r="C21" s="40"/>
      <c r="D21" s="40"/>
      <c r="E21" s="40"/>
      <c r="F21" s="40"/>
      <c r="G21" s="40"/>
      <c r="H21" s="110"/>
    </row>
    <row r="22" spans="2:8" x14ac:dyDescent="0.3">
      <c r="B22" s="109"/>
      <c r="C22" s="40"/>
      <c r="D22" s="40"/>
      <c r="E22" s="40"/>
      <c r="F22" s="40"/>
      <c r="G22" s="40"/>
      <c r="H22" s="110"/>
    </row>
    <row r="23" spans="2:8" x14ac:dyDescent="0.3">
      <c r="B23" s="109"/>
      <c r="C23" s="40"/>
      <c r="D23" s="40"/>
      <c r="E23" s="40"/>
      <c r="F23" s="40"/>
      <c r="G23" s="40"/>
      <c r="H23" s="110"/>
    </row>
    <row r="24" spans="2:8" x14ac:dyDescent="0.3">
      <c r="B24" s="109"/>
      <c r="C24" s="40"/>
      <c r="D24" s="40"/>
      <c r="E24" s="40"/>
      <c r="F24" s="40"/>
      <c r="G24" s="40"/>
      <c r="H24" s="110"/>
    </row>
    <row r="25" spans="2:8" x14ac:dyDescent="0.3">
      <c r="B25" s="111"/>
      <c r="C25" s="112"/>
      <c r="D25" s="112"/>
      <c r="E25" s="112"/>
      <c r="F25" s="112"/>
      <c r="G25" s="112"/>
      <c r="H25" s="113"/>
    </row>
  </sheetData>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B1:O49"/>
  <sheetViews>
    <sheetView workbookViewId="0">
      <selection activeCell="B2" sqref="B2"/>
    </sheetView>
  </sheetViews>
  <sheetFormatPr defaultColWidth="8.77734375" defaultRowHeight="14.4" x14ac:dyDescent="0.3"/>
  <cols>
    <col min="1" max="1" width="8.77734375" customWidth="1"/>
    <col min="2" max="2" width="11.77734375" customWidth="1"/>
    <col min="3" max="3" width="33.77734375" customWidth="1"/>
    <col min="4" max="4" width="12.77734375" customWidth="1"/>
    <col min="5" max="15" width="11.77734375" customWidth="1"/>
  </cols>
  <sheetData>
    <row r="1" spans="2:15" x14ac:dyDescent="0.3">
      <c r="N1" s="15" t="str">
        <f>HYPERLINK("#'Navigation'!A1","Navigation")</f>
        <v>Navigation</v>
      </c>
    </row>
    <row r="2" spans="2:15" ht="15.6" x14ac:dyDescent="0.3">
      <c r="B2" s="201" t="s">
        <v>773</v>
      </c>
      <c r="N2" s="508"/>
    </row>
    <row r="3" spans="2:15" x14ac:dyDescent="0.3">
      <c r="B3" s="24"/>
    </row>
    <row r="4" spans="2:15" x14ac:dyDescent="0.3">
      <c r="B4" s="584" t="s">
        <v>737</v>
      </c>
      <c r="C4" s="585"/>
      <c r="D4" s="585"/>
      <c r="E4" s="585"/>
      <c r="F4" s="585"/>
      <c r="G4" s="585"/>
      <c r="H4" s="585"/>
      <c r="I4" s="585"/>
      <c r="J4" s="585"/>
      <c r="K4" s="585"/>
      <c r="L4" s="585"/>
      <c r="M4" s="585"/>
      <c r="N4" s="585"/>
      <c r="O4" s="586"/>
    </row>
    <row r="5" spans="2:15" x14ac:dyDescent="0.3">
      <c r="B5" s="587"/>
      <c r="C5" s="812"/>
      <c r="D5" s="588" t="s">
        <v>738</v>
      </c>
      <c r="E5" s="588" t="s">
        <v>739</v>
      </c>
      <c r="F5" s="589"/>
      <c r="G5" s="589"/>
      <c r="H5" s="589"/>
      <c r="I5" s="589"/>
      <c r="J5" s="589"/>
      <c r="K5" s="589"/>
      <c r="L5" s="589"/>
      <c r="M5" s="589"/>
      <c r="N5" s="589"/>
      <c r="O5" s="590"/>
    </row>
    <row r="6" spans="2:15" x14ac:dyDescent="0.3">
      <c r="B6" s="587"/>
      <c r="C6" s="812"/>
      <c r="D6" s="591" t="s">
        <v>740</v>
      </c>
      <c r="E6" s="591" t="s">
        <v>741</v>
      </c>
      <c r="F6" s="589"/>
      <c r="G6" s="589"/>
      <c r="H6" s="589"/>
      <c r="I6" s="589"/>
      <c r="J6" s="589"/>
      <c r="K6" s="589"/>
      <c r="L6" s="589"/>
      <c r="M6" s="589"/>
      <c r="N6" s="589"/>
      <c r="O6" s="590"/>
    </row>
    <row r="7" spans="2:15" x14ac:dyDescent="0.3">
      <c r="B7" s="587"/>
      <c r="C7" s="592">
        <v>43830</v>
      </c>
      <c r="D7" s="593">
        <v>100</v>
      </c>
      <c r="E7" s="594">
        <v>1</v>
      </c>
      <c r="F7" s="589"/>
      <c r="G7" s="589"/>
      <c r="H7" s="589"/>
      <c r="I7" s="589"/>
      <c r="J7" s="589"/>
      <c r="K7" s="589"/>
      <c r="L7" s="589"/>
      <c r="M7" s="589"/>
      <c r="N7" s="589"/>
      <c r="O7" s="590"/>
    </row>
    <row r="8" spans="2:15" x14ac:dyDescent="0.3">
      <c r="B8" s="587"/>
      <c r="C8" s="595" t="s">
        <v>694</v>
      </c>
      <c r="D8" s="593">
        <v>150</v>
      </c>
      <c r="E8" s="593">
        <v>0.7</v>
      </c>
      <c r="F8" s="589"/>
      <c r="G8" s="589"/>
      <c r="H8" s="589"/>
      <c r="I8" s="589"/>
      <c r="J8" s="589"/>
      <c r="K8" s="589"/>
      <c r="L8" s="589"/>
      <c r="M8" s="589"/>
      <c r="N8" s="589"/>
      <c r="O8" s="590"/>
    </row>
    <row r="9" spans="2:15" x14ac:dyDescent="0.3">
      <c r="B9" s="587"/>
      <c r="C9" s="592">
        <v>44196</v>
      </c>
      <c r="D9" s="593">
        <v>225</v>
      </c>
      <c r="E9" s="593">
        <v>0.5</v>
      </c>
      <c r="F9" s="589"/>
      <c r="G9" s="589"/>
      <c r="H9" s="589"/>
      <c r="I9" s="589"/>
      <c r="J9" s="589"/>
      <c r="K9" s="589"/>
      <c r="L9" s="589"/>
      <c r="M9" s="589"/>
      <c r="N9" s="589"/>
      <c r="O9" s="590"/>
    </row>
    <row r="10" spans="2:15" x14ac:dyDescent="0.3">
      <c r="B10" s="587"/>
      <c r="C10" s="589"/>
      <c r="D10" s="589"/>
      <c r="E10" s="589"/>
      <c r="F10" s="589"/>
      <c r="G10" s="589"/>
      <c r="H10" s="589"/>
      <c r="I10" s="589"/>
      <c r="J10" s="589"/>
      <c r="K10" s="589"/>
      <c r="L10" s="589"/>
      <c r="M10" s="589"/>
      <c r="N10" s="589"/>
      <c r="O10" s="590"/>
    </row>
    <row r="11" spans="2:15" x14ac:dyDescent="0.3">
      <c r="B11" s="587"/>
      <c r="C11" s="596" t="s">
        <v>742</v>
      </c>
      <c r="D11" s="597"/>
      <c r="E11" s="598"/>
      <c r="F11" s="589"/>
      <c r="G11" s="589"/>
      <c r="H11" s="589"/>
      <c r="I11" s="589"/>
      <c r="J11" s="589"/>
      <c r="K11" s="589"/>
      <c r="L11" s="589"/>
      <c r="M11" s="589"/>
      <c r="N11" s="589"/>
      <c r="O11" s="590"/>
    </row>
    <row r="12" spans="2:15" x14ac:dyDescent="0.3">
      <c r="B12" s="587"/>
      <c r="C12" s="599" t="s">
        <v>743</v>
      </c>
      <c r="D12" s="600">
        <v>2020</v>
      </c>
      <c r="E12" s="600">
        <v>2019</v>
      </c>
      <c r="F12" s="589"/>
      <c r="G12" s="589"/>
      <c r="H12" s="589"/>
      <c r="I12" s="589"/>
      <c r="J12" s="589"/>
      <c r="K12" s="589"/>
      <c r="L12" s="589"/>
      <c r="M12" s="589"/>
      <c r="N12" s="589"/>
      <c r="O12" s="590"/>
    </row>
    <row r="13" spans="2:15" x14ac:dyDescent="0.3">
      <c r="B13" s="587"/>
      <c r="C13" s="601" t="s">
        <v>82</v>
      </c>
      <c r="D13" s="602">
        <v>5000</v>
      </c>
      <c r="E13" s="602">
        <v>1500</v>
      </c>
      <c r="F13" s="589"/>
      <c r="G13" s="589"/>
      <c r="H13" s="589"/>
      <c r="I13" s="589"/>
      <c r="J13" s="589"/>
      <c r="K13" s="589"/>
      <c r="L13" s="589"/>
      <c r="M13" s="589"/>
      <c r="N13" s="589"/>
      <c r="O13" s="590"/>
    </row>
    <row r="14" spans="2:15" x14ac:dyDescent="0.3">
      <c r="B14" s="587"/>
      <c r="C14" s="601" t="s">
        <v>744</v>
      </c>
      <c r="D14" s="602">
        <v>23800</v>
      </c>
      <c r="E14" s="602">
        <v>12200</v>
      </c>
      <c r="F14" s="589"/>
      <c r="G14" s="589"/>
      <c r="H14" s="589"/>
      <c r="I14" s="589"/>
      <c r="J14" s="589"/>
      <c r="K14" s="589"/>
      <c r="L14" s="589"/>
      <c r="M14" s="589"/>
      <c r="N14" s="589"/>
      <c r="O14" s="590"/>
    </row>
    <row r="15" spans="2:15" ht="16.2" customHeight="1" x14ac:dyDescent="0.3">
      <c r="B15" s="587"/>
      <c r="C15" s="601" t="s">
        <v>87</v>
      </c>
      <c r="D15" s="602">
        <v>5000</v>
      </c>
      <c r="E15" s="602">
        <v>1800</v>
      </c>
      <c r="F15" s="589"/>
      <c r="G15" s="589"/>
      <c r="H15" s="589"/>
      <c r="I15" s="589"/>
      <c r="J15" s="589"/>
      <c r="K15" s="589"/>
      <c r="L15" s="589"/>
      <c r="M15" s="589"/>
      <c r="N15" s="589"/>
      <c r="O15" s="590"/>
    </row>
    <row r="16" spans="2:15" x14ac:dyDescent="0.3">
      <c r="B16" s="587"/>
      <c r="C16" s="601" t="s">
        <v>37</v>
      </c>
      <c r="D16" s="603">
        <v>500</v>
      </c>
      <c r="E16" s="603">
        <v>300</v>
      </c>
      <c r="F16" s="589"/>
      <c r="G16" s="589"/>
      <c r="H16" s="589"/>
      <c r="I16" s="589"/>
      <c r="J16" s="589"/>
      <c r="K16" s="589"/>
      <c r="L16" s="589"/>
      <c r="M16" s="589"/>
      <c r="N16" s="589"/>
      <c r="O16" s="590"/>
    </row>
    <row r="17" spans="2:15" x14ac:dyDescent="0.3">
      <c r="B17" s="587"/>
      <c r="C17" s="601" t="s">
        <v>88</v>
      </c>
      <c r="D17" s="603">
        <v>900</v>
      </c>
      <c r="E17" s="603">
        <v>300</v>
      </c>
      <c r="F17" s="589"/>
      <c r="G17" s="589"/>
      <c r="H17" s="589"/>
      <c r="I17" s="589"/>
      <c r="J17" s="589"/>
      <c r="K17" s="589"/>
      <c r="L17" s="589"/>
      <c r="M17" s="589"/>
      <c r="N17" s="589"/>
      <c r="O17" s="590"/>
    </row>
    <row r="18" spans="2:15" x14ac:dyDescent="0.3">
      <c r="B18" s="587"/>
      <c r="C18" s="601" t="s">
        <v>745</v>
      </c>
      <c r="D18" s="602">
        <v>1000</v>
      </c>
      <c r="E18" s="603">
        <v>100</v>
      </c>
      <c r="F18" s="589"/>
      <c r="G18" s="589"/>
      <c r="H18" s="589"/>
      <c r="I18" s="589"/>
      <c r="J18" s="589"/>
      <c r="K18" s="589"/>
      <c r="L18" s="589"/>
      <c r="M18" s="589"/>
      <c r="N18" s="589"/>
      <c r="O18" s="590"/>
    </row>
    <row r="19" spans="2:15" x14ac:dyDescent="0.3">
      <c r="B19" s="587"/>
      <c r="C19" s="601" t="s">
        <v>89</v>
      </c>
      <c r="D19" s="602">
        <v>3600</v>
      </c>
      <c r="E19" s="602">
        <v>1200</v>
      </c>
      <c r="F19" s="589"/>
      <c r="G19" s="589"/>
      <c r="H19" s="589"/>
      <c r="I19" s="589"/>
      <c r="J19" s="589"/>
      <c r="K19" s="589"/>
      <c r="L19" s="589"/>
      <c r="M19" s="589"/>
      <c r="N19" s="589"/>
      <c r="O19" s="590"/>
    </row>
    <row r="20" spans="2:15" x14ac:dyDescent="0.3">
      <c r="B20" s="587"/>
      <c r="C20" s="589"/>
      <c r="D20" s="589"/>
      <c r="E20" s="589"/>
      <c r="F20" s="589"/>
      <c r="G20" s="589"/>
      <c r="H20" s="589"/>
      <c r="I20" s="589"/>
      <c r="J20" s="589"/>
      <c r="K20" s="589"/>
      <c r="L20" s="589"/>
      <c r="M20" s="589"/>
      <c r="N20" s="589"/>
      <c r="O20" s="590"/>
    </row>
    <row r="21" spans="2:15" x14ac:dyDescent="0.3">
      <c r="B21" s="604" t="s">
        <v>746</v>
      </c>
      <c r="C21" s="589"/>
      <c r="D21" s="589"/>
      <c r="E21" s="589"/>
      <c r="F21" s="589"/>
      <c r="G21" s="589"/>
      <c r="H21" s="589"/>
      <c r="I21" s="589"/>
      <c r="J21" s="589"/>
      <c r="K21" s="589"/>
      <c r="L21" s="589"/>
      <c r="M21" s="589"/>
      <c r="N21" s="589"/>
      <c r="O21" s="590"/>
    </row>
    <row r="22" spans="2:15" x14ac:dyDescent="0.3">
      <c r="B22" s="587"/>
      <c r="C22" s="605" t="s">
        <v>747</v>
      </c>
      <c r="D22" s="589"/>
      <c r="E22" s="589"/>
      <c r="F22" s="589"/>
      <c r="G22" s="589"/>
      <c r="H22" s="589"/>
      <c r="I22" s="589"/>
      <c r="J22" s="589"/>
      <c r="K22" s="589"/>
      <c r="L22" s="589"/>
      <c r="M22" s="589"/>
      <c r="N22" s="589"/>
      <c r="O22" s="590"/>
    </row>
    <row r="23" spans="2:15" x14ac:dyDescent="0.3">
      <c r="B23" s="587"/>
      <c r="C23" s="605" t="s">
        <v>748</v>
      </c>
      <c r="D23" s="589"/>
      <c r="E23" s="589"/>
      <c r="F23" s="589"/>
      <c r="G23" s="589"/>
      <c r="H23" s="589"/>
      <c r="I23" s="589"/>
      <c r="J23" s="589"/>
      <c r="K23" s="589"/>
      <c r="L23" s="589"/>
      <c r="M23" s="589"/>
      <c r="N23" s="589"/>
      <c r="O23" s="590"/>
    </row>
    <row r="24" spans="2:15" x14ac:dyDescent="0.3">
      <c r="B24" s="587"/>
      <c r="C24" s="605" t="s">
        <v>749</v>
      </c>
      <c r="D24" s="589"/>
      <c r="E24" s="589"/>
      <c r="F24" s="589"/>
      <c r="G24" s="589"/>
      <c r="H24" s="589"/>
      <c r="I24" s="589"/>
      <c r="J24" s="589"/>
      <c r="K24" s="589"/>
      <c r="L24" s="589"/>
      <c r="M24" s="589"/>
      <c r="N24" s="589"/>
      <c r="O24" s="590"/>
    </row>
    <row r="25" spans="2:15" x14ac:dyDescent="0.3">
      <c r="B25" s="587"/>
      <c r="C25" s="605" t="s">
        <v>750</v>
      </c>
      <c r="D25" s="589"/>
      <c r="E25" s="589"/>
      <c r="F25" s="589"/>
      <c r="G25" s="589"/>
      <c r="H25" s="589"/>
      <c r="I25" s="589"/>
      <c r="J25" s="589"/>
      <c r="K25" s="589"/>
      <c r="L25" s="589"/>
      <c r="M25" s="589"/>
      <c r="N25" s="589"/>
      <c r="O25" s="590"/>
    </row>
    <row r="26" spans="2:15" x14ac:dyDescent="0.3">
      <c r="B26" s="587"/>
      <c r="C26" s="605" t="s">
        <v>751</v>
      </c>
      <c r="D26" s="589"/>
      <c r="E26" s="589"/>
      <c r="F26" s="589"/>
      <c r="G26" s="589"/>
      <c r="H26" s="589"/>
      <c r="I26" s="589"/>
      <c r="J26" s="589"/>
      <c r="K26" s="589"/>
      <c r="L26" s="589"/>
      <c r="M26" s="589"/>
      <c r="N26" s="589"/>
      <c r="O26" s="590"/>
    </row>
    <row r="27" spans="2:15" x14ac:dyDescent="0.3">
      <c r="B27" s="587"/>
      <c r="C27" s="605" t="s">
        <v>752</v>
      </c>
      <c r="D27" s="589"/>
      <c r="E27" s="589"/>
      <c r="F27" s="589"/>
      <c r="G27" s="589"/>
      <c r="H27" s="589"/>
      <c r="I27" s="589"/>
      <c r="J27" s="589"/>
      <c r="K27" s="589"/>
      <c r="L27" s="589"/>
      <c r="M27" s="589"/>
      <c r="N27" s="589"/>
      <c r="O27" s="590"/>
    </row>
    <row r="28" spans="2:15" x14ac:dyDescent="0.3">
      <c r="B28" s="587"/>
      <c r="C28" s="589"/>
      <c r="D28" s="589"/>
      <c r="E28" s="589"/>
      <c r="F28" s="589"/>
      <c r="G28" s="589"/>
      <c r="H28" s="589"/>
      <c r="I28" s="589"/>
      <c r="J28" s="589"/>
      <c r="K28" s="589"/>
      <c r="L28" s="589"/>
      <c r="M28" s="589"/>
      <c r="N28" s="589"/>
      <c r="O28" s="590"/>
    </row>
    <row r="29" spans="2:15" x14ac:dyDescent="0.3">
      <c r="B29" s="587" t="s">
        <v>766</v>
      </c>
      <c r="C29" s="589"/>
      <c r="D29" s="589"/>
      <c r="E29" s="589"/>
      <c r="F29" s="589"/>
      <c r="G29" s="589"/>
      <c r="H29" s="589"/>
      <c r="I29" s="589"/>
      <c r="J29" s="589"/>
      <c r="K29" s="589"/>
      <c r="L29" s="589"/>
      <c r="M29" s="589"/>
      <c r="N29" s="589"/>
      <c r="O29" s="590"/>
    </row>
    <row r="30" spans="2:15" ht="14.55" customHeight="1" x14ac:dyDescent="0.3">
      <c r="B30" s="613" t="s">
        <v>767</v>
      </c>
      <c r="C30" s="564"/>
      <c r="D30" s="564"/>
      <c r="E30" s="564"/>
      <c r="F30" s="564"/>
      <c r="G30" s="564"/>
      <c r="H30" s="564"/>
      <c r="I30" s="564"/>
      <c r="J30" s="564"/>
      <c r="K30" s="564"/>
      <c r="L30" s="564"/>
      <c r="M30" s="564"/>
      <c r="N30" s="564"/>
      <c r="O30" s="618"/>
    </row>
    <row r="31" spans="2:15" x14ac:dyDescent="0.3">
      <c r="B31" s="617" t="s">
        <v>768</v>
      </c>
      <c r="C31" s="564"/>
      <c r="D31" s="564"/>
      <c r="E31" s="564"/>
      <c r="F31" s="564"/>
      <c r="G31" s="564"/>
      <c r="H31" s="564"/>
      <c r="I31" s="564"/>
      <c r="J31" s="564"/>
      <c r="K31" s="564"/>
      <c r="L31" s="564"/>
      <c r="M31" s="564"/>
      <c r="N31" s="564"/>
      <c r="O31" s="618"/>
    </row>
    <row r="32" spans="2:15" x14ac:dyDescent="0.3">
      <c r="B32" s="813"/>
      <c r="C32" s="814"/>
      <c r="D32" s="814"/>
      <c r="E32" s="814"/>
      <c r="F32" s="814"/>
      <c r="G32" s="814"/>
      <c r="H32" s="814"/>
      <c r="I32" s="814"/>
      <c r="J32" s="814"/>
      <c r="K32" s="814"/>
      <c r="L32" s="815"/>
      <c r="M32" s="815"/>
      <c r="N32" s="815"/>
      <c r="O32" s="816"/>
    </row>
    <row r="33" spans="2:15" x14ac:dyDescent="0.3">
      <c r="B33" s="614"/>
      <c r="C33" s="615"/>
      <c r="D33" s="615"/>
      <c r="E33" s="615"/>
      <c r="F33" s="615"/>
      <c r="G33" s="615"/>
      <c r="H33" s="615"/>
      <c r="I33" s="615"/>
      <c r="J33" s="615"/>
      <c r="K33" s="615"/>
      <c r="L33" s="615"/>
      <c r="M33" s="615"/>
      <c r="N33" s="615"/>
      <c r="O33" s="615"/>
    </row>
    <row r="34" spans="2:15" x14ac:dyDescent="0.3">
      <c r="B34" s="583" t="s">
        <v>772</v>
      </c>
      <c r="C34" s="40"/>
      <c r="D34" s="40"/>
      <c r="E34" s="513"/>
      <c r="F34" s="513"/>
      <c r="G34" s="513"/>
      <c r="H34" s="513"/>
      <c r="I34" s="513"/>
      <c r="J34" s="513"/>
      <c r="K34" s="513"/>
      <c r="L34" s="513"/>
      <c r="M34" s="513"/>
      <c r="N34" s="513"/>
      <c r="O34" s="514"/>
    </row>
    <row r="35" spans="2:15" x14ac:dyDescent="0.3">
      <c r="B35" s="521"/>
      <c r="C35" s="513"/>
      <c r="D35" s="513"/>
      <c r="E35" s="513"/>
      <c r="F35" s="513"/>
      <c r="G35" s="513"/>
      <c r="H35" s="513"/>
      <c r="I35" s="513"/>
      <c r="J35" s="513"/>
      <c r="K35" s="513"/>
      <c r="L35" s="513"/>
      <c r="M35" s="513"/>
      <c r="N35" s="513"/>
      <c r="O35" s="514"/>
    </row>
    <row r="36" spans="2:15" x14ac:dyDescent="0.3">
      <c r="B36" s="521"/>
      <c r="C36" s="513"/>
      <c r="D36" s="513"/>
      <c r="E36" s="513"/>
      <c r="F36" s="513"/>
      <c r="G36" s="513"/>
      <c r="H36" s="513"/>
      <c r="I36" s="513"/>
      <c r="J36" s="513"/>
      <c r="K36" s="513"/>
      <c r="L36" s="513"/>
      <c r="M36" s="513"/>
      <c r="N36" s="513"/>
      <c r="O36" s="514"/>
    </row>
    <row r="37" spans="2:15" x14ac:dyDescent="0.3">
      <c r="B37" s="521"/>
      <c r="C37" s="513"/>
      <c r="D37" s="513"/>
      <c r="E37" s="513"/>
      <c r="F37" s="513"/>
      <c r="G37" s="513"/>
      <c r="H37" s="513"/>
      <c r="I37" s="513"/>
      <c r="J37" s="513"/>
      <c r="K37" s="513"/>
      <c r="L37" s="513"/>
      <c r="M37" s="513"/>
      <c r="N37" s="513"/>
      <c r="O37" s="514"/>
    </row>
    <row r="38" spans="2:15" x14ac:dyDescent="0.3">
      <c r="B38" s="521"/>
      <c r="C38" s="513"/>
      <c r="D38" s="513"/>
      <c r="E38" s="513"/>
      <c r="F38" s="513"/>
      <c r="G38" s="513"/>
      <c r="H38" s="513"/>
      <c r="I38" s="513"/>
      <c r="J38" s="513"/>
      <c r="K38" s="513"/>
      <c r="L38" s="513"/>
      <c r="M38" s="513"/>
      <c r="N38" s="513"/>
      <c r="O38" s="514"/>
    </row>
    <row r="39" spans="2:15" x14ac:dyDescent="0.3">
      <c r="B39" s="521"/>
      <c r="C39" s="513"/>
      <c r="D39" s="513"/>
      <c r="E39" s="513"/>
      <c r="F39" s="513"/>
      <c r="G39" s="513"/>
      <c r="H39" s="513"/>
      <c r="I39" s="513"/>
      <c r="J39" s="513"/>
      <c r="K39" s="513"/>
      <c r="L39" s="513"/>
      <c r="M39" s="513"/>
      <c r="N39" s="513"/>
      <c r="O39" s="514"/>
    </row>
    <row r="40" spans="2:15" x14ac:dyDescent="0.3">
      <c r="B40" s="521"/>
      <c r="C40" s="513"/>
      <c r="D40" s="513"/>
      <c r="E40" s="513"/>
      <c r="F40" s="513"/>
      <c r="G40" s="513"/>
      <c r="H40" s="513"/>
      <c r="I40" s="513"/>
      <c r="J40" s="513"/>
      <c r="K40" s="513"/>
      <c r="L40" s="513"/>
      <c r="M40" s="513"/>
      <c r="N40" s="513"/>
      <c r="O40" s="514"/>
    </row>
    <row r="41" spans="2:15" x14ac:dyDescent="0.3">
      <c r="B41" s="521"/>
      <c r="C41" s="513"/>
      <c r="D41" s="513"/>
      <c r="E41" s="513"/>
      <c r="F41" s="513"/>
      <c r="G41" s="513"/>
      <c r="H41" s="513"/>
      <c r="I41" s="513"/>
      <c r="J41" s="513"/>
      <c r="K41" s="513"/>
      <c r="L41" s="513"/>
      <c r="M41" s="513"/>
      <c r="N41" s="513"/>
      <c r="O41" s="514"/>
    </row>
    <row r="42" spans="2:15" x14ac:dyDescent="0.3">
      <c r="B42" s="521"/>
      <c r="C42" s="513"/>
      <c r="D42" s="513"/>
      <c r="E42" s="513"/>
      <c r="F42" s="513"/>
      <c r="G42" s="513"/>
      <c r="H42" s="513"/>
      <c r="I42" s="513"/>
      <c r="J42" s="513"/>
      <c r="K42" s="513"/>
      <c r="L42" s="513"/>
      <c r="M42" s="513"/>
      <c r="N42" s="513"/>
      <c r="O42" s="514"/>
    </row>
    <row r="43" spans="2:15" x14ac:dyDescent="0.3">
      <c r="B43" s="521"/>
      <c r="C43" s="513"/>
      <c r="D43" s="513"/>
      <c r="E43" s="513"/>
      <c r="F43" s="513"/>
      <c r="G43" s="513"/>
      <c r="H43" s="513"/>
      <c r="I43" s="513"/>
      <c r="J43" s="513"/>
      <c r="K43" s="513"/>
      <c r="L43" s="513"/>
      <c r="M43" s="513"/>
      <c r="N43" s="513"/>
      <c r="O43" s="514"/>
    </row>
    <row r="44" spans="2:15" x14ac:dyDescent="0.3">
      <c r="B44" s="521"/>
      <c r="C44" s="513"/>
      <c r="D44" s="513"/>
      <c r="E44" s="513"/>
      <c r="F44" s="513"/>
      <c r="G44" s="513"/>
      <c r="H44" s="513"/>
      <c r="I44" s="513"/>
      <c r="J44" s="513"/>
      <c r="K44" s="513"/>
      <c r="L44" s="513"/>
      <c r="M44" s="513"/>
      <c r="N44" s="513"/>
      <c r="O44" s="514"/>
    </row>
    <row r="45" spans="2:15" x14ac:dyDescent="0.3">
      <c r="B45" s="521"/>
      <c r="C45" s="513"/>
      <c r="D45" s="513"/>
      <c r="E45" s="513"/>
      <c r="F45" s="513"/>
      <c r="G45" s="513"/>
      <c r="H45" s="513"/>
      <c r="I45" s="513"/>
      <c r="J45" s="513"/>
      <c r="K45" s="513"/>
      <c r="L45" s="513"/>
      <c r="M45" s="513"/>
      <c r="N45" s="513"/>
      <c r="O45" s="514"/>
    </row>
    <row r="46" spans="2:15" x14ac:dyDescent="0.3">
      <c r="B46" s="521"/>
      <c r="C46" s="513"/>
      <c r="D46" s="513"/>
      <c r="E46" s="513"/>
      <c r="F46" s="513"/>
      <c r="G46" s="513"/>
      <c r="H46" s="513"/>
      <c r="I46" s="513"/>
      <c r="J46" s="513"/>
      <c r="K46" s="513"/>
      <c r="L46" s="513"/>
      <c r="M46" s="513"/>
      <c r="N46" s="513"/>
      <c r="O46" s="514"/>
    </row>
    <row r="47" spans="2:15" x14ac:dyDescent="0.3">
      <c r="B47" s="521"/>
      <c r="C47" s="513"/>
      <c r="D47" s="513"/>
      <c r="E47" s="513"/>
      <c r="F47" s="513"/>
      <c r="G47" s="513"/>
      <c r="H47" s="513"/>
      <c r="I47" s="513"/>
      <c r="J47" s="513"/>
      <c r="K47" s="513"/>
      <c r="L47" s="513"/>
      <c r="M47" s="513"/>
      <c r="N47" s="513"/>
      <c r="O47" s="514"/>
    </row>
    <row r="48" spans="2:15" x14ac:dyDescent="0.3">
      <c r="B48" s="521"/>
      <c r="C48" s="513"/>
      <c r="D48" s="513"/>
      <c r="E48" s="513"/>
      <c r="F48" s="513"/>
      <c r="G48" s="513"/>
      <c r="H48" s="513"/>
      <c r="I48" s="513"/>
      <c r="J48" s="513"/>
      <c r="K48" s="513"/>
      <c r="L48" s="513"/>
      <c r="M48" s="513"/>
      <c r="N48" s="513"/>
      <c r="O48" s="514"/>
    </row>
    <row r="49" spans="2:15" x14ac:dyDescent="0.3">
      <c r="B49" s="619"/>
      <c r="C49" s="516"/>
      <c r="D49" s="516"/>
      <c r="E49" s="516"/>
      <c r="F49" s="516"/>
      <c r="G49" s="516"/>
      <c r="H49" s="516"/>
      <c r="I49" s="516"/>
      <c r="J49" s="516"/>
      <c r="K49" s="516"/>
      <c r="L49" s="516"/>
      <c r="M49" s="516"/>
      <c r="N49" s="516"/>
      <c r="O49" s="517"/>
    </row>
  </sheetData>
  <mergeCells count="2">
    <mergeCell ref="C5:C6"/>
    <mergeCell ref="B32:O32"/>
  </mergeCells>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B2"/>
  <sheetViews>
    <sheetView workbookViewId="0">
      <selection activeCell="B2" sqref="B2"/>
    </sheetView>
  </sheetViews>
  <sheetFormatPr defaultRowHeight="14.4" x14ac:dyDescent="0.3"/>
  <sheetData>
    <row r="2" spans="2:2" ht="18" x14ac:dyDescent="0.35">
      <c r="B2" s="56" t="s">
        <v>68</v>
      </c>
    </row>
  </sheetData>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B1:O51"/>
  <sheetViews>
    <sheetView workbookViewId="0">
      <selection activeCell="B2" sqref="B2"/>
    </sheetView>
  </sheetViews>
  <sheetFormatPr defaultColWidth="8.77734375" defaultRowHeight="14.4" x14ac:dyDescent="0.3"/>
  <cols>
    <col min="1" max="1" width="2.77734375" customWidth="1"/>
    <col min="2" max="2" width="32.5546875" customWidth="1"/>
    <col min="3" max="3" width="23.5546875" customWidth="1"/>
    <col min="4" max="4" width="25.77734375" customWidth="1"/>
    <col min="5" max="5" width="12.21875" customWidth="1"/>
    <col min="6" max="6" width="9.5546875" customWidth="1"/>
    <col min="7" max="7" width="15.21875" customWidth="1"/>
    <col min="14" max="14" width="9.77734375" customWidth="1"/>
  </cols>
  <sheetData>
    <row r="1" spans="2:15" x14ac:dyDescent="0.3">
      <c r="N1" s="15" t="str">
        <f>HYPERLINK("#'Navigation'!A1","Navigation")</f>
        <v>Navigation</v>
      </c>
    </row>
    <row r="2" spans="2:15" ht="15.6" x14ac:dyDescent="0.3">
      <c r="B2" s="201" t="s">
        <v>805</v>
      </c>
    </row>
    <row r="3" spans="2:15" x14ac:dyDescent="0.3">
      <c r="B3" s="24"/>
    </row>
    <row r="4" spans="2:15" x14ac:dyDescent="0.3">
      <c r="B4" s="509" t="s">
        <v>774</v>
      </c>
      <c r="C4" s="510"/>
      <c r="D4" s="510"/>
      <c r="E4" s="510"/>
      <c r="F4" s="510"/>
      <c r="G4" s="510"/>
      <c r="H4" s="510"/>
      <c r="I4" s="510"/>
      <c r="J4" s="510"/>
      <c r="K4" s="510"/>
      <c r="L4" s="510"/>
      <c r="M4" s="510"/>
      <c r="N4" s="510"/>
      <c r="O4" s="511"/>
    </row>
    <row r="5" spans="2:15" x14ac:dyDescent="0.3">
      <c r="B5" s="561" t="s">
        <v>775</v>
      </c>
      <c r="C5" s="513"/>
      <c r="D5" s="513"/>
      <c r="E5" s="513"/>
      <c r="F5" s="513"/>
      <c r="G5" s="513"/>
      <c r="H5" s="513"/>
      <c r="I5" s="513"/>
      <c r="J5" s="513"/>
      <c r="K5" s="513"/>
      <c r="L5" s="513"/>
      <c r="M5" s="513"/>
      <c r="N5" s="513"/>
      <c r="O5" s="514"/>
    </row>
    <row r="6" spans="2:15" x14ac:dyDescent="0.3">
      <c r="B6" s="561"/>
      <c r="C6" s="513"/>
      <c r="D6" s="513"/>
      <c r="E6" s="513"/>
      <c r="F6" s="513"/>
      <c r="G6" s="513"/>
      <c r="H6" s="513"/>
      <c r="I6" s="513"/>
      <c r="J6" s="513"/>
      <c r="K6" s="513"/>
      <c r="L6" s="513"/>
      <c r="M6" s="513"/>
      <c r="N6" s="513"/>
      <c r="O6" s="514"/>
    </row>
    <row r="7" spans="2:15" x14ac:dyDescent="0.3">
      <c r="B7" s="620"/>
      <c r="C7" s="621" t="s">
        <v>776</v>
      </c>
      <c r="D7" s="621" t="s">
        <v>777</v>
      </c>
      <c r="E7" s="519"/>
      <c r="F7" s="513"/>
      <c r="G7" s="513"/>
      <c r="H7" s="513"/>
      <c r="I7" s="513"/>
      <c r="J7" s="513"/>
      <c r="K7" s="513"/>
      <c r="L7" s="513"/>
      <c r="M7" s="513"/>
      <c r="N7" s="513"/>
      <c r="O7" s="514"/>
    </row>
    <row r="8" spans="2:15" x14ac:dyDescent="0.3">
      <c r="B8" s="620" t="s">
        <v>778</v>
      </c>
      <c r="C8" s="820" t="s">
        <v>779</v>
      </c>
      <c r="D8" s="820"/>
      <c r="E8" s="519"/>
      <c r="F8" s="513"/>
      <c r="G8" s="622"/>
      <c r="H8" s="622"/>
      <c r="I8" s="513"/>
      <c r="J8" s="513"/>
      <c r="K8" s="513"/>
      <c r="L8" s="513"/>
      <c r="M8" s="513"/>
      <c r="N8" s="513"/>
      <c r="O8" s="514"/>
    </row>
    <row r="9" spans="2:15" x14ac:dyDescent="0.3">
      <c r="B9" s="620" t="s">
        <v>780</v>
      </c>
      <c r="C9" s="623">
        <v>0.5</v>
      </c>
      <c r="D9" s="624">
        <v>0.3</v>
      </c>
      <c r="E9" s="513"/>
      <c r="F9" s="513"/>
      <c r="G9" s="513"/>
      <c r="H9" s="513"/>
      <c r="I9" s="513"/>
      <c r="J9" s="513"/>
      <c r="K9" s="513"/>
      <c r="L9" s="513"/>
      <c r="M9" s="513"/>
      <c r="N9" s="513"/>
      <c r="O9" s="514"/>
    </row>
    <row r="10" spans="2:15" x14ac:dyDescent="0.3">
      <c r="B10" s="620" t="s">
        <v>781</v>
      </c>
      <c r="C10" s="624">
        <v>0.2</v>
      </c>
      <c r="D10" s="624">
        <v>0.1</v>
      </c>
      <c r="E10" s="513"/>
      <c r="F10" s="513"/>
      <c r="G10" s="513"/>
      <c r="H10" s="513"/>
      <c r="I10" s="513"/>
      <c r="J10" s="513"/>
      <c r="K10" s="513"/>
      <c r="L10" s="513"/>
      <c r="M10" s="513"/>
      <c r="N10" s="513"/>
      <c r="O10" s="514"/>
    </row>
    <row r="11" spans="2:15" x14ac:dyDescent="0.3">
      <c r="B11" s="620" t="s">
        <v>782</v>
      </c>
      <c r="C11" s="620" t="s">
        <v>783</v>
      </c>
      <c r="D11" s="620" t="s">
        <v>784</v>
      </c>
      <c r="E11" s="513"/>
      <c r="F11" s="625"/>
      <c r="G11" s="513"/>
      <c r="H11" s="513"/>
      <c r="I11" s="513"/>
      <c r="J11" s="513"/>
      <c r="K11" s="513"/>
      <c r="L11" s="513"/>
      <c r="M11" s="513"/>
      <c r="N11" s="513"/>
      <c r="O11" s="514"/>
    </row>
    <row r="12" spans="2:15" x14ac:dyDescent="0.3">
      <c r="B12" s="620" t="s">
        <v>785</v>
      </c>
      <c r="C12" s="620" t="s">
        <v>786</v>
      </c>
      <c r="D12" s="620" t="s">
        <v>787</v>
      </c>
      <c r="E12" s="513"/>
      <c r="F12" s="625"/>
      <c r="G12" s="513"/>
      <c r="H12" s="513"/>
      <c r="I12" s="513"/>
      <c r="J12" s="513"/>
      <c r="K12" s="513"/>
      <c r="L12" s="513"/>
      <c r="M12" s="513"/>
      <c r="N12" s="513"/>
      <c r="O12" s="514"/>
    </row>
    <row r="13" spans="2:15" x14ac:dyDescent="0.3">
      <c r="B13" s="620" t="s">
        <v>84</v>
      </c>
      <c r="C13" s="821" t="s">
        <v>788</v>
      </c>
      <c r="D13" s="822"/>
      <c r="E13" s="513"/>
      <c r="F13" s="625"/>
      <c r="G13" s="513"/>
      <c r="H13" s="513"/>
      <c r="I13" s="513"/>
      <c r="J13" s="513"/>
      <c r="K13" s="513"/>
      <c r="L13" s="513"/>
      <c r="M13" s="513"/>
      <c r="N13" s="513"/>
      <c r="O13" s="514"/>
    </row>
    <row r="14" spans="2:15" x14ac:dyDescent="0.3">
      <c r="B14" s="620" t="s">
        <v>31</v>
      </c>
      <c r="C14" s="624">
        <v>0.21</v>
      </c>
      <c r="D14" s="624">
        <v>0.34</v>
      </c>
      <c r="E14" s="513"/>
      <c r="F14" s="513"/>
      <c r="G14" s="513"/>
      <c r="H14" s="513"/>
      <c r="I14" s="513"/>
      <c r="J14" s="513"/>
      <c r="K14" s="513"/>
      <c r="L14" s="513"/>
      <c r="M14" s="513"/>
      <c r="N14" s="513"/>
      <c r="O14" s="514"/>
    </row>
    <row r="15" spans="2:15" x14ac:dyDescent="0.3">
      <c r="B15" s="626" t="s">
        <v>789</v>
      </c>
      <c r="C15" s="627"/>
      <c r="D15" s="627"/>
      <c r="E15" s="513"/>
      <c r="F15" s="513"/>
      <c r="G15" s="513"/>
      <c r="H15" s="513"/>
      <c r="I15" s="513"/>
      <c r="J15" s="513"/>
      <c r="K15" s="513"/>
      <c r="L15" s="513"/>
      <c r="M15" s="513"/>
      <c r="N15" s="513"/>
      <c r="O15" s="514"/>
    </row>
    <row r="16" spans="2:15" x14ac:dyDescent="0.3">
      <c r="B16" s="628"/>
      <c r="C16" s="627"/>
      <c r="D16" s="627"/>
      <c r="E16" s="513"/>
      <c r="F16" s="513"/>
      <c r="G16" s="513"/>
      <c r="H16" s="513"/>
      <c r="I16" s="513"/>
      <c r="J16" s="513"/>
      <c r="K16" s="513"/>
      <c r="L16" s="513"/>
      <c r="M16" s="513"/>
      <c r="N16" s="513"/>
      <c r="O16" s="514"/>
    </row>
    <row r="17" spans="2:15" ht="16.2" customHeight="1" x14ac:dyDescent="0.3">
      <c r="B17" s="626" t="s">
        <v>790</v>
      </c>
      <c r="C17" s="513"/>
      <c r="D17" s="513"/>
      <c r="E17" s="513"/>
      <c r="F17" s="513"/>
      <c r="G17" s="513"/>
      <c r="H17" s="513"/>
      <c r="I17" s="513"/>
      <c r="J17" s="513"/>
      <c r="K17" s="513"/>
      <c r="L17" s="513"/>
      <c r="M17" s="513"/>
      <c r="N17" s="513"/>
      <c r="O17" s="514"/>
    </row>
    <row r="18" spans="2:15" x14ac:dyDescent="0.3">
      <c r="B18" s="629" t="s">
        <v>791</v>
      </c>
      <c r="C18" s="629" t="s">
        <v>792</v>
      </c>
      <c r="D18" s="630" t="s">
        <v>793</v>
      </c>
      <c r="E18" s="513"/>
      <c r="F18" s="513"/>
      <c r="G18" s="513"/>
      <c r="H18" s="513"/>
      <c r="I18" s="513"/>
      <c r="J18" s="513"/>
      <c r="K18" s="513"/>
      <c r="L18" s="513"/>
      <c r="M18" s="513"/>
      <c r="N18" s="513"/>
      <c r="O18" s="514"/>
    </row>
    <row r="19" spans="2:15" x14ac:dyDescent="0.3">
      <c r="B19" s="631">
        <v>2.5000000000000001E-2</v>
      </c>
      <c r="C19" s="631">
        <v>7.4999999999999997E-2</v>
      </c>
      <c r="D19" s="620" t="s">
        <v>794</v>
      </c>
      <c r="E19" s="513"/>
      <c r="F19" s="513"/>
      <c r="G19" s="513"/>
      <c r="H19" s="513"/>
      <c r="I19" s="513"/>
      <c r="J19" s="513"/>
      <c r="K19" s="513"/>
      <c r="L19" s="513"/>
      <c r="M19" s="513"/>
      <c r="N19" s="513"/>
      <c r="O19" s="514"/>
    </row>
    <row r="20" spans="2:15" x14ac:dyDescent="0.3">
      <c r="B20" s="632"/>
      <c r="C20" s="633"/>
      <c r="D20" s="633"/>
      <c r="E20" s="633"/>
      <c r="F20" s="633"/>
      <c r="G20" s="633"/>
      <c r="H20" s="633"/>
      <c r="I20" s="633"/>
      <c r="J20" s="633"/>
      <c r="K20" s="633"/>
      <c r="L20" s="579"/>
      <c r="M20" s="579"/>
      <c r="N20" s="579"/>
      <c r="O20" s="634"/>
    </row>
    <row r="21" spans="2:15" x14ac:dyDescent="0.3">
      <c r="B21" s="519" t="s">
        <v>795</v>
      </c>
      <c r="C21" s="570"/>
      <c r="D21" s="570"/>
      <c r="E21" s="570"/>
      <c r="F21" s="570"/>
      <c r="G21" s="570"/>
      <c r="H21" s="570"/>
      <c r="I21" s="570"/>
      <c r="J21" s="570"/>
      <c r="K21" s="570"/>
      <c r="L21" s="571"/>
      <c r="M21" s="571"/>
      <c r="N21" s="571"/>
      <c r="O21" s="572"/>
    </row>
    <row r="22" spans="2:15" x14ac:dyDescent="0.3">
      <c r="B22" s="629" t="s">
        <v>427</v>
      </c>
      <c r="C22" s="621" t="s">
        <v>796</v>
      </c>
      <c r="D22" s="629" t="s">
        <v>591</v>
      </c>
      <c r="E22" s="621" t="s">
        <v>796</v>
      </c>
      <c r="F22" s="823" t="s">
        <v>797</v>
      </c>
      <c r="G22" s="824"/>
      <c r="H22" s="513"/>
      <c r="I22" s="513"/>
      <c r="J22" s="513"/>
      <c r="K22" s="513"/>
      <c r="L22" s="513"/>
      <c r="M22" s="513"/>
      <c r="N22" s="513"/>
      <c r="O22" s="514"/>
    </row>
    <row r="23" spans="2:15" x14ac:dyDescent="0.3">
      <c r="B23" s="603" t="s">
        <v>10</v>
      </c>
      <c r="C23" s="635">
        <v>100000</v>
      </c>
      <c r="D23" s="603" t="s">
        <v>798</v>
      </c>
      <c r="E23" s="635">
        <v>300000</v>
      </c>
      <c r="F23" s="620" t="s">
        <v>798</v>
      </c>
      <c r="G23" s="624">
        <v>0.05</v>
      </c>
      <c r="H23" s="513"/>
      <c r="I23" s="513"/>
      <c r="J23" s="579"/>
      <c r="K23" s="513"/>
      <c r="L23" s="513"/>
      <c r="M23" s="513"/>
      <c r="N23" s="513"/>
      <c r="O23" s="514"/>
    </row>
    <row r="24" spans="2:15" x14ac:dyDescent="0.3">
      <c r="B24" s="603" t="s">
        <v>799</v>
      </c>
      <c r="C24" s="635">
        <v>500000</v>
      </c>
      <c r="D24" s="603" t="s">
        <v>106</v>
      </c>
      <c r="E24" s="635">
        <v>300000</v>
      </c>
      <c r="F24" s="620" t="s">
        <v>106</v>
      </c>
      <c r="G24" s="636">
        <v>0.12</v>
      </c>
      <c r="H24" s="513"/>
      <c r="I24" s="513"/>
      <c r="J24" s="513"/>
      <c r="K24" s="513"/>
      <c r="L24" s="513"/>
      <c r="M24" s="513"/>
      <c r="N24" s="513"/>
      <c r="O24" s="514"/>
    </row>
    <row r="25" spans="2:15" x14ac:dyDescent="0.3">
      <c r="B25" s="519"/>
      <c r="C25" s="513"/>
      <c r="D25" s="513"/>
      <c r="E25" s="513"/>
      <c r="F25" s="513"/>
      <c r="G25" s="513"/>
      <c r="H25" s="513"/>
      <c r="I25" s="513"/>
      <c r="J25" s="513"/>
      <c r="K25" s="513"/>
      <c r="L25" s="513"/>
      <c r="M25" s="513"/>
      <c r="N25" s="513"/>
      <c r="O25" s="514"/>
    </row>
    <row r="26" spans="2:15" x14ac:dyDescent="0.3">
      <c r="B26" s="562" t="s">
        <v>800</v>
      </c>
      <c r="C26" s="581"/>
      <c r="D26" s="581"/>
      <c r="E26" s="581"/>
      <c r="F26" s="581"/>
      <c r="G26" s="581"/>
      <c r="H26" s="581"/>
      <c r="I26" s="581"/>
      <c r="J26" s="581"/>
      <c r="K26" s="581"/>
      <c r="L26" s="571"/>
      <c r="M26" s="571"/>
      <c r="N26" s="571"/>
      <c r="O26" s="572"/>
    </row>
    <row r="27" spans="2:15" x14ac:dyDescent="0.3">
      <c r="B27" s="637" t="s">
        <v>801</v>
      </c>
      <c r="C27" s="638"/>
      <c r="D27" s="638"/>
      <c r="E27" s="638"/>
      <c r="F27" s="638"/>
      <c r="G27" s="638"/>
      <c r="H27" s="638"/>
      <c r="I27" s="638"/>
      <c r="J27" s="638"/>
      <c r="K27" s="638"/>
      <c r="L27" s="639"/>
      <c r="M27" s="639"/>
      <c r="N27" s="639"/>
      <c r="O27" s="640"/>
    </row>
    <row r="29" spans="2:15" x14ac:dyDescent="0.3">
      <c r="B29" s="641" t="s">
        <v>802</v>
      </c>
      <c r="C29" s="642"/>
      <c r="D29" s="642"/>
      <c r="E29" s="642"/>
      <c r="F29" s="643"/>
      <c r="G29" s="643"/>
      <c r="H29" s="643"/>
      <c r="I29" s="643"/>
      <c r="J29" s="643"/>
      <c r="K29" s="643"/>
      <c r="L29" s="643"/>
      <c r="M29" s="643"/>
      <c r="N29" s="643"/>
      <c r="O29" s="644"/>
    </row>
    <row r="30" spans="2:15" x14ac:dyDescent="0.3">
      <c r="B30" s="606" t="s">
        <v>803</v>
      </c>
      <c r="C30" s="645"/>
      <c r="D30" s="645"/>
      <c r="E30" s="645"/>
      <c r="F30" s="645"/>
      <c r="G30" s="645"/>
      <c r="H30" s="645"/>
      <c r="I30" s="645"/>
      <c r="J30" s="645"/>
      <c r="K30" s="645"/>
      <c r="L30" s="645"/>
      <c r="M30" s="645"/>
      <c r="N30" s="645"/>
      <c r="O30" s="646"/>
    </row>
    <row r="31" spans="2:15" x14ac:dyDescent="0.3">
      <c r="B31" s="109"/>
      <c r="C31" s="513"/>
      <c r="D31" s="513"/>
      <c r="E31" s="513"/>
      <c r="F31" s="513"/>
      <c r="G31" s="513"/>
      <c r="H31" s="513"/>
      <c r="I31" s="513"/>
      <c r="J31" s="513"/>
      <c r="K31" s="513"/>
      <c r="L31" s="513"/>
      <c r="M31" s="513"/>
      <c r="N31" s="513"/>
      <c r="O31" s="514"/>
    </row>
    <row r="32" spans="2:15" x14ac:dyDescent="0.3">
      <c r="B32" s="519"/>
      <c r="C32" s="513"/>
      <c r="D32" s="513"/>
      <c r="E32" s="513"/>
      <c r="F32" s="513"/>
      <c r="G32" s="513"/>
      <c r="H32" s="513"/>
      <c r="I32" s="513"/>
      <c r="J32" s="513"/>
      <c r="K32" s="513"/>
      <c r="L32" s="513"/>
      <c r="M32" s="513"/>
      <c r="N32" s="513"/>
      <c r="O32" s="514"/>
    </row>
    <row r="33" spans="2:15" x14ac:dyDescent="0.3">
      <c r="B33" s="519"/>
      <c r="C33" s="513"/>
      <c r="D33" s="513"/>
      <c r="E33" s="513"/>
      <c r="F33" s="513"/>
      <c r="G33" s="513"/>
      <c r="H33" s="513"/>
      <c r="I33" s="513"/>
      <c r="J33" s="513"/>
      <c r="K33" s="513"/>
      <c r="L33" s="513"/>
      <c r="M33" s="513"/>
      <c r="N33" s="513"/>
      <c r="O33" s="514"/>
    </row>
    <row r="34" spans="2:15" x14ac:dyDescent="0.3">
      <c r="B34" s="515"/>
      <c r="C34" s="516"/>
      <c r="D34" s="516"/>
      <c r="E34" s="516"/>
      <c r="F34" s="516"/>
      <c r="G34" s="516"/>
      <c r="H34" s="516"/>
      <c r="I34" s="516"/>
      <c r="J34" s="516"/>
      <c r="K34" s="516"/>
      <c r="L34" s="516"/>
      <c r="M34" s="516"/>
      <c r="N34" s="516"/>
      <c r="O34" s="517"/>
    </row>
    <row r="35" spans="2:15" x14ac:dyDescent="0.3">
      <c r="B35" s="647"/>
      <c r="C35" s="647"/>
      <c r="D35" s="647"/>
      <c r="E35" s="647"/>
      <c r="F35" s="647"/>
      <c r="G35" s="647"/>
      <c r="H35" s="647"/>
      <c r="I35" s="647"/>
      <c r="J35" s="647"/>
      <c r="K35" s="647"/>
      <c r="L35" s="647"/>
      <c r="M35" s="647"/>
      <c r="N35" s="647"/>
      <c r="O35" s="647"/>
    </row>
    <row r="36" spans="2:15" x14ac:dyDescent="0.3">
      <c r="B36" s="520" t="s">
        <v>804</v>
      </c>
      <c r="C36" s="510"/>
      <c r="D36" s="510"/>
      <c r="E36" s="510"/>
      <c r="F36" s="510"/>
      <c r="G36" s="510"/>
      <c r="H36" s="510"/>
      <c r="I36" s="510"/>
      <c r="J36" s="510"/>
      <c r="K36" s="510"/>
      <c r="L36" s="510"/>
      <c r="M36" s="510"/>
      <c r="N36" s="510"/>
      <c r="O36" s="511"/>
    </row>
    <row r="37" spans="2:15" x14ac:dyDescent="0.3">
      <c r="B37" s="519"/>
      <c r="C37" s="513"/>
      <c r="D37" s="513"/>
      <c r="E37" s="513"/>
      <c r="F37" s="513"/>
      <c r="G37" s="513"/>
      <c r="H37" s="513"/>
      <c r="I37" s="513"/>
      <c r="J37" s="513"/>
      <c r="K37" s="513"/>
      <c r="L37" s="513"/>
      <c r="M37" s="513"/>
      <c r="N37" s="513"/>
      <c r="O37" s="514"/>
    </row>
    <row r="38" spans="2:15" x14ac:dyDescent="0.3">
      <c r="B38" s="519"/>
      <c r="C38" s="513"/>
      <c r="D38" s="513"/>
      <c r="E38" s="513"/>
      <c r="F38" s="513"/>
      <c r="G38" s="513"/>
      <c r="H38" s="513"/>
      <c r="I38" s="513"/>
      <c r="J38" s="513"/>
      <c r="K38" s="513"/>
      <c r="L38" s="513"/>
      <c r="M38" s="513"/>
      <c r="N38" s="513"/>
      <c r="O38" s="514"/>
    </row>
    <row r="39" spans="2:15" x14ac:dyDescent="0.3">
      <c r="B39" s="519"/>
      <c r="C39" s="513"/>
      <c r="D39" s="513"/>
      <c r="E39" s="513"/>
      <c r="F39" s="513"/>
      <c r="G39" s="513"/>
      <c r="H39" s="513"/>
      <c r="I39" s="513"/>
      <c r="J39" s="513"/>
      <c r="K39" s="513"/>
      <c r="L39" s="513"/>
      <c r="M39" s="513"/>
      <c r="N39" s="513"/>
      <c r="O39" s="514"/>
    </row>
    <row r="40" spans="2:15" x14ac:dyDescent="0.3">
      <c r="B40" s="519"/>
      <c r="C40" s="513"/>
      <c r="D40" s="513"/>
      <c r="E40" s="513"/>
      <c r="F40" s="513"/>
      <c r="G40" s="513"/>
      <c r="H40" s="513"/>
      <c r="I40" s="513"/>
      <c r="J40" s="513"/>
      <c r="K40" s="513"/>
      <c r="L40" s="513"/>
      <c r="M40" s="513"/>
      <c r="N40" s="513"/>
      <c r="O40" s="514"/>
    </row>
    <row r="41" spans="2:15" x14ac:dyDescent="0.3">
      <c r="B41" s="519"/>
      <c r="C41" s="513"/>
      <c r="D41" s="513"/>
      <c r="E41" s="513"/>
      <c r="F41" s="513"/>
      <c r="G41" s="513"/>
      <c r="H41" s="513"/>
      <c r="I41" s="513"/>
      <c r="J41" s="513"/>
      <c r="K41" s="513"/>
      <c r="L41" s="513"/>
      <c r="M41" s="513"/>
      <c r="N41" s="513"/>
      <c r="O41" s="514"/>
    </row>
    <row r="42" spans="2:15" x14ac:dyDescent="0.3">
      <c r="B42" s="519"/>
      <c r="C42" s="513"/>
      <c r="D42" s="513"/>
      <c r="E42" s="513"/>
      <c r="F42" s="513"/>
      <c r="G42" s="513"/>
      <c r="H42" s="513"/>
      <c r="I42" s="513"/>
      <c r="J42" s="513"/>
      <c r="K42" s="513"/>
      <c r="L42" s="513"/>
      <c r="M42" s="513"/>
      <c r="N42" s="513"/>
      <c r="O42" s="514"/>
    </row>
    <row r="43" spans="2:15" x14ac:dyDescent="0.3">
      <c r="B43" s="519"/>
      <c r="C43" s="513"/>
      <c r="D43" s="513"/>
      <c r="E43" s="513"/>
      <c r="F43" s="513"/>
      <c r="G43" s="513"/>
      <c r="H43" s="513"/>
      <c r="I43" s="513"/>
      <c r="J43" s="513"/>
      <c r="K43" s="513"/>
      <c r="L43" s="513"/>
      <c r="M43" s="513"/>
      <c r="N43" s="513"/>
      <c r="O43" s="514"/>
    </row>
    <row r="44" spans="2:15" x14ac:dyDescent="0.3">
      <c r="B44" s="519"/>
      <c r="C44" s="513"/>
      <c r="D44" s="513"/>
      <c r="E44" s="513"/>
      <c r="F44" s="513"/>
      <c r="G44" s="513"/>
      <c r="H44" s="513"/>
      <c r="I44" s="513"/>
      <c r="J44" s="513"/>
      <c r="K44" s="513"/>
      <c r="L44" s="513"/>
      <c r="M44" s="513"/>
      <c r="N44" s="513"/>
      <c r="O44" s="514"/>
    </row>
    <row r="45" spans="2:15" x14ac:dyDescent="0.3">
      <c r="B45" s="519"/>
      <c r="C45" s="513"/>
      <c r="D45" s="513"/>
      <c r="E45" s="513"/>
      <c r="F45" s="513"/>
      <c r="G45" s="513"/>
      <c r="H45" s="513"/>
      <c r="I45" s="513"/>
      <c r="J45" s="513"/>
      <c r="K45" s="513"/>
      <c r="L45" s="513"/>
      <c r="M45" s="513"/>
      <c r="N45" s="513"/>
      <c r="O45" s="514"/>
    </row>
    <row r="46" spans="2:15" x14ac:dyDescent="0.3">
      <c r="B46" s="519"/>
      <c r="C46" s="513"/>
      <c r="D46" s="513"/>
      <c r="E46" s="513"/>
      <c r="F46" s="513"/>
      <c r="G46" s="513"/>
      <c r="H46" s="513"/>
      <c r="I46" s="513"/>
      <c r="J46" s="513"/>
      <c r="K46" s="513"/>
      <c r="L46" s="513"/>
      <c r="M46" s="513"/>
      <c r="N46" s="513"/>
      <c r="O46" s="514"/>
    </row>
    <row r="47" spans="2:15" x14ac:dyDescent="0.3">
      <c r="B47" s="519"/>
      <c r="C47" s="513"/>
      <c r="D47" s="513"/>
      <c r="E47" s="513"/>
      <c r="F47" s="513"/>
      <c r="G47" s="513"/>
      <c r="H47" s="513"/>
      <c r="I47" s="513"/>
      <c r="J47" s="513"/>
      <c r="K47" s="513"/>
      <c r="L47" s="513"/>
      <c r="M47" s="513"/>
      <c r="N47" s="513"/>
      <c r="O47" s="514"/>
    </row>
    <row r="48" spans="2:15" x14ac:dyDescent="0.3">
      <c r="B48" s="519"/>
      <c r="C48" s="513"/>
      <c r="D48" s="513"/>
      <c r="E48" s="513"/>
      <c r="F48" s="513"/>
      <c r="G48" s="513"/>
      <c r="H48" s="513"/>
      <c r="I48" s="513"/>
      <c r="J48" s="513"/>
      <c r="K48" s="513"/>
      <c r="L48" s="513"/>
      <c r="M48" s="513"/>
      <c r="N48" s="513"/>
      <c r="O48" s="514"/>
    </row>
    <row r="49" spans="2:15" x14ac:dyDescent="0.3">
      <c r="B49" s="519"/>
      <c r="C49" s="513"/>
      <c r="D49" s="513"/>
      <c r="E49" s="513"/>
      <c r="F49" s="513"/>
      <c r="G49" s="513"/>
      <c r="H49" s="513"/>
      <c r="I49" s="513"/>
      <c r="J49" s="513"/>
      <c r="K49" s="513"/>
      <c r="L49" s="513"/>
      <c r="M49" s="513"/>
      <c r="N49" s="513"/>
      <c r="O49" s="514"/>
    </row>
    <row r="50" spans="2:15" x14ac:dyDescent="0.3">
      <c r="B50" s="519"/>
      <c r="C50" s="513"/>
      <c r="D50" s="513"/>
      <c r="E50" s="513"/>
      <c r="F50" s="513"/>
      <c r="G50" s="513"/>
      <c r="H50" s="513"/>
      <c r="I50" s="513"/>
      <c r="J50" s="513"/>
      <c r="K50" s="513"/>
      <c r="L50" s="513"/>
      <c r="M50" s="513"/>
      <c r="N50" s="513"/>
      <c r="O50" s="514"/>
    </row>
    <row r="51" spans="2:15" x14ac:dyDescent="0.3">
      <c r="B51" s="515"/>
      <c r="C51" s="516"/>
      <c r="D51" s="516"/>
      <c r="E51" s="516"/>
      <c r="F51" s="516"/>
      <c r="G51" s="516"/>
      <c r="H51" s="516"/>
      <c r="I51" s="516"/>
      <c r="J51" s="516"/>
      <c r="K51" s="516"/>
      <c r="L51" s="516"/>
      <c r="M51" s="516"/>
      <c r="N51" s="516"/>
      <c r="O51" s="517"/>
    </row>
  </sheetData>
  <mergeCells count="3">
    <mergeCell ref="C8:D8"/>
    <mergeCell ref="C13:D13"/>
    <mergeCell ref="F22:G22"/>
  </mergeCells>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B2"/>
  <sheetViews>
    <sheetView workbookViewId="0">
      <selection activeCell="B2" sqref="B2"/>
    </sheetView>
  </sheetViews>
  <sheetFormatPr defaultRowHeight="14.4" x14ac:dyDescent="0.3"/>
  <sheetData>
    <row r="2" spans="2:2" ht="18" x14ac:dyDescent="0.35">
      <c r="B2" s="56" t="s">
        <v>68</v>
      </c>
    </row>
  </sheetData>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B1:O83"/>
  <sheetViews>
    <sheetView workbookViewId="0">
      <selection activeCell="B2" sqref="B2"/>
    </sheetView>
  </sheetViews>
  <sheetFormatPr defaultColWidth="8.77734375" defaultRowHeight="14.4" x14ac:dyDescent="0.3"/>
  <cols>
    <col min="1" max="1" width="2.77734375" customWidth="1"/>
    <col min="2" max="2" width="32.5546875" customWidth="1"/>
    <col min="3" max="3" width="23.5546875" customWidth="1"/>
    <col min="4" max="4" width="25.77734375" customWidth="1"/>
    <col min="5" max="5" width="12.21875" customWidth="1"/>
    <col min="6" max="6" width="9.5546875" customWidth="1"/>
    <col min="7" max="7" width="15.21875" customWidth="1"/>
    <col min="14" max="14" width="9.77734375" customWidth="1"/>
  </cols>
  <sheetData>
    <row r="1" spans="2:15" x14ac:dyDescent="0.3">
      <c r="N1" s="15" t="str">
        <f>HYPERLINK("#'Navigation'!A1","Navigation")</f>
        <v>Navigation</v>
      </c>
    </row>
    <row r="2" spans="2:15" ht="15.6" x14ac:dyDescent="0.3">
      <c r="B2" s="201" t="s">
        <v>814</v>
      </c>
    </row>
    <row r="3" spans="2:15" x14ac:dyDescent="0.3">
      <c r="B3" s="24"/>
    </row>
    <row r="4" spans="2:15" x14ac:dyDescent="0.3">
      <c r="B4" s="509" t="s">
        <v>774</v>
      </c>
      <c r="C4" s="510"/>
      <c r="D4" s="510"/>
      <c r="E4" s="510"/>
      <c r="F4" s="510"/>
      <c r="G4" s="510"/>
      <c r="H4" s="510"/>
      <c r="I4" s="510"/>
      <c r="J4" s="510"/>
      <c r="K4" s="510"/>
      <c r="L4" s="510"/>
      <c r="M4" s="510"/>
      <c r="N4" s="510"/>
      <c r="O4" s="511"/>
    </row>
    <row r="5" spans="2:15" x14ac:dyDescent="0.3">
      <c r="B5" s="561" t="s">
        <v>775</v>
      </c>
      <c r="C5" s="513"/>
      <c r="D5" s="513"/>
      <c r="E5" s="513"/>
      <c r="F5" s="513"/>
      <c r="G5" s="513"/>
      <c r="H5" s="513"/>
      <c r="I5" s="513"/>
      <c r="J5" s="513"/>
      <c r="K5" s="513"/>
      <c r="L5" s="513"/>
      <c r="M5" s="513"/>
      <c r="N5" s="513"/>
      <c r="O5" s="514"/>
    </row>
    <row r="6" spans="2:15" x14ac:dyDescent="0.3">
      <c r="B6" s="561"/>
      <c r="C6" s="513"/>
      <c r="D6" s="513"/>
      <c r="E6" s="513"/>
      <c r="F6" s="513"/>
      <c r="G6" s="513"/>
      <c r="H6" s="513"/>
      <c r="I6" s="513"/>
      <c r="J6" s="513"/>
      <c r="K6" s="513"/>
      <c r="L6" s="513"/>
      <c r="M6" s="513"/>
      <c r="N6" s="513"/>
      <c r="O6" s="514"/>
    </row>
    <row r="7" spans="2:15" x14ac:dyDescent="0.3">
      <c r="B7" s="620"/>
      <c r="C7" s="621" t="s">
        <v>776</v>
      </c>
      <c r="D7" s="621" t="s">
        <v>777</v>
      </c>
      <c r="E7" s="513"/>
      <c r="F7" s="513"/>
      <c r="G7" s="513"/>
      <c r="H7" s="513"/>
      <c r="I7" s="513"/>
      <c r="J7" s="513"/>
      <c r="K7" s="513"/>
      <c r="L7" s="513"/>
      <c r="M7" s="513"/>
      <c r="N7" s="513"/>
      <c r="O7" s="514"/>
    </row>
    <row r="8" spans="2:15" x14ac:dyDescent="0.3">
      <c r="B8" s="620" t="s">
        <v>778</v>
      </c>
      <c r="C8" s="820" t="s">
        <v>779</v>
      </c>
      <c r="D8" s="820"/>
      <c r="E8" s="513"/>
      <c r="F8" s="513"/>
      <c r="G8" s="622"/>
      <c r="H8" s="622"/>
      <c r="I8" s="513"/>
      <c r="J8" s="513"/>
      <c r="K8" s="513"/>
      <c r="L8" s="513"/>
      <c r="M8" s="513"/>
      <c r="N8" s="513"/>
      <c r="O8" s="514"/>
    </row>
    <row r="9" spans="2:15" x14ac:dyDescent="0.3">
      <c r="B9" s="620" t="s">
        <v>780</v>
      </c>
      <c r="C9" s="623">
        <v>0.5</v>
      </c>
      <c r="D9" s="624">
        <v>0.3</v>
      </c>
      <c r="E9" s="513"/>
      <c r="F9" s="513"/>
      <c r="G9" s="513"/>
      <c r="H9" s="513"/>
      <c r="I9" s="513"/>
      <c r="J9" s="513"/>
      <c r="K9" s="513"/>
      <c r="L9" s="513"/>
      <c r="M9" s="513"/>
      <c r="N9" s="513"/>
      <c r="O9" s="514"/>
    </row>
    <row r="10" spans="2:15" x14ac:dyDescent="0.3">
      <c r="B10" s="620" t="s">
        <v>781</v>
      </c>
      <c r="C10" s="624">
        <v>0.2</v>
      </c>
      <c r="D10" s="624">
        <v>0.1</v>
      </c>
      <c r="E10" s="513"/>
      <c r="F10" s="513"/>
      <c r="G10" s="513"/>
      <c r="H10" s="513"/>
      <c r="I10" s="513"/>
      <c r="J10" s="513"/>
      <c r="K10" s="513"/>
      <c r="L10" s="513"/>
      <c r="M10" s="513"/>
      <c r="N10" s="513"/>
      <c r="O10" s="514"/>
    </row>
    <row r="11" spans="2:15" x14ac:dyDescent="0.3">
      <c r="B11" s="620" t="s">
        <v>782</v>
      </c>
      <c r="C11" s="620" t="s">
        <v>783</v>
      </c>
      <c r="D11" s="620" t="s">
        <v>784</v>
      </c>
      <c r="E11" s="513"/>
      <c r="F11" s="625"/>
      <c r="G11" s="513"/>
      <c r="H11" s="513"/>
      <c r="I11" s="513"/>
      <c r="J11" s="513"/>
      <c r="K11" s="513"/>
      <c r="L11" s="513"/>
      <c r="M11" s="513"/>
      <c r="N11" s="513"/>
      <c r="O11" s="514"/>
    </row>
    <row r="12" spans="2:15" x14ac:dyDescent="0.3">
      <c r="B12" s="620" t="s">
        <v>785</v>
      </c>
      <c r="C12" s="620" t="s">
        <v>786</v>
      </c>
      <c r="D12" s="620" t="s">
        <v>787</v>
      </c>
      <c r="E12" s="513"/>
      <c r="F12" s="625"/>
      <c r="G12" s="513"/>
      <c r="H12" s="513"/>
      <c r="I12" s="513"/>
      <c r="J12" s="513"/>
      <c r="K12" s="513"/>
      <c r="L12" s="513"/>
      <c r="M12" s="513"/>
      <c r="N12" s="513"/>
      <c r="O12" s="514"/>
    </row>
    <row r="13" spans="2:15" x14ac:dyDescent="0.3">
      <c r="B13" s="620" t="s">
        <v>84</v>
      </c>
      <c r="C13" s="821" t="s">
        <v>788</v>
      </c>
      <c r="D13" s="822"/>
      <c r="E13" s="513"/>
      <c r="F13" s="625"/>
      <c r="G13" s="513"/>
      <c r="H13" s="513"/>
      <c r="I13" s="513"/>
      <c r="J13" s="513"/>
      <c r="K13" s="513"/>
      <c r="L13" s="513"/>
      <c r="M13" s="513"/>
      <c r="N13" s="513"/>
      <c r="O13" s="514"/>
    </row>
    <row r="14" spans="2:15" x14ac:dyDescent="0.3">
      <c r="B14" s="620" t="s">
        <v>31</v>
      </c>
      <c r="C14" s="624">
        <v>0.21</v>
      </c>
      <c r="D14" s="624">
        <v>0.34</v>
      </c>
      <c r="E14" s="513"/>
      <c r="F14" s="513"/>
      <c r="G14" s="513"/>
      <c r="H14" s="513"/>
      <c r="I14" s="513"/>
      <c r="J14" s="513"/>
      <c r="K14" s="513"/>
      <c r="L14" s="513"/>
      <c r="M14" s="513"/>
      <c r="N14" s="513"/>
      <c r="O14" s="514"/>
    </row>
    <row r="15" spans="2:15" x14ac:dyDescent="0.3">
      <c r="B15" s="626" t="s">
        <v>789</v>
      </c>
      <c r="C15" s="627"/>
      <c r="D15" s="627"/>
      <c r="E15" s="513"/>
      <c r="F15" s="513"/>
      <c r="G15" s="513"/>
      <c r="H15" s="513"/>
      <c r="I15" s="513"/>
      <c r="J15" s="513"/>
      <c r="K15" s="513"/>
      <c r="L15" s="513"/>
      <c r="M15" s="513"/>
      <c r="N15" s="513"/>
      <c r="O15" s="514"/>
    </row>
    <row r="16" spans="2:15" x14ac:dyDescent="0.3">
      <c r="B16" s="628"/>
      <c r="C16" s="627"/>
      <c r="D16" s="627"/>
      <c r="E16" s="513"/>
      <c r="F16" s="513"/>
      <c r="G16" s="513"/>
      <c r="H16" s="513"/>
      <c r="I16" s="513"/>
      <c r="J16" s="513"/>
      <c r="K16" s="513"/>
      <c r="L16" s="513"/>
      <c r="M16" s="513"/>
      <c r="N16" s="513"/>
      <c r="O16" s="514"/>
    </row>
    <row r="17" spans="2:15" ht="16.2" customHeight="1" x14ac:dyDescent="0.3">
      <c r="B17" s="626" t="s">
        <v>790</v>
      </c>
      <c r="C17" s="513"/>
      <c r="D17" s="513"/>
      <c r="E17" s="513"/>
      <c r="F17" s="513"/>
      <c r="G17" s="513"/>
      <c r="H17" s="513"/>
      <c r="I17" s="513"/>
      <c r="J17" s="513"/>
      <c r="K17" s="513"/>
      <c r="L17" s="513"/>
      <c r="M17" s="513"/>
      <c r="N17" s="513"/>
      <c r="O17" s="514"/>
    </row>
    <row r="18" spans="2:15" x14ac:dyDescent="0.3">
      <c r="B18" s="629" t="s">
        <v>791</v>
      </c>
      <c r="C18" s="629" t="s">
        <v>792</v>
      </c>
      <c r="D18" s="630" t="s">
        <v>793</v>
      </c>
      <c r="E18" s="513"/>
      <c r="F18" s="513"/>
      <c r="G18" s="513"/>
      <c r="H18" s="513"/>
      <c r="I18" s="513"/>
      <c r="J18" s="513"/>
      <c r="K18" s="513"/>
      <c r="L18" s="513"/>
      <c r="M18" s="513"/>
      <c r="N18" s="513"/>
      <c r="O18" s="514"/>
    </row>
    <row r="19" spans="2:15" x14ac:dyDescent="0.3">
      <c r="B19" s="631">
        <v>2.5000000000000001E-2</v>
      </c>
      <c r="C19" s="631">
        <v>7.4999999999999997E-2</v>
      </c>
      <c r="D19" s="620" t="s">
        <v>794</v>
      </c>
      <c r="E19" s="513"/>
      <c r="F19" s="513"/>
      <c r="G19" s="513"/>
      <c r="H19" s="513"/>
      <c r="I19" s="513"/>
      <c r="J19" s="513"/>
      <c r="K19" s="513"/>
      <c r="L19" s="513"/>
      <c r="M19" s="513"/>
      <c r="N19" s="513"/>
      <c r="O19" s="514"/>
    </row>
    <row r="20" spans="2:15" x14ac:dyDescent="0.3">
      <c r="B20" s="632"/>
      <c r="C20" s="633"/>
      <c r="D20" s="633"/>
      <c r="E20" s="633"/>
      <c r="F20" s="633"/>
      <c r="G20" s="633"/>
      <c r="H20" s="633"/>
      <c r="I20" s="633"/>
      <c r="J20" s="633"/>
      <c r="K20" s="633"/>
      <c r="L20" s="579"/>
      <c r="M20" s="579"/>
      <c r="N20" s="579"/>
      <c r="O20" s="634"/>
    </row>
    <row r="21" spans="2:15" x14ac:dyDescent="0.3">
      <c r="B21" s="519" t="s">
        <v>795</v>
      </c>
      <c r="C21" s="570"/>
      <c r="D21" s="570"/>
      <c r="E21" s="570"/>
      <c r="F21" s="570"/>
      <c r="G21" s="570"/>
      <c r="H21" s="570"/>
      <c r="I21" s="570"/>
      <c r="J21" s="570"/>
      <c r="K21" s="570"/>
      <c r="L21" s="571"/>
      <c r="M21" s="571"/>
      <c r="N21" s="571"/>
      <c r="O21" s="572"/>
    </row>
    <row r="22" spans="2:15" x14ac:dyDescent="0.3">
      <c r="B22" s="629" t="s">
        <v>427</v>
      </c>
      <c r="C22" s="621" t="s">
        <v>796</v>
      </c>
      <c r="D22" s="629" t="s">
        <v>591</v>
      </c>
      <c r="E22" s="621" t="s">
        <v>796</v>
      </c>
      <c r="F22" s="823" t="s">
        <v>797</v>
      </c>
      <c r="G22" s="824"/>
      <c r="H22" s="513"/>
      <c r="I22" s="513"/>
      <c r="J22" s="513"/>
      <c r="K22" s="513"/>
      <c r="L22" s="513"/>
      <c r="M22" s="513"/>
      <c r="N22" s="513"/>
      <c r="O22" s="514"/>
    </row>
    <row r="23" spans="2:15" x14ac:dyDescent="0.3">
      <c r="B23" s="603" t="s">
        <v>10</v>
      </c>
      <c r="C23" s="635">
        <v>100000</v>
      </c>
      <c r="D23" s="603" t="s">
        <v>798</v>
      </c>
      <c r="E23" s="635">
        <v>300000</v>
      </c>
      <c r="F23" s="620" t="s">
        <v>798</v>
      </c>
      <c r="G23" s="624">
        <v>0.05</v>
      </c>
      <c r="H23" s="513"/>
      <c r="I23" s="513"/>
      <c r="J23" s="579"/>
      <c r="K23" s="513"/>
      <c r="L23" s="513"/>
      <c r="M23" s="513"/>
      <c r="N23" s="513"/>
      <c r="O23" s="514"/>
    </row>
    <row r="24" spans="2:15" x14ac:dyDescent="0.3">
      <c r="B24" s="603" t="s">
        <v>799</v>
      </c>
      <c r="C24" s="635">
        <v>500000</v>
      </c>
      <c r="D24" s="603" t="s">
        <v>106</v>
      </c>
      <c r="E24" s="635">
        <v>300000</v>
      </c>
      <c r="F24" s="620" t="s">
        <v>106</v>
      </c>
      <c r="G24" s="636">
        <v>0.12</v>
      </c>
      <c r="H24" s="513"/>
      <c r="I24" s="513"/>
      <c r="J24" s="513"/>
      <c r="K24" s="513"/>
      <c r="L24" s="513"/>
      <c r="M24" s="513"/>
      <c r="N24" s="513"/>
      <c r="O24" s="514"/>
    </row>
    <row r="25" spans="2:15" x14ac:dyDescent="0.3">
      <c r="B25" s="519"/>
      <c r="C25" s="513"/>
      <c r="D25" s="513"/>
      <c r="E25" s="513"/>
      <c r="F25" s="513"/>
      <c r="G25" s="513"/>
      <c r="H25" s="513"/>
      <c r="I25" s="513"/>
      <c r="J25" s="513"/>
      <c r="K25" s="513"/>
      <c r="L25" s="513"/>
      <c r="M25" s="513"/>
      <c r="N25" s="513"/>
      <c r="O25" s="514"/>
    </row>
    <row r="26" spans="2:15" x14ac:dyDescent="0.3">
      <c r="B26" s="613" t="s">
        <v>806</v>
      </c>
      <c r="C26" s="581"/>
      <c r="D26" s="581"/>
      <c r="E26" s="581"/>
      <c r="F26" s="581"/>
      <c r="G26" s="581"/>
      <c r="H26" s="581"/>
      <c r="I26" s="581"/>
      <c r="J26" s="581"/>
      <c r="K26" s="581"/>
      <c r="L26" s="571"/>
      <c r="M26" s="571"/>
      <c r="N26" s="571"/>
      <c r="O26" s="572"/>
    </row>
    <row r="27" spans="2:15" x14ac:dyDescent="0.3">
      <c r="B27" s="648" t="s">
        <v>807</v>
      </c>
      <c r="C27" s="638"/>
      <c r="D27" s="638"/>
      <c r="E27" s="638"/>
      <c r="F27" s="638"/>
      <c r="G27" s="638"/>
      <c r="H27" s="638"/>
      <c r="I27" s="638"/>
      <c r="J27" s="638"/>
      <c r="K27" s="638"/>
      <c r="L27" s="639"/>
      <c r="M27" s="639"/>
      <c r="N27" s="639"/>
      <c r="O27" s="640"/>
    </row>
    <row r="29" spans="2:15" x14ac:dyDescent="0.3">
      <c r="B29" s="641" t="s">
        <v>733</v>
      </c>
      <c r="C29" s="510"/>
      <c r="D29" s="510"/>
      <c r="E29" s="510"/>
      <c r="F29" s="510"/>
      <c r="G29" s="510"/>
      <c r="H29" s="510"/>
      <c r="I29" s="510"/>
      <c r="J29" s="510"/>
      <c r="K29" s="510"/>
      <c r="L29" s="510"/>
      <c r="M29" s="510"/>
      <c r="N29" s="510"/>
      <c r="O29" s="511"/>
    </row>
    <row r="30" spans="2:15" x14ac:dyDescent="0.3">
      <c r="B30" s="519" t="s">
        <v>808</v>
      </c>
      <c r="C30" s="40"/>
      <c r="D30" s="513"/>
      <c r="E30" s="513"/>
      <c r="F30" s="513"/>
      <c r="G30" s="513"/>
      <c r="H30" s="513"/>
      <c r="I30" s="513"/>
      <c r="J30" s="513"/>
      <c r="K30" s="513"/>
      <c r="L30" s="513"/>
      <c r="M30" s="513"/>
      <c r="N30" s="513"/>
      <c r="O30" s="514"/>
    </row>
    <row r="31" spans="2:15" x14ac:dyDescent="0.3">
      <c r="B31" s="519" t="s">
        <v>809</v>
      </c>
      <c r="C31" s="40"/>
      <c r="D31" s="513"/>
      <c r="E31" s="513"/>
      <c r="F31" s="513"/>
      <c r="G31" s="513"/>
      <c r="H31" s="513"/>
      <c r="I31" s="513"/>
      <c r="J31" s="513"/>
      <c r="K31" s="513"/>
      <c r="L31" s="513"/>
      <c r="M31" s="513"/>
      <c r="N31" s="513"/>
      <c r="O31" s="514"/>
    </row>
    <row r="32" spans="2:15" x14ac:dyDescent="0.3">
      <c r="B32" s="519" t="s">
        <v>810</v>
      </c>
      <c r="C32" s="513"/>
      <c r="D32" s="513"/>
      <c r="E32" s="513"/>
      <c r="F32" s="513"/>
      <c r="G32" s="513"/>
      <c r="H32" s="513"/>
      <c r="I32" s="513"/>
      <c r="J32" s="513"/>
      <c r="K32" s="513"/>
      <c r="L32" s="513"/>
      <c r="M32" s="513"/>
      <c r="N32" s="513"/>
      <c r="O32" s="514"/>
    </row>
    <row r="33" spans="2:15" x14ac:dyDescent="0.3">
      <c r="B33" s="109"/>
      <c r="C33" s="513"/>
      <c r="D33" s="513"/>
      <c r="E33" s="513"/>
      <c r="F33" s="513"/>
      <c r="G33" s="513"/>
      <c r="H33" s="513"/>
      <c r="I33" s="513"/>
      <c r="J33" s="513"/>
      <c r="K33" s="513"/>
      <c r="L33" s="513"/>
      <c r="M33" s="513"/>
      <c r="N33" s="513"/>
      <c r="O33" s="514"/>
    </row>
    <row r="34" spans="2:15" x14ac:dyDescent="0.3">
      <c r="B34" s="519"/>
      <c r="C34" s="513"/>
      <c r="D34" s="513"/>
      <c r="E34" s="513"/>
      <c r="F34" s="513"/>
      <c r="G34" s="513"/>
      <c r="H34" s="513"/>
      <c r="I34" s="513"/>
      <c r="J34" s="513"/>
      <c r="K34" s="513"/>
      <c r="L34" s="513"/>
      <c r="M34" s="513"/>
      <c r="N34" s="513"/>
      <c r="O34" s="514"/>
    </row>
    <row r="35" spans="2:15" x14ac:dyDescent="0.3">
      <c r="B35" s="515"/>
      <c r="C35" s="516"/>
      <c r="D35" s="516"/>
      <c r="E35" s="516"/>
      <c r="F35" s="516"/>
      <c r="G35" s="516"/>
      <c r="H35" s="516"/>
      <c r="I35" s="516"/>
      <c r="J35" s="516"/>
      <c r="K35" s="516"/>
      <c r="L35" s="516"/>
      <c r="M35" s="516"/>
      <c r="N35" s="516"/>
      <c r="O35" s="517"/>
    </row>
    <row r="37" spans="2:15" x14ac:dyDescent="0.3">
      <c r="B37" s="649" t="s">
        <v>811</v>
      </c>
      <c r="C37" s="649"/>
    </row>
    <row r="38" spans="2:15" x14ac:dyDescent="0.3">
      <c r="B38" s="650" t="s">
        <v>803</v>
      </c>
      <c r="C38" s="649"/>
    </row>
    <row r="39" spans="2:15" x14ac:dyDescent="0.3">
      <c r="B39" s="651">
        <f>'[6]Q1-ai'!B31</f>
        <v>0</v>
      </c>
      <c r="C39" s="649"/>
    </row>
    <row r="41" spans="2:15" x14ac:dyDescent="0.3">
      <c r="B41" s="520" t="s">
        <v>812</v>
      </c>
      <c r="C41" s="510"/>
      <c r="D41" s="510"/>
      <c r="E41" s="510"/>
      <c r="F41" s="510"/>
      <c r="G41" s="510"/>
      <c r="H41" s="510"/>
      <c r="I41" s="510"/>
      <c r="J41" s="510"/>
      <c r="K41" s="510"/>
      <c r="L41" s="510"/>
      <c r="M41" s="510"/>
      <c r="N41" s="510"/>
      <c r="O41" s="511"/>
    </row>
    <row r="42" spans="2:15" x14ac:dyDescent="0.3">
      <c r="B42" s="519"/>
      <c r="C42" s="513"/>
      <c r="D42" s="513"/>
      <c r="E42" s="513"/>
      <c r="F42" s="513"/>
      <c r="G42" s="513"/>
      <c r="H42" s="513"/>
      <c r="I42" s="513"/>
      <c r="J42" s="513"/>
      <c r="K42" s="513"/>
      <c r="L42" s="513"/>
      <c r="M42" s="513"/>
      <c r="N42" s="513"/>
      <c r="O42" s="514"/>
    </row>
    <row r="43" spans="2:15" x14ac:dyDescent="0.3">
      <c r="B43" s="519"/>
      <c r="C43" s="513"/>
      <c r="D43" s="513"/>
      <c r="E43" s="513"/>
      <c r="F43" s="513"/>
      <c r="G43" s="513"/>
      <c r="H43" s="513"/>
      <c r="I43" s="513"/>
      <c r="J43" s="513"/>
      <c r="K43" s="513"/>
      <c r="L43" s="513"/>
      <c r="M43" s="513"/>
      <c r="N43" s="513"/>
      <c r="O43" s="514"/>
    </row>
    <row r="44" spans="2:15" x14ac:dyDescent="0.3">
      <c r="B44" s="519"/>
      <c r="C44" s="513"/>
      <c r="D44" s="513"/>
      <c r="E44" s="513"/>
      <c r="F44" s="513"/>
      <c r="G44" s="513"/>
      <c r="H44" s="513"/>
      <c r="I44" s="513"/>
      <c r="J44" s="513"/>
      <c r="K44" s="513"/>
      <c r="L44" s="513"/>
      <c r="M44" s="513"/>
      <c r="N44" s="513"/>
      <c r="O44" s="514"/>
    </row>
    <row r="45" spans="2:15" x14ac:dyDescent="0.3">
      <c r="B45" s="519"/>
      <c r="C45" s="513"/>
      <c r="D45" s="513"/>
      <c r="E45" s="513"/>
      <c r="F45" s="513"/>
      <c r="G45" s="513"/>
      <c r="H45" s="513"/>
      <c r="I45" s="513"/>
      <c r="J45" s="513"/>
      <c r="K45" s="513"/>
      <c r="L45" s="513"/>
      <c r="M45" s="513"/>
      <c r="N45" s="513"/>
      <c r="O45" s="514"/>
    </row>
    <row r="46" spans="2:15" x14ac:dyDescent="0.3">
      <c r="B46" s="519"/>
      <c r="C46" s="513"/>
      <c r="D46" s="513"/>
      <c r="E46" s="513"/>
      <c r="F46" s="513"/>
      <c r="G46" s="513"/>
      <c r="H46" s="513"/>
      <c r="I46" s="513"/>
      <c r="J46" s="513"/>
      <c r="K46" s="513"/>
      <c r="L46" s="513"/>
      <c r="M46" s="513"/>
      <c r="N46" s="513"/>
      <c r="O46" s="514"/>
    </row>
    <row r="47" spans="2:15" x14ac:dyDescent="0.3">
      <c r="B47" s="519"/>
      <c r="C47" s="513"/>
      <c r="D47" s="513"/>
      <c r="E47" s="513"/>
      <c r="F47" s="513"/>
      <c r="G47" s="513"/>
      <c r="H47" s="513"/>
      <c r="I47" s="513"/>
      <c r="J47" s="513"/>
      <c r="K47" s="513"/>
      <c r="L47" s="513"/>
      <c r="M47" s="513"/>
      <c r="N47" s="513"/>
      <c r="O47" s="514"/>
    </row>
    <row r="48" spans="2:15" x14ac:dyDescent="0.3">
      <c r="B48" s="519"/>
      <c r="C48" s="513"/>
      <c r="D48" s="513"/>
      <c r="E48" s="513"/>
      <c r="F48" s="513"/>
      <c r="G48" s="513"/>
      <c r="H48" s="513"/>
      <c r="I48" s="513"/>
      <c r="J48" s="513"/>
      <c r="K48" s="513"/>
      <c r="L48" s="513"/>
      <c r="M48" s="513"/>
      <c r="N48" s="513"/>
      <c r="O48" s="514"/>
    </row>
    <row r="49" spans="2:15" x14ac:dyDescent="0.3">
      <c r="B49" s="519"/>
      <c r="C49" s="513"/>
      <c r="D49" s="513"/>
      <c r="E49" s="513"/>
      <c r="F49" s="513"/>
      <c r="G49" s="513"/>
      <c r="H49" s="513"/>
      <c r="I49" s="513"/>
      <c r="J49" s="513"/>
      <c r="K49" s="513"/>
      <c r="L49" s="513"/>
      <c r="M49" s="513"/>
      <c r="N49" s="513"/>
      <c r="O49" s="514"/>
    </row>
    <row r="50" spans="2:15" x14ac:dyDescent="0.3">
      <c r="B50" s="519"/>
      <c r="C50" s="513"/>
      <c r="D50" s="513"/>
      <c r="E50" s="513"/>
      <c r="F50" s="513"/>
      <c r="G50" s="513"/>
      <c r="H50" s="513"/>
      <c r="I50" s="513"/>
      <c r="J50" s="513"/>
      <c r="K50" s="513"/>
      <c r="L50" s="513"/>
      <c r="M50" s="513"/>
      <c r="N50" s="513"/>
      <c r="O50" s="514"/>
    </row>
    <row r="51" spans="2:15" x14ac:dyDescent="0.3">
      <c r="B51" s="519"/>
      <c r="C51" s="513"/>
      <c r="D51" s="513"/>
      <c r="E51" s="513"/>
      <c r="F51" s="513"/>
      <c r="G51" s="513"/>
      <c r="H51" s="513"/>
      <c r="I51" s="513"/>
      <c r="J51" s="513"/>
      <c r="K51" s="513"/>
      <c r="L51" s="513"/>
      <c r="M51" s="513"/>
      <c r="N51" s="513"/>
      <c r="O51" s="514"/>
    </row>
    <row r="52" spans="2:15" x14ac:dyDescent="0.3">
      <c r="B52" s="519"/>
      <c r="C52" s="513"/>
      <c r="D52" s="513"/>
      <c r="E52" s="513"/>
      <c r="F52" s="513"/>
      <c r="G52" s="513"/>
      <c r="H52" s="513"/>
      <c r="I52" s="513"/>
      <c r="J52" s="513"/>
      <c r="K52" s="513"/>
      <c r="L52" s="513"/>
      <c r="M52" s="513"/>
      <c r="N52" s="513"/>
      <c r="O52" s="514"/>
    </row>
    <row r="53" spans="2:15" x14ac:dyDescent="0.3">
      <c r="B53" s="519"/>
      <c r="C53" s="513"/>
      <c r="D53" s="513"/>
      <c r="E53" s="513"/>
      <c r="F53" s="513"/>
      <c r="G53" s="513"/>
      <c r="H53" s="513"/>
      <c r="I53" s="513"/>
      <c r="J53" s="513"/>
      <c r="K53" s="513"/>
      <c r="L53" s="513"/>
      <c r="M53" s="513"/>
      <c r="N53" s="513"/>
      <c r="O53" s="514"/>
    </row>
    <row r="54" spans="2:15" x14ac:dyDescent="0.3">
      <c r="B54" s="519"/>
      <c r="C54" s="513"/>
      <c r="D54" s="513"/>
      <c r="E54" s="513"/>
      <c r="F54" s="513"/>
      <c r="G54" s="513"/>
      <c r="H54" s="513"/>
      <c r="I54" s="513"/>
      <c r="J54" s="513"/>
      <c r="K54" s="513"/>
      <c r="L54" s="513"/>
      <c r="M54" s="513"/>
      <c r="N54" s="513"/>
      <c r="O54" s="514"/>
    </row>
    <row r="55" spans="2:15" x14ac:dyDescent="0.3">
      <c r="B55" s="519"/>
      <c r="C55" s="513"/>
      <c r="D55" s="513"/>
      <c r="E55" s="513"/>
      <c r="F55" s="513"/>
      <c r="G55" s="513"/>
      <c r="H55" s="513"/>
      <c r="I55" s="513"/>
      <c r="J55" s="513"/>
      <c r="K55" s="513"/>
      <c r="L55" s="513"/>
      <c r="M55" s="513"/>
      <c r="N55" s="513"/>
      <c r="O55" s="514"/>
    </row>
    <row r="56" spans="2:15" x14ac:dyDescent="0.3">
      <c r="B56" s="519"/>
      <c r="C56" s="513"/>
      <c r="D56" s="513"/>
      <c r="E56" s="513"/>
      <c r="F56" s="513"/>
      <c r="G56" s="513"/>
      <c r="H56" s="513"/>
      <c r="I56" s="513"/>
      <c r="J56" s="513"/>
      <c r="K56" s="513"/>
      <c r="L56" s="513"/>
      <c r="M56" s="513"/>
      <c r="N56" s="513"/>
      <c r="O56" s="514"/>
    </row>
    <row r="57" spans="2:15" x14ac:dyDescent="0.3">
      <c r="B57" s="519"/>
      <c r="C57" s="513"/>
      <c r="D57" s="513"/>
      <c r="E57" s="513"/>
      <c r="F57" s="513"/>
      <c r="G57" s="513"/>
      <c r="H57" s="513"/>
      <c r="I57" s="513"/>
      <c r="J57" s="513"/>
      <c r="K57" s="513"/>
      <c r="L57" s="513"/>
      <c r="M57" s="513"/>
      <c r="N57" s="513"/>
      <c r="O57" s="514"/>
    </row>
    <row r="58" spans="2:15" x14ac:dyDescent="0.3">
      <c r="B58" s="519"/>
      <c r="C58" s="513"/>
      <c r="D58" s="513"/>
      <c r="E58" s="513"/>
      <c r="F58" s="513"/>
      <c r="G58" s="513"/>
      <c r="H58" s="513"/>
      <c r="I58" s="513"/>
      <c r="J58" s="513"/>
      <c r="K58" s="513"/>
      <c r="L58" s="513"/>
      <c r="M58" s="513"/>
      <c r="N58" s="513"/>
      <c r="O58" s="514"/>
    </row>
    <row r="59" spans="2:15" x14ac:dyDescent="0.3">
      <c r="B59" s="519"/>
      <c r="C59" s="513"/>
      <c r="D59" s="513"/>
      <c r="E59" s="513"/>
      <c r="F59" s="513"/>
      <c r="G59" s="513"/>
      <c r="H59" s="513"/>
      <c r="I59" s="513"/>
      <c r="J59" s="513"/>
      <c r="K59" s="513"/>
      <c r="L59" s="513"/>
      <c r="M59" s="513"/>
      <c r="N59" s="513"/>
      <c r="O59" s="514"/>
    </row>
    <row r="60" spans="2:15" x14ac:dyDescent="0.3">
      <c r="B60" s="519"/>
      <c r="C60" s="513"/>
      <c r="D60" s="513"/>
      <c r="E60" s="513"/>
      <c r="F60" s="513"/>
      <c r="G60" s="513"/>
      <c r="H60" s="513"/>
      <c r="I60" s="513"/>
      <c r="J60" s="513"/>
      <c r="K60" s="513"/>
      <c r="L60" s="513"/>
      <c r="M60" s="513"/>
      <c r="N60" s="513"/>
      <c r="O60" s="514"/>
    </row>
    <row r="61" spans="2:15" x14ac:dyDescent="0.3">
      <c r="B61" s="515"/>
      <c r="C61" s="516"/>
      <c r="D61" s="516"/>
      <c r="E61" s="516"/>
      <c r="F61" s="516"/>
      <c r="G61" s="516"/>
      <c r="H61" s="516"/>
      <c r="I61" s="516"/>
      <c r="J61" s="516"/>
      <c r="K61" s="516"/>
      <c r="L61" s="516"/>
      <c r="M61" s="516"/>
      <c r="N61" s="516"/>
      <c r="O61" s="517"/>
    </row>
    <row r="63" spans="2:15" x14ac:dyDescent="0.3">
      <c r="B63" s="520" t="s">
        <v>813</v>
      </c>
      <c r="C63" s="510"/>
      <c r="D63" s="510"/>
      <c r="E63" s="510"/>
      <c r="F63" s="510"/>
      <c r="G63" s="510"/>
      <c r="H63" s="510"/>
      <c r="I63" s="510"/>
      <c r="J63" s="510"/>
      <c r="K63" s="510"/>
      <c r="L63" s="510"/>
      <c r="M63" s="510"/>
      <c r="N63" s="510"/>
      <c r="O63" s="511"/>
    </row>
    <row r="64" spans="2:15" x14ac:dyDescent="0.3">
      <c r="B64" s="519"/>
      <c r="C64" s="513"/>
      <c r="D64" s="513"/>
      <c r="E64" s="513"/>
      <c r="F64" s="513"/>
      <c r="G64" s="513"/>
      <c r="H64" s="513"/>
      <c r="I64" s="513"/>
      <c r="J64" s="513"/>
      <c r="K64" s="513"/>
      <c r="L64" s="513"/>
      <c r="M64" s="513"/>
      <c r="N64" s="513"/>
      <c r="O64" s="514"/>
    </row>
    <row r="65" spans="2:15" x14ac:dyDescent="0.3">
      <c r="B65" s="519"/>
      <c r="C65" s="513"/>
      <c r="D65" s="513"/>
      <c r="E65" s="513"/>
      <c r="F65" s="513"/>
      <c r="G65" s="513"/>
      <c r="H65" s="513"/>
      <c r="I65" s="513"/>
      <c r="J65" s="513"/>
      <c r="K65" s="513"/>
      <c r="L65" s="513"/>
      <c r="M65" s="513"/>
      <c r="N65" s="513"/>
      <c r="O65" s="514"/>
    </row>
    <row r="66" spans="2:15" x14ac:dyDescent="0.3">
      <c r="B66" s="519"/>
      <c r="C66" s="513"/>
      <c r="D66" s="513"/>
      <c r="E66" s="513"/>
      <c r="F66" s="513"/>
      <c r="G66" s="513"/>
      <c r="H66" s="513"/>
      <c r="I66" s="513"/>
      <c r="J66" s="513"/>
      <c r="K66" s="513"/>
      <c r="L66" s="513"/>
      <c r="M66" s="513"/>
      <c r="N66" s="513"/>
      <c r="O66" s="514"/>
    </row>
    <row r="67" spans="2:15" x14ac:dyDescent="0.3">
      <c r="B67" s="519"/>
      <c r="C67" s="513"/>
      <c r="D67" s="513"/>
      <c r="E67" s="513"/>
      <c r="F67" s="513"/>
      <c r="G67" s="513"/>
      <c r="H67" s="513"/>
      <c r="I67" s="513"/>
      <c r="J67" s="513"/>
      <c r="K67" s="513"/>
      <c r="L67" s="513"/>
      <c r="M67" s="513"/>
      <c r="N67" s="513"/>
      <c r="O67" s="514"/>
    </row>
    <row r="68" spans="2:15" x14ac:dyDescent="0.3">
      <c r="B68" s="519"/>
      <c r="C68" s="513"/>
      <c r="D68" s="513"/>
      <c r="E68" s="513"/>
      <c r="F68" s="513"/>
      <c r="G68" s="513"/>
      <c r="H68" s="513"/>
      <c r="I68" s="513"/>
      <c r="J68" s="513"/>
      <c r="K68" s="513"/>
      <c r="L68" s="513"/>
      <c r="M68" s="513"/>
      <c r="N68" s="513"/>
      <c r="O68" s="514"/>
    </row>
    <row r="69" spans="2:15" x14ac:dyDescent="0.3">
      <c r="B69" s="519"/>
      <c r="C69" s="513"/>
      <c r="D69" s="513"/>
      <c r="E69" s="513"/>
      <c r="F69" s="513"/>
      <c r="G69" s="513"/>
      <c r="H69" s="513"/>
      <c r="I69" s="513"/>
      <c r="J69" s="513"/>
      <c r="K69" s="513"/>
      <c r="L69" s="513"/>
      <c r="M69" s="513"/>
      <c r="N69" s="513"/>
      <c r="O69" s="514"/>
    </row>
    <row r="70" spans="2:15" x14ac:dyDescent="0.3">
      <c r="B70" s="519"/>
      <c r="C70" s="513"/>
      <c r="D70" s="513"/>
      <c r="E70" s="513"/>
      <c r="F70" s="513"/>
      <c r="G70" s="513"/>
      <c r="H70" s="513"/>
      <c r="I70" s="513"/>
      <c r="J70" s="513"/>
      <c r="K70" s="513"/>
      <c r="L70" s="513"/>
      <c r="M70" s="513"/>
      <c r="N70" s="513"/>
      <c r="O70" s="514"/>
    </row>
    <row r="71" spans="2:15" x14ac:dyDescent="0.3">
      <c r="B71" s="519"/>
      <c r="C71" s="513"/>
      <c r="D71" s="513"/>
      <c r="E71" s="513"/>
      <c r="F71" s="513"/>
      <c r="G71" s="513"/>
      <c r="H71" s="513"/>
      <c r="I71" s="513"/>
      <c r="J71" s="513"/>
      <c r="K71" s="513"/>
      <c r="L71" s="513"/>
      <c r="M71" s="513"/>
      <c r="N71" s="513"/>
      <c r="O71" s="514"/>
    </row>
    <row r="72" spans="2:15" x14ac:dyDescent="0.3">
      <c r="B72" s="519"/>
      <c r="C72" s="513"/>
      <c r="D72" s="513"/>
      <c r="E72" s="513"/>
      <c r="F72" s="513"/>
      <c r="G72" s="513"/>
      <c r="H72" s="513"/>
      <c r="I72" s="513"/>
      <c r="J72" s="513"/>
      <c r="K72" s="513"/>
      <c r="L72" s="513"/>
      <c r="M72" s="513"/>
      <c r="N72" s="513"/>
      <c r="O72" s="514"/>
    </row>
    <row r="73" spans="2:15" x14ac:dyDescent="0.3">
      <c r="B73" s="519"/>
      <c r="C73" s="513"/>
      <c r="D73" s="513"/>
      <c r="E73" s="513"/>
      <c r="F73" s="513"/>
      <c r="G73" s="513"/>
      <c r="H73" s="513"/>
      <c r="I73" s="513"/>
      <c r="J73" s="513"/>
      <c r="K73" s="513"/>
      <c r="L73" s="513"/>
      <c r="M73" s="513"/>
      <c r="N73" s="513"/>
      <c r="O73" s="514"/>
    </row>
    <row r="74" spans="2:15" x14ac:dyDescent="0.3">
      <c r="B74" s="519"/>
      <c r="C74" s="513"/>
      <c r="D74" s="513"/>
      <c r="E74" s="513"/>
      <c r="F74" s="513"/>
      <c r="G74" s="513"/>
      <c r="H74" s="513"/>
      <c r="I74" s="513"/>
      <c r="J74" s="513"/>
      <c r="K74" s="513"/>
      <c r="L74" s="513"/>
      <c r="M74" s="513"/>
      <c r="N74" s="513"/>
      <c r="O74" s="514"/>
    </row>
    <row r="75" spans="2:15" x14ac:dyDescent="0.3">
      <c r="B75" s="519"/>
      <c r="C75" s="513"/>
      <c r="D75" s="513"/>
      <c r="E75" s="513"/>
      <c r="F75" s="513"/>
      <c r="G75" s="513"/>
      <c r="H75" s="513"/>
      <c r="I75" s="513"/>
      <c r="J75" s="513"/>
      <c r="K75" s="513"/>
      <c r="L75" s="513"/>
      <c r="M75" s="513"/>
      <c r="N75" s="513"/>
      <c r="O75" s="514"/>
    </row>
    <row r="76" spans="2:15" x14ac:dyDescent="0.3">
      <c r="B76" s="519"/>
      <c r="C76" s="513"/>
      <c r="D76" s="513"/>
      <c r="E76" s="513"/>
      <c r="F76" s="513"/>
      <c r="G76" s="513"/>
      <c r="H76" s="513"/>
      <c r="I76" s="513"/>
      <c r="J76" s="513"/>
      <c r="K76" s="513"/>
      <c r="L76" s="513"/>
      <c r="M76" s="513"/>
      <c r="N76" s="513"/>
      <c r="O76" s="514"/>
    </row>
    <row r="77" spans="2:15" x14ac:dyDescent="0.3">
      <c r="B77" s="519"/>
      <c r="C77" s="513"/>
      <c r="D77" s="513"/>
      <c r="E77" s="513"/>
      <c r="F77" s="513"/>
      <c r="G77" s="513"/>
      <c r="H77" s="513"/>
      <c r="I77" s="513"/>
      <c r="J77" s="513"/>
      <c r="K77" s="513"/>
      <c r="L77" s="513"/>
      <c r="M77" s="513"/>
      <c r="N77" s="513"/>
      <c r="O77" s="514"/>
    </row>
    <row r="78" spans="2:15" x14ac:dyDescent="0.3">
      <c r="B78" s="519"/>
      <c r="C78" s="513"/>
      <c r="D78" s="513"/>
      <c r="E78" s="513"/>
      <c r="F78" s="513"/>
      <c r="G78" s="513"/>
      <c r="H78" s="513"/>
      <c r="I78" s="513"/>
      <c r="J78" s="513"/>
      <c r="K78" s="513"/>
      <c r="L78" s="513"/>
      <c r="M78" s="513"/>
      <c r="N78" s="513"/>
      <c r="O78" s="514"/>
    </row>
    <row r="79" spans="2:15" x14ac:dyDescent="0.3">
      <c r="B79" s="519"/>
      <c r="C79" s="513"/>
      <c r="D79" s="513"/>
      <c r="E79" s="513"/>
      <c r="F79" s="513"/>
      <c r="G79" s="513"/>
      <c r="H79" s="513"/>
      <c r="I79" s="513"/>
      <c r="J79" s="513"/>
      <c r="K79" s="513"/>
      <c r="L79" s="513"/>
      <c r="M79" s="513"/>
      <c r="N79" s="513"/>
      <c r="O79" s="514"/>
    </row>
    <row r="80" spans="2:15" x14ac:dyDescent="0.3">
      <c r="B80" s="519"/>
      <c r="C80" s="513"/>
      <c r="D80" s="513"/>
      <c r="E80" s="513"/>
      <c r="F80" s="513"/>
      <c r="G80" s="513"/>
      <c r="H80" s="513"/>
      <c r="I80" s="513"/>
      <c r="J80" s="513"/>
      <c r="K80" s="513"/>
      <c r="L80" s="513"/>
      <c r="M80" s="513"/>
      <c r="N80" s="513"/>
      <c r="O80" s="514"/>
    </row>
    <row r="81" spans="2:15" x14ac:dyDescent="0.3">
      <c r="B81" s="519"/>
      <c r="C81" s="513"/>
      <c r="D81" s="513"/>
      <c r="E81" s="513"/>
      <c r="F81" s="513"/>
      <c r="G81" s="513"/>
      <c r="H81" s="513"/>
      <c r="I81" s="513"/>
      <c r="J81" s="513"/>
      <c r="K81" s="513"/>
      <c r="L81" s="513"/>
      <c r="M81" s="513"/>
      <c r="N81" s="513"/>
      <c r="O81" s="514"/>
    </row>
    <row r="82" spans="2:15" x14ac:dyDescent="0.3">
      <c r="B82" s="519"/>
      <c r="C82" s="513"/>
      <c r="D82" s="513"/>
      <c r="E82" s="513"/>
      <c r="F82" s="513"/>
      <c r="G82" s="513"/>
      <c r="H82" s="513"/>
      <c r="I82" s="513"/>
      <c r="J82" s="513"/>
      <c r="K82" s="513"/>
      <c r="L82" s="513"/>
      <c r="M82" s="513"/>
      <c r="N82" s="513"/>
      <c r="O82" s="514"/>
    </row>
    <row r="83" spans="2:15" x14ac:dyDescent="0.3">
      <c r="B83" s="515"/>
      <c r="C83" s="516"/>
      <c r="D83" s="516"/>
      <c r="E83" s="516"/>
      <c r="F83" s="516"/>
      <c r="G83" s="516"/>
      <c r="H83" s="516"/>
      <c r="I83" s="516"/>
      <c r="J83" s="516"/>
      <c r="K83" s="516"/>
      <c r="L83" s="516"/>
      <c r="M83" s="516"/>
      <c r="N83" s="516"/>
      <c r="O83" s="517"/>
    </row>
  </sheetData>
  <mergeCells count="3">
    <mergeCell ref="C8:D8"/>
    <mergeCell ref="C13:D13"/>
    <mergeCell ref="F22:G22"/>
  </mergeCells>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B2"/>
  <sheetViews>
    <sheetView workbookViewId="0">
      <selection activeCell="B2" sqref="B2"/>
    </sheetView>
  </sheetViews>
  <sheetFormatPr defaultRowHeight="14.4" x14ac:dyDescent="0.3"/>
  <sheetData>
    <row r="2" spans="2:2" ht="18" x14ac:dyDescent="0.35">
      <c r="B2" s="56" t="s">
        <v>68</v>
      </c>
    </row>
  </sheetData>
  <pageMargins left="0.7" right="0.7" top="0.75" bottom="0.75" header="0.3" footer="0.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B1:O54"/>
  <sheetViews>
    <sheetView workbookViewId="0">
      <selection activeCell="B2" sqref="B2"/>
    </sheetView>
  </sheetViews>
  <sheetFormatPr defaultColWidth="8.77734375" defaultRowHeight="14.4" x14ac:dyDescent="0.3"/>
  <cols>
    <col min="1" max="1" width="8.77734375" customWidth="1"/>
    <col min="2" max="2" width="11.77734375" customWidth="1"/>
    <col min="3" max="3" width="19.21875" customWidth="1"/>
    <col min="4" max="4" width="12.77734375" customWidth="1"/>
    <col min="5" max="15" width="11.77734375" customWidth="1"/>
  </cols>
  <sheetData>
    <row r="1" spans="2:15" x14ac:dyDescent="0.3">
      <c r="N1" s="15" t="str">
        <f>HYPERLINK("#'Navigation'!A1","Navigation")</f>
        <v>Navigation</v>
      </c>
    </row>
    <row r="2" spans="2:15" ht="15.6" x14ac:dyDescent="0.3">
      <c r="B2" s="201" t="s">
        <v>823</v>
      </c>
      <c r="N2" s="652"/>
    </row>
    <row r="3" spans="2:15" x14ac:dyDescent="0.3">
      <c r="B3" s="24"/>
    </row>
    <row r="4" spans="2:15" x14ac:dyDescent="0.3">
      <c r="B4" s="584" t="s">
        <v>815</v>
      </c>
      <c r="C4" s="585"/>
      <c r="D4" s="585"/>
      <c r="E4" s="585"/>
      <c r="F4" s="585"/>
      <c r="G4" s="585"/>
      <c r="H4" s="585"/>
      <c r="I4" s="585"/>
      <c r="J4" s="585"/>
      <c r="K4" s="585"/>
      <c r="L4" s="585"/>
      <c r="M4" s="585"/>
      <c r="N4" s="585"/>
      <c r="O4" s="586"/>
    </row>
    <row r="5" spans="2:15" x14ac:dyDescent="0.3">
      <c r="B5" s="587" t="s">
        <v>816</v>
      </c>
      <c r="C5" s="589"/>
      <c r="D5" s="589"/>
      <c r="E5" s="589"/>
      <c r="F5" s="589"/>
      <c r="G5" s="589"/>
      <c r="H5" s="589"/>
      <c r="I5" s="589"/>
      <c r="J5" s="589"/>
      <c r="K5" s="589"/>
      <c r="L5" s="589"/>
      <c r="M5" s="589"/>
      <c r="N5" s="589"/>
      <c r="O5" s="590"/>
    </row>
    <row r="6" spans="2:15" x14ac:dyDescent="0.3">
      <c r="B6" s="587"/>
      <c r="C6" s="589"/>
      <c r="D6" s="589"/>
      <c r="E6" s="589"/>
      <c r="F6" s="589"/>
      <c r="G6" s="589"/>
      <c r="H6" s="589"/>
      <c r="I6" s="589"/>
      <c r="J6" s="589"/>
      <c r="K6" s="589"/>
      <c r="L6" s="589"/>
      <c r="M6" s="589"/>
      <c r="N6" s="589"/>
      <c r="O6" s="590"/>
    </row>
    <row r="7" spans="2:15" ht="28.8" x14ac:dyDescent="0.3">
      <c r="B7" s="587"/>
      <c r="C7" s="653" t="s">
        <v>817</v>
      </c>
      <c r="D7" s="654" t="s">
        <v>818</v>
      </c>
      <c r="E7" s="655" t="s">
        <v>818</v>
      </c>
      <c r="F7" s="589"/>
      <c r="G7" s="589"/>
      <c r="H7" s="589"/>
      <c r="I7" s="589"/>
      <c r="J7" s="589"/>
      <c r="K7" s="589"/>
      <c r="L7" s="589"/>
      <c r="M7" s="589"/>
      <c r="N7" s="589"/>
      <c r="O7" s="590"/>
    </row>
    <row r="8" spans="2:15" x14ac:dyDescent="0.3">
      <c r="B8" s="587"/>
      <c r="C8" s="656" t="s">
        <v>743</v>
      </c>
      <c r="D8" s="657">
        <v>2020</v>
      </c>
      <c r="E8" s="658">
        <v>2019</v>
      </c>
      <c r="F8" s="589"/>
      <c r="G8" s="589"/>
      <c r="H8" s="589"/>
      <c r="I8" s="589"/>
      <c r="J8" s="589"/>
      <c r="K8" s="589"/>
      <c r="L8" s="589"/>
      <c r="M8" s="589"/>
      <c r="N8" s="589"/>
      <c r="O8" s="590"/>
    </row>
    <row r="9" spans="2:15" x14ac:dyDescent="0.3">
      <c r="B9" s="587"/>
      <c r="C9" s="659" t="s">
        <v>93</v>
      </c>
      <c r="D9" s="660">
        <v>1000</v>
      </c>
      <c r="E9" s="660">
        <v>1000</v>
      </c>
      <c r="F9" s="589"/>
      <c r="G9" s="589"/>
      <c r="H9" s="589"/>
      <c r="I9" s="589"/>
      <c r="J9" s="589"/>
      <c r="K9" s="589"/>
      <c r="L9" s="589"/>
      <c r="M9" s="589"/>
      <c r="N9" s="589"/>
      <c r="O9" s="590"/>
    </row>
    <row r="10" spans="2:15" x14ac:dyDescent="0.3">
      <c r="B10" s="587"/>
      <c r="C10" s="659" t="s">
        <v>95</v>
      </c>
      <c r="D10" s="661">
        <v>500</v>
      </c>
      <c r="E10" s="661">
        <v>0</v>
      </c>
      <c r="F10" s="589"/>
      <c r="G10" s="589"/>
      <c r="H10" s="589"/>
      <c r="I10" s="589"/>
      <c r="J10" s="589"/>
      <c r="K10" s="589"/>
      <c r="L10" s="589"/>
      <c r="M10" s="589"/>
      <c r="N10" s="589"/>
      <c r="O10" s="590"/>
    </row>
    <row r="11" spans="2:15" x14ac:dyDescent="0.3">
      <c r="B11" s="587"/>
      <c r="C11" s="659" t="s">
        <v>819</v>
      </c>
      <c r="D11" s="660">
        <v>5000</v>
      </c>
      <c r="E11" s="660">
        <v>5000</v>
      </c>
      <c r="F11" s="589"/>
      <c r="G11" s="589"/>
      <c r="H11" s="589"/>
      <c r="I11" s="589"/>
      <c r="J11" s="589"/>
      <c r="K11" s="589"/>
      <c r="L11" s="589"/>
      <c r="M11" s="589"/>
      <c r="N11" s="589"/>
      <c r="O11" s="590"/>
    </row>
    <row r="12" spans="2:15" x14ac:dyDescent="0.3">
      <c r="B12" s="587"/>
      <c r="C12" s="659" t="s">
        <v>101</v>
      </c>
      <c r="D12" s="661">
        <v>800</v>
      </c>
      <c r="E12" s="661">
        <v>0</v>
      </c>
      <c r="F12" s="589"/>
      <c r="G12" s="589"/>
      <c r="H12" s="589"/>
      <c r="I12" s="589"/>
      <c r="J12" s="589"/>
      <c r="K12" s="589"/>
      <c r="L12" s="589"/>
      <c r="M12" s="589"/>
      <c r="N12" s="589"/>
      <c r="O12" s="590"/>
    </row>
    <row r="13" spans="2:15" x14ac:dyDescent="0.3">
      <c r="B13" s="587"/>
      <c r="C13" s="662"/>
      <c r="D13" s="663"/>
      <c r="E13" s="663"/>
      <c r="F13" s="589"/>
      <c r="G13" s="589"/>
      <c r="H13" s="589"/>
      <c r="I13" s="589"/>
      <c r="J13" s="589"/>
      <c r="K13" s="589"/>
      <c r="L13" s="589"/>
      <c r="M13" s="589"/>
      <c r="N13" s="589"/>
      <c r="O13" s="590"/>
    </row>
    <row r="14" spans="2:15" x14ac:dyDescent="0.3">
      <c r="B14" s="587"/>
      <c r="C14" s="825"/>
      <c r="D14" s="588" t="s">
        <v>738</v>
      </c>
      <c r="E14" s="588" t="s">
        <v>739</v>
      </c>
      <c r="F14" s="589"/>
      <c r="G14" s="589"/>
      <c r="H14" s="589"/>
      <c r="I14" s="589"/>
      <c r="J14" s="589"/>
      <c r="K14" s="589"/>
      <c r="L14" s="589"/>
      <c r="M14" s="589"/>
      <c r="N14" s="589"/>
      <c r="O14" s="590"/>
    </row>
    <row r="15" spans="2:15" x14ac:dyDescent="0.3">
      <c r="B15" s="587"/>
      <c r="C15" s="826"/>
      <c r="D15" s="591" t="s">
        <v>740</v>
      </c>
      <c r="E15" s="591" t="s">
        <v>741</v>
      </c>
      <c r="F15" s="589"/>
      <c r="G15" s="589"/>
      <c r="H15" s="589"/>
      <c r="I15" s="589"/>
      <c r="J15" s="589"/>
      <c r="K15" s="589"/>
      <c r="L15" s="589"/>
      <c r="M15" s="589"/>
      <c r="N15" s="589"/>
      <c r="O15" s="590"/>
    </row>
    <row r="16" spans="2:15" x14ac:dyDescent="0.3">
      <c r="B16" s="587"/>
      <c r="C16" s="592">
        <v>43830</v>
      </c>
      <c r="D16" s="593">
        <v>100</v>
      </c>
      <c r="E16" s="594">
        <v>1</v>
      </c>
      <c r="F16" s="589"/>
      <c r="G16" s="589"/>
      <c r="H16" s="589"/>
      <c r="I16" s="589"/>
      <c r="J16" s="589"/>
      <c r="K16" s="589"/>
      <c r="L16" s="589"/>
      <c r="M16" s="589"/>
      <c r="N16" s="589"/>
      <c r="O16" s="590"/>
    </row>
    <row r="17" spans="2:15" x14ac:dyDescent="0.3">
      <c r="B17" s="587"/>
      <c r="C17" s="595" t="s">
        <v>694</v>
      </c>
      <c r="D17" s="593">
        <v>150</v>
      </c>
      <c r="E17" s="593">
        <v>0.7</v>
      </c>
      <c r="F17" s="589"/>
      <c r="G17" s="589"/>
      <c r="H17" s="589"/>
      <c r="I17" s="589"/>
      <c r="J17" s="589"/>
      <c r="K17" s="589"/>
      <c r="L17" s="589"/>
      <c r="M17" s="589"/>
      <c r="N17" s="589"/>
      <c r="O17" s="590"/>
    </row>
    <row r="18" spans="2:15" x14ac:dyDescent="0.3">
      <c r="B18" s="587"/>
      <c r="C18" s="592">
        <v>44196</v>
      </c>
      <c r="D18" s="593">
        <v>225</v>
      </c>
      <c r="E18" s="593">
        <v>0.5</v>
      </c>
      <c r="F18" s="589"/>
      <c r="G18" s="589"/>
      <c r="H18" s="589"/>
      <c r="I18" s="589"/>
      <c r="J18" s="589"/>
      <c r="K18" s="589"/>
      <c r="L18" s="589"/>
      <c r="M18" s="589"/>
      <c r="N18" s="589"/>
      <c r="O18" s="590"/>
    </row>
    <row r="19" spans="2:15" x14ac:dyDescent="0.3">
      <c r="B19" s="587"/>
      <c r="C19" s="589"/>
      <c r="D19" s="589"/>
      <c r="E19" s="589"/>
      <c r="F19" s="589"/>
      <c r="G19" s="589"/>
      <c r="H19" s="589"/>
      <c r="I19" s="589"/>
      <c r="J19" s="589"/>
      <c r="K19" s="589"/>
      <c r="L19" s="589"/>
      <c r="M19" s="589"/>
      <c r="N19" s="589"/>
      <c r="O19" s="590"/>
    </row>
    <row r="20" spans="2:15" x14ac:dyDescent="0.3">
      <c r="B20" s="817" t="s">
        <v>820</v>
      </c>
      <c r="C20" s="818"/>
      <c r="D20" s="818"/>
      <c r="E20" s="818"/>
      <c r="F20" s="818"/>
      <c r="G20" s="818"/>
      <c r="H20" s="818"/>
      <c r="I20" s="818"/>
      <c r="J20" s="818"/>
      <c r="K20" s="818"/>
      <c r="L20" s="818"/>
      <c r="M20" s="818"/>
      <c r="N20" s="818"/>
      <c r="O20" s="819"/>
    </row>
    <row r="21" spans="2:15" x14ac:dyDescent="0.3">
      <c r="B21" s="817"/>
      <c r="C21" s="818"/>
      <c r="D21" s="818"/>
      <c r="E21" s="818"/>
      <c r="F21" s="818"/>
      <c r="G21" s="818"/>
      <c r="H21" s="818"/>
      <c r="I21" s="818"/>
      <c r="J21" s="818"/>
      <c r="K21" s="818"/>
      <c r="L21" s="818"/>
      <c r="M21" s="818"/>
      <c r="N21" s="818"/>
      <c r="O21" s="819"/>
    </row>
    <row r="22" spans="2:15" x14ac:dyDescent="0.3">
      <c r="B22" s="813"/>
      <c r="C22" s="814"/>
      <c r="D22" s="814"/>
      <c r="E22" s="814"/>
      <c r="F22" s="814"/>
      <c r="G22" s="814"/>
      <c r="H22" s="814"/>
      <c r="I22" s="814"/>
      <c r="J22" s="814"/>
      <c r="K22" s="814"/>
      <c r="L22" s="815"/>
      <c r="M22" s="815"/>
      <c r="N22" s="815"/>
      <c r="O22" s="816"/>
    </row>
    <row r="23" spans="2:15" x14ac:dyDescent="0.3">
      <c r="B23" s="614"/>
      <c r="C23" s="615"/>
      <c r="D23" s="615"/>
      <c r="E23" s="615"/>
      <c r="F23" s="615"/>
      <c r="G23" s="615"/>
      <c r="H23" s="615"/>
      <c r="I23" s="615"/>
      <c r="J23" s="615"/>
      <c r="K23" s="615"/>
      <c r="L23" s="615"/>
      <c r="M23" s="615"/>
      <c r="N23" s="615"/>
      <c r="O23" s="615"/>
    </row>
    <row r="24" spans="2:15" x14ac:dyDescent="0.3">
      <c r="B24" s="583" t="s">
        <v>821</v>
      </c>
      <c r="C24" s="40"/>
      <c r="D24" s="40"/>
      <c r="E24" s="513"/>
      <c r="F24" s="513"/>
      <c r="G24" s="513"/>
      <c r="H24" s="513"/>
      <c r="I24" s="513"/>
      <c r="J24" s="513"/>
      <c r="K24" s="513"/>
      <c r="L24" s="513"/>
      <c r="M24" s="513"/>
      <c r="N24" s="513"/>
      <c r="O24" s="514"/>
    </row>
    <row r="25" spans="2:15" x14ac:dyDescent="0.3">
      <c r="B25" s="521"/>
      <c r="C25" s="513"/>
      <c r="D25" s="513"/>
      <c r="E25" s="513"/>
      <c r="F25" s="513"/>
      <c r="G25" s="513"/>
      <c r="H25" s="513"/>
      <c r="I25" s="513"/>
      <c r="J25" s="513"/>
      <c r="K25" s="513"/>
      <c r="L25" s="513"/>
      <c r="M25" s="513"/>
      <c r="N25" s="513"/>
      <c r="O25" s="514"/>
    </row>
    <row r="26" spans="2:15" x14ac:dyDescent="0.3">
      <c r="B26" s="521"/>
      <c r="C26" s="513"/>
      <c r="D26" s="513"/>
      <c r="E26" s="513"/>
      <c r="F26" s="513"/>
      <c r="G26" s="513"/>
      <c r="H26" s="513"/>
      <c r="I26" s="513"/>
      <c r="J26" s="513"/>
      <c r="K26" s="513"/>
      <c r="L26" s="513"/>
      <c r="M26" s="513"/>
      <c r="N26" s="513"/>
      <c r="O26" s="514"/>
    </row>
    <row r="27" spans="2:15" x14ac:dyDescent="0.3">
      <c r="B27" s="521"/>
      <c r="C27" s="513"/>
      <c r="D27" s="513"/>
      <c r="E27" s="513"/>
      <c r="F27" s="513"/>
      <c r="G27" s="513"/>
      <c r="H27" s="513"/>
      <c r="I27" s="513"/>
      <c r="J27" s="513"/>
      <c r="K27" s="513"/>
      <c r="L27" s="513"/>
      <c r="M27" s="513"/>
      <c r="N27" s="513"/>
      <c r="O27" s="514"/>
    </row>
    <row r="28" spans="2:15" x14ac:dyDescent="0.3">
      <c r="B28" s="521"/>
      <c r="C28" s="513"/>
      <c r="D28" s="513"/>
      <c r="E28" s="513"/>
      <c r="F28" s="513"/>
      <c r="G28" s="513"/>
      <c r="H28" s="513"/>
      <c r="I28" s="513"/>
      <c r="J28" s="513"/>
      <c r="K28" s="513"/>
      <c r="L28" s="513"/>
      <c r="M28" s="513"/>
      <c r="N28" s="513"/>
      <c r="O28" s="514"/>
    </row>
    <row r="29" spans="2:15" x14ac:dyDescent="0.3">
      <c r="B29" s="521"/>
      <c r="C29" s="513"/>
      <c r="D29" s="513"/>
      <c r="E29" s="513"/>
      <c r="F29" s="513"/>
      <c r="G29" s="513"/>
      <c r="H29" s="513"/>
      <c r="I29" s="513"/>
      <c r="J29" s="513"/>
      <c r="K29" s="513"/>
      <c r="L29" s="513"/>
      <c r="M29" s="513"/>
      <c r="N29" s="513"/>
      <c r="O29" s="514"/>
    </row>
    <row r="30" spans="2:15" x14ac:dyDescent="0.3">
      <c r="B30" s="521"/>
      <c r="C30" s="513"/>
      <c r="D30" s="513"/>
      <c r="E30" s="513"/>
      <c r="F30" s="513"/>
      <c r="G30" s="513"/>
      <c r="H30" s="513"/>
      <c r="I30" s="513"/>
      <c r="J30" s="513"/>
      <c r="K30" s="513"/>
      <c r="L30" s="513"/>
      <c r="M30" s="513"/>
      <c r="N30" s="513"/>
      <c r="O30" s="514"/>
    </row>
    <row r="31" spans="2:15" x14ac:dyDescent="0.3">
      <c r="B31" s="614"/>
      <c r="C31" s="615"/>
      <c r="D31" s="615"/>
      <c r="E31" s="615"/>
      <c r="F31" s="615"/>
      <c r="G31" s="615"/>
      <c r="H31" s="615"/>
      <c r="I31" s="615"/>
      <c r="J31" s="615"/>
      <c r="K31" s="615"/>
      <c r="L31" s="615"/>
      <c r="M31" s="615"/>
      <c r="N31" s="615"/>
      <c r="O31" s="615"/>
    </row>
    <row r="32" spans="2:15" x14ac:dyDescent="0.3">
      <c r="B32" s="520" t="s">
        <v>822</v>
      </c>
      <c r="C32" s="513"/>
      <c r="D32" s="513"/>
      <c r="E32" s="513"/>
      <c r="F32" s="513"/>
      <c r="G32" s="513"/>
      <c r="H32" s="513"/>
      <c r="I32" s="513"/>
      <c r="J32" s="513"/>
      <c r="K32" s="513"/>
      <c r="L32" s="513"/>
      <c r="M32" s="513"/>
      <c r="N32" s="513"/>
      <c r="O32" s="514"/>
    </row>
    <row r="33" spans="2:15" x14ac:dyDescent="0.3">
      <c r="B33" s="521"/>
      <c r="C33" s="513"/>
      <c r="D33" s="513"/>
      <c r="E33" s="513"/>
      <c r="F33" s="513"/>
      <c r="G33" s="513"/>
      <c r="H33" s="513"/>
      <c r="I33" s="513"/>
      <c r="J33" s="513"/>
      <c r="K33" s="513"/>
      <c r="L33" s="513"/>
      <c r="M33" s="513"/>
      <c r="N33" s="513"/>
      <c r="O33" s="514"/>
    </row>
    <row r="34" spans="2:15" x14ac:dyDescent="0.3">
      <c r="B34" s="521"/>
      <c r="C34" s="513"/>
      <c r="D34" s="513"/>
      <c r="E34" s="513"/>
      <c r="F34" s="513"/>
      <c r="G34" s="513"/>
      <c r="H34" s="513"/>
      <c r="I34" s="513"/>
      <c r="J34" s="513"/>
      <c r="K34" s="513"/>
      <c r="L34" s="513"/>
      <c r="M34" s="513"/>
      <c r="N34" s="513"/>
      <c r="O34" s="514"/>
    </row>
    <row r="35" spans="2:15" x14ac:dyDescent="0.3">
      <c r="B35" s="521"/>
      <c r="C35" s="513"/>
      <c r="D35" s="513"/>
      <c r="E35" s="513"/>
      <c r="F35" s="513"/>
      <c r="G35" s="513"/>
      <c r="H35" s="513"/>
      <c r="I35" s="513"/>
      <c r="J35" s="513"/>
      <c r="K35" s="513"/>
      <c r="L35" s="513"/>
      <c r="M35" s="513"/>
      <c r="N35" s="513"/>
      <c r="O35" s="514"/>
    </row>
    <row r="36" spans="2:15" x14ac:dyDescent="0.3">
      <c r="B36" s="521"/>
      <c r="C36" s="513"/>
      <c r="D36" s="513"/>
      <c r="E36" s="513"/>
      <c r="F36" s="513"/>
      <c r="G36" s="513"/>
      <c r="H36" s="513"/>
      <c r="I36" s="513"/>
      <c r="J36" s="513"/>
      <c r="K36" s="513"/>
      <c r="L36" s="513"/>
      <c r="M36" s="513"/>
      <c r="N36" s="513"/>
      <c r="O36" s="514"/>
    </row>
    <row r="37" spans="2:15" x14ac:dyDescent="0.3">
      <c r="B37" s="521"/>
      <c r="C37" s="513"/>
      <c r="D37" s="513"/>
      <c r="E37" s="513"/>
      <c r="F37" s="513"/>
      <c r="G37" s="513"/>
      <c r="H37" s="513"/>
      <c r="I37" s="513"/>
      <c r="J37" s="513"/>
      <c r="K37" s="513"/>
      <c r="L37" s="513"/>
      <c r="M37" s="513"/>
      <c r="N37" s="513"/>
      <c r="O37" s="514"/>
    </row>
    <row r="38" spans="2:15" x14ac:dyDescent="0.3">
      <c r="B38" s="521"/>
      <c r="C38" s="513"/>
      <c r="D38" s="513"/>
      <c r="E38" s="513"/>
      <c r="F38" s="513"/>
      <c r="G38" s="513"/>
      <c r="H38" s="513"/>
      <c r="I38" s="513"/>
      <c r="J38" s="513"/>
      <c r="K38" s="513"/>
      <c r="L38" s="513"/>
      <c r="M38" s="513"/>
      <c r="N38" s="513"/>
      <c r="O38" s="514"/>
    </row>
    <row r="39" spans="2:15" x14ac:dyDescent="0.3">
      <c r="B39" s="519"/>
      <c r="C39" s="513"/>
      <c r="D39" s="513"/>
      <c r="E39" s="513"/>
      <c r="F39" s="513"/>
      <c r="G39" s="513"/>
      <c r="H39" s="513"/>
      <c r="I39" s="513"/>
      <c r="J39" s="513"/>
      <c r="K39" s="513"/>
      <c r="L39" s="513"/>
      <c r="M39" s="513"/>
      <c r="N39" s="513"/>
      <c r="O39" s="514"/>
    </row>
    <row r="40" spans="2:15" x14ac:dyDescent="0.3">
      <c r="B40" s="519"/>
      <c r="C40" s="513"/>
      <c r="D40" s="513"/>
      <c r="E40" s="513"/>
      <c r="F40" s="513"/>
      <c r="G40" s="513"/>
      <c r="H40" s="513"/>
      <c r="I40" s="513"/>
      <c r="J40" s="513"/>
      <c r="K40" s="513"/>
      <c r="L40" s="513"/>
      <c r="M40" s="513"/>
      <c r="N40" s="513"/>
      <c r="O40" s="514"/>
    </row>
    <row r="41" spans="2:15" x14ac:dyDescent="0.3">
      <c r="B41" s="519"/>
      <c r="C41" s="513"/>
      <c r="D41" s="513"/>
      <c r="E41" s="513"/>
      <c r="F41" s="513"/>
      <c r="G41" s="513"/>
      <c r="H41" s="513"/>
      <c r="I41" s="513"/>
      <c r="J41" s="513"/>
      <c r="K41" s="513"/>
      <c r="L41" s="513"/>
      <c r="M41" s="513"/>
      <c r="N41" s="513"/>
      <c r="O41" s="514"/>
    </row>
    <row r="42" spans="2:15" x14ac:dyDescent="0.3">
      <c r="B42" s="519"/>
      <c r="C42" s="513"/>
      <c r="D42" s="513"/>
      <c r="E42" s="513"/>
      <c r="F42" s="513"/>
      <c r="G42" s="513"/>
      <c r="H42" s="513"/>
      <c r="I42" s="513"/>
      <c r="J42" s="513"/>
      <c r="K42" s="513"/>
      <c r="L42" s="513"/>
      <c r="M42" s="513"/>
      <c r="N42" s="513"/>
      <c r="O42" s="514"/>
    </row>
    <row r="43" spans="2:15" x14ac:dyDescent="0.3">
      <c r="B43" s="519"/>
      <c r="C43" s="513"/>
      <c r="D43" s="513"/>
      <c r="E43" s="513"/>
      <c r="F43" s="513"/>
      <c r="G43" s="513"/>
      <c r="H43" s="513"/>
      <c r="I43" s="513"/>
      <c r="J43" s="513"/>
      <c r="K43" s="513"/>
      <c r="L43" s="513"/>
      <c r="M43" s="513"/>
      <c r="N43" s="513"/>
      <c r="O43" s="514"/>
    </row>
    <row r="44" spans="2:15" x14ac:dyDescent="0.3">
      <c r="B44" s="519"/>
      <c r="C44" s="513"/>
      <c r="D44" s="513"/>
      <c r="E44" s="513"/>
      <c r="F44" s="513"/>
      <c r="G44" s="513"/>
      <c r="H44" s="513"/>
      <c r="I44" s="513"/>
      <c r="J44" s="513"/>
      <c r="K44" s="513"/>
      <c r="L44" s="513"/>
      <c r="M44" s="513"/>
      <c r="N44" s="513"/>
      <c r="O44" s="514"/>
    </row>
    <row r="45" spans="2:15" x14ac:dyDescent="0.3">
      <c r="B45" s="519"/>
      <c r="C45" s="513"/>
      <c r="D45" s="513"/>
      <c r="E45" s="513"/>
      <c r="F45" s="513"/>
      <c r="G45" s="513"/>
      <c r="H45" s="513"/>
      <c r="I45" s="513"/>
      <c r="J45" s="513"/>
      <c r="K45" s="513"/>
      <c r="L45" s="513"/>
      <c r="M45" s="513"/>
      <c r="N45" s="513"/>
      <c r="O45" s="514"/>
    </row>
    <row r="46" spans="2:15" x14ac:dyDescent="0.3">
      <c r="B46" s="519"/>
      <c r="C46" s="513"/>
      <c r="D46" s="513"/>
      <c r="E46" s="513"/>
      <c r="F46" s="513"/>
      <c r="G46" s="513"/>
      <c r="H46" s="513"/>
      <c r="I46" s="513"/>
      <c r="J46" s="513"/>
      <c r="K46" s="513"/>
      <c r="L46" s="513"/>
      <c r="M46" s="513"/>
      <c r="N46" s="513"/>
      <c r="O46" s="514"/>
    </row>
    <row r="47" spans="2:15" x14ac:dyDescent="0.3">
      <c r="B47" s="519"/>
      <c r="C47" s="513"/>
      <c r="D47" s="513"/>
      <c r="E47" s="513"/>
      <c r="F47" s="513"/>
      <c r="G47" s="513"/>
      <c r="H47" s="513"/>
      <c r="I47" s="513"/>
      <c r="J47" s="513"/>
      <c r="K47" s="513"/>
      <c r="L47" s="513"/>
      <c r="M47" s="513"/>
      <c r="N47" s="513"/>
      <c r="O47" s="514"/>
    </row>
    <row r="48" spans="2:15" x14ac:dyDescent="0.3">
      <c r="B48" s="519"/>
      <c r="C48" s="513"/>
      <c r="D48" s="513"/>
      <c r="E48" s="513"/>
      <c r="F48" s="513"/>
      <c r="G48" s="513"/>
      <c r="H48" s="513"/>
      <c r="I48" s="513"/>
      <c r="J48" s="513"/>
      <c r="K48" s="513"/>
      <c r="L48" s="513"/>
      <c r="M48" s="513"/>
      <c r="N48" s="513"/>
      <c r="O48" s="514"/>
    </row>
    <row r="49" spans="2:15" x14ac:dyDescent="0.3">
      <c r="B49" s="519"/>
      <c r="C49" s="513"/>
      <c r="D49" s="513"/>
      <c r="E49" s="513"/>
      <c r="F49" s="513"/>
      <c r="G49" s="513"/>
      <c r="H49" s="513"/>
      <c r="I49" s="513"/>
      <c r="J49" s="513"/>
      <c r="K49" s="513"/>
      <c r="L49" s="513"/>
      <c r="M49" s="513"/>
      <c r="N49" s="513"/>
      <c r="O49" s="514"/>
    </row>
    <row r="50" spans="2:15" x14ac:dyDescent="0.3">
      <c r="B50" s="519"/>
      <c r="C50" s="513"/>
      <c r="D50" s="513"/>
      <c r="E50" s="513"/>
      <c r="F50" s="513"/>
      <c r="G50" s="513"/>
      <c r="H50" s="513"/>
      <c r="I50" s="513"/>
      <c r="J50" s="513"/>
      <c r="K50" s="513"/>
      <c r="L50" s="513"/>
      <c r="M50" s="513"/>
      <c r="N50" s="513"/>
      <c r="O50" s="514"/>
    </row>
    <row r="51" spans="2:15" x14ac:dyDescent="0.3">
      <c r="B51" s="519"/>
      <c r="C51" s="513"/>
      <c r="D51" s="513"/>
      <c r="E51" s="513"/>
      <c r="F51" s="513"/>
      <c r="G51" s="513"/>
      <c r="H51" s="513"/>
      <c r="I51" s="513"/>
      <c r="J51" s="513"/>
      <c r="K51" s="513"/>
      <c r="L51" s="513"/>
      <c r="M51" s="513"/>
      <c r="N51" s="513"/>
      <c r="O51" s="514"/>
    </row>
    <row r="52" spans="2:15" x14ac:dyDescent="0.3">
      <c r="B52" s="519"/>
      <c r="C52" s="513"/>
      <c r="D52" s="513"/>
      <c r="E52" s="513"/>
      <c r="F52" s="513"/>
      <c r="G52" s="513"/>
      <c r="H52" s="513"/>
      <c r="I52" s="513"/>
      <c r="J52" s="513"/>
      <c r="K52" s="513"/>
      <c r="L52" s="513"/>
      <c r="M52" s="513"/>
      <c r="N52" s="513"/>
      <c r="O52" s="514"/>
    </row>
    <row r="53" spans="2:15" x14ac:dyDescent="0.3">
      <c r="B53" s="519"/>
      <c r="C53" s="513"/>
      <c r="D53" s="513"/>
      <c r="E53" s="513"/>
      <c r="F53" s="513"/>
      <c r="G53" s="513"/>
      <c r="H53" s="513"/>
      <c r="I53" s="513"/>
      <c r="J53" s="513"/>
      <c r="K53" s="513"/>
      <c r="L53" s="513"/>
      <c r="M53" s="513"/>
      <c r="N53" s="513"/>
      <c r="O53" s="514"/>
    </row>
    <row r="54" spans="2:15" x14ac:dyDescent="0.3">
      <c r="B54" s="515"/>
      <c r="C54" s="516"/>
      <c r="D54" s="516"/>
      <c r="E54" s="516"/>
      <c r="F54" s="516"/>
      <c r="G54" s="516"/>
      <c r="H54" s="516"/>
      <c r="I54" s="516"/>
      <c r="J54" s="516"/>
      <c r="K54" s="516"/>
      <c r="L54" s="516"/>
      <c r="M54" s="516"/>
      <c r="N54" s="516"/>
      <c r="O54" s="517"/>
    </row>
  </sheetData>
  <mergeCells count="3">
    <mergeCell ref="C14:C15"/>
    <mergeCell ref="B20:O21"/>
    <mergeCell ref="B22:O22"/>
  </mergeCells>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B2"/>
  <sheetViews>
    <sheetView workbookViewId="0">
      <selection activeCell="B2" sqref="B2"/>
    </sheetView>
  </sheetViews>
  <sheetFormatPr defaultRowHeight="14.4" x14ac:dyDescent="0.3"/>
  <sheetData>
    <row r="2" spans="2:2" ht="18" x14ac:dyDescent="0.35">
      <c r="B2" s="56" t="s">
        <v>68</v>
      </c>
    </row>
  </sheetData>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B1:O44"/>
  <sheetViews>
    <sheetView workbookViewId="0">
      <selection activeCell="B2" sqref="B2"/>
    </sheetView>
  </sheetViews>
  <sheetFormatPr defaultColWidth="8.77734375" defaultRowHeight="14.4" x14ac:dyDescent="0.3"/>
  <cols>
    <col min="1" max="1" width="8.77734375" customWidth="1"/>
    <col min="2" max="2" width="11.77734375" customWidth="1"/>
    <col min="3" max="3" width="19.21875" customWidth="1"/>
    <col min="4" max="4" width="12.77734375" customWidth="1"/>
    <col min="5" max="15" width="11.77734375" customWidth="1"/>
  </cols>
  <sheetData>
    <row r="1" spans="2:15" x14ac:dyDescent="0.3">
      <c r="N1" s="15" t="str">
        <f>HYPERLINK("#'Navigation'!A1","Navigation")</f>
        <v>Navigation</v>
      </c>
    </row>
    <row r="2" spans="2:15" ht="15.6" x14ac:dyDescent="0.3">
      <c r="B2" s="201" t="s">
        <v>830</v>
      </c>
      <c r="N2" s="664"/>
      <c r="O2" s="24"/>
    </row>
    <row r="3" spans="2:15" x14ac:dyDescent="0.3">
      <c r="B3" s="24"/>
    </row>
    <row r="4" spans="2:15" x14ac:dyDescent="0.3">
      <c r="B4" s="584" t="s">
        <v>824</v>
      </c>
      <c r="C4" s="585"/>
      <c r="D4" s="585"/>
      <c r="E4" s="585"/>
      <c r="F4" s="585"/>
      <c r="G4" s="585"/>
      <c r="H4" s="585"/>
      <c r="I4" s="585"/>
      <c r="J4" s="585"/>
      <c r="K4" s="585"/>
      <c r="L4" s="585"/>
      <c r="M4" s="585"/>
      <c r="N4" s="585"/>
      <c r="O4" s="586"/>
    </row>
    <row r="5" spans="2:15" x14ac:dyDescent="0.3">
      <c r="B5" s="587" t="s">
        <v>825</v>
      </c>
      <c r="C5" s="589"/>
      <c r="D5" s="589"/>
      <c r="E5" s="589"/>
      <c r="F5" s="589"/>
      <c r="G5" s="589"/>
      <c r="H5" s="589"/>
      <c r="I5" s="589"/>
      <c r="J5" s="589"/>
      <c r="K5" s="589"/>
      <c r="L5" s="589"/>
      <c r="M5" s="589"/>
      <c r="N5" s="589"/>
      <c r="O5" s="590"/>
    </row>
    <row r="6" spans="2:15" x14ac:dyDescent="0.3">
      <c r="B6" s="587"/>
      <c r="C6" s="589"/>
      <c r="D6" s="589"/>
      <c r="E6" s="589"/>
      <c r="F6" s="589"/>
      <c r="G6" s="589"/>
      <c r="H6" s="589"/>
      <c r="I6" s="589"/>
      <c r="J6" s="589"/>
      <c r="K6" s="589"/>
      <c r="L6" s="589"/>
      <c r="M6" s="589"/>
      <c r="N6" s="589"/>
      <c r="O6" s="590"/>
    </row>
    <row r="7" spans="2:15" x14ac:dyDescent="0.3">
      <c r="B7" s="587" t="s">
        <v>826</v>
      </c>
      <c r="C7" s="589"/>
      <c r="D7" s="589"/>
      <c r="E7" s="589"/>
      <c r="F7" s="589"/>
      <c r="G7" s="589"/>
      <c r="H7" s="589"/>
      <c r="I7" s="589"/>
      <c r="J7" s="589"/>
      <c r="K7" s="589"/>
      <c r="L7" s="589"/>
      <c r="M7" s="589"/>
      <c r="N7" s="589"/>
      <c r="O7" s="590"/>
    </row>
    <row r="8" spans="2:15" x14ac:dyDescent="0.3">
      <c r="B8" s="587" t="s">
        <v>827</v>
      </c>
      <c r="C8" s="589"/>
      <c r="D8" s="589"/>
      <c r="E8" s="589"/>
      <c r="F8" s="589"/>
      <c r="G8" s="589"/>
      <c r="H8" s="589"/>
      <c r="I8" s="589"/>
      <c r="J8" s="589"/>
      <c r="K8" s="589"/>
      <c r="L8" s="589"/>
      <c r="M8" s="589"/>
      <c r="N8" s="589"/>
      <c r="O8" s="590"/>
    </row>
    <row r="9" spans="2:15" x14ac:dyDescent="0.3">
      <c r="B9" s="587"/>
      <c r="C9" s="589"/>
      <c r="D9" s="589"/>
      <c r="E9" s="589"/>
      <c r="F9" s="589"/>
      <c r="G9" s="589"/>
      <c r="H9" s="589"/>
      <c r="I9" s="589"/>
      <c r="J9" s="589"/>
      <c r="K9" s="589"/>
      <c r="L9" s="589"/>
      <c r="M9" s="589"/>
      <c r="N9" s="589"/>
      <c r="O9" s="590"/>
    </row>
    <row r="10" spans="2:15" x14ac:dyDescent="0.3">
      <c r="B10" s="817" t="s">
        <v>828</v>
      </c>
      <c r="C10" s="818"/>
      <c r="D10" s="818"/>
      <c r="E10" s="818"/>
      <c r="F10" s="818"/>
      <c r="G10" s="818"/>
      <c r="H10" s="818"/>
      <c r="I10" s="818"/>
      <c r="J10" s="818"/>
      <c r="K10" s="818"/>
      <c r="L10" s="818"/>
      <c r="M10" s="818"/>
      <c r="N10" s="818"/>
      <c r="O10" s="819"/>
    </row>
    <row r="11" spans="2:15" x14ac:dyDescent="0.3">
      <c r="B11" s="817"/>
      <c r="C11" s="818"/>
      <c r="D11" s="818"/>
      <c r="E11" s="818"/>
      <c r="F11" s="818"/>
      <c r="G11" s="818"/>
      <c r="H11" s="818"/>
      <c r="I11" s="818"/>
      <c r="J11" s="818"/>
      <c r="K11" s="818"/>
      <c r="L11" s="818"/>
      <c r="M11" s="818"/>
      <c r="N11" s="818"/>
      <c r="O11" s="819"/>
    </row>
    <row r="12" spans="2:15" x14ac:dyDescent="0.3">
      <c r="B12" s="813"/>
      <c r="C12" s="814"/>
      <c r="D12" s="814"/>
      <c r="E12" s="814"/>
      <c r="F12" s="814"/>
      <c r="G12" s="814"/>
      <c r="H12" s="814"/>
      <c r="I12" s="814"/>
      <c r="J12" s="814"/>
      <c r="K12" s="814"/>
      <c r="L12" s="815"/>
      <c r="M12" s="815"/>
      <c r="N12" s="815"/>
      <c r="O12" s="816"/>
    </row>
    <row r="13" spans="2:15" x14ac:dyDescent="0.3">
      <c r="B13" s="614"/>
      <c r="C13" s="615"/>
      <c r="D13" s="615"/>
      <c r="E13" s="615"/>
      <c r="F13" s="615"/>
      <c r="G13" s="615"/>
      <c r="H13" s="615"/>
      <c r="I13" s="615"/>
      <c r="J13" s="615"/>
      <c r="K13" s="615"/>
      <c r="L13" s="615"/>
      <c r="M13" s="615"/>
      <c r="N13" s="615"/>
      <c r="O13" s="615"/>
    </row>
    <row r="14" spans="2:15" x14ac:dyDescent="0.3">
      <c r="B14" s="583" t="s">
        <v>829</v>
      </c>
      <c r="C14" s="40"/>
      <c r="D14" s="40"/>
      <c r="E14" s="513"/>
      <c r="F14" s="513"/>
      <c r="G14" s="513"/>
      <c r="H14" s="513"/>
      <c r="I14" s="513"/>
      <c r="J14" s="513"/>
      <c r="K14" s="513"/>
      <c r="L14" s="513"/>
      <c r="M14" s="513"/>
      <c r="N14" s="513"/>
      <c r="O14" s="514"/>
    </row>
    <row r="15" spans="2:15" x14ac:dyDescent="0.3">
      <c r="B15" s="521"/>
      <c r="C15" s="513"/>
      <c r="D15" s="513"/>
      <c r="E15" s="513"/>
      <c r="F15" s="513"/>
      <c r="G15" s="513"/>
      <c r="H15" s="513"/>
      <c r="I15" s="513"/>
      <c r="J15" s="513"/>
      <c r="K15" s="513"/>
      <c r="L15" s="513"/>
      <c r="M15" s="513"/>
      <c r="N15" s="513"/>
      <c r="O15" s="514"/>
    </row>
    <row r="16" spans="2:15" x14ac:dyDescent="0.3">
      <c r="B16" s="521"/>
      <c r="C16" s="513"/>
      <c r="D16" s="513"/>
      <c r="E16" s="513"/>
      <c r="F16" s="513"/>
      <c r="G16" s="513"/>
      <c r="H16" s="513"/>
      <c r="I16" s="513"/>
      <c r="J16" s="513"/>
      <c r="K16" s="513"/>
      <c r="L16" s="513"/>
      <c r="M16" s="513"/>
      <c r="N16" s="513"/>
      <c r="O16" s="514"/>
    </row>
    <row r="17" spans="2:15" x14ac:dyDescent="0.3">
      <c r="B17" s="521"/>
      <c r="C17" s="513"/>
      <c r="D17" s="513"/>
      <c r="E17" s="513"/>
      <c r="F17" s="513"/>
      <c r="G17" s="513"/>
      <c r="H17" s="513"/>
      <c r="I17" s="513"/>
      <c r="J17" s="513"/>
      <c r="K17" s="513"/>
      <c r="L17" s="513"/>
      <c r="M17" s="513"/>
      <c r="N17" s="513"/>
      <c r="O17" s="514"/>
    </row>
    <row r="18" spans="2:15" x14ac:dyDescent="0.3">
      <c r="B18" s="521"/>
      <c r="C18" s="513"/>
      <c r="D18" s="513"/>
      <c r="E18" s="513"/>
      <c r="F18" s="513"/>
      <c r="G18" s="513"/>
      <c r="H18" s="513"/>
      <c r="I18" s="513"/>
      <c r="J18" s="513"/>
      <c r="K18" s="513"/>
      <c r="L18" s="513"/>
      <c r="M18" s="513"/>
      <c r="N18" s="513"/>
      <c r="O18" s="514"/>
    </row>
    <row r="19" spans="2:15" x14ac:dyDescent="0.3">
      <c r="B19" s="521"/>
      <c r="C19" s="513"/>
      <c r="D19" s="513"/>
      <c r="E19" s="513"/>
      <c r="F19" s="513"/>
      <c r="G19" s="513"/>
      <c r="H19" s="513"/>
      <c r="I19" s="513"/>
      <c r="J19" s="513"/>
      <c r="K19" s="513"/>
      <c r="L19" s="513"/>
      <c r="M19" s="513"/>
      <c r="N19" s="513"/>
      <c r="O19" s="514"/>
    </row>
    <row r="20" spans="2:15" x14ac:dyDescent="0.3">
      <c r="B20" s="521"/>
      <c r="C20" s="513"/>
      <c r="D20" s="513"/>
      <c r="E20" s="513"/>
      <c r="F20" s="513"/>
      <c r="G20" s="513"/>
      <c r="H20" s="513"/>
      <c r="I20" s="513"/>
      <c r="J20" s="513"/>
      <c r="K20" s="513"/>
      <c r="L20" s="513"/>
      <c r="M20" s="513"/>
      <c r="N20" s="513"/>
      <c r="O20" s="514"/>
    </row>
    <row r="21" spans="2:15" x14ac:dyDescent="0.3">
      <c r="B21" s="614"/>
      <c r="C21" s="615"/>
      <c r="D21" s="615"/>
      <c r="E21" s="615"/>
      <c r="F21" s="615"/>
      <c r="G21" s="615"/>
      <c r="H21" s="615"/>
      <c r="I21" s="615"/>
      <c r="J21" s="615"/>
      <c r="K21" s="615"/>
      <c r="L21" s="615"/>
      <c r="M21" s="615"/>
      <c r="N21" s="615"/>
      <c r="O21" s="615"/>
    </row>
    <row r="22" spans="2:15" x14ac:dyDescent="0.3">
      <c r="B22" s="520" t="s">
        <v>705</v>
      </c>
      <c r="C22" s="513"/>
      <c r="D22" s="513"/>
      <c r="E22" s="513"/>
      <c r="F22" s="513"/>
      <c r="G22" s="513"/>
      <c r="H22" s="513"/>
      <c r="I22" s="513"/>
      <c r="J22" s="513"/>
      <c r="K22" s="513"/>
      <c r="L22" s="513"/>
      <c r="M22" s="513"/>
      <c r="N22" s="513"/>
      <c r="O22" s="514"/>
    </row>
    <row r="23" spans="2:15" x14ac:dyDescent="0.3">
      <c r="B23" s="521"/>
      <c r="C23" s="513"/>
      <c r="D23" s="513"/>
      <c r="E23" s="513"/>
      <c r="F23" s="513"/>
      <c r="G23" s="513"/>
      <c r="H23" s="513"/>
      <c r="I23" s="513"/>
      <c r="J23" s="513"/>
      <c r="K23" s="513"/>
      <c r="L23" s="513"/>
      <c r="M23" s="513"/>
      <c r="N23" s="513"/>
      <c r="O23" s="514"/>
    </row>
    <row r="24" spans="2:15" x14ac:dyDescent="0.3">
      <c r="B24" s="521"/>
      <c r="C24" s="513"/>
      <c r="D24" s="513"/>
      <c r="E24" s="513"/>
      <c r="F24" s="513"/>
      <c r="G24" s="513"/>
      <c r="H24" s="513"/>
      <c r="I24" s="513"/>
      <c r="J24" s="513"/>
      <c r="K24" s="513"/>
      <c r="L24" s="513"/>
      <c r="M24" s="513"/>
      <c r="N24" s="513"/>
      <c r="O24" s="514"/>
    </row>
    <row r="25" spans="2:15" x14ac:dyDescent="0.3">
      <c r="B25" s="521"/>
      <c r="C25" s="513"/>
      <c r="D25" s="513"/>
      <c r="E25" s="513"/>
      <c r="F25" s="513"/>
      <c r="G25" s="513"/>
      <c r="H25" s="513"/>
      <c r="I25" s="513"/>
      <c r="J25" s="513"/>
      <c r="K25" s="513"/>
      <c r="L25" s="513"/>
      <c r="M25" s="513"/>
      <c r="N25" s="513"/>
      <c r="O25" s="514"/>
    </row>
    <row r="26" spans="2:15" x14ac:dyDescent="0.3">
      <c r="B26" s="521"/>
      <c r="C26" s="513"/>
      <c r="D26" s="513"/>
      <c r="E26" s="513"/>
      <c r="F26" s="513"/>
      <c r="G26" s="513"/>
      <c r="H26" s="513"/>
      <c r="I26" s="513"/>
      <c r="J26" s="513"/>
      <c r="K26" s="513"/>
      <c r="L26" s="513"/>
      <c r="M26" s="513"/>
      <c r="N26" s="513"/>
      <c r="O26" s="514"/>
    </row>
    <row r="27" spans="2:15" x14ac:dyDescent="0.3">
      <c r="B27" s="521"/>
      <c r="C27" s="513"/>
      <c r="D27" s="513"/>
      <c r="E27" s="513"/>
      <c r="F27" s="513"/>
      <c r="G27" s="513"/>
      <c r="H27" s="513"/>
      <c r="I27" s="513"/>
      <c r="J27" s="513"/>
      <c r="K27" s="513"/>
      <c r="L27" s="513"/>
      <c r="M27" s="513"/>
      <c r="N27" s="513"/>
      <c r="O27" s="514"/>
    </row>
    <row r="28" spans="2:15" x14ac:dyDescent="0.3">
      <c r="B28" s="521"/>
      <c r="C28" s="513"/>
      <c r="D28" s="513"/>
      <c r="E28" s="513"/>
      <c r="F28" s="513"/>
      <c r="G28" s="513"/>
      <c r="H28" s="513"/>
      <c r="I28" s="513"/>
      <c r="J28" s="513"/>
      <c r="K28" s="513"/>
      <c r="L28" s="513"/>
      <c r="M28" s="513"/>
      <c r="N28" s="513"/>
      <c r="O28" s="514"/>
    </row>
    <row r="29" spans="2:15" x14ac:dyDescent="0.3">
      <c r="B29" s="519"/>
      <c r="C29" s="513"/>
      <c r="D29" s="513"/>
      <c r="E29" s="513"/>
      <c r="F29" s="513"/>
      <c r="G29" s="513"/>
      <c r="H29" s="513"/>
      <c r="I29" s="513"/>
      <c r="J29" s="513"/>
      <c r="K29" s="513"/>
      <c r="L29" s="513"/>
      <c r="M29" s="513"/>
      <c r="N29" s="513"/>
      <c r="O29" s="514"/>
    </row>
    <row r="30" spans="2:15" x14ac:dyDescent="0.3">
      <c r="B30" s="519"/>
      <c r="C30" s="513"/>
      <c r="D30" s="513"/>
      <c r="E30" s="513"/>
      <c r="F30" s="513"/>
      <c r="G30" s="513"/>
      <c r="H30" s="513"/>
      <c r="I30" s="513"/>
      <c r="J30" s="513"/>
      <c r="K30" s="513"/>
      <c r="L30" s="513"/>
      <c r="M30" s="513"/>
      <c r="N30" s="513"/>
      <c r="O30" s="514"/>
    </row>
    <row r="31" spans="2:15" x14ac:dyDescent="0.3">
      <c r="B31" s="519"/>
      <c r="C31" s="513"/>
      <c r="D31" s="513"/>
      <c r="E31" s="513"/>
      <c r="F31" s="513"/>
      <c r="G31" s="513"/>
      <c r="H31" s="513"/>
      <c r="I31" s="513"/>
      <c r="J31" s="513"/>
      <c r="K31" s="513"/>
      <c r="L31" s="513"/>
      <c r="M31" s="513"/>
      <c r="N31" s="513"/>
      <c r="O31" s="514"/>
    </row>
    <row r="32" spans="2:15" x14ac:dyDescent="0.3">
      <c r="B32" s="519"/>
      <c r="C32" s="513"/>
      <c r="D32" s="513"/>
      <c r="E32" s="513"/>
      <c r="F32" s="513"/>
      <c r="G32" s="513"/>
      <c r="H32" s="513"/>
      <c r="I32" s="513"/>
      <c r="J32" s="513"/>
      <c r="K32" s="513"/>
      <c r="L32" s="513"/>
      <c r="M32" s="513"/>
      <c r="N32" s="513"/>
      <c r="O32" s="514"/>
    </row>
    <row r="33" spans="2:15" x14ac:dyDescent="0.3">
      <c r="B33" s="519"/>
      <c r="C33" s="513"/>
      <c r="D33" s="513"/>
      <c r="E33" s="513"/>
      <c r="F33" s="513"/>
      <c r="G33" s="513"/>
      <c r="H33" s="513"/>
      <c r="I33" s="513"/>
      <c r="J33" s="513"/>
      <c r="K33" s="513"/>
      <c r="L33" s="513"/>
      <c r="M33" s="513"/>
      <c r="N33" s="513"/>
      <c r="O33" s="514"/>
    </row>
    <row r="34" spans="2:15" x14ac:dyDescent="0.3">
      <c r="B34" s="519"/>
      <c r="C34" s="513"/>
      <c r="D34" s="513"/>
      <c r="E34" s="513"/>
      <c r="F34" s="513"/>
      <c r="G34" s="513"/>
      <c r="H34" s="513"/>
      <c r="I34" s="513"/>
      <c r="J34" s="513"/>
      <c r="K34" s="513"/>
      <c r="L34" s="513"/>
      <c r="M34" s="513"/>
      <c r="N34" s="513"/>
      <c r="O34" s="514"/>
    </row>
    <row r="35" spans="2:15" x14ac:dyDescent="0.3">
      <c r="B35" s="519"/>
      <c r="C35" s="513"/>
      <c r="D35" s="513"/>
      <c r="E35" s="513"/>
      <c r="F35" s="513"/>
      <c r="G35" s="513"/>
      <c r="H35" s="513"/>
      <c r="I35" s="513"/>
      <c r="J35" s="513"/>
      <c r="K35" s="513"/>
      <c r="L35" s="513"/>
      <c r="M35" s="513"/>
      <c r="N35" s="513"/>
      <c r="O35" s="514"/>
    </row>
    <row r="36" spans="2:15" x14ac:dyDescent="0.3">
      <c r="B36" s="519"/>
      <c r="C36" s="513"/>
      <c r="D36" s="513"/>
      <c r="E36" s="513"/>
      <c r="F36" s="513"/>
      <c r="G36" s="513"/>
      <c r="H36" s="513"/>
      <c r="I36" s="513"/>
      <c r="J36" s="513"/>
      <c r="K36" s="513"/>
      <c r="L36" s="513"/>
      <c r="M36" s="513"/>
      <c r="N36" s="513"/>
      <c r="O36" s="514"/>
    </row>
    <row r="37" spans="2:15" x14ac:dyDescent="0.3">
      <c r="B37" s="519"/>
      <c r="C37" s="513"/>
      <c r="D37" s="513"/>
      <c r="E37" s="513"/>
      <c r="F37" s="513"/>
      <c r="G37" s="513"/>
      <c r="H37" s="513"/>
      <c r="I37" s="513"/>
      <c r="J37" s="513"/>
      <c r="K37" s="513"/>
      <c r="L37" s="513"/>
      <c r="M37" s="513"/>
      <c r="N37" s="513"/>
      <c r="O37" s="514"/>
    </row>
    <row r="38" spans="2:15" x14ac:dyDescent="0.3">
      <c r="B38" s="519"/>
      <c r="C38" s="513"/>
      <c r="D38" s="513"/>
      <c r="E38" s="513"/>
      <c r="F38" s="513"/>
      <c r="G38" s="513"/>
      <c r="H38" s="513"/>
      <c r="I38" s="513"/>
      <c r="J38" s="513"/>
      <c r="K38" s="513"/>
      <c r="L38" s="513"/>
      <c r="M38" s="513"/>
      <c r="N38" s="513"/>
      <c r="O38" s="514"/>
    </row>
    <row r="39" spans="2:15" x14ac:dyDescent="0.3">
      <c r="B39" s="519"/>
      <c r="C39" s="513"/>
      <c r="D39" s="513"/>
      <c r="E39" s="513"/>
      <c r="F39" s="513"/>
      <c r="G39" s="513"/>
      <c r="H39" s="513"/>
      <c r="I39" s="513"/>
      <c r="J39" s="513"/>
      <c r="K39" s="513"/>
      <c r="L39" s="513"/>
      <c r="M39" s="513"/>
      <c r="N39" s="513"/>
      <c r="O39" s="514"/>
    </row>
    <row r="40" spans="2:15" x14ac:dyDescent="0.3">
      <c r="B40" s="519"/>
      <c r="C40" s="513"/>
      <c r="D40" s="513"/>
      <c r="E40" s="513"/>
      <c r="F40" s="513"/>
      <c r="G40" s="513"/>
      <c r="H40" s="513"/>
      <c r="I40" s="513"/>
      <c r="J40" s="513"/>
      <c r="K40" s="513"/>
      <c r="L40" s="513"/>
      <c r="M40" s="513"/>
      <c r="N40" s="513"/>
      <c r="O40" s="514"/>
    </row>
    <row r="41" spans="2:15" x14ac:dyDescent="0.3">
      <c r="B41" s="519"/>
      <c r="C41" s="513"/>
      <c r="D41" s="513"/>
      <c r="E41" s="513"/>
      <c r="F41" s="513"/>
      <c r="G41" s="513"/>
      <c r="H41" s="513"/>
      <c r="I41" s="513"/>
      <c r="J41" s="513"/>
      <c r="K41" s="513"/>
      <c r="L41" s="513"/>
      <c r="M41" s="513"/>
      <c r="N41" s="513"/>
      <c r="O41" s="514"/>
    </row>
    <row r="42" spans="2:15" x14ac:dyDescent="0.3">
      <c r="B42" s="519"/>
      <c r="C42" s="513"/>
      <c r="D42" s="513"/>
      <c r="E42" s="513"/>
      <c r="F42" s="513"/>
      <c r="G42" s="513"/>
      <c r="H42" s="513"/>
      <c r="I42" s="513"/>
      <c r="J42" s="513"/>
      <c r="K42" s="513"/>
      <c r="L42" s="513"/>
      <c r="M42" s="513"/>
      <c r="N42" s="513"/>
      <c r="O42" s="514"/>
    </row>
    <row r="43" spans="2:15" x14ac:dyDescent="0.3">
      <c r="B43" s="519"/>
      <c r="C43" s="513"/>
      <c r="D43" s="513"/>
      <c r="E43" s="513"/>
      <c r="F43" s="513"/>
      <c r="G43" s="513"/>
      <c r="H43" s="513"/>
      <c r="I43" s="513"/>
      <c r="J43" s="513"/>
      <c r="K43" s="513"/>
      <c r="L43" s="513"/>
      <c r="M43" s="513"/>
      <c r="N43" s="513"/>
      <c r="O43" s="514"/>
    </row>
    <row r="44" spans="2:15" x14ac:dyDescent="0.3">
      <c r="B44" s="515"/>
      <c r="C44" s="516"/>
      <c r="D44" s="516"/>
      <c r="E44" s="516"/>
      <c r="F44" s="516"/>
      <c r="G44" s="516"/>
      <c r="H44" s="516"/>
      <c r="I44" s="516"/>
      <c r="J44" s="516"/>
      <c r="K44" s="516"/>
      <c r="L44" s="516"/>
      <c r="M44" s="516"/>
      <c r="N44" s="516"/>
      <c r="O44" s="517"/>
    </row>
  </sheetData>
  <mergeCells count="2">
    <mergeCell ref="B10:O11"/>
    <mergeCell ref="B12:O12"/>
  </mergeCells>
  <pageMargins left="0.7" right="0.7" top="0.75" bottom="0.75" header="0.3" footer="0.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B2"/>
  <sheetViews>
    <sheetView workbookViewId="0">
      <selection activeCell="B2" sqref="B2"/>
    </sheetView>
  </sheetViews>
  <sheetFormatPr defaultRowHeight="14.4" x14ac:dyDescent="0.3"/>
  <sheetData>
    <row r="2" spans="2:2" ht="18" x14ac:dyDescent="0.35">
      <c r="B2" s="56" t="s">
        <v>68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AE639BB4E74542A43DE6E767DBCE18" ma:contentTypeVersion="11" ma:contentTypeDescription="Create a new document." ma:contentTypeScope="" ma:versionID="681f7fff1efaa5d4527fe8ca50b73cf7">
  <xsd:schema xmlns:xsd="http://www.w3.org/2001/XMLSchema" xmlns:xs="http://www.w3.org/2001/XMLSchema" xmlns:p="http://schemas.microsoft.com/office/2006/metadata/properties" xmlns:ns2="2a829cb1-c3bd-48aa-b101-cd51227f80d0" xmlns:ns3="c264fd13-c93d-4e63-9fb0-02334996df4b" targetNamespace="http://schemas.microsoft.com/office/2006/metadata/properties" ma:root="true" ma:fieldsID="e809d16dd66263efebf52ef89ed394f9" ns2:_="" ns3:_="">
    <xsd:import namespace="2a829cb1-c3bd-48aa-b101-cd51227f80d0"/>
    <xsd:import namespace="c264fd13-c93d-4e63-9fb0-02334996df4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829cb1-c3bd-48aa-b101-cd51227f80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267e5f2-3cc9-4b2c-97a9-20aec386c2b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264fd13-c93d-4e63-9fb0-02334996df4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da015f8-e9b6-4fc3-9b4e-646117ef80f2}" ma:internalName="TaxCatchAll" ma:showField="CatchAllData" ma:web="c264fd13-c93d-4e63-9fb0-02334996df4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264fd13-c93d-4e63-9fb0-02334996df4b" xsi:nil="true"/>
    <lcf76f155ced4ddcb4097134ff3c332f xmlns="2a829cb1-c3bd-48aa-b101-cd51227f80d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5E357AF-0BC1-451C-88C8-4C5A3DEE73AE}"/>
</file>

<file path=customXml/itemProps2.xml><?xml version="1.0" encoding="utf-8"?>
<ds:datastoreItem xmlns:ds="http://schemas.openxmlformats.org/officeDocument/2006/customXml" ds:itemID="{20528C7B-1C6B-4313-B1B7-69FB9C3718ED}"/>
</file>

<file path=customXml/itemProps3.xml><?xml version="1.0" encoding="utf-8"?>
<ds:datastoreItem xmlns:ds="http://schemas.openxmlformats.org/officeDocument/2006/customXml" ds:itemID="{FFC96B7B-8EDC-450A-A0E1-D485129C1B4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128</vt:i4>
      </vt:variant>
      <vt:variant>
        <vt:lpstr>Named Ranges</vt:lpstr>
      </vt:variant>
      <vt:variant>
        <vt:i4>5</vt:i4>
      </vt:variant>
    </vt:vector>
  </HeadingPairs>
  <TitlesOfParts>
    <vt:vector size="133" baseType="lpstr">
      <vt:lpstr>Cover </vt:lpstr>
      <vt:lpstr>Instructions</vt:lpstr>
      <vt:lpstr>F24 Q1b</vt:lpstr>
      <vt:lpstr>F24 Sol Q1b</vt:lpstr>
      <vt:lpstr>F24 Q1e(ii)</vt:lpstr>
      <vt:lpstr>F24 Sol Q1e(ii)</vt:lpstr>
      <vt:lpstr>F24 Q4a(ii)</vt:lpstr>
      <vt:lpstr>F24 Sol Q4a(ii)</vt:lpstr>
      <vt:lpstr>F24 Q6a</vt:lpstr>
      <vt:lpstr>F24 Sol Q6a</vt:lpstr>
      <vt:lpstr>S24 Q2a</vt:lpstr>
      <vt:lpstr>S24 Sol Q2a</vt:lpstr>
      <vt:lpstr>S24 Q2c</vt:lpstr>
      <vt:lpstr>S24 Sol Q2c</vt:lpstr>
      <vt:lpstr>S24 Q4c</vt:lpstr>
      <vt:lpstr>S24 Sol Q4c</vt:lpstr>
      <vt:lpstr>S24 Q5b</vt:lpstr>
      <vt:lpstr>S24 Sol Q5b</vt:lpstr>
      <vt:lpstr>S24 Q5c</vt:lpstr>
      <vt:lpstr>S24 Sol Q5c</vt:lpstr>
      <vt:lpstr>S24 Q6a</vt:lpstr>
      <vt:lpstr>S24 Sol Q6a</vt:lpstr>
      <vt:lpstr>S24 Q6c_Activity</vt:lpstr>
      <vt:lpstr>S24 Q6c_Liquidity</vt:lpstr>
      <vt:lpstr>S24 Sol Q6c_Activity</vt:lpstr>
      <vt:lpstr>S24 Sol Q6c_Liquidity</vt:lpstr>
      <vt:lpstr>S24 Q7b</vt:lpstr>
      <vt:lpstr>S24 Sol Q7b</vt:lpstr>
      <vt:lpstr>F23 Q2a(i)</vt:lpstr>
      <vt:lpstr>F23 Sol Q2a(i)</vt:lpstr>
      <vt:lpstr>F23 Q2a(ii)</vt:lpstr>
      <vt:lpstr>F23 Sol Q2a(ii)</vt:lpstr>
      <vt:lpstr>F23 Q2b</vt:lpstr>
      <vt:lpstr>F23 Sol Q2b</vt:lpstr>
      <vt:lpstr>F23 Q3b</vt:lpstr>
      <vt:lpstr>F23 Sol Q3b</vt:lpstr>
      <vt:lpstr>F23 Q4c</vt:lpstr>
      <vt:lpstr>F23 Sol Q4c</vt:lpstr>
      <vt:lpstr>F23 Q6a(ii)</vt:lpstr>
      <vt:lpstr>F23 Q6c</vt:lpstr>
      <vt:lpstr>F23 Sol Q6a(ii) &amp; Q6c</vt:lpstr>
      <vt:lpstr>F23 Q7b</vt:lpstr>
      <vt:lpstr>F23 Sol Q7b</vt:lpstr>
      <vt:lpstr>S23 Q1b(i)</vt:lpstr>
      <vt:lpstr>S23 Sol Q1b(i)</vt:lpstr>
      <vt:lpstr>S23 Q1c(i)</vt:lpstr>
      <vt:lpstr>S23 Sol Q1c(i)</vt:lpstr>
      <vt:lpstr>S23 Q4c(i)</vt:lpstr>
      <vt:lpstr>S23 Sol Q4c(i)</vt:lpstr>
      <vt:lpstr>S23 Q4c(ii)</vt:lpstr>
      <vt:lpstr>S23 Sol Q4c(ii)</vt:lpstr>
      <vt:lpstr>S23 Q4c(iii)</vt:lpstr>
      <vt:lpstr>S23 Sol Q4c(iii)</vt:lpstr>
      <vt:lpstr>S23 Q7b</vt:lpstr>
      <vt:lpstr>S23 Sol Q7b</vt:lpstr>
      <vt:lpstr>S23 Q8b</vt:lpstr>
      <vt:lpstr>S23 Sol Q8b</vt:lpstr>
      <vt:lpstr>F22 Q1b</vt:lpstr>
      <vt:lpstr>F22 Sol Q1b</vt:lpstr>
      <vt:lpstr>F22 Q1c</vt:lpstr>
      <vt:lpstr>F22 Sol Q1c</vt:lpstr>
      <vt:lpstr>F22 Q2a(i)</vt:lpstr>
      <vt:lpstr>F22 Sol Q2a(i)</vt:lpstr>
      <vt:lpstr>F22 Q2e(i)</vt:lpstr>
      <vt:lpstr>F22 Sol Q2e(i)</vt:lpstr>
      <vt:lpstr>F22 Q3b</vt:lpstr>
      <vt:lpstr>F22 Sol Q3b</vt:lpstr>
      <vt:lpstr>F22 Q3c(ii)</vt:lpstr>
      <vt:lpstr>F22 Sol  Q3c(ii)</vt:lpstr>
      <vt:lpstr>F22 Q3e</vt:lpstr>
      <vt:lpstr>F22 Sol Q3e</vt:lpstr>
      <vt:lpstr>F22 Q4c(i)</vt:lpstr>
      <vt:lpstr>F22 Sol Q4c(i)</vt:lpstr>
      <vt:lpstr>F22 Q4c(ii)</vt:lpstr>
      <vt:lpstr>F22 Sol Q4c(ii)</vt:lpstr>
      <vt:lpstr>S22 Q2b(ii)</vt:lpstr>
      <vt:lpstr>S22 Sol Q2b(ii)</vt:lpstr>
      <vt:lpstr>S22 Q2c(i)</vt:lpstr>
      <vt:lpstr>S22 Sol Q2c(i)</vt:lpstr>
      <vt:lpstr>S22 Q3a(ii)</vt:lpstr>
      <vt:lpstr>S22 Sol Q3a(ii)</vt:lpstr>
      <vt:lpstr>S22 Q5b(i)</vt:lpstr>
      <vt:lpstr>S22 Sol Q5b(i)</vt:lpstr>
      <vt:lpstr>S22 Q5b(ii)</vt:lpstr>
      <vt:lpstr>S22 Sol Q5b(ii)</vt:lpstr>
      <vt:lpstr>S22 Q5c(i)</vt:lpstr>
      <vt:lpstr>S22 Sol Q5c(i)</vt:lpstr>
      <vt:lpstr>S22 Q5d(i)</vt:lpstr>
      <vt:lpstr>S22 Sol Q5d(i)</vt:lpstr>
      <vt:lpstr>S22 Q5d(ii)</vt:lpstr>
      <vt:lpstr>S22 Sol Q5d(ii)</vt:lpstr>
      <vt:lpstr>F21 Q1a(i)</vt:lpstr>
      <vt:lpstr>F21 Sol Q1a(i)</vt:lpstr>
      <vt:lpstr>F21 Q1a(ii)</vt:lpstr>
      <vt:lpstr>F21 Sol Q1a(ii)</vt:lpstr>
      <vt:lpstr>F21 Q4g</vt:lpstr>
      <vt:lpstr>F21 Sol Q4g</vt:lpstr>
      <vt:lpstr>F21 Q5b(ii)</vt:lpstr>
      <vt:lpstr>F21 Sol Q5b(ii)</vt:lpstr>
      <vt:lpstr>F21 Q5c</vt:lpstr>
      <vt:lpstr>F21 Sol Q5c</vt:lpstr>
      <vt:lpstr>F21 Q7b(i)</vt:lpstr>
      <vt:lpstr>F21 Sol Q7b(i) </vt:lpstr>
      <vt:lpstr>F21 Q7b(ii)</vt:lpstr>
      <vt:lpstr>F21 Sol Q7b(ii)</vt:lpstr>
      <vt:lpstr>F21 Q7b(iii)</vt:lpstr>
      <vt:lpstr>F21 Sol Q7b(iii)</vt:lpstr>
      <vt:lpstr>F21 Q7c(ii)</vt:lpstr>
      <vt:lpstr>F21 Sol Q7c(ii)</vt:lpstr>
      <vt:lpstr>F21 Q7d(iii)</vt:lpstr>
      <vt:lpstr>F21 Sol Q7d(iii)</vt:lpstr>
      <vt:lpstr>F21 Q9a(i)</vt:lpstr>
      <vt:lpstr>F21 Sol Q9a(i)</vt:lpstr>
      <vt:lpstr>S21 Q5b</vt:lpstr>
      <vt:lpstr>S21 Sol Q5b</vt:lpstr>
      <vt:lpstr>S21 Q8a</vt:lpstr>
      <vt:lpstr>S21 Sol Q8a</vt:lpstr>
      <vt:lpstr>S21 Q8b</vt:lpstr>
      <vt:lpstr>S21 Sol Q8b</vt:lpstr>
      <vt:lpstr>S21 Q8c</vt:lpstr>
      <vt:lpstr>S21 Sol Q8c</vt:lpstr>
      <vt:lpstr>S21 Q8d</vt:lpstr>
      <vt:lpstr>S21 Sol Q8d</vt:lpstr>
      <vt:lpstr>F20 Q7b(i)</vt:lpstr>
      <vt:lpstr>F20 Sol Q7b(i)</vt:lpstr>
      <vt:lpstr>Sheet125</vt:lpstr>
      <vt:lpstr>Sheet126</vt:lpstr>
      <vt:lpstr>Sheet127</vt:lpstr>
      <vt:lpstr>d</vt:lpstr>
      <vt:lpstr>rd</vt:lpstr>
      <vt:lpstr>re</vt:lpstr>
      <vt:lpstr>tc</vt:lpstr>
      <vt:lpstr>wacc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society</dc:creator>
  <cp:lastModifiedBy>Douglas Norris</cp:lastModifiedBy>
  <dcterms:created xsi:type="dcterms:W3CDTF">2025-06-19T19:42:18Z</dcterms:created>
  <dcterms:modified xsi:type="dcterms:W3CDTF">2025-06-27T14:48:49Z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0x010100F6AE639BB4E74542A43DE6E767DBCE18</vt:lpwstr>
  </property>
</Properties>
</file>