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Q:\Aleshia\Spring 2024 solutions\"/>
    </mc:Choice>
  </mc:AlternateContent>
  <xr:revisionPtr revIDLastSave="0" documentId="8_{16E9778C-8478-461E-8FFC-4A5EB9CEA444}" xr6:coauthVersionLast="47" xr6:coauthVersionMax="47" xr10:uidLastSave="{00000000-0000-0000-0000-000000000000}"/>
  <bookViews>
    <workbookView xWindow="34125" yWindow="2730" windowWidth="21600" windowHeight="11385" firstSheet="3" activeTab="3" xr2:uid="{697CB089-4157-4E55-BA4B-63CEE93D65E5}"/>
  </bookViews>
  <sheets>
    <sheet name="Spring 3_part c-iii" sheetId="2" r:id="rId1"/>
    <sheet name="Question 6 (a)" sheetId="3" r:id="rId2"/>
    <sheet name="Question 6 (c) Activity Ratio" sheetId="4" r:id="rId3"/>
    <sheet name="Question 6 (c) Liquidity Ratio" sheetId="5" r:id="rId4"/>
  </sheets>
  <externalReferences>
    <externalReference r:id="rId5"/>
    <externalReference r:id="rId6"/>
    <externalReference r:id="rId7"/>
    <externalReference r:id="rId8"/>
  </externalReferences>
  <definedNames>
    <definedName name="_xlnm._FilterDatabase" localSheetId="0" hidden="1">'Spring 3_part c-iii'!$J$5:$K$5</definedName>
    <definedName name="CognitiveLevels">'[1]syllabus list'!$C$52:$C$55</definedName>
    <definedName name="FD_Multiple">[2]Inputs!$B$4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List">'[1]syllabus list'!$A$51:$A$63</definedName>
    <definedName name="new">#REF!</definedName>
    <definedName name="Q_sources">[3]sample1!$B$9:$B$18</definedName>
    <definedName name="Start">#REF!</definedName>
    <definedName name="Start_Year">'[4]Inputs and Risk Scenarios'!$M$1</definedName>
    <definedName name="SyllabusListing">'[1]syllabus list'!$B$4:$B$48</definedName>
    <definedName name="Year1">[2]Inputs!$B$1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5" l="1"/>
  <c r="J11" i="5"/>
  <c r="K11" i="5"/>
  <c r="L11" i="5"/>
  <c r="C12" i="5"/>
  <c r="D12" i="5"/>
  <c r="E12" i="5"/>
  <c r="F12" i="5"/>
  <c r="C11" i="4"/>
  <c r="C12" i="4" s="1"/>
  <c r="D11" i="4"/>
  <c r="E11" i="4"/>
  <c r="I11" i="4"/>
  <c r="J11" i="4"/>
  <c r="K11" i="4"/>
  <c r="K12" i="4" s="1"/>
  <c r="D12" i="4"/>
  <c r="E12" i="4"/>
  <c r="I12" i="4"/>
  <c r="J12" i="4"/>
  <c r="N2" i="3"/>
  <c r="N3" i="3"/>
  <c r="N4" i="3"/>
  <c r="H19" i="3"/>
  <c r="I19" i="3"/>
  <c r="J19" i="3"/>
  <c r="J21" i="3" s="1"/>
  <c r="C17" i="3" s="1"/>
  <c r="C18" i="3" s="1"/>
  <c r="C25" i="3" s="1"/>
  <c r="H20" i="3"/>
  <c r="I20" i="3"/>
  <c r="J20" i="3"/>
  <c r="C24" i="3" l="1"/>
  <c r="C26" i="3"/>
  <c r="J254" i="2"/>
  <c r="K254" i="2" s="1"/>
  <c r="J253" i="2"/>
  <c r="K253" i="2" s="1"/>
  <c r="J252" i="2"/>
  <c r="K252" i="2" s="1"/>
  <c r="J251" i="2"/>
  <c r="K251" i="2" s="1"/>
  <c r="J250" i="2"/>
  <c r="K250" i="2" s="1"/>
  <c r="J249" i="2"/>
  <c r="K249" i="2" s="1"/>
  <c r="J248" i="2"/>
  <c r="K248" i="2" s="1"/>
  <c r="J247" i="2"/>
  <c r="K247" i="2" s="1"/>
  <c r="J246" i="2"/>
  <c r="K246" i="2" s="1"/>
  <c r="J245" i="2"/>
  <c r="K245" i="2" s="1"/>
  <c r="J244" i="2"/>
  <c r="K244" i="2" s="1"/>
  <c r="J243" i="2"/>
  <c r="K243" i="2" s="1"/>
  <c r="J242" i="2"/>
  <c r="K242" i="2" s="1"/>
  <c r="J241" i="2"/>
  <c r="K241" i="2" s="1"/>
  <c r="J240" i="2"/>
  <c r="K240" i="2" s="1"/>
  <c r="J239" i="2"/>
  <c r="K239" i="2" s="1"/>
  <c r="J238" i="2"/>
  <c r="K238" i="2" s="1"/>
  <c r="J237" i="2"/>
  <c r="K237" i="2" s="1"/>
  <c r="J236" i="2"/>
  <c r="K236" i="2" s="1"/>
  <c r="J235" i="2"/>
  <c r="K235" i="2" s="1"/>
  <c r="J234" i="2"/>
  <c r="K234" i="2" s="1"/>
  <c r="J233" i="2"/>
  <c r="K233" i="2" s="1"/>
  <c r="J232" i="2"/>
  <c r="K232" i="2" s="1"/>
  <c r="J231" i="2"/>
  <c r="K231" i="2" s="1"/>
  <c r="J230" i="2"/>
  <c r="K230" i="2" s="1"/>
  <c r="J229" i="2"/>
  <c r="K229" i="2" s="1"/>
  <c r="M228" i="2"/>
  <c r="J228" i="2"/>
  <c r="K228" i="2" s="1"/>
  <c r="J227" i="2"/>
  <c r="K227" i="2" s="1"/>
  <c r="J226" i="2"/>
  <c r="K226" i="2" s="1"/>
  <c r="J225" i="2"/>
  <c r="K225" i="2" s="1"/>
  <c r="J224" i="2"/>
  <c r="K224" i="2" s="1"/>
  <c r="J223" i="2"/>
  <c r="K223" i="2" s="1"/>
  <c r="J222" i="2"/>
  <c r="K222" i="2" s="1"/>
  <c r="J221" i="2"/>
  <c r="K221" i="2" s="1"/>
  <c r="J220" i="2"/>
  <c r="K220" i="2" s="1"/>
  <c r="J219" i="2"/>
  <c r="K219" i="2" s="1"/>
  <c r="J218" i="2"/>
  <c r="K218" i="2" s="1"/>
  <c r="J217" i="2"/>
  <c r="K217" i="2" s="1"/>
  <c r="J216" i="2"/>
  <c r="K216" i="2" s="1"/>
  <c r="J215" i="2"/>
  <c r="K215" i="2" s="1"/>
  <c r="J214" i="2"/>
  <c r="K214" i="2" s="1"/>
  <c r="J213" i="2"/>
  <c r="K213" i="2" s="1"/>
  <c r="J212" i="2"/>
  <c r="K212" i="2" s="1"/>
  <c r="J211" i="2"/>
  <c r="K211" i="2" s="1"/>
  <c r="J210" i="2"/>
  <c r="K210" i="2" s="1"/>
  <c r="J209" i="2"/>
  <c r="K209" i="2" s="1"/>
  <c r="J208" i="2"/>
  <c r="K208" i="2" s="1"/>
  <c r="J207" i="2"/>
  <c r="K207" i="2" s="1"/>
  <c r="J206" i="2"/>
  <c r="K206" i="2" s="1"/>
  <c r="J205" i="2"/>
  <c r="K205" i="2" s="1"/>
  <c r="M204" i="2"/>
  <c r="J204" i="2"/>
  <c r="K204" i="2" s="1"/>
  <c r="J203" i="2"/>
  <c r="K203" i="2" s="1"/>
  <c r="J202" i="2"/>
  <c r="K202" i="2" s="1"/>
  <c r="J201" i="2"/>
  <c r="K201" i="2" s="1"/>
  <c r="J200" i="2"/>
  <c r="K200" i="2" s="1"/>
  <c r="J199" i="2"/>
  <c r="K199" i="2" s="1"/>
  <c r="J198" i="2"/>
  <c r="K198" i="2" s="1"/>
  <c r="J197" i="2"/>
  <c r="K197" i="2" s="1"/>
  <c r="M196" i="2"/>
  <c r="J196" i="2"/>
  <c r="K196" i="2" s="1"/>
  <c r="J195" i="2"/>
  <c r="K195" i="2" s="1"/>
  <c r="J194" i="2"/>
  <c r="K194" i="2" s="1"/>
  <c r="J193" i="2"/>
  <c r="K193" i="2" s="1"/>
  <c r="J192" i="2"/>
  <c r="K192" i="2" s="1"/>
  <c r="J191" i="2"/>
  <c r="K191" i="2" s="1"/>
  <c r="J190" i="2"/>
  <c r="K190" i="2" s="1"/>
  <c r="J189" i="2"/>
  <c r="K189" i="2" s="1"/>
  <c r="M188" i="2"/>
  <c r="J188" i="2"/>
  <c r="K188" i="2" s="1"/>
  <c r="J187" i="2"/>
  <c r="K187" i="2" s="1"/>
  <c r="J186" i="2"/>
  <c r="K186" i="2" s="1"/>
  <c r="J185" i="2"/>
  <c r="K185" i="2" s="1"/>
  <c r="J184" i="2"/>
  <c r="K184" i="2" s="1"/>
  <c r="J183" i="2"/>
  <c r="K183" i="2" s="1"/>
  <c r="J182" i="2"/>
  <c r="K182" i="2" s="1"/>
  <c r="J181" i="2"/>
  <c r="K181" i="2" s="1"/>
  <c r="J180" i="2"/>
  <c r="K180" i="2" s="1"/>
  <c r="J179" i="2"/>
  <c r="K179" i="2" s="1"/>
  <c r="J178" i="2"/>
  <c r="K178" i="2" s="1"/>
  <c r="J177" i="2"/>
  <c r="K177" i="2" s="1"/>
  <c r="J176" i="2"/>
  <c r="K176" i="2" s="1"/>
  <c r="J175" i="2"/>
  <c r="K175" i="2" s="1"/>
  <c r="J174" i="2"/>
  <c r="K174" i="2" s="1"/>
  <c r="J173" i="2"/>
  <c r="K173" i="2" s="1"/>
  <c r="J172" i="2"/>
  <c r="K172" i="2" s="1"/>
  <c r="J171" i="2"/>
  <c r="K171" i="2" s="1"/>
  <c r="J170" i="2"/>
  <c r="K170" i="2" s="1"/>
  <c r="J169" i="2"/>
  <c r="K169" i="2" s="1"/>
  <c r="J168" i="2"/>
  <c r="K168" i="2" s="1"/>
  <c r="J167" i="2"/>
  <c r="K167" i="2" s="1"/>
  <c r="J166" i="2"/>
  <c r="K166" i="2" s="1"/>
  <c r="J165" i="2"/>
  <c r="K165" i="2" s="1"/>
  <c r="M164" i="2"/>
  <c r="J164" i="2"/>
  <c r="K164" i="2" s="1"/>
  <c r="J163" i="2"/>
  <c r="K163" i="2" s="1"/>
  <c r="J162" i="2"/>
  <c r="K162" i="2" s="1"/>
  <c r="J161" i="2"/>
  <c r="K161" i="2" s="1"/>
  <c r="J160" i="2"/>
  <c r="K160" i="2" s="1"/>
  <c r="J159" i="2"/>
  <c r="K159" i="2" s="1"/>
  <c r="J158" i="2"/>
  <c r="K158" i="2" s="1"/>
  <c r="J157" i="2"/>
  <c r="K157" i="2" s="1"/>
  <c r="M156" i="2"/>
  <c r="J156" i="2"/>
  <c r="K156" i="2" s="1"/>
  <c r="J155" i="2"/>
  <c r="K155" i="2" s="1"/>
  <c r="J154" i="2"/>
  <c r="K154" i="2" s="1"/>
  <c r="K153" i="2"/>
  <c r="J153" i="2"/>
  <c r="J152" i="2"/>
  <c r="K152" i="2" s="1"/>
  <c r="M151" i="2"/>
  <c r="J151" i="2"/>
  <c r="K151" i="2" s="1"/>
  <c r="J150" i="2"/>
  <c r="K150" i="2" s="1"/>
  <c r="K149" i="2"/>
  <c r="J149" i="2"/>
  <c r="J148" i="2"/>
  <c r="K148" i="2" s="1"/>
  <c r="J147" i="2"/>
  <c r="K147" i="2" s="1"/>
  <c r="J146" i="2"/>
  <c r="K146" i="2" s="1"/>
  <c r="K145" i="2"/>
  <c r="J145" i="2"/>
  <c r="J144" i="2"/>
  <c r="K144" i="2" s="1"/>
  <c r="J143" i="2"/>
  <c r="K143" i="2" s="1"/>
  <c r="J142" i="2"/>
  <c r="K142" i="2" s="1"/>
  <c r="K141" i="2"/>
  <c r="J141" i="2"/>
  <c r="J140" i="2"/>
  <c r="K140" i="2" s="1"/>
  <c r="J139" i="2"/>
  <c r="K139" i="2" s="1"/>
  <c r="J138" i="2"/>
  <c r="K138" i="2" s="1"/>
  <c r="K137" i="2"/>
  <c r="J137" i="2"/>
  <c r="J136" i="2"/>
  <c r="K136" i="2" s="1"/>
  <c r="M135" i="2"/>
  <c r="J135" i="2"/>
  <c r="K135" i="2" s="1"/>
  <c r="J134" i="2"/>
  <c r="K134" i="2" s="1"/>
  <c r="K133" i="2"/>
  <c r="J133" i="2"/>
  <c r="J132" i="2"/>
  <c r="K132" i="2" s="1"/>
  <c r="J131" i="2"/>
  <c r="K131" i="2" s="1"/>
  <c r="J130" i="2"/>
  <c r="K130" i="2" s="1"/>
  <c r="K129" i="2"/>
  <c r="J129" i="2"/>
  <c r="J128" i="2"/>
  <c r="K128" i="2" s="1"/>
  <c r="J127" i="2"/>
  <c r="K127" i="2" s="1"/>
  <c r="J126" i="2"/>
  <c r="K126" i="2" s="1"/>
  <c r="K125" i="2"/>
  <c r="J125" i="2"/>
  <c r="J124" i="2"/>
  <c r="K124" i="2" s="1"/>
  <c r="J123" i="2"/>
  <c r="K123" i="2" s="1"/>
  <c r="J122" i="2"/>
  <c r="K122" i="2" s="1"/>
  <c r="K121" i="2"/>
  <c r="J121" i="2"/>
  <c r="J120" i="2"/>
  <c r="K120" i="2" s="1"/>
  <c r="M119" i="2"/>
  <c r="J119" i="2"/>
  <c r="K119" i="2" s="1"/>
  <c r="J118" i="2"/>
  <c r="K118" i="2" s="1"/>
  <c r="K117" i="2"/>
  <c r="J117" i="2"/>
  <c r="J116" i="2"/>
  <c r="K116" i="2" s="1"/>
  <c r="J115" i="2"/>
  <c r="K115" i="2" s="1"/>
  <c r="J114" i="2"/>
  <c r="K114" i="2" s="1"/>
  <c r="K113" i="2"/>
  <c r="J113" i="2"/>
  <c r="J112" i="2"/>
  <c r="K112" i="2" s="1"/>
  <c r="J111" i="2"/>
  <c r="K111" i="2" s="1"/>
  <c r="J110" i="2"/>
  <c r="K110" i="2" s="1"/>
  <c r="K109" i="2"/>
  <c r="J109" i="2"/>
  <c r="J108" i="2"/>
  <c r="K108" i="2" s="1"/>
  <c r="J107" i="2"/>
  <c r="K107" i="2" s="1"/>
  <c r="J106" i="2"/>
  <c r="K106" i="2" s="1"/>
  <c r="K105" i="2"/>
  <c r="J105" i="2"/>
  <c r="J104" i="2"/>
  <c r="K104" i="2" s="1"/>
  <c r="J103" i="2"/>
  <c r="K103" i="2" s="1"/>
  <c r="J102" i="2"/>
  <c r="K102" i="2" s="1"/>
  <c r="K101" i="2"/>
  <c r="J101" i="2"/>
  <c r="J100" i="2"/>
  <c r="K100" i="2" s="1"/>
  <c r="J99" i="2"/>
  <c r="K99" i="2" s="1"/>
  <c r="J98" i="2"/>
  <c r="K98" i="2" s="1"/>
  <c r="K97" i="2"/>
  <c r="J97" i="2"/>
  <c r="J96" i="2"/>
  <c r="K96" i="2" s="1"/>
  <c r="J95" i="2"/>
  <c r="K95" i="2" s="1"/>
  <c r="J94" i="2"/>
  <c r="K94" i="2" s="1"/>
  <c r="K93" i="2"/>
  <c r="J93" i="2"/>
  <c r="J92" i="2"/>
  <c r="M212" i="2" s="1"/>
  <c r="J91" i="2"/>
  <c r="K91" i="2" s="1"/>
  <c r="J90" i="2"/>
  <c r="K90" i="2" s="1"/>
  <c r="K89" i="2"/>
  <c r="J89" i="2"/>
  <c r="J88" i="2"/>
  <c r="K88" i="2" s="1"/>
  <c r="J87" i="2"/>
  <c r="K87" i="2" s="1"/>
  <c r="J86" i="2"/>
  <c r="K86" i="2" s="1"/>
  <c r="K85" i="2"/>
  <c r="J85" i="2"/>
  <c r="K84" i="2"/>
  <c r="J84" i="2"/>
  <c r="K83" i="2"/>
  <c r="J83" i="2"/>
  <c r="K82" i="2"/>
  <c r="J82" i="2"/>
  <c r="K81" i="2"/>
  <c r="J81" i="2"/>
  <c r="K80" i="2"/>
  <c r="J80" i="2"/>
  <c r="K79" i="2"/>
  <c r="J79" i="2"/>
  <c r="K78" i="2"/>
  <c r="J78" i="2"/>
  <c r="K77" i="2"/>
  <c r="J77" i="2"/>
  <c r="K76" i="2"/>
  <c r="J76" i="2"/>
  <c r="K75" i="2"/>
  <c r="J75" i="2"/>
  <c r="K74" i="2"/>
  <c r="J74" i="2"/>
  <c r="K73" i="2"/>
  <c r="J73" i="2"/>
  <c r="K72" i="2"/>
  <c r="J72" i="2"/>
  <c r="K71" i="2"/>
  <c r="J71" i="2"/>
  <c r="K70" i="2"/>
  <c r="J70" i="2"/>
  <c r="K69" i="2"/>
  <c r="J69" i="2"/>
  <c r="K68" i="2"/>
  <c r="J68" i="2"/>
  <c r="K67" i="2"/>
  <c r="J67" i="2"/>
  <c r="K66" i="2"/>
  <c r="J66" i="2"/>
  <c r="K65" i="2"/>
  <c r="J65" i="2"/>
  <c r="K64" i="2"/>
  <c r="J64" i="2"/>
  <c r="K63" i="2"/>
  <c r="J63" i="2"/>
  <c r="K62" i="2"/>
  <c r="J62" i="2"/>
  <c r="K61" i="2"/>
  <c r="J61" i="2"/>
  <c r="K60" i="2"/>
  <c r="J60" i="2"/>
  <c r="K59" i="2"/>
  <c r="J59" i="2"/>
  <c r="K58" i="2"/>
  <c r="J58" i="2"/>
  <c r="K57" i="2"/>
  <c r="J57" i="2"/>
  <c r="K56" i="2"/>
  <c r="J56" i="2"/>
  <c r="K55" i="2"/>
  <c r="J55" i="2"/>
  <c r="K54" i="2"/>
  <c r="J54" i="2"/>
  <c r="K53" i="2"/>
  <c r="J53" i="2"/>
  <c r="K52" i="2"/>
  <c r="J52" i="2"/>
  <c r="K51" i="2"/>
  <c r="J51" i="2"/>
  <c r="K50" i="2"/>
  <c r="J50" i="2"/>
  <c r="K49" i="2"/>
  <c r="M244" i="2" s="1"/>
  <c r="J49" i="2"/>
  <c r="K48" i="2"/>
  <c r="J48" i="2"/>
  <c r="K47" i="2"/>
  <c r="J47" i="2"/>
  <c r="K46" i="2"/>
  <c r="J46" i="2"/>
  <c r="K45" i="2"/>
  <c r="J45" i="2"/>
  <c r="K44" i="2"/>
  <c r="J44" i="2"/>
  <c r="K43" i="2"/>
  <c r="J43" i="2"/>
  <c r="K42" i="2"/>
  <c r="J42" i="2"/>
  <c r="K41" i="2"/>
  <c r="J41" i="2"/>
  <c r="K40" i="2"/>
  <c r="J40" i="2"/>
  <c r="K39" i="2"/>
  <c r="J39" i="2"/>
  <c r="K38" i="2"/>
  <c r="J38" i="2"/>
  <c r="K37" i="2"/>
  <c r="J37" i="2"/>
  <c r="K36" i="2"/>
  <c r="J36" i="2"/>
  <c r="K35" i="2"/>
  <c r="J35" i="2"/>
  <c r="K34" i="2"/>
  <c r="J34" i="2"/>
  <c r="K33" i="2"/>
  <c r="J33" i="2"/>
  <c r="K32" i="2"/>
  <c r="J32" i="2"/>
  <c r="K31" i="2"/>
  <c r="J31" i="2"/>
  <c r="K30" i="2"/>
  <c r="J30" i="2"/>
  <c r="K29" i="2"/>
  <c r="J29" i="2"/>
  <c r="K28" i="2"/>
  <c r="J28" i="2"/>
  <c r="K27" i="2"/>
  <c r="J27" i="2"/>
  <c r="M26" i="2"/>
  <c r="K26" i="2"/>
  <c r="J26" i="2"/>
  <c r="K25" i="2"/>
  <c r="J25" i="2"/>
  <c r="M24" i="2"/>
  <c r="K24" i="2"/>
  <c r="J24" i="2"/>
  <c r="K23" i="2"/>
  <c r="M103" i="2" s="1"/>
  <c r="J23" i="2"/>
  <c r="K22" i="2"/>
  <c r="J22" i="2"/>
  <c r="K21" i="2"/>
  <c r="J21" i="2"/>
  <c r="K20" i="2"/>
  <c r="J20" i="2"/>
  <c r="K19" i="2"/>
  <c r="J19" i="2"/>
  <c r="K18" i="2"/>
  <c r="J18" i="2"/>
  <c r="K17" i="2"/>
  <c r="J17" i="2"/>
  <c r="K16" i="2"/>
  <c r="J16" i="2"/>
  <c r="K15" i="2"/>
  <c r="J15" i="2"/>
  <c r="K14" i="2"/>
  <c r="J14" i="2"/>
  <c r="K13" i="2"/>
  <c r="J13" i="2"/>
  <c r="K12" i="2"/>
  <c r="J12" i="2"/>
  <c r="K11" i="2"/>
  <c r="J11" i="2"/>
  <c r="M10" i="2"/>
  <c r="K10" i="2"/>
  <c r="J10" i="2"/>
  <c r="M9" i="2"/>
  <c r="K9" i="2"/>
  <c r="J9" i="2"/>
  <c r="K8" i="2"/>
  <c r="J8" i="2"/>
  <c r="K7" i="2"/>
  <c r="J7" i="2"/>
  <c r="K6" i="2"/>
  <c r="J6" i="2"/>
  <c r="K5" i="2"/>
  <c r="J5" i="2"/>
  <c r="I5" i="2"/>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I123" i="2" s="1"/>
  <c r="I124" i="2" s="1"/>
  <c r="I125" i="2" s="1"/>
  <c r="I126" i="2" s="1"/>
  <c r="I127" i="2" s="1"/>
  <c r="I128" i="2" s="1"/>
  <c r="I129" i="2" s="1"/>
  <c r="I130" i="2" s="1"/>
  <c r="I131" i="2" s="1"/>
  <c r="I132" i="2" s="1"/>
  <c r="I133" i="2" s="1"/>
  <c r="I134" i="2" s="1"/>
  <c r="I135" i="2" s="1"/>
  <c r="I136" i="2" s="1"/>
  <c r="I137" i="2" s="1"/>
  <c r="I138" i="2" s="1"/>
  <c r="I139" i="2" s="1"/>
  <c r="I140" i="2" s="1"/>
  <c r="I141" i="2" s="1"/>
  <c r="I142" i="2" s="1"/>
  <c r="I143" i="2" s="1"/>
  <c r="I144" i="2" s="1"/>
  <c r="I145" i="2" s="1"/>
  <c r="I146" i="2" s="1"/>
  <c r="I147" i="2" s="1"/>
  <c r="I148" i="2" s="1"/>
  <c r="I149" i="2" s="1"/>
  <c r="I150" i="2" s="1"/>
  <c r="I151" i="2" s="1"/>
  <c r="I152" i="2" s="1"/>
  <c r="I153" i="2" s="1"/>
  <c r="I154" i="2" s="1"/>
  <c r="I155" i="2" s="1"/>
  <c r="I156" i="2" s="1"/>
  <c r="I157" i="2" s="1"/>
  <c r="I158" i="2" s="1"/>
  <c r="I159" i="2" s="1"/>
  <c r="I160" i="2" s="1"/>
  <c r="I161" i="2" s="1"/>
  <c r="I162" i="2" s="1"/>
  <c r="I163" i="2" s="1"/>
  <c r="I164" i="2" s="1"/>
  <c r="I165" i="2" s="1"/>
  <c r="I166" i="2" s="1"/>
  <c r="I167" i="2" s="1"/>
  <c r="I168" i="2" s="1"/>
  <c r="I169" i="2" s="1"/>
  <c r="I170" i="2" s="1"/>
  <c r="I171" i="2" s="1"/>
  <c r="I172" i="2" s="1"/>
  <c r="I173" i="2" s="1"/>
  <c r="I174" i="2" s="1"/>
  <c r="I175" i="2" s="1"/>
  <c r="I176" i="2" s="1"/>
  <c r="I177" i="2" s="1"/>
  <c r="I178" i="2" s="1"/>
  <c r="I179" i="2" s="1"/>
  <c r="I180" i="2" s="1"/>
  <c r="I181" i="2" s="1"/>
  <c r="I182" i="2" s="1"/>
  <c r="I183" i="2" s="1"/>
  <c r="I184" i="2" s="1"/>
  <c r="I185" i="2" s="1"/>
  <c r="I186" i="2" s="1"/>
  <c r="I187" i="2" s="1"/>
  <c r="I188" i="2" s="1"/>
  <c r="I189" i="2" s="1"/>
  <c r="I190" i="2" s="1"/>
  <c r="I191" i="2" s="1"/>
  <c r="I192" i="2" s="1"/>
  <c r="I193" i="2" s="1"/>
  <c r="I194" i="2" s="1"/>
  <c r="I195" i="2" s="1"/>
  <c r="I196" i="2" s="1"/>
  <c r="I197" i="2" s="1"/>
  <c r="I198" i="2" s="1"/>
  <c r="I199" i="2" s="1"/>
  <c r="I200" i="2" s="1"/>
  <c r="I201" i="2" s="1"/>
  <c r="I202" i="2" s="1"/>
  <c r="I203" i="2" s="1"/>
  <c r="I204" i="2" s="1"/>
  <c r="I205" i="2" s="1"/>
  <c r="I206" i="2" s="1"/>
  <c r="I207" i="2" s="1"/>
  <c r="I208" i="2" s="1"/>
  <c r="I209" i="2" s="1"/>
  <c r="I210" i="2" s="1"/>
  <c r="I211" i="2" s="1"/>
  <c r="I212" i="2" s="1"/>
  <c r="I213" i="2" s="1"/>
  <c r="I214" i="2" s="1"/>
  <c r="I215" i="2" s="1"/>
  <c r="I216" i="2" s="1"/>
  <c r="I217" i="2" s="1"/>
  <c r="I218" i="2" s="1"/>
  <c r="I219" i="2" s="1"/>
  <c r="I220" i="2" s="1"/>
  <c r="I221" i="2" s="1"/>
  <c r="I222" i="2" s="1"/>
  <c r="I223" i="2" s="1"/>
  <c r="I224" i="2" s="1"/>
  <c r="I225" i="2" s="1"/>
  <c r="I226" i="2" s="1"/>
  <c r="I227" i="2" s="1"/>
  <c r="I228" i="2" s="1"/>
  <c r="I229" i="2" s="1"/>
  <c r="I230" i="2" s="1"/>
  <c r="I231" i="2" s="1"/>
  <c r="I232" i="2" s="1"/>
  <c r="I233" i="2" s="1"/>
  <c r="I234" i="2" s="1"/>
  <c r="I235" i="2" s="1"/>
  <c r="I236" i="2" s="1"/>
  <c r="I237" i="2" s="1"/>
  <c r="I238" i="2" s="1"/>
  <c r="I239" i="2" s="1"/>
  <c r="I240" i="2" s="1"/>
  <c r="I241" i="2" s="1"/>
  <c r="I242" i="2" s="1"/>
  <c r="I243" i="2" s="1"/>
  <c r="I244" i="2" s="1"/>
  <c r="I245" i="2" s="1"/>
  <c r="I246" i="2" s="1"/>
  <c r="I247" i="2" s="1"/>
  <c r="I248" i="2" s="1"/>
  <c r="I249" i="2" s="1"/>
  <c r="I250" i="2" s="1"/>
  <c r="I251" i="2" s="1"/>
  <c r="I252" i="2" s="1"/>
  <c r="I253" i="2" s="1"/>
  <c r="I254" i="2" s="1"/>
  <c r="M8" i="2" l="1"/>
  <c r="M14" i="2"/>
  <c r="M20" i="2"/>
  <c r="M87" i="2"/>
  <c r="M220" i="2"/>
  <c r="M6" i="2"/>
  <c r="M94" i="2"/>
  <c r="M12" i="2"/>
  <c r="M110" i="2"/>
  <c r="M15" i="2"/>
  <c r="M126" i="2"/>
  <c r="M7" i="2"/>
  <c r="M172" i="2"/>
  <c r="M236" i="2"/>
  <c r="M22" i="2"/>
  <c r="M18" i="2"/>
  <c r="M142" i="2"/>
  <c r="M246" i="2"/>
  <c r="M5" i="2"/>
  <c r="M16" i="2"/>
  <c r="M180" i="2"/>
  <c r="K92" i="2"/>
  <c r="M13" i="2"/>
  <c r="M28" i="2"/>
  <c r="M11" i="2"/>
  <c r="M32" i="2"/>
  <c r="M38" i="2"/>
  <c r="M91" i="2"/>
  <c r="M98" i="2"/>
  <c r="M107" i="2"/>
  <c r="M114" i="2"/>
  <c r="M123" i="2"/>
  <c r="M130" i="2"/>
  <c r="M139" i="2"/>
  <c r="M146" i="2"/>
  <c r="M158" i="2"/>
  <c r="M166" i="2"/>
  <c r="M174" i="2"/>
  <c r="M182" i="2"/>
  <c r="M190" i="2"/>
  <c r="M198" i="2"/>
  <c r="M206" i="2"/>
  <c r="M214" i="2"/>
  <c r="M222" i="2"/>
  <c r="M230" i="2"/>
  <c r="M238" i="2"/>
  <c r="M253" i="2"/>
  <c r="M89" i="2"/>
  <c r="M96" i="2"/>
  <c r="M105" i="2"/>
  <c r="M112" i="2"/>
  <c r="M121" i="2"/>
  <c r="M128" i="2"/>
  <c r="M137" i="2"/>
  <c r="M144" i="2"/>
  <c r="M153" i="2"/>
  <c r="M161" i="2"/>
  <c r="M169" i="2"/>
  <c r="M177" i="2"/>
  <c r="M185" i="2"/>
  <c r="M193" i="2"/>
  <c r="M201" i="2"/>
  <c r="M209" i="2"/>
  <c r="M217" i="2"/>
  <c r="M225" i="2"/>
  <c r="M233" i="2"/>
  <c r="M241" i="2"/>
  <c r="M249" i="2"/>
  <c r="M252" i="2"/>
  <c r="M17" i="2"/>
  <c r="M21" i="2"/>
  <c r="M25" i="2"/>
  <c r="M27" i="2"/>
  <c r="M31" i="2"/>
  <c r="M33" i="2"/>
  <c r="M35" i="2"/>
  <c r="M37" i="2"/>
  <c r="M39" i="2"/>
  <c r="M41" i="2"/>
  <c r="M43" i="2"/>
  <c r="M45" i="2"/>
  <c r="M47" i="2"/>
  <c r="M49" i="2"/>
  <c r="M51" i="2"/>
  <c r="M53" i="2"/>
  <c r="M55" i="2"/>
  <c r="M57" i="2"/>
  <c r="M59" i="2"/>
  <c r="M61" i="2"/>
  <c r="M63" i="2"/>
  <c r="M65" i="2"/>
  <c r="M67" i="2"/>
  <c r="M69" i="2"/>
  <c r="M71" i="2"/>
  <c r="M73" i="2"/>
  <c r="M75" i="2"/>
  <c r="M77" i="2"/>
  <c r="M79" i="2"/>
  <c r="M81" i="2"/>
  <c r="M83" i="2"/>
  <c r="M85" i="2"/>
  <c r="M92" i="2"/>
  <c r="M101" i="2"/>
  <c r="M108" i="2"/>
  <c r="M117" i="2"/>
  <c r="M124" i="2"/>
  <c r="M133" i="2"/>
  <c r="M140" i="2"/>
  <c r="M149" i="2"/>
  <c r="M159" i="2"/>
  <c r="M167" i="2"/>
  <c r="M175" i="2"/>
  <c r="M183" i="2"/>
  <c r="M191" i="2"/>
  <c r="M199" i="2"/>
  <c r="M207" i="2"/>
  <c r="M215" i="2"/>
  <c r="M223" i="2"/>
  <c r="M231" i="2"/>
  <c r="M239" i="2"/>
  <c r="M247" i="2"/>
  <c r="M19" i="2"/>
  <c r="M23" i="2"/>
  <c r="M29" i="2"/>
  <c r="M90" i="2"/>
  <c r="M99" i="2"/>
  <c r="M106" i="2"/>
  <c r="M115" i="2"/>
  <c r="M122" i="2"/>
  <c r="M131" i="2"/>
  <c r="M138" i="2"/>
  <c r="M147" i="2"/>
  <c r="M154" i="2"/>
  <c r="M162" i="2"/>
  <c r="M170" i="2"/>
  <c r="M178" i="2"/>
  <c r="M186" i="2"/>
  <c r="M194" i="2"/>
  <c r="M202" i="2"/>
  <c r="M210" i="2"/>
  <c r="M218" i="2"/>
  <c r="M226" i="2"/>
  <c r="M234" i="2"/>
  <c r="M242" i="2"/>
  <c r="M250" i="2"/>
  <c r="M88" i="2"/>
  <c r="M97" i="2"/>
  <c r="M104" i="2"/>
  <c r="M113" i="2"/>
  <c r="M120" i="2"/>
  <c r="M129" i="2"/>
  <c r="M136" i="2"/>
  <c r="M145" i="2"/>
  <c r="M152" i="2"/>
  <c r="M157" i="2"/>
  <c r="M165" i="2"/>
  <c r="M173" i="2"/>
  <c r="M181" i="2"/>
  <c r="M189" i="2"/>
  <c r="M197" i="2"/>
  <c r="M205" i="2"/>
  <c r="M213" i="2"/>
  <c r="M221" i="2"/>
  <c r="M229" i="2"/>
  <c r="M237" i="2"/>
  <c r="M245" i="2"/>
  <c r="M86" i="2"/>
  <c r="M95" i="2"/>
  <c r="M102" i="2"/>
  <c r="M111" i="2"/>
  <c r="M118" i="2"/>
  <c r="M127" i="2"/>
  <c r="M134" i="2"/>
  <c r="M143" i="2"/>
  <c r="M150" i="2"/>
  <c r="M160" i="2"/>
  <c r="M168" i="2"/>
  <c r="M176" i="2"/>
  <c r="M184" i="2"/>
  <c r="M192" i="2"/>
  <c r="M200" i="2"/>
  <c r="M208" i="2"/>
  <c r="M216" i="2"/>
  <c r="M224" i="2"/>
  <c r="M232" i="2"/>
  <c r="M240" i="2"/>
  <c r="M248" i="2"/>
  <c r="M30" i="2"/>
  <c r="M34" i="2"/>
  <c r="M36" i="2"/>
  <c r="M40" i="2"/>
  <c r="M42" i="2"/>
  <c r="M44" i="2"/>
  <c r="M46" i="2"/>
  <c r="M48" i="2"/>
  <c r="M50" i="2"/>
  <c r="M52" i="2"/>
  <c r="M54" i="2"/>
  <c r="M56" i="2"/>
  <c r="M58" i="2"/>
  <c r="M60" i="2"/>
  <c r="M62" i="2"/>
  <c r="M64" i="2"/>
  <c r="M66" i="2"/>
  <c r="M68" i="2"/>
  <c r="M70" i="2"/>
  <c r="M72" i="2"/>
  <c r="M74" i="2"/>
  <c r="M76" i="2"/>
  <c r="M78" i="2"/>
  <c r="M80" i="2"/>
  <c r="M82" i="2"/>
  <c r="M84" i="2"/>
  <c r="M93" i="2"/>
  <c r="M100" i="2"/>
  <c r="M109" i="2"/>
  <c r="M116" i="2"/>
  <c r="M125" i="2"/>
  <c r="M132" i="2"/>
  <c r="M141" i="2"/>
  <c r="M148" i="2"/>
  <c r="M155" i="2"/>
  <c r="M163" i="2"/>
  <c r="M171" i="2"/>
  <c r="M179" i="2"/>
  <c r="M187" i="2"/>
  <c r="M195" i="2"/>
  <c r="M203" i="2"/>
  <c r="M211" i="2"/>
  <c r="M219" i="2"/>
  <c r="M227" i="2"/>
  <c r="M235" i="2"/>
  <c r="M243" i="2"/>
  <c r="M251" i="2"/>
  <c r="M254" i="2"/>
</calcChain>
</file>

<file path=xl/sharedStrings.xml><?xml version="1.0" encoding="utf-8"?>
<sst xmlns="http://schemas.openxmlformats.org/spreadsheetml/2006/main" count="268" uniqueCount="236">
  <si>
    <t>H0</t>
  </si>
  <si>
    <t>Transformed Data distributed as U(0,1)</t>
  </si>
  <si>
    <t>H1</t>
  </si>
  <si>
    <t>Transformed Data not distributed as U(0,1)</t>
  </si>
  <si>
    <t>Data Source (251 Days)</t>
  </si>
  <si>
    <t>Answer</t>
  </si>
  <si>
    <t>P/L</t>
  </si>
  <si>
    <t>Normal CDF Value</t>
  </si>
  <si>
    <t>Sorted P/L</t>
  </si>
  <si>
    <t>Sorted Normal CDF Value</t>
  </si>
  <si>
    <t>Conclusion:</t>
  </si>
  <si>
    <t>Date</t>
  </si>
  <si>
    <t>Close/Last</t>
  </si>
  <si>
    <t>High</t>
  </si>
  <si>
    <t>Low</t>
  </si>
  <si>
    <t>P/L Forecasted Mean</t>
  </si>
  <si>
    <t>P/L Forecasted Volatility</t>
  </si>
  <si>
    <t>The nul hypothesis is adequate as the lowest 10% falls between 0-0.1 generally, the transformed data are distributed as a standard U(0,1)</t>
  </si>
  <si>
    <t>02/28/2023</t>
  </si>
  <si>
    <t>02/27/2023</t>
  </si>
  <si>
    <t>02/24/2023</t>
  </si>
  <si>
    <t>02/23/2023</t>
  </si>
  <si>
    <t>02/22/2023</t>
  </si>
  <si>
    <t>02/21/2023</t>
  </si>
  <si>
    <t>02/17/2023</t>
  </si>
  <si>
    <t>02/16/2023</t>
  </si>
  <si>
    <t>02/15/2023</t>
  </si>
  <si>
    <t>02/14/2023</t>
  </si>
  <si>
    <t>02/13/2023</t>
  </si>
  <si>
    <t>01/31/2023</t>
  </si>
  <si>
    <t>01/30/2023</t>
  </si>
  <si>
    <t>01/27/2023</t>
  </si>
  <si>
    <t>01/26/2023</t>
  </si>
  <si>
    <t>01/25/2023</t>
  </si>
  <si>
    <t>01/24/2023</t>
  </si>
  <si>
    <t>01/23/2023</t>
  </si>
  <si>
    <t>01/20/2023</t>
  </si>
  <si>
    <t>01/19/2023</t>
  </si>
  <si>
    <t>01/18/2023</t>
  </si>
  <si>
    <t>01/17/2023</t>
  </si>
  <si>
    <t>01/13/2023</t>
  </si>
  <si>
    <t>12/30/2022</t>
  </si>
  <si>
    <t>12/29/2022</t>
  </si>
  <si>
    <t>12/28/2022</t>
  </si>
  <si>
    <t>12/27/2022</t>
  </si>
  <si>
    <t>12/23/2022</t>
  </si>
  <si>
    <t>12/22/2022</t>
  </si>
  <si>
    <t>12/21/2022</t>
  </si>
  <si>
    <t>12/20/2022</t>
  </si>
  <si>
    <t>12/19/2022</t>
  </si>
  <si>
    <t>12/16/2022</t>
  </si>
  <si>
    <t>12/15/2022</t>
  </si>
  <si>
    <t>12/14/2022</t>
  </si>
  <si>
    <t>12/13/2022</t>
  </si>
  <si>
    <t>11/30/2022</t>
  </si>
  <si>
    <t>11/29/2022</t>
  </si>
  <si>
    <t>11/28/2022</t>
  </si>
  <si>
    <t>11/25/2022</t>
  </si>
  <si>
    <t>11/23/2022</t>
  </si>
  <si>
    <t>11/22/2022</t>
  </si>
  <si>
    <t>11/21/2022</t>
  </si>
  <si>
    <t>11/18/2022</t>
  </si>
  <si>
    <t>11/17/2022</t>
  </si>
  <si>
    <t>11/16/2022</t>
  </si>
  <si>
    <t>11/15/2022</t>
  </si>
  <si>
    <t>11/14/2022</t>
  </si>
  <si>
    <t>10/31/2022</t>
  </si>
  <si>
    <t>10/28/2022</t>
  </si>
  <si>
    <t>10/27/2022</t>
  </si>
  <si>
    <t>10/26/2022</t>
  </si>
  <si>
    <t>10/25/2022</t>
  </si>
  <si>
    <t>10/24/2022</t>
  </si>
  <si>
    <t>10/21/2022</t>
  </si>
  <si>
    <t>10/20/2022</t>
  </si>
  <si>
    <t>10/19/2022</t>
  </si>
  <si>
    <t>10/18/2022</t>
  </si>
  <si>
    <t>10/17/2022</t>
  </si>
  <si>
    <t>10/14/2022</t>
  </si>
  <si>
    <t>10/13/2022</t>
  </si>
  <si>
    <t>09/30/2022</t>
  </si>
  <si>
    <t>09/29/2022</t>
  </si>
  <si>
    <t>09/28/2022</t>
  </si>
  <si>
    <t>09/27/2022</t>
  </si>
  <si>
    <t>09/26/2022</t>
  </si>
  <si>
    <t>09/23/2022</t>
  </si>
  <si>
    <t>09/22/2022</t>
  </si>
  <si>
    <t>09/21/2022</t>
  </si>
  <si>
    <t>09/20/2022</t>
  </si>
  <si>
    <t>09/19/2022</t>
  </si>
  <si>
    <t>09/16/2022</t>
  </si>
  <si>
    <t>09/15/2022</t>
  </si>
  <si>
    <t>09/14/2022</t>
  </si>
  <si>
    <t>09/13/2022</t>
  </si>
  <si>
    <t>08/31/2022</t>
  </si>
  <si>
    <t>08/30/2022</t>
  </si>
  <si>
    <t>08/29/2022</t>
  </si>
  <si>
    <t>08/26/2022</t>
  </si>
  <si>
    <t>08/25/2022</t>
  </si>
  <si>
    <t>08/24/2022</t>
  </si>
  <si>
    <t>08/23/2022</t>
  </si>
  <si>
    <t>08/22/2022</t>
  </si>
  <si>
    <t>08/19/2022</t>
  </si>
  <si>
    <t>08/18/2022</t>
  </si>
  <si>
    <t>08/17/2022</t>
  </si>
  <si>
    <t>08/16/2022</t>
  </si>
  <si>
    <t>08/15/2022</t>
  </si>
  <si>
    <t>07/29/2022</t>
  </si>
  <si>
    <t>07/28/2022</t>
  </si>
  <si>
    <t>07/27/2022</t>
  </si>
  <si>
    <t>07/26/2022</t>
  </si>
  <si>
    <t>07/25/2022</t>
  </si>
  <si>
    <t>07/22/2022</t>
  </si>
  <si>
    <t>07/21/2022</t>
  </si>
  <si>
    <t>07/20/2022</t>
  </si>
  <si>
    <t>07/19/2022</t>
  </si>
  <si>
    <t>07/18/2022</t>
  </si>
  <si>
    <t>07/15/2022</t>
  </si>
  <si>
    <t>07/14/2022</t>
  </si>
  <si>
    <t>07/13/2022</t>
  </si>
  <si>
    <t>06/30/2022</t>
  </si>
  <si>
    <t>06/29/2022</t>
  </si>
  <si>
    <t>06/28/2022</t>
  </si>
  <si>
    <t>06/27/2022</t>
  </si>
  <si>
    <t>06/24/2022</t>
  </si>
  <si>
    <t>06/23/2022</t>
  </si>
  <si>
    <t>06/22/2022</t>
  </si>
  <si>
    <t>06/21/2022</t>
  </si>
  <si>
    <t>06/17/2022</t>
  </si>
  <si>
    <t>06/16/2022</t>
  </si>
  <si>
    <t>06/15/2022</t>
  </si>
  <si>
    <t>06/14/2022</t>
  </si>
  <si>
    <t>06/13/2022</t>
  </si>
  <si>
    <t>05/31/2022</t>
  </si>
  <si>
    <t>05/27/2022</t>
  </si>
  <si>
    <t>05/26/2022</t>
  </si>
  <si>
    <t>05/25/2022</t>
  </si>
  <si>
    <t>05/24/2022</t>
  </si>
  <si>
    <t>05/23/2022</t>
  </si>
  <si>
    <t>05/20/2022</t>
  </si>
  <si>
    <t>05/19/2022</t>
  </si>
  <si>
    <t>05/18/2022</t>
  </si>
  <si>
    <t>05/17/2022</t>
  </si>
  <si>
    <t>05/16/2022</t>
  </si>
  <si>
    <t>05/13/2022</t>
  </si>
  <si>
    <t>04/29/2022</t>
  </si>
  <si>
    <t>04/28/2022</t>
  </si>
  <si>
    <t>04/27/2022</t>
  </si>
  <si>
    <t>04/26/2022</t>
  </si>
  <si>
    <t>04/25/2022</t>
  </si>
  <si>
    <t>04/22/2022</t>
  </si>
  <si>
    <t>04/21/2022</t>
  </si>
  <si>
    <t>04/20/2022</t>
  </si>
  <si>
    <t>04/19/2022</t>
  </si>
  <si>
    <t>04/18/2022</t>
  </si>
  <si>
    <t>04/14/2022</t>
  </si>
  <si>
    <t>04/13/2022</t>
  </si>
  <si>
    <t>03/31/2022</t>
  </si>
  <si>
    <t>03/30/2022</t>
  </si>
  <si>
    <t>03/29/2022</t>
  </si>
  <si>
    <t>03/28/2022</t>
  </si>
  <si>
    <t>03/25/2022</t>
  </si>
  <si>
    <t>03/24/2022</t>
  </si>
  <si>
    <t>03/23/2022</t>
  </si>
  <si>
    <t>03/22/2022</t>
  </si>
  <si>
    <t>03/21/2022</t>
  </si>
  <si>
    <t>03/18/2022</t>
  </si>
  <si>
    <t>03/17/2022</t>
  </si>
  <si>
    <t>03/16/2022</t>
  </si>
  <si>
    <t>03/15/2022</t>
  </si>
  <si>
    <t>03/14/2022</t>
  </si>
  <si>
    <t>Effective Tax Rate</t>
  </si>
  <si>
    <t>Income Tax (Expense) Recovery</t>
  </si>
  <si>
    <t>Adjustment</t>
  </si>
  <si>
    <t xml:space="preserve"> </t>
  </si>
  <si>
    <t>Income Taxes before the adjustment to tax Basis</t>
  </si>
  <si>
    <t>Satutory Tax Rate</t>
  </si>
  <si>
    <t>Tax (Recover)/Expense</t>
  </si>
  <si>
    <t>Income before Taxes</t>
  </si>
  <si>
    <t>DTL</t>
  </si>
  <si>
    <t>12/31/21 (A)</t>
  </si>
  <si>
    <t>12/31/22 (A)</t>
  </si>
  <si>
    <t>12/31/23 (F)</t>
  </si>
  <si>
    <t>(USD in millions)</t>
  </si>
  <si>
    <t>DTA</t>
  </si>
  <si>
    <r>
      <t>Enter the final values in the forecast column of the table (</t>
    </r>
    <r>
      <rPr>
        <b/>
        <sz val="11"/>
        <color rgb="FFFF0000"/>
        <rFont val="Symbol"/>
        <family val="1"/>
        <charset val="2"/>
      </rPr>
      <t>¬</t>
    </r>
    <r>
      <rPr>
        <b/>
        <sz val="11"/>
        <color rgb="FFFF0000"/>
        <rFont val="Calibri"/>
        <family val="2"/>
      </rPr>
      <t>)</t>
    </r>
    <r>
      <rPr>
        <b/>
        <sz val="11"/>
        <color rgb="FFFF0000"/>
        <rFont val="Calibri"/>
        <family val="2"/>
        <scheme val="minor"/>
      </rPr>
      <t>. Put calculation details below.</t>
    </r>
  </si>
  <si>
    <t>Deferred Income Tax</t>
  </si>
  <si>
    <r>
      <t>(a)-(ii) Calculate the TBD elements in the table</t>
    </r>
    <r>
      <rPr>
        <b/>
        <sz val="11"/>
        <color rgb="FF0070C0"/>
        <rFont val="Calibri"/>
        <family val="2"/>
        <scheme val="minor"/>
      </rPr>
      <t>. Show your work.</t>
    </r>
    <r>
      <rPr>
        <b/>
        <sz val="11"/>
        <color rgb="FF0070C0"/>
        <rFont val="Symbol"/>
        <family val="1"/>
        <charset val="2"/>
      </rPr>
      <t/>
    </r>
  </si>
  <si>
    <t>Current Income Tax</t>
  </si>
  <si>
    <t>Income Tax shown in the statement of operations</t>
  </si>
  <si>
    <t>Deferred Tax Liabilities</t>
  </si>
  <si>
    <t>Deferred Tax Assets</t>
  </si>
  <si>
    <t>Deferred Tax Asset Assets and Liabilities shown in the balance sheet</t>
  </si>
  <si>
    <t>According to the accounting standards, the deferred tax assets and liabilities of foreign owned entities should be net out in the balance sheet display. Meanwhile, the deferred tax assets and liabilities from all entities are shown in full in the Note 7.</t>
  </si>
  <si>
    <t>(a)-(i) Explain why the amounts of the deferred tax assets and liabilities displayed in the balance sheet are different from Note 7.</t>
  </si>
  <si>
    <t xml:space="preserve">Defererred Tax Assets and Liabilities shown in Note 7 </t>
  </si>
  <si>
    <t xml:space="preserve">Enter the TBD elements highlighted in yellow. </t>
  </si>
  <si>
    <t xml:space="preserve"> The initial estimates are shown in tabs Q6_Statement of Operations, Q6_Stmt. of Financial Position, and the table below.</t>
  </si>
  <si>
    <t>Question 6 Stmt. of Financial Position</t>
  </si>
  <si>
    <t>Blue Jay Air (BJA) completed an initial estimate of its 2023 forecast in June 2023, including the deferred tax assets and liabilities per note 7 of the BJA financial statements (Case Study 2.7).</t>
  </si>
  <si>
    <t>Question 6 Statement of Operations</t>
  </si>
  <si>
    <t>Navigation</t>
  </si>
  <si>
    <t>Question 6 (a)</t>
  </si>
  <si>
    <t xml:space="preserve">The turnover ratio is higher. This indicated that BJA's cash collection speed is slowing down. BJA should determine the cause and resolve it to increase cash liquidity. </t>
  </si>
  <si>
    <t>The turnover ratio is trending upward from 2021 to 2023. It indicated that BJA has relatively lower inventory level. BJA may purposely keep inventory low to reduce the storage cost or BJA may view fuel price would be lower in the future and keep the fuel relatively low.</t>
  </si>
  <si>
    <t>Interpret the Results</t>
  </si>
  <si>
    <t>Turnover</t>
  </si>
  <si>
    <t>Average account receivable</t>
  </si>
  <si>
    <t>Average inventory</t>
  </si>
  <si>
    <t>Account receivable</t>
  </si>
  <si>
    <t>Inventory</t>
  </si>
  <si>
    <t>Total revenues</t>
  </si>
  <si>
    <t>Cost of aircraft fuel sold</t>
  </si>
  <si>
    <t>Computation</t>
  </si>
  <si>
    <t>Account Receivable Turnover</t>
  </si>
  <si>
    <t>Aircraft Fuel Turnover</t>
  </si>
  <si>
    <t>Ratio</t>
  </si>
  <si>
    <t>The activity ratio is intended to measure how well a company manage various activities especially how efficiently it manages its various asset. Because the liquidity is important to BJA, thus, it is important to turn receivable into cash is essential.</t>
  </si>
  <si>
    <t>The activity ratio is intended to measure how well a company manage various activities especially how efficiently it manages its various asset. Because the cost control is essential to the success of the BJA, thus, it is important to manage the cost of aircraft fuel inventory turnover ratio to ensure efficient utilization of the aircraft fuel. It indicates aircraft fuel management effectiveness.</t>
  </si>
  <si>
    <t>Recommendation</t>
  </si>
  <si>
    <t>Answer:</t>
  </si>
  <si>
    <t>that, review the justification for reasonableness.</t>
  </si>
  <si>
    <t>Note: in general, using inventory turnover or receivable turnover or numbers related to receivable/inventory is preferred choice. Other than</t>
  </si>
  <si>
    <t>Sampled solutions</t>
  </si>
  <si>
    <t xml:space="preserve">The current ratio has declined significantly in 2023. This indicated BJA's ability to meet current liability obligation is reduced significantly. It is the result of an increase of current liabilities faster than the increase of current assets. </t>
  </si>
  <si>
    <t xml:space="preserve">The cash ratio has reduced significantly in 2023. This indicated BJA's ability to meet current liability obligation is reduced significantly. It is the result of the reduction of cash and short-term investment and an increase of current liabilities. </t>
  </si>
  <si>
    <t>Cash ratio</t>
  </si>
  <si>
    <t>Current liabilities</t>
  </si>
  <si>
    <t>current liabilities</t>
  </si>
  <si>
    <t>Sort-term investments</t>
  </si>
  <si>
    <t>Current assets</t>
  </si>
  <si>
    <t xml:space="preserve">Cash </t>
  </si>
  <si>
    <t>Current Ratio</t>
  </si>
  <si>
    <t>Cash Ratio</t>
  </si>
  <si>
    <t>The liquidity ratio reflects a company's position at a point in time of its ability to cover its current liability items. Because liquidity is important to BJA's business (one of the element of the risk tolerant limit; to pay fuel, parts,…etc.), I would suggest current ratio to be used.</t>
  </si>
  <si>
    <t>The liquidity ratio reflects a company's position at a point in time of its ability to cover its current liability items. Because liquidity is important to BJA's business (one of the element of the risk tolerant limit; to pay fuel, parts,…etc.), I would suggest cash ratio to be used.</t>
  </si>
  <si>
    <t>Note: in general, using quick ratio, current ratio, or cash ratio is preferred choice. Other than that, review the justification for reasonableness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</si>
</sst>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Red]\-&quot;$&quot;#,##0.00"/>
    <numFmt numFmtId="165" formatCode="#,##0.000"/>
    <numFmt numFmtId="166" formatCode="0.0%"/>
  </numFmts>
  <fonts count="17" x14ac:knownFonts="1">
    <font>
      <sz val="11"/>
      <color theme="1"/>
      <name val="Calibri"/>
      <family val="2"/>
      <scheme val="minor"/>
    </font>
    <font>
      <b/>
      <sz val="11"/>
      <color theme="1"/>
      <name val="Calibri"/>
      <family val="2"/>
      <scheme val="minor"/>
    </font>
    <font>
      <b/>
      <u/>
      <sz val="11"/>
      <color theme="1"/>
      <name val="Calibri"/>
      <family val="2"/>
      <scheme val="minor"/>
    </font>
    <font>
      <sz val="12"/>
      <color theme="1"/>
      <name val="Calibri"/>
      <family val="2"/>
      <scheme val="minor"/>
    </font>
    <font>
      <sz val="11"/>
      <name val="Calibri"/>
      <family val="2"/>
      <scheme val="minor"/>
    </font>
    <font>
      <sz val="12"/>
      <color rgb="FFFF0000"/>
      <name val="Calibri"/>
      <family val="2"/>
      <scheme val="minor"/>
    </font>
    <font>
      <sz val="12"/>
      <color theme="1"/>
      <name val="Times New Roman"/>
      <family val="1"/>
    </font>
    <font>
      <sz val="12"/>
      <name val="Calibri"/>
      <family val="2"/>
      <scheme val="minor"/>
    </font>
    <font>
      <b/>
      <sz val="11"/>
      <color rgb="FFFF0000"/>
      <name val="Calibri"/>
      <family val="2"/>
      <scheme val="minor"/>
    </font>
    <font>
      <b/>
      <sz val="11"/>
      <color rgb="FFFF0000"/>
      <name val="Symbol"/>
      <family val="1"/>
      <charset val="2"/>
    </font>
    <font>
      <b/>
      <sz val="11"/>
      <color rgb="FFFF0000"/>
      <name val="Calibri"/>
      <family val="2"/>
    </font>
    <font>
      <b/>
      <sz val="11"/>
      <color rgb="FF0070C0"/>
      <name val="Calibri"/>
      <family val="2"/>
      <scheme val="minor"/>
    </font>
    <font>
      <b/>
      <sz val="11"/>
      <color rgb="FF0070C0"/>
      <name val="Symbol"/>
      <family val="1"/>
      <charset val="2"/>
    </font>
    <font>
      <u/>
      <sz val="12"/>
      <color theme="10"/>
      <name val="Calibri"/>
      <family val="2"/>
      <scheme val="minor"/>
    </font>
    <font>
      <b/>
      <u/>
      <sz val="11"/>
      <name val="Calibri"/>
      <family val="2"/>
      <scheme val="minor"/>
    </font>
    <font>
      <b/>
      <sz val="12"/>
      <color rgb="FF0070C0"/>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3" fillId="0" borderId="0"/>
    <xf numFmtId="9" fontId="3" fillId="0" borderId="0" applyFont="0" applyFill="0" applyBorder="0" applyAlignment="0" applyProtection="0"/>
    <xf numFmtId="0" fontId="13" fillId="0" borderId="0" applyNumberFormat="0" applyFill="0" applyBorder="0" applyAlignment="0" applyProtection="0"/>
  </cellStyleXfs>
  <cellXfs count="71">
    <xf numFmtId="0" fontId="0" fillId="0" borderId="0" xfId="0"/>
    <xf numFmtId="0" fontId="0" fillId="2" borderId="0" xfId="0" applyFill="1"/>
    <xf numFmtId="0" fontId="0" fillId="3" borderId="0" xfId="0" applyFill="1"/>
    <xf numFmtId="0" fontId="2" fillId="0" borderId="0" xfId="0" applyFont="1"/>
    <xf numFmtId="0" fontId="2" fillId="3" borderId="0" xfId="0" applyFont="1" applyFill="1"/>
    <xf numFmtId="0" fontId="1" fillId="0" borderId="0" xfId="0" applyFont="1"/>
    <xf numFmtId="14" fontId="0" fillId="0" borderId="0" xfId="0" applyNumberFormat="1" applyAlignment="1">
      <alignment horizontal="center"/>
    </xf>
    <xf numFmtId="164" fontId="0" fillId="0" borderId="0" xfId="0" applyNumberFormat="1"/>
    <xf numFmtId="10" fontId="0" fillId="0" borderId="0" xfId="0" applyNumberFormat="1" applyAlignment="1">
      <alignment horizontal="right"/>
    </xf>
    <xf numFmtId="164" fontId="0" fillId="2" borderId="0" xfId="0" applyNumberFormat="1" applyFill="1"/>
    <xf numFmtId="3" fontId="0" fillId="0" borderId="0" xfId="0" applyNumberFormat="1"/>
    <xf numFmtId="10" fontId="0" fillId="3" borderId="0" xfId="0" applyNumberFormat="1" applyFill="1"/>
    <xf numFmtId="165" fontId="0" fillId="3" borderId="0" xfId="0" applyNumberFormat="1" applyFill="1"/>
    <xf numFmtId="4" fontId="0" fillId="0" borderId="0" xfId="0" applyNumberFormat="1"/>
    <xf numFmtId="10" fontId="1" fillId="0" borderId="0" xfId="0" applyNumberFormat="1" applyFont="1"/>
    <xf numFmtId="10" fontId="0" fillId="0" borderId="0" xfId="0" applyNumberFormat="1"/>
    <xf numFmtId="0" fontId="3" fillId="0" borderId="0" xfId="1"/>
    <xf numFmtId="0" fontId="3" fillId="3" borderId="1" xfId="1" applyFill="1" applyBorder="1"/>
    <xf numFmtId="0" fontId="3" fillId="3" borderId="2" xfId="1" applyFill="1" applyBorder="1"/>
    <xf numFmtId="0" fontId="3" fillId="3" borderId="3" xfId="1" applyFill="1" applyBorder="1"/>
    <xf numFmtId="10" fontId="4" fillId="4" borderId="4" xfId="1" applyNumberFormat="1" applyFont="1" applyFill="1" applyBorder="1" applyAlignment="1">
      <alignment horizontal="center" vertical="center" wrapText="1"/>
    </xf>
    <xf numFmtId="10" fontId="4" fillId="3" borderId="4" xfId="2" applyNumberFormat="1" applyFont="1" applyFill="1" applyBorder="1" applyAlignment="1">
      <alignment horizontal="center" vertical="center" wrapText="1"/>
    </xf>
    <xf numFmtId="0" fontId="4" fillId="0" borderId="5" xfId="1" applyFont="1" applyBorder="1" applyAlignment="1">
      <alignment vertical="center" wrapText="1"/>
    </xf>
    <xf numFmtId="0" fontId="3" fillId="3" borderId="6" xfId="1" applyFill="1" applyBorder="1"/>
    <xf numFmtId="0" fontId="3" fillId="3" borderId="0" xfId="1" applyFill="1"/>
    <xf numFmtId="0" fontId="3" fillId="3" borderId="7" xfId="1" applyFill="1" applyBorder="1"/>
    <xf numFmtId="0" fontId="4" fillId="4" borderId="4"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5" fillId="3" borderId="0" xfId="1" applyFont="1" applyFill="1"/>
    <xf numFmtId="0" fontId="6" fillId="3" borderId="0" xfId="1" applyFont="1" applyFill="1"/>
    <xf numFmtId="0" fontId="6" fillId="3" borderId="7" xfId="1" applyFont="1" applyFill="1" applyBorder="1"/>
    <xf numFmtId="9" fontId="4" fillId="4" borderId="4" xfId="1" applyNumberFormat="1" applyFont="1" applyFill="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vertical="center" wrapText="1"/>
    </xf>
    <xf numFmtId="0" fontId="7" fillId="0" borderId="0" xfId="1" applyFont="1"/>
    <xf numFmtId="0" fontId="4" fillId="0" borderId="0" xfId="1" applyFont="1" applyAlignment="1">
      <alignment vertical="center"/>
    </xf>
    <xf numFmtId="0" fontId="3" fillId="3" borderId="10" xfId="1" applyFill="1" applyBorder="1"/>
    <xf numFmtId="0" fontId="3" fillId="3" borderId="11" xfId="1" applyFill="1" applyBorder="1"/>
    <xf numFmtId="0" fontId="6" fillId="3" borderId="11" xfId="1" applyFont="1" applyFill="1" applyBorder="1"/>
    <xf numFmtId="0" fontId="6" fillId="3" borderId="12" xfId="1" applyFont="1" applyFill="1" applyBorder="1"/>
    <xf numFmtId="0" fontId="8" fillId="0" borderId="0" xfId="1" applyFont="1"/>
    <xf numFmtId="0" fontId="11" fillId="0" borderId="0" xfId="1" applyFont="1"/>
    <xf numFmtId="0" fontId="4" fillId="0" borderId="0" xfId="1" applyFont="1" applyAlignment="1">
      <alignment horizontal="left" vertical="center" indent="4"/>
    </xf>
    <xf numFmtId="0" fontId="3" fillId="3" borderId="12" xfId="1" applyFill="1" applyBorder="1"/>
    <xf numFmtId="0" fontId="14" fillId="5" borderId="0" xfId="3" applyFont="1" applyFill="1"/>
    <xf numFmtId="0" fontId="15" fillId="0" borderId="0" xfId="1" applyFont="1"/>
    <xf numFmtId="0" fontId="3" fillId="6" borderId="0" xfId="1" applyFill="1"/>
    <xf numFmtId="0" fontId="3" fillId="6" borderId="0" xfId="1" applyFill="1" applyAlignment="1">
      <alignment vertical="top" wrapText="1"/>
    </xf>
    <xf numFmtId="0" fontId="3" fillId="6" borderId="1" xfId="1" applyFill="1" applyBorder="1"/>
    <xf numFmtId="40" fontId="3" fillId="6" borderId="2" xfId="1" applyNumberFormat="1" applyFill="1" applyBorder="1"/>
    <xf numFmtId="0" fontId="3" fillId="6" borderId="3" xfId="1" applyFill="1" applyBorder="1"/>
    <xf numFmtId="38" fontId="3" fillId="6" borderId="6" xfId="1" applyNumberFormat="1" applyFill="1" applyBorder="1"/>
    <xf numFmtId="38" fontId="3" fillId="6" borderId="0" xfId="1" applyNumberFormat="1" applyFill="1"/>
    <xf numFmtId="0" fontId="3" fillId="6" borderId="7" xfId="1" applyFill="1" applyBorder="1"/>
    <xf numFmtId="1" fontId="3" fillId="6" borderId="10" xfId="1" applyNumberFormat="1" applyFill="1" applyBorder="1"/>
    <xf numFmtId="1" fontId="3" fillId="6" borderId="11" xfId="1" applyNumberFormat="1" applyFill="1" applyBorder="1"/>
    <xf numFmtId="0" fontId="3" fillId="6" borderId="12" xfId="1" applyFill="1" applyBorder="1"/>
    <xf numFmtId="0" fontId="3" fillId="6" borderId="0" xfId="1" applyFill="1" applyAlignment="1">
      <alignment vertical="center" wrapText="1"/>
    </xf>
    <xf numFmtId="0" fontId="3" fillId="6" borderId="0" xfId="1" applyFill="1" applyAlignment="1">
      <alignment vertical="top"/>
    </xf>
    <xf numFmtId="0" fontId="16" fillId="6" borderId="0" xfId="1" applyFont="1" applyFill="1"/>
    <xf numFmtId="166" fontId="3" fillId="6" borderId="1" xfId="1" applyNumberFormat="1" applyFill="1" applyBorder="1"/>
    <xf numFmtId="166" fontId="3" fillId="6" borderId="2" xfId="1" applyNumberFormat="1" applyFill="1" applyBorder="1"/>
    <xf numFmtId="0" fontId="6" fillId="3" borderId="7"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6" xfId="1" applyFont="1" applyFill="1" applyBorder="1" applyAlignment="1">
      <alignment horizontal="center" vertical="center" wrapText="1"/>
    </xf>
    <xf numFmtId="0" fontId="3" fillId="6" borderId="15" xfId="1" applyFill="1" applyBorder="1" applyAlignment="1">
      <alignment horizontal="left" vertical="center" wrapText="1"/>
    </xf>
    <xf numFmtId="0" fontId="3" fillId="6" borderId="14" xfId="1" applyFill="1" applyBorder="1" applyAlignment="1">
      <alignment horizontal="left" vertical="center" wrapText="1"/>
    </xf>
    <xf numFmtId="0" fontId="3" fillId="6" borderId="13" xfId="1" applyFill="1" applyBorder="1" applyAlignment="1">
      <alignment horizontal="left" vertical="center" wrapText="1"/>
    </xf>
    <xf numFmtId="0" fontId="3" fillId="6" borderId="15" xfId="1" applyFill="1" applyBorder="1" applyAlignment="1">
      <alignment horizontal="left" vertical="top" wrapText="1"/>
    </xf>
    <xf numFmtId="0" fontId="3" fillId="6" borderId="14" xfId="1" applyFill="1" applyBorder="1" applyAlignment="1">
      <alignment horizontal="left" vertical="top" wrapText="1"/>
    </xf>
    <xf numFmtId="0" fontId="3" fillId="6" borderId="13" xfId="1" applyFill="1" applyBorder="1" applyAlignment="1">
      <alignment horizontal="left" vertical="top" wrapText="1"/>
    </xf>
  </cellXfs>
  <cellStyles count="4">
    <cellStyle name="Hyperlink" xfId="3" builtinId="8"/>
    <cellStyle name="Normal" xfId="0" builtinId="0"/>
    <cellStyle name="Normal 13" xfId="1" xr:uid="{708BD249-E96F-477C-9224-B78ABD25106B}"/>
    <cellStyle name="Percent 2" xfId="2" xr:uid="{E63CFC3D-BCBF-49AB-BB64-796D23D72D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rebridgefinancial-my.sharepoint.com/personal/bin_fang_corebridgefinancial_com/Documents/Home%20Drive/SOA/2024%20Spring%20grading/grade/CFEFD%200524%20Rubric_BF.xlsb" TargetMode="External"/><Relationship Id="rId1" Type="http://schemas.openxmlformats.org/officeDocument/2006/relationships/externalLinkPath" Target="https://onyourside-my.sharepoint.com/personal/mark_bergstrom_nationwide_com/Documents/Desktop/CFEFD/2024.05/Model%20Solutions/CFEFD%200524%20Rubric_BF.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yourside-my.sharepoint.com/Users/krwon/Downloads/BigBen_Financials-2020%20updated_07.26.2020_%20for%20FD%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jeliz\Downloads\2020%20CFEFD%20-%20Rubric%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yourside-my.sharepoint.com/Users/krwon/Downloads/Frenz%20Coffee%20Franchise%20Model%20with%20CS%20financials_2020_0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pring 3"/>
      <sheetName val="Spring 3_part c-iii"/>
      <sheetName val="Coverage"/>
      <sheetName val="syllabus list"/>
      <sheetName val="Spring 1"/>
      <sheetName val="Spring 2"/>
      <sheetName val="Spring 2_a"/>
      <sheetName val="Spring 2_d"/>
      <sheetName val="Spring 4"/>
      <sheetName val="Spring 4_b_Operational Frontier"/>
      <sheetName val="Spring 5"/>
      <sheetName val="Spring 5_calculations"/>
      <sheetName val="Spring 6"/>
      <sheetName val="Spring 6_Activity Ratio"/>
      <sheetName val="Spring 6_Liquidity Ratio"/>
      <sheetName val="Spring 7"/>
      <sheetName val="Spring 8"/>
      <sheetName val="template_0"/>
    </sheetNames>
    <sheetDataSet>
      <sheetData sheetId="0"/>
      <sheetData sheetId="1"/>
      <sheetData sheetId="2"/>
      <sheetData sheetId="3"/>
      <sheetData sheetId="4">
        <row r="4">
          <cell r="B4" t="str">
            <v>CFEFD-S1-01-21 Jonathan Berk and Peter Demarzo, Corporate Finance, Fifth Edition, Ch 8: Fundamentals of Capital Budgeting (background only)</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27: Short Term Financial Planning</v>
          </cell>
        </row>
        <row r="8">
          <cell r="B8" t="str">
            <v>CFEFD-S1-05-21 Jonathan Berk and Peter Demarzo, Corporate Finance, Fifth Edition, Ch 28: Mergers and Acquisitions</v>
          </cell>
        </row>
        <row r="9">
          <cell r="B9" t="str">
            <v>CFEFD-S1-06-21 Jonathan Berk and Peter Demarzo, Corporate Finance, Fifth Edition, Ch 31 International Corporate Finance</v>
          </cell>
        </row>
        <row r="10">
          <cell r="B10" t="str">
            <v>CFEFD-S1-07-21 CFO Forum: Market Consistent Embedded Value Basis for Conclusions</v>
          </cell>
        </row>
        <row r="11">
          <cell r="B11" t="str">
            <v>CFEFD-S1-08-21 CFI: Hurdle Rate – Definition and Example</v>
          </cell>
        </row>
        <row r="12">
          <cell r="B12" t="str">
            <v>CFEFD-S1-09-21 Larry Carson, A Brief Primer on Financial Reinsurance</v>
          </cell>
        </row>
        <row r="13">
          <cell r="B13" t="str">
            <v>CFEFD-S1-10-21 SOA Reinsurance News: Return on Capital Enhancement Opportunities for the Life Insurance Industry</v>
          </cell>
        </row>
        <row r="14">
          <cell r="B14" t="str">
            <v>CFEFD-S1-11-21 McKinsey: Why private equity sees life and annuities as an enticing form of permanent capital</v>
          </cell>
        </row>
        <row r="15">
          <cell r="B15" t="str">
            <v>CFEFD-S2-12-21 Robinson et al., International Financial Statement Analysis 4th Ed, Ch. 6 Financial Analysis Techniques</v>
          </cell>
        </row>
        <row r="16">
          <cell r="B16" t="str">
            <v>CFEFD-S2-13-21 Robinson et al., International Financial Statement Analysis 4th Ed, Ch. 9 Income Taxes</v>
          </cell>
        </row>
        <row r="17">
          <cell r="B17" t="str">
            <v>CFEFD-S2-14-21 Robinson et al., International Financial Statement Analysis 4th Ed, Ch. 11 Financial Reporting Quality</v>
          </cell>
        </row>
        <row r="18">
          <cell r="B18" t="str">
            <v>CFEFD-S2-15-21 Robinson et al., International Financial Statement Analysis 4th Ed, Ch. 15 Multinational Operations</v>
          </cell>
        </row>
        <row r="19">
          <cell r="B19" t="str">
            <v>CFEFD-S2-16-21 ThisMatter: Bank Profitability</v>
          </cell>
        </row>
        <row r="20">
          <cell r="B20" t="str">
            <v>CFEFD-S3-17-21 Zimmerman, Accounting for Decision Making and Control 10th Ed, Ch 5: Responsibility Accounting and Transfer Pricing</v>
          </cell>
        </row>
        <row r="21">
          <cell r="B21" t="str">
            <v>CFEFD-S3-18-21 Zimmerman, Accounting for Decision Making and Control 10th Ed, Ch 7: Cost Allocation: Theory</v>
          </cell>
        </row>
        <row r="22">
          <cell r="B22" t="str">
            <v>CFEFD-S3-19-21 Zimmerman, Accounting for Decision Making and Control 10th Ed, Ch 9: Absorption Cost Systems</v>
          </cell>
        </row>
        <row r="23">
          <cell r="B23" t="str">
            <v>CFEFD-S3-20-21 Product Costing In Service Organizations</v>
          </cell>
        </row>
        <row r="24">
          <cell r="B24" t="str">
            <v>CFEFD-S3-21-21 Activity-Based Costing and the Life Insurance Industry</v>
          </cell>
        </row>
        <row r="25">
          <cell r="B25" t="str">
            <v>CFEFD-S3-22-21 Lam, Implementing Enterprise Risk Management from Methods to Applications, Ch 16: Risk-Based Performance Management</v>
          </cell>
        </row>
        <row r="26">
          <cell r="B26" t="str">
            <v>CFEFD-S3-23-21 Lam, Implementing Enterprise Risk Management from Methods to Applications, Ch 17: Integration of KPIs and KRIs</v>
          </cell>
        </row>
        <row r="27">
          <cell r="B27" t="str">
            <v>CFEFD-S3-24-21 Lam, Implementing Enterprise Risk Management from Methods to Applications, Ch 18: ERM Dashboard Reporting</v>
          </cell>
        </row>
        <row r="28">
          <cell r="B28" t="str">
            <v>CFEFD-S3-25-21 Lam, Implementing Enterprise Risk Management from Methods to Applications, Ch 19: Feedback Loops (starting at ERM Performance Feedback Loop)</v>
          </cell>
        </row>
        <row r="29">
          <cell r="B29" t="str">
            <v>CFEFD-S3-26-21 Managing Business Process Flows, Ch 1: Products, Processes, and Performance</v>
          </cell>
        </row>
        <row r="30">
          <cell r="B30" t="str">
            <v>CFEFD-S3-27-21 Managing Business Process Flows, Ch 2: Operations Strategy and Management</v>
          </cell>
        </row>
        <row r="31">
          <cell r="B31" t="str">
            <v xml:space="preserve">CFEFD-S3-28-21 McKinsey: Procurement, early warning systems, and the next disruption </v>
          </cell>
        </row>
        <row r="32">
          <cell r="B32" t="str">
            <v xml:space="preserve">CFEFD-S3-29-21 McKinsey: Financial institutions and nonfinancial  risk: How corporates build resilience </v>
          </cell>
        </row>
        <row r="33">
          <cell r="B33" t="str">
            <v>CFEFD-S3-30-21 Operational Risk Management, 2nd Ed, Ch. 18 Case Studies (JP Morgan Whale and Credit Suisse Archegos Scandal sections only)</v>
          </cell>
        </row>
        <row r="34">
          <cell r="B34" t="str">
            <v>CFEFD-S4-31-21 Dowd, Measuring Market Risk 2nd ed, Ch 9 Applications of Stochastic Risk Measurement Methods</v>
          </cell>
        </row>
        <row r="35">
          <cell r="B35" t="str">
            <v xml:space="preserve">CFEFD-S4-32-21 Dowd, Measuring Market Risk 2nd ed, Ch 13 Stress Testing </v>
          </cell>
        </row>
        <row r="36">
          <cell r="B36" t="str">
            <v>CFEFD-S4-33-21 Dowd, Measuring Market Risk 2nd ed, Ch 15 Back Testing Market Risk Models</v>
          </cell>
        </row>
        <row r="37">
          <cell r="B37" t="str">
            <v>CFEFD-S4-34-21 Dowd, Measuring Market Risk 2nd ed, Ch 16 Model Risk</v>
          </cell>
        </row>
        <row r="38">
          <cell r="B38" t="str">
            <v>CFEFD-S4-35-21 Kelleher, Mac Namee, and D'Arcy, Fundamentals of Machine Learning for Predictive Analytics 2nd Ed, Ch. 2 Data to Insights to Decisions (background only)</v>
          </cell>
        </row>
        <row r="39">
          <cell r="B39" t="str">
            <v>CFEFD-S4-36-21 Kelleher, Mac Namee, and D'Arcy, Fundamentals of Machine Learning for Predictive Analytics 2nd Ed, Ch. 3 Data Exploration (background only)</v>
          </cell>
        </row>
        <row r="40">
          <cell r="B40" t="str">
            <v>CFEFD-S4-37-21 Kelleher, Mac Namee, and D'Arcy, Fundamentals of Machine Learning for Predictive Analytics 2nd Ed, Ch. 9 Evaluations</v>
          </cell>
        </row>
        <row r="41">
          <cell r="B41" t="str">
            <v>CFEFD-S4-38-21 Kelleher, Mac Namee, and D'Arcy, Fundamentals of Machine Learning for Predictive Analytics 2nd Ed, Ch. 12 Case Study: Customer Churn</v>
          </cell>
        </row>
        <row r="42">
          <cell r="B42" t="str">
            <v>CFEFD-S4-39-21 Kelleher, Mac Namee, and D'Arcy, Fundamentals of Machine Learning for Predictive Analytics 2nd Ed, Ch. 14 The Art of Machine Learning for Predictive Data Analytics</v>
          </cell>
        </row>
        <row r="43">
          <cell r="B43" t="str">
            <v>CFEFD-S4-40-21 Heavy Models, Light Models, and Proxy Models, sections 1-5, 7 (excl appendices)</v>
          </cell>
        </row>
        <row r="44">
          <cell r="B44" t="str">
            <v>CFEFD-S4-41-21 Gersl and Seidler, How to Improve the Quality of Stress Tests through Backtesting (excl appendices)</v>
          </cell>
        </row>
        <row r="45">
          <cell r="B45" t="str">
            <v>CFEFD-S4-42-21 SOA: Nested Stochastic Modeling for Insurance Companies (excl Appendix)</v>
          </cell>
        </row>
        <row r="46">
          <cell r="B46" t="str">
            <v>CFEFD-S4-43-21 St. Louis Fed: Decentralized Finance: On Blockchain- and Smart Contract-Based Financial Markets</v>
          </cell>
        </row>
        <row r="47">
          <cell r="B47" t="str">
            <v>CFEFD-S4-44-21 Runhuan Feng, Decentralized Insurance</v>
          </cell>
        </row>
        <row r="48">
          <cell r="B48" t="str">
            <v>Case Study</v>
          </cell>
        </row>
        <row r="51">
          <cell r="A51" t="str">
            <v>LO_1 A</v>
          </cell>
        </row>
        <row r="52">
          <cell r="A52" t="str">
            <v>LO_1 B</v>
          </cell>
          <cell r="C52" t="str">
            <v>Retrieval</v>
          </cell>
        </row>
        <row r="53">
          <cell r="A53" t="str">
            <v>LO_1 C</v>
          </cell>
          <cell r="C53" t="str">
            <v>Comprehension</v>
          </cell>
        </row>
        <row r="54">
          <cell r="A54" t="str">
            <v>LO_2 A</v>
          </cell>
          <cell r="C54" t="str">
            <v>Analysis</v>
          </cell>
        </row>
        <row r="55">
          <cell r="A55" t="str">
            <v>LO_2 B</v>
          </cell>
          <cell r="C55" t="str">
            <v>Knowledge Utilization</v>
          </cell>
        </row>
        <row r="56">
          <cell r="A56" t="str">
            <v>LO_2 C</v>
          </cell>
        </row>
        <row r="57">
          <cell r="A57" t="str">
            <v>LO_3 A</v>
          </cell>
        </row>
        <row r="58">
          <cell r="A58" t="str">
            <v>LO_3 B</v>
          </cell>
        </row>
        <row r="59">
          <cell r="A59" t="str">
            <v>LO_3 C</v>
          </cell>
        </row>
        <row r="60">
          <cell r="A60" t="str">
            <v>LO_3 D</v>
          </cell>
        </row>
        <row r="61">
          <cell r="A61" t="str">
            <v>LO_4 A</v>
          </cell>
        </row>
        <row r="62">
          <cell r="A62" t="str">
            <v>LO_4 B</v>
          </cell>
        </row>
        <row r="63">
          <cell r="A63" t="str">
            <v>LO_4 C</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Income_Stmt"/>
      <sheetName val="Balance_Sheet"/>
      <sheetName val="Value at Risk"/>
      <sheetName val="Economic Capital"/>
      <sheetName val="Liability Maturity"/>
      <sheetName val="Asset Maturity"/>
      <sheetName val="Engagement"/>
      <sheetName val="Income_Stmt for FD"/>
      <sheetName val="Balance_Sheet for FD"/>
      <sheetName val="DB_IS"/>
      <sheetName val="DB_BS"/>
      <sheetName val="DB_CF"/>
      <sheetName val="DB_EC"/>
      <sheetName val="DB_VaR"/>
      <sheetName val="DB_Asset Maturity"/>
      <sheetName val="DB Liab Maturity"/>
      <sheetName val="Sheet4"/>
      <sheetName val="earnings_per_common_share"/>
    </sheetNames>
    <sheetDataSet>
      <sheetData sheetId="0">
        <row r="1">
          <cell r="B1">
            <v>2017</v>
          </cell>
        </row>
        <row r="4">
          <cell r="B4">
            <v>1</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ample1"/>
      <sheetName val="syllabus list"/>
    </sheetNames>
    <sheetDataSet>
      <sheetData sheetId="0"/>
      <sheetData sheetId="1">
        <row r="9">
          <cell r="B9" t="str">
            <v>S1-06</v>
          </cell>
        </row>
        <row r="10">
          <cell r="B10" t="e">
            <v>#N/A</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ppings"/>
      <sheetName val="Inputs and Risk Scenarios"/>
      <sheetName val="Forecast"/>
      <sheetName val="Financials for Case Study"/>
    </sheetNames>
    <sheetDataSet>
      <sheetData sheetId="0" refreshError="1"/>
      <sheetData sheetId="1">
        <row r="1">
          <cell r="M1">
            <v>2015</v>
          </cell>
        </row>
      </sheetData>
      <sheetData sheetId="2">
        <row r="67">
          <cell r="A67" t="str">
            <v>Sales</v>
          </cell>
        </row>
      </sheetData>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AB7F-95F2-479A-828B-35811235CEEB}">
  <dimension ref="A1:V255"/>
  <sheetViews>
    <sheetView workbookViewId="0">
      <selection activeCell="J5" sqref="J5"/>
    </sheetView>
  </sheetViews>
  <sheetFormatPr defaultRowHeight="15" x14ac:dyDescent="0.25"/>
  <cols>
    <col min="1" max="1" width="18.42578125" customWidth="1"/>
    <col min="2" max="2" width="14" bestFit="1" customWidth="1"/>
    <col min="3" max="3" width="15.28515625" customWidth="1"/>
    <col min="4" max="4" width="13" customWidth="1"/>
    <col min="5" max="5" width="13.5703125" customWidth="1"/>
    <col min="6" max="6" width="19.7109375" bestFit="1" customWidth="1"/>
    <col min="7" max="7" width="23" bestFit="1" customWidth="1"/>
    <col min="8" max="8" width="13.5703125" style="1" customWidth="1"/>
    <col min="9" max="9" width="15.5703125" bestFit="1" customWidth="1"/>
    <col min="10" max="10" width="13" bestFit="1" customWidth="1"/>
    <col min="11" max="11" width="17.28515625" bestFit="1" customWidth="1"/>
    <col min="12" max="12" width="10.140625" bestFit="1" customWidth="1"/>
    <col min="13" max="13" width="22.140625" bestFit="1" customWidth="1"/>
    <col min="14" max="14" width="12" customWidth="1"/>
    <col min="17" max="17" width="10.140625" bestFit="1" customWidth="1"/>
    <col min="18" max="18" width="14.140625" bestFit="1" customWidth="1"/>
    <col min="19" max="19" width="22.140625" customWidth="1"/>
    <col min="21" max="21" width="21.85546875" bestFit="1" customWidth="1"/>
    <col min="22" max="22" width="21.85546875" customWidth="1"/>
    <col min="25" max="25" width="30.5703125" bestFit="1" customWidth="1"/>
    <col min="26" max="26" width="11.5703125" bestFit="1" customWidth="1"/>
  </cols>
  <sheetData>
    <row r="1" spans="1:22" x14ac:dyDescent="0.25">
      <c r="Q1" t="s">
        <v>0</v>
      </c>
      <c r="R1" s="2" t="s">
        <v>1</v>
      </c>
      <c r="U1" t="s">
        <v>2</v>
      </c>
      <c r="V1" s="2" t="s">
        <v>3</v>
      </c>
    </row>
    <row r="2" spans="1:22" x14ac:dyDescent="0.25">
      <c r="A2" s="3" t="s">
        <v>4</v>
      </c>
      <c r="J2" s="3" t="s">
        <v>5</v>
      </c>
    </row>
    <row r="3" spans="1:22" x14ac:dyDescent="0.25">
      <c r="J3" s="3" t="s">
        <v>6</v>
      </c>
      <c r="K3" s="3" t="s">
        <v>7</v>
      </c>
      <c r="L3" s="3" t="s">
        <v>8</v>
      </c>
      <c r="M3" s="3" t="s">
        <v>9</v>
      </c>
      <c r="N3" s="3"/>
      <c r="Q3" t="s">
        <v>10</v>
      </c>
    </row>
    <row r="4" spans="1:22" x14ac:dyDescent="0.25">
      <c r="B4" t="s">
        <v>11</v>
      </c>
      <c r="C4" t="s">
        <v>12</v>
      </c>
      <c r="D4" t="s">
        <v>13</v>
      </c>
      <c r="E4" t="s">
        <v>14</v>
      </c>
      <c r="F4" t="s">
        <v>15</v>
      </c>
      <c r="G4" t="s">
        <v>16</v>
      </c>
      <c r="Q4" s="4" t="s">
        <v>17</v>
      </c>
      <c r="V4" s="5"/>
    </row>
    <row r="5" spans="1:22" x14ac:dyDescent="0.25">
      <c r="B5" s="6">
        <v>45233</v>
      </c>
      <c r="C5" s="7">
        <v>148.30000000000001</v>
      </c>
      <c r="D5" s="7">
        <v>151.94</v>
      </c>
      <c r="E5" s="7">
        <v>148.61000000000001</v>
      </c>
      <c r="F5" s="8">
        <v>3.3904009143253888E-3</v>
      </c>
      <c r="G5" s="8">
        <v>1.6458683065316136E-2</v>
      </c>
      <c r="H5" s="9"/>
      <c r="I5" s="10">
        <f>I4+1</f>
        <v>1</v>
      </c>
      <c r="J5" s="11">
        <f>C5/C6-1</f>
        <v>-1.3468013468013185E-3</v>
      </c>
      <c r="K5" s="12">
        <f>_xlfn.NORM.S.DIST((J5-F5)/G5,1)</f>
        <v>0.38674077284119002</v>
      </c>
      <c r="L5" s="11">
        <v>-5.8679556996879434E-2</v>
      </c>
      <c r="M5" s="12">
        <f>VLOOKUP(L5,J$5:K$254,2,0)</f>
        <v>3.7230944665746037E-3</v>
      </c>
      <c r="N5" s="13"/>
      <c r="V5" s="14"/>
    </row>
    <row r="6" spans="1:22" x14ac:dyDescent="0.25">
      <c r="B6" s="6">
        <v>45202</v>
      </c>
      <c r="C6" s="7">
        <v>148.5</v>
      </c>
      <c r="D6" s="7">
        <v>150.94</v>
      </c>
      <c r="E6" s="7">
        <v>147.61000000000001</v>
      </c>
      <c r="F6" s="8">
        <v>3.3904009143253888E-3</v>
      </c>
      <c r="G6" s="8">
        <v>1.6458683065316136E-2</v>
      </c>
      <c r="H6" s="9"/>
      <c r="I6" s="10">
        <f>I5+1</f>
        <v>2</v>
      </c>
      <c r="J6" s="11">
        <f t="shared" ref="J6:J69" si="0">C6/C7-1</f>
        <v>-1.3878743608473409E-2</v>
      </c>
      <c r="K6" s="12">
        <f t="shared" ref="K6:K69" si="1">_xlfn.NORM.S.DIST((J6-F6)/G6,1)</f>
        <v>0.14703333464423729</v>
      </c>
      <c r="L6" s="11">
        <v>-5.6419190565532129E-2</v>
      </c>
      <c r="M6" s="12">
        <f t="shared" ref="M6:M69" si="2">VLOOKUP(L6,J$5:K$254,2,0)</f>
        <v>1.3168383127724144E-2</v>
      </c>
      <c r="N6" s="15"/>
      <c r="V6" s="14"/>
    </row>
    <row r="7" spans="1:22" x14ac:dyDescent="0.25">
      <c r="B7" s="6">
        <v>45172</v>
      </c>
      <c r="C7" s="7">
        <v>150.59</v>
      </c>
      <c r="D7" s="7">
        <v>154.54</v>
      </c>
      <c r="E7" s="7">
        <v>150.22999999999999</v>
      </c>
      <c r="F7" s="8">
        <v>3.3904009143253888E-3</v>
      </c>
      <c r="G7" s="8">
        <v>1.6458683065316136E-2</v>
      </c>
      <c r="H7" s="9"/>
      <c r="I7" s="10">
        <f t="shared" ref="I7:I70" si="3">I6+1</f>
        <v>3</v>
      </c>
      <c r="J7" s="11">
        <f t="shared" si="0"/>
        <v>-1.4914633348596884E-2</v>
      </c>
      <c r="K7" s="12">
        <f t="shared" si="1"/>
        <v>0.13303017198995573</v>
      </c>
      <c r="L7" s="11">
        <v>-5.5716178773641767E-2</v>
      </c>
      <c r="M7" s="12">
        <f t="shared" si="2"/>
        <v>1.4154412348949746E-2</v>
      </c>
      <c r="N7" s="15"/>
      <c r="V7" s="14"/>
    </row>
    <row r="8" spans="1:22" x14ac:dyDescent="0.25">
      <c r="B8" s="6">
        <v>45141</v>
      </c>
      <c r="C8" s="7">
        <v>152.87</v>
      </c>
      <c r="D8" s="7">
        <v>153.47</v>
      </c>
      <c r="E8" s="7">
        <v>151.83000000000001</v>
      </c>
      <c r="F8" s="8">
        <v>3.3904009143253888E-3</v>
      </c>
      <c r="G8" s="8">
        <v>1.6458683065316136E-2</v>
      </c>
      <c r="H8" s="9"/>
      <c r="I8" s="10">
        <f t="shared" si="3"/>
        <v>4</v>
      </c>
      <c r="J8" s="11">
        <f t="shared" si="0"/>
        <v>8.3773087071241648E-3</v>
      </c>
      <c r="K8" s="12">
        <f t="shared" si="1"/>
        <v>0.61905337506687197</v>
      </c>
      <c r="L8" s="11">
        <v>-5.1841304769917773E-2</v>
      </c>
      <c r="M8" s="12">
        <f t="shared" si="2"/>
        <v>2.0805839920157866E-2</v>
      </c>
      <c r="N8" s="15"/>
      <c r="V8" s="14"/>
    </row>
    <row r="9" spans="1:22" x14ac:dyDescent="0.25">
      <c r="B9" s="6">
        <v>45110</v>
      </c>
      <c r="C9" s="7">
        <v>151.6</v>
      </c>
      <c r="D9" s="7">
        <v>154.03</v>
      </c>
      <c r="E9" s="7">
        <v>151.13</v>
      </c>
      <c r="F9" s="8">
        <v>3.3904009143253888E-3</v>
      </c>
      <c r="G9" s="8">
        <v>1.6458683065316136E-2</v>
      </c>
      <c r="H9" s="9"/>
      <c r="I9" s="10">
        <f t="shared" si="3"/>
        <v>5</v>
      </c>
      <c r="J9" s="11">
        <f t="shared" si="0"/>
        <v>-1.4496522134824219E-2</v>
      </c>
      <c r="K9" s="12">
        <f t="shared" si="1"/>
        <v>0.13856762234731818</v>
      </c>
      <c r="L9" s="11">
        <v>-4.911906033101987E-2</v>
      </c>
      <c r="M9" s="12">
        <f t="shared" si="2"/>
        <v>1.3257109909680528E-2</v>
      </c>
      <c r="N9" s="15"/>
      <c r="V9" s="14"/>
    </row>
    <row r="10" spans="1:22" x14ac:dyDescent="0.25">
      <c r="B10" s="6">
        <v>45080</v>
      </c>
      <c r="C10" s="7">
        <v>153.83000000000001</v>
      </c>
      <c r="D10" s="7">
        <v>156.30000000000001</v>
      </c>
      <c r="E10" s="7">
        <v>153.46</v>
      </c>
      <c r="F10" s="8">
        <v>3.3904009143253888E-3</v>
      </c>
      <c r="G10" s="8">
        <v>1.6458683065316136E-2</v>
      </c>
      <c r="H10" s="9"/>
      <c r="I10" s="10">
        <f t="shared" si="3"/>
        <v>6</v>
      </c>
      <c r="J10" s="11">
        <f t="shared" si="0"/>
        <v>1.8539363040455559E-2</v>
      </c>
      <c r="K10" s="12">
        <f t="shared" si="1"/>
        <v>0.82132430838512627</v>
      </c>
      <c r="L10" s="11">
        <v>-4.6854269953215621E-2</v>
      </c>
      <c r="M10" s="12">
        <f t="shared" si="2"/>
        <v>4.2452561357692639E-2</v>
      </c>
      <c r="N10" s="15"/>
      <c r="V10" s="14"/>
    </row>
    <row r="11" spans="1:22" x14ac:dyDescent="0.25">
      <c r="B11" s="6">
        <v>44988</v>
      </c>
      <c r="C11" s="7">
        <v>151.03</v>
      </c>
      <c r="D11" s="7">
        <v>151.11000000000001</v>
      </c>
      <c r="E11" s="7">
        <v>147.33000000000001</v>
      </c>
      <c r="F11" s="8">
        <v>3.3904009143253888E-3</v>
      </c>
      <c r="G11" s="8">
        <v>1.6458683065316136E-2</v>
      </c>
      <c r="H11" s="9"/>
      <c r="I11" s="10">
        <f t="shared" si="3"/>
        <v>7</v>
      </c>
      <c r="J11" s="11">
        <f t="shared" si="0"/>
        <v>3.5090124049071303E-2</v>
      </c>
      <c r="K11" s="12">
        <f t="shared" si="1"/>
        <v>0.97294894933182141</v>
      </c>
      <c r="L11" s="11">
        <v>-4.2405019651106657E-2</v>
      </c>
      <c r="M11" s="12">
        <f t="shared" si="2"/>
        <v>6.0382797633418805E-2</v>
      </c>
      <c r="N11" s="15"/>
    </row>
    <row r="12" spans="1:22" x14ac:dyDescent="0.25">
      <c r="B12" s="6">
        <v>44960</v>
      </c>
      <c r="C12" s="7">
        <v>145.91</v>
      </c>
      <c r="D12" s="7">
        <v>146.71</v>
      </c>
      <c r="E12" s="7">
        <v>143.9</v>
      </c>
      <c r="F12" s="8">
        <v>3.3904009143253888E-3</v>
      </c>
      <c r="G12" s="8">
        <v>1.6458683065316136E-2</v>
      </c>
      <c r="H12" s="9"/>
      <c r="I12" s="10">
        <f t="shared" si="3"/>
        <v>8</v>
      </c>
      <c r="J12" s="11">
        <f t="shared" si="0"/>
        <v>4.1291032964008156E-3</v>
      </c>
      <c r="K12" s="12">
        <f t="shared" si="1"/>
        <v>0.5178994091063458</v>
      </c>
      <c r="L12" s="11">
        <v>-3.9651480469615308E-2</v>
      </c>
      <c r="M12" s="12">
        <f t="shared" si="2"/>
        <v>1.9543962090215323E-2</v>
      </c>
      <c r="N12" s="15"/>
    </row>
    <row r="13" spans="1:22" x14ac:dyDescent="0.25">
      <c r="B13" s="6">
        <v>44929</v>
      </c>
      <c r="C13" s="7">
        <v>145.31</v>
      </c>
      <c r="D13" s="7">
        <v>147.22999999999999</v>
      </c>
      <c r="E13" s="7">
        <v>145.01</v>
      </c>
      <c r="F13" s="8">
        <v>3.3904009143253888E-3</v>
      </c>
      <c r="G13" s="8">
        <v>1.6458683065316136E-2</v>
      </c>
      <c r="H13" s="9"/>
      <c r="I13" s="10">
        <f t="shared" si="3"/>
        <v>9</v>
      </c>
      <c r="J13" s="11">
        <f t="shared" si="0"/>
        <v>-1.4245980598331154E-2</v>
      </c>
      <c r="K13" s="12">
        <f t="shared" si="1"/>
        <v>0.14196001304200612</v>
      </c>
      <c r="L13" s="11">
        <v>-3.8628715647784584E-2</v>
      </c>
      <c r="M13" s="12">
        <f t="shared" si="2"/>
        <v>2.1986172819125349E-2</v>
      </c>
      <c r="N13" s="15"/>
    </row>
    <row r="14" spans="1:22" x14ac:dyDescent="0.25">
      <c r="B14" s="6" t="s">
        <v>18</v>
      </c>
      <c r="C14" s="7">
        <v>147.41</v>
      </c>
      <c r="D14" s="7">
        <v>149.08000000000001</v>
      </c>
      <c r="E14" s="7">
        <v>146.83000000000001</v>
      </c>
      <c r="F14" s="8">
        <v>3.3904009143253888E-3</v>
      </c>
      <c r="G14" s="8">
        <v>1.6458683065316136E-2</v>
      </c>
      <c r="H14" s="9"/>
      <c r="I14" s="10">
        <f t="shared" si="3"/>
        <v>10</v>
      </c>
      <c r="J14" s="11">
        <f t="shared" si="0"/>
        <v>-3.4478096268252267E-3</v>
      </c>
      <c r="K14" s="12">
        <f t="shared" si="1"/>
        <v>0.3388962348957788</v>
      </c>
      <c r="L14" s="11">
        <v>-3.8555651081277786E-2</v>
      </c>
      <c r="M14" s="12">
        <f t="shared" si="2"/>
        <v>2.2170092228013343E-2</v>
      </c>
      <c r="N14" s="15"/>
      <c r="R14" s="15"/>
      <c r="S14" s="15"/>
    </row>
    <row r="15" spans="1:22" x14ac:dyDescent="0.25">
      <c r="B15" s="6" t="s">
        <v>19</v>
      </c>
      <c r="C15" s="7">
        <v>147.91999999999999</v>
      </c>
      <c r="D15" s="7">
        <v>149.16999999999999</v>
      </c>
      <c r="E15" s="7">
        <v>147.44999999999999</v>
      </c>
      <c r="F15" s="8">
        <v>3.3904009143253888E-3</v>
      </c>
      <c r="G15" s="8">
        <v>1.6458683065316136E-2</v>
      </c>
      <c r="H15" s="9"/>
      <c r="I15" s="10">
        <f t="shared" si="3"/>
        <v>11</v>
      </c>
      <c r="J15" s="11">
        <f t="shared" si="0"/>
        <v>8.2475632199576765E-3</v>
      </c>
      <c r="K15" s="12">
        <f t="shared" si="1"/>
        <v>0.61604601085685951</v>
      </c>
      <c r="L15" s="11">
        <v>-3.8284839203675314E-2</v>
      </c>
      <c r="M15" s="12">
        <f t="shared" si="2"/>
        <v>2.2863148463247406E-2</v>
      </c>
      <c r="N15" s="15"/>
      <c r="R15" s="15"/>
      <c r="S15" s="15"/>
    </row>
    <row r="16" spans="1:22" ht="15" customHeight="1" x14ac:dyDescent="0.25">
      <c r="B16" s="6" t="s">
        <v>20</v>
      </c>
      <c r="C16" s="7">
        <v>146.71</v>
      </c>
      <c r="D16" s="7">
        <v>147.19</v>
      </c>
      <c r="E16" s="7">
        <v>145.72</v>
      </c>
      <c r="F16" s="8">
        <v>3.3904009143253888E-3</v>
      </c>
      <c r="G16" s="8">
        <v>1.6458683065316136E-2</v>
      </c>
      <c r="H16" s="9"/>
      <c r="I16" s="10">
        <f t="shared" si="3"/>
        <v>12</v>
      </c>
      <c r="J16" s="11">
        <f t="shared" si="0"/>
        <v>-1.8005354752342662E-2</v>
      </c>
      <c r="K16" s="12">
        <f t="shared" si="1"/>
        <v>9.6806027225031219E-2</v>
      </c>
      <c r="L16" s="11">
        <v>-3.7699229547726865E-2</v>
      </c>
      <c r="M16" s="12">
        <f t="shared" si="2"/>
        <v>4.7262636448442016E-2</v>
      </c>
      <c r="N16" s="15"/>
      <c r="R16" s="15"/>
      <c r="S16" s="15"/>
    </row>
    <row r="17" spans="2:19" x14ac:dyDescent="0.25">
      <c r="B17" s="6" t="s">
        <v>21</v>
      </c>
      <c r="C17" s="7">
        <v>149.4</v>
      </c>
      <c r="D17" s="7">
        <v>150.34</v>
      </c>
      <c r="E17" s="7">
        <v>147.24</v>
      </c>
      <c r="F17" s="8">
        <v>3.3904009143253888E-3</v>
      </c>
      <c r="G17" s="8">
        <v>1.6458683065316136E-2</v>
      </c>
      <c r="H17" s="9"/>
      <c r="I17" s="10">
        <f t="shared" si="3"/>
        <v>13</v>
      </c>
      <c r="J17" s="11">
        <f t="shared" si="0"/>
        <v>3.2905782015983931E-3</v>
      </c>
      <c r="K17" s="12">
        <f t="shared" si="1"/>
        <v>0.49758041051374163</v>
      </c>
      <c r="L17" s="11">
        <v>-3.7404756407296347E-2</v>
      </c>
      <c r="M17" s="12">
        <f t="shared" si="2"/>
        <v>6.5942091252888021E-3</v>
      </c>
      <c r="N17" s="15"/>
      <c r="R17" s="15"/>
      <c r="S17" s="13"/>
    </row>
    <row r="18" spans="2:19" x14ac:dyDescent="0.25">
      <c r="B18" s="6" t="s">
        <v>22</v>
      </c>
      <c r="C18" s="7">
        <v>148.91</v>
      </c>
      <c r="D18" s="7">
        <v>149.94999999999999</v>
      </c>
      <c r="E18" s="7">
        <v>147.16</v>
      </c>
      <c r="F18" s="8">
        <v>3.3904009143253888E-3</v>
      </c>
      <c r="G18" s="8">
        <v>1.6458683065316136E-2</v>
      </c>
      <c r="H18" s="9"/>
      <c r="I18" s="10">
        <f t="shared" si="3"/>
        <v>14</v>
      </c>
      <c r="J18" s="11">
        <f t="shared" si="0"/>
        <v>2.8960129310344751E-3</v>
      </c>
      <c r="K18" s="12">
        <f t="shared" si="1"/>
        <v>0.48801832366508768</v>
      </c>
      <c r="L18" s="11">
        <v>-3.7328094302553905E-2</v>
      </c>
      <c r="M18" s="12">
        <f t="shared" si="2"/>
        <v>7.2890053786183073E-2</v>
      </c>
      <c r="N18" s="15"/>
      <c r="R18" s="15"/>
      <c r="S18" s="15"/>
    </row>
    <row r="19" spans="2:19" x14ac:dyDescent="0.25">
      <c r="B19" s="6" t="s">
        <v>23</v>
      </c>
      <c r="C19" s="7">
        <v>148.47999999999999</v>
      </c>
      <c r="D19" s="7">
        <v>151.30000000000001</v>
      </c>
      <c r="E19" s="7">
        <v>148.41</v>
      </c>
      <c r="F19" s="8">
        <v>3.3904009143253888E-3</v>
      </c>
      <c r="G19" s="8">
        <v>1.6458683065316136E-2</v>
      </c>
      <c r="H19" s="9"/>
      <c r="I19" s="10">
        <f t="shared" si="3"/>
        <v>15</v>
      </c>
      <c r="J19" s="11">
        <f t="shared" si="0"/>
        <v>-2.6679777122255111E-2</v>
      </c>
      <c r="K19" s="12">
        <f t="shared" si="1"/>
        <v>3.3849135261229513E-2</v>
      </c>
      <c r="L19" s="11">
        <v>-3.7305011616329264E-2</v>
      </c>
      <c r="M19" s="12">
        <f t="shared" si="2"/>
        <v>8.7682111225269546E-2</v>
      </c>
      <c r="N19" s="15"/>
    </row>
    <row r="20" spans="2:19" x14ac:dyDescent="0.25">
      <c r="B20" s="6" t="s">
        <v>24</v>
      </c>
      <c r="C20" s="7">
        <v>152.55000000000001</v>
      </c>
      <c r="D20" s="7">
        <v>153</v>
      </c>
      <c r="E20" s="7">
        <v>150.85</v>
      </c>
      <c r="F20" s="8">
        <v>3.3904009143253888E-3</v>
      </c>
      <c r="G20" s="8">
        <v>1.6458683065316136E-2</v>
      </c>
      <c r="H20" s="9"/>
      <c r="I20" s="10">
        <f t="shared" si="3"/>
        <v>16</v>
      </c>
      <c r="J20" s="11">
        <f t="shared" si="0"/>
        <v>-7.5466788107474425E-3</v>
      </c>
      <c r="K20" s="12">
        <f t="shared" si="1"/>
        <v>0.25317963826700912</v>
      </c>
      <c r="L20" s="11">
        <v>-3.6718696279997243E-2</v>
      </c>
      <c r="M20" s="12">
        <f>VLOOKUP(L20,J$5:K$254,2,0)</f>
        <v>5.2074593848683084E-2</v>
      </c>
      <c r="N20" s="15"/>
    </row>
    <row r="21" spans="2:19" x14ac:dyDescent="0.25">
      <c r="B21" s="6" t="s">
        <v>25</v>
      </c>
      <c r="C21" s="7">
        <v>153.71</v>
      </c>
      <c r="D21" s="7">
        <v>156.33000000000001</v>
      </c>
      <c r="E21" s="7">
        <v>153.35</v>
      </c>
      <c r="F21" s="8">
        <v>3.3904009143253888E-3</v>
      </c>
      <c r="G21" s="8">
        <v>1.6458683065316136E-2</v>
      </c>
      <c r="H21" s="9"/>
      <c r="I21" s="10">
        <f t="shared" si="3"/>
        <v>17</v>
      </c>
      <c r="J21" s="11">
        <f t="shared" si="0"/>
        <v>-1.0429408356402492E-2</v>
      </c>
      <c r="K21" s="12">
        <f t="shared" si="1"/>
        <v>0.20054762491381842</v>
      </c>
      <c r="L21" s="11">
        <v>-3.6604742116841726E-2</v>
      </c>
      <c r="M21" s="12">
        <f t="shared" si="2"/>
        <v>7.6998668920885346E-2</v>
      </c>
      <c r="N21" s="15"/>
    </row>
    <row r="22" spans="2:19" x14ac:dyDescent="0.25">
      <c r="B22" s="6" t="s">
        <v>26</v>
      </c>
      <c r="C22" s="7">
        <v>155.33000000000001</v>
      </c>
      <c r="D22" s="7">
        <v>155.5</v>
      </c>
      <c r="E22" s="7">
        <v>152.88</v>
      </c>
      <c r="F22" s="8">
        <v>3.3904009143253888E-3</v>
      </c>
      <c r="G22" s="8">
        <v>1.6458683065316136E-2</v>
      </c>
      <c r="H22" s="9"/>
      <c r="I22" s="10">
        <f t="shared" si="3"/>
        <v>18</v>
      </c>
      <c r="J22" s="11">
        <f t="shared" si="0"/>
        <v>1.3903394255874835E-2</v>
      </c>
      <c r="K22" s="12">
        <f t="shared" si="1"/>
        <v>0.73850739844901603</v>
      </c>
      <c r="L22" s="11">
        <v>-3.5955663692890161E-2</v>
      </c>
      <c r="M22" s="12">
        <f t="shared" si="2"/>
        <v>2.9611350264306273E-2</v>
      </c>
      <c r="N22" s="15"/>
    </row>
    <row r="23" spans="2:19" x14ac:dyDescent="0.25">
      <c r="B23" s="6" t="s">
        <v>27</v>
      </c>
      <c r="C23" s="7">
        <v>153.19999999999999</v>
      </c>
      <c r="D23" s="7">
        <v>153.77000000000001</v>
      </c>
      <c r="E23" s="7">
        <v>150.86000000000001</v>
      </c>
      <c r="F23" s="8">
        <v>3.3904009143253888E-3</v>
      </c>
      <c r="G23" s="8">
        <v>1.6458683065316136E-2</v>
      </c>
      <c r="H23" s="9"/>
      <c r="I23" s="10">
        <f t="shared" si="3"/>
        <v>19</v>
      </c>
      <c r="J23" s="11">
        <f t="shared" si="0"/>
        <v>-4.22489437764062E-3</v>
      </c>
      <c r="K23" s="12">
        <f t="shared" si="1"/>
        <v>0.32179270067900567</v>
      </c>
      <c r="L23" s="11">
        <v>-3.3189964157706031E-2</v>
      </c>
      <c r="M23" s="12">
        <f t="shared" si="2"/>
        <v>0.11571225456022542</v>
      </c>
      <c r="N23" s="15"/>
    </row>
    <row r="24" spans="2:19" x14ac:dyDescent="0.25">
      <c r="B24" s="6" t="s">
        <v>28</v>
      </c>
      <c r="C24" s="7">
        <v>153.85</v>
      </c>
      <c r="D24" s="7">
        <v>154.26</v>
      </c>
      <c r="E24" s="7">
        <v>150.91999999999999</v>
      </c>
      <c r="F24" s="8">
        <v>3.3904009143253888E-3</v>
      </c>
      <c r="G24" s="8">
        <v>1.6458683065316136E-2</v>
      </c>
      <c r="H24" s="9"/>
      <c r="I24" s="10">
        <f t="shared" si="3"/>
        <v>20</v>
      </c>
      <c r="J24" s="11">
        <f t="shared" si="0"/>
        <v>1.8806701542944282E-2</v>
      </c>
      <c r="K24" s="12">
        <f t="shared" si="1"/>
        <v>0.82553498906549161</v>
      </c>
      <c r="L24" s="11">
        <v>-3.3189216683621514E-2</v>
      </c>
      <c r="M24" s="12">
        <f t="shared" si="2"/>
        <v>9.8803102920443753E-2</v>
      </c>
      <c r="N24" s="15"/>
    </row>
    <row r="25" spans="2:19" x14ac:dyDescent="0.25">
      <c r="B25" s="6">
        <v>45201</v>
      </c>
      <c r="C25" s="7">
        <v>151.01</v>
      </c>
      <c r="D25" s="7">
        <v>151.34</v>
      </c>
      <c r="E25" s="7">
        <v>149.22</v>
      </c>
      <c r="F25" s="8">
        <v>3.3904009143253888E-3</v>
      </c>
      <c r="G25" s="8">
        <v>1.6458683065316136E-2</v>
      </c>
      <c r="H25" s="9"/>
      <c r="I25" s="10">
        <f t="shared" si="3"/>
        <v>21</v>
      </c>
      <c r="J25" s="11">
        <f t="shared" si="0"/>
        <v>9.279512162787551E-4</v>
      </c>
      <c r="K25" s="12">
        <f t="shared" si="1"/>
        <v>0.44053457410699892</v>
      </c>
      <c r="L25" s="11">
        <v>-3.224001678439059E-2</v>
      </c>
      <c r="M25" s="12">
        <f t="shared" si="2"/>
        <v>7.9167367347134518E-2</v>
      </c>
      <c r="N25" s="15"/>
    </row>
    <row r="26" spans="2:19" x14ac:dyDescent="0.25">
      <c r="B26" s="6">
        <v>45171</v>
      </c>
      <c r="C26" s="7">
        <v>150.87</v>
      </c>
      <c r="D26" s="7">
        <v>154.33000000000001</v>
      </c>
      <c r="E26" s="7">
        <v>150.41999999999999</v>
      </c>
      <c r="F26" s="8">
        <v>3.3904009143253888E-3</v>
      </c>
      <c r="G26" s="8">
        <v>1.6458683065316136E-2</v>
      </c>
      <c r="H26" s="9"/>
      <c r="I26" s="10">
        <f t="shared" si="3"/>
        <v>22</v>
      </c>
      <c r="J26" s="11">
        <f t="shared" si="0"/>
        <v>-6.911532385465935E-3</v>
      </c>
      <c r="K26" s="12">
        <f t="shared" si="1"/>
        <v>0.26568142822691054</v>
      </c>
      <c r="L26" s="11">
        <v>-3.0685226486195427E-2</v>
      </c>
      <c r="M26" s="12">
        <f t="shared" si="2"/>
        <v>0.13561372246431994</v>
      </c>
      <c r="N26" s="15"/>
    </row>
    <row r="27" spans="2:19" x14ac:dyDescent="0.25">
      <c r="B27" s="6">
        <v>45140</v>
      </c>
      <c r="C27" s="7">
        <v>151.91999999999999</v>
      </c>
      <c r="D27" s="7">
        <v>154.58000000000001</v>
      </c>
      <c r="E27" s="7">
        <v>151.16999999999999</v>
      </c>
      <c r="F27" s="8">
        <v>3.3904009143253888E-3</v>
      </c>
      <c r="G27" s="8">
        <v>1.6458683065316136E-2</v>
      </c>
      <c r="H27" s="9"/>
      <c r="I27" s="10">
        <f t="shared" si="3"/>
        <v>23</v>
      </c>
      <c r="J27" s="11">
        <f t="shared" si="0"/>
        <v>-1.7652764306498647E-2</v>
      </c>
      <c r="K27" s="12">
        <f t="shared" si="1"/>
        <v>0.10052868267754354</v>
      </c>
      <c r="L27" s="11">
        <v>-3.0465349849347012E-2</v>
      </c>
      <c r="M27" s="12">
        <f t="shared" si="2"/>
        <v>0.13746647632401321</v>
      </c>
      <c r="N27" s="15"/>
    </row>
    <row r="28" spans="2:19" x14ac:dyDescent="0.25">
      <c r="B28" s="6">
        <v>45109</v>
      </c>
      <c r="C28" s="7">
        <v>154.65</v>
      </c>
      <c r="D28" s="7">
        <v>155.22999999999999</v>
      </c>
      <c r="E28" s="7">
        <v>150.63999999999999</v>
      </c>
      <c r="F28" s="8">
        <v>3.3904009143253888E-3</v>
      </c>
      <c r="G28" s="8">
        <v>1.6458683065316136E-2</v>
      </c>
      <c r="H28" s="9"/>
      <c r="I28" s="10">
        <f t="shared" si="3"/>
        <v>24</v>
      </c>
      <c r="J28" s="11">
        <f t="shared" si="0"/>
        <v>1.9244710999802406E-2</v>
      </c>
      <c r="K28" s="12">
        <f t="shared" si="1"/>
        <v>0.83229633184736185</v>
      </c>
      <c r="L28" s="11">
        <v>-3.0039303761931535E-2</v>
      </c>
      <c r="M28" s="12">
        <f t="shared" si="2"/>
        <v>9.5885299151895212E-2</v>
      </c>
      <c r="N28" s="15"/>
    </row>
    <row r="29" spans="2:19" x14ac:dyDescent="0.25">
      <c r="B29" s="6">
        <v>45079</v>
      </c>
      <c r="C29" s="7">
        <v>151.72999999999999</v>
      </c>
      <c r="D29" s="7">
        <v>153.1</v>
      </c>
      <c r="E29" s="7">
        <v>150.78</v>
      </c>
      <c r="F29" s="8">
        <v>3.3904009143253888E-3</v>
      </c>
      <c r="G29" s="8">
        <v>1.6458683065316136E-2</v>
      </c>
      <c r="H29" s="9"/>
      <c r="I29" s="10">
        <f t="shared" si="3"/>
        <v>25</v>
      </c>
      <c r="J29" s="11">
        <f t="shared" si="0"/>
        <v>-1.7928802588996873E-2</v>
      </c>
      <c r="K29" s="12">
        <f t="shared" si="1"/>
        <v>9.7605537263325895E-2</v>
      </c>
      <c r="L29" s="11">
        <v>-2.9988262910798147E-2</v>
      </c>
      <c r="M29" s="12">
        <f t="shared" si="2"/>
        <v>0.12305165777606264</v>
      </c>
      <c r="N29" s="15"/>
    </row>
    <row r="30" spans="2:19" x14ac:dyDescent="0.25">
      <c r="B30" s="6">
        <v>44987</v>
      </c>
      <c r="C30" s="7">
        <v>154.5</v>
      </c>
      <c r="D30" s="7">
        <v>157.38</v>
      </c>
      <c r="E30" s="7">
        <v>147.83000000000001</v>
      </c>
      <c r="F30" s="8">
        <v>3.3904009143253888E-3</v>
      </c>
      <c r="G30" s="8">
        <v>1.6458683065316136E-2</v>
      </c>
      <c r="H30" s="9"/>
      <c r="I30" s="10">
        <f t="shared" si="3"/>
        <v>26</v>
      </c>
      <c r="J30" s="11">
        <f t="shared" si="0"/>
        <v>2.4399946956637164E-2</v>
      </c>
      <c r="K30" s="12">
        <f t="shared" si="1"/>
        <v>0.8991109848562634</v>
      </c>
      <c r="L30" s="11">
        <v>-2.9789637159395754E-2</v>
      </c>
      <c r="M30" s="12">
        <f t="shared" si="2"/>
        <v>5.5726704826338021E-2</v>
      </c>
      <c r="N30" s="15"/>
    </row>
    <row r="31" spans="2:19" x14ac:dyDescent="0.25">
      <c r="B31" s="6">
        <v>44959</v>
      </c>
      <c r="C31" s="7">
        <v>150.82</v>
      </c>
      <c r="D31" s="7">
        <v>151.18</v>
      </c>
      <c r="E31" s="7">
        <v>148.16999999999999</v>
      </c>
      <c r="F31" s="8">
        <v>3.3904009143253888E-3</v>
      </c>
      <c r="G31" s="8">
        <v>1.6458683065316136E-2</v>
      </c>
      <c r="H31" s="9"/>
      <c r="I31" s="10">
        <f t="shared" si="3"/>
        <v>27</v>
      </c>
      <c r="J31" s="11">
        <f t="shared" si="0"/>
        <v>3.7062504297600052E-2</v>
      </c>
      <c r="K31" s="12">
        <f t="shared" si="1"/>
        <v>0.97961475334020254</v>
      </c>
      <c r="L31" s="11">
        <v>-2.7821175339502457E-2</v>
      </c>
      <c r="M31" s="12">
        <f t="shared" si="2"/>
        <v>0.14167012265536549</v>
      </c>
      <c r="N31" s="15"/>
    </row>
    <row r="32" spans="2:19" x14ac:dyDescent="0.25">
      <c r="B32" s="6">
        <v>44928</v>
      </c>
      <c r="C32" s="7">
        <v>145.43</v>
      </c>
      <c r="D32" s="7">
        <v>146.61000000000001</v>
      </c>
      <c r="E32" s="7">
        <v>141.32</v>
      </c>
      <c r="F32" s="8">
        <v>3.3904009143253888E-3</v>
      </c>
      <c r="G32" s="8">
        <v>1.6458683065316136E-2</v>
      </c>
      <c r="H32" s="9"/>
      <c r="I32" s="10">
        <f t="shared" si="3"/>
        <v>28</v>
      </c>
      <c r="J32" s="11">
        <f t="shared" si="0"/>
        <v>7.9007554231063093E-3</v>
      </c>
      <c r="K32" s="12">
        <f t="shared" si="1"/>
        <v>0.60797345577600104</v>
      </c>
      <c r="L32" s="11">
        <v>-2.6894197952218368E-2</v>
      </c>
      <c r="M32" s="12">
        <f t="shared" si="2"/>
        <v>0.15018906960973152</v>
      </c>
      <c r="N32" s="15"/>
    </row>
    <row r="33" spans="2:14" x14ac:dyDescent="0.25">
      <c r="B33" s="6" t="s">
        <v>29</v>
      </c>
      <c r="C33" s="7">
        <v>144.29</v>
      </c>
      <c r="D33" s="7">
        <v>144.34</v>
      </c>
      <c r="E33" s="7">
        <v>142.28</v>
      </c>
      <c r="F33" s="8">
        <v>3.3904009143253888E-3</v>
      </c>
      <c r="G33" s="8">
        <v>1.6458683065316136E-2</v>
      </c>
      <c r="H33" s="9"/>
      <c r="I33" s="10">
        <f t="shared" si="3"/>
        <v>29</v>
      </c>
      <c r="J33" s="11">
        <f t="shared" si="0"/>
        <v>9.0209790209789809E-3</v>
      </c>
      <c r="K33" s="12">
        <f t="shared" si="1"/>
        <v>0.63386361307738204</v>
      </c>
      <c r="L33" s="11">
        <v>-2.6679777122255111E-2</v>
      </c>
      <c r="M33" s="12">
        <f t="shared" si="2"/>
        <v>3.3849135261229513E-2</v>
      </c>
      <c r="N33" s="15"/>
    </row>
    <row r="34" spans="2:14" x14ac:dyDescent="0.25">
      <c r="B34" s="6" t="s">
        <v>30</v>
      </c>
      <c r="C34" s="7">
        <v>143</v>
      </c>
      <c r="D34" s="7">
        <v>145.55000000000001</v>
      </c>
      <c r="E34" s="7">
        <v>142.85</v>
      </c>
      <c r="F34" s="8">
        <v>3.3904009143253888E-3</v>
      </c>
      <c r="G34" s="8">
        <v>1.6458683065316136E-2</v>
      </c>
      <c r="H34" s="9"/>
      <c r="I34" s="10">
        <f t="shared" si="3"/>
        <v>30</v>
      </c>
      <c r="J34" s="11">
        <f t="shared" si="0"/>
        <v>-2.0078119646405823E-2</v>
      </c>
      <c r="K34" s="12">
        <f t="shared" si="1"/>
        <v>7.6947864702132954E-2</v>
      </c>
      <c r="L34" s="11">
        <v>-2.6264263047734882E-2</v>
      </c>
      <c r="M34" s="12">
        <f t="shared" si="2"/>
        <v>0.17618826000220617</v>
      </c>
      <c r="N34" s="15"/>
    </row>
    <row r="35" spans="2:14" x14ac:dyDescent="0.25">
      <c r="B35" s="6" t="s">
        <v>31</v>
      </c>
      <c r="C35" s="7">
        <v>145.93</v>
      </c>
      <c r="D35" s="7">
        <v>147.22999999999999</v>
      </c>
      <c r="E35" s="7">
        <v>143.08000000000001</v>
      </c>
      <c r="F35" s="8">
        <v>3.3904009143253888E-3</v>
      </c>
      <c r="G35" s="8">
        <v>1.6458683065316136E-2</v>
      </c>
      <c r="H35" s="9"/>
      <c r="I35" s="10">
        <f t="shared" si="3"/>
        <v>31</v>
      </c>
      <c r="J35" s="11">
        <f t="shared" si="0"/>
        <v>1.3684356765768291E-2</v>
      </c>
      <c r="K35" s="12">
        <f t="shared" si="1"/>
        <v>0.73415958173457829</v>
      </c>
      <c r="L35" s="11">
        <v>-2.551590334528786E-2</v>
      </c>
      <c r="M35" s="12">
        <f t="shared" si="2"/>
        <v>0.16347472598599497</v>
      </c>
      <c r="N35" s="15"/>
    </row>
    <row r="36" spans="2:14" x14ac:dyDescent="0.25">
      <c r="B36" s="6" t="s">
        <v>32</v>
      </c>
      <c r="C36" s="7">
        <v>143.96</v>
      </c>
      <c r="D36" s="7">
        <v>144.25</v>
      </c>
      <c r="E36" s="7">
        <v>141.9</v>
      </c>
      <c r="F36" s="8">
        <v>3.3904009143253888E-3</v>
      </c>
      <c r="G36" s="8">
        <v>1.6458683065316136E-2</v>
      </c>
      <c r="H36" s="9"/>
      <c r="I36" s="10">
        <f t="shared" si="3"/>
        <v>32</v>
      </c>
      <c r="J36" s="11">
        <f t="shared" si="0"/>
        <v>1.4803327224023555E-2</v>
      </c>
      <c r="K36" s="12">
        <f t="shared" si="1"/>
        <v>0.75597978100379604</v>
      </c>
      <c r="L36" s="11">
        <v>-2.5369978858350906E-2</v>
      </c>
      <c r="M36" s="12">
        <f t="shared" si="2"/>
        <v>0.18524638168495244</v>
      </c>
      <c r="N36" s="15"/>
    </row>
    <row r="37" spans="2:14" x14ac:dyDescent="0.25">
      <c r="B37" s="6" t="s">
        <v>33</v>
      </c>
      <c r="C37" s="7">
        <v>141.86000000000001</v>
      </c>
      <c r="D37" s="7">
        <v>142.43</v>
      </c>
      <c r="E37" s="7">
        <v>138.81</v>
      </c>
      <c r="F37" s="8">
        <v>3.3904009143253888E-3</v>
      </c>
      <c r="G37" s="8">
        <v>1.6458683065316136E-2</v>
      </c>
      <c r="H37" s="9"/>
      <c r="I37" s="10">
        <f t="shared" si="3"/>
        <v>33</v>
      </c>
      <c r="J37" s="11">
        <f t="shared" si="0"/>
        <v>-4.7007647512803397E-3</v>
      </c>
      <c r="K37" s="12">
        <f t="shared" si="1"/>
        <v>0.31149941623252064</v>
      </c>
      <c r="L37" s="11">
        <v>-2.4641386166737722E-2</v>
      </c>
      <c r="M37" s="12">
        <f t="shared" si="2"/>
        <v>0.17228850946711941</v>
      </c>
      <c r="N37" s="15"/>
    </row>
    <row r="38" spans="2:14" x14ac:dyDescent="0.25">
      <c r="B38" s="6" t="s">
        <v>34</v>
      </c>
      <c r="C38" s="7">
        <v>142.53</v>
      </c>
      <c r="D38" s="7">
        <v>143.16</v>
      </c>
      <c r="E38" s="7">
        <v>140.30000000000001</v>
      </c>
      <c r="F38" s="8">
        <v>3.3904009143253888E-3</v>
      </c>
      <c r="G38" s="8">
        <v>1.6458683065316136E-2</v>
      </c>
      <c r="H38" s="9"/>
      <c r="I38" s="10">
        <f t="shared" si="3"/>
        <v>34</v>
      </c>
      <c r="J38" s="11">
        <f t="shared" si="0"/>
        <v>1.0063071362766518E-2</v>
      </c>
      <c r="K38" s="12">
        <f t="shared" si="1"/>
        <v>0.65741539652128134</v>
      </c>
      <c r="L38" s="11">
        <v>-2.3772609819121437E-2</v>
      </c>
      <c r="M38" s="12">
        <f t="shared" si="2"/>
        <v>0.2021302836007591</v>
      </c>
      <c r="N38" s="15"/>
    </row>
    <row r="39" spans="2:14" x14ac:dyDescent="0.25">
      <c r="B39" s="6" t="s">
        <v>35</v>
      </c>
      <c r="C39" s="7">
        <v>141.11000000000001</v>
      </c>
      <c r="D39" s="7">
        <v>143.32</v>
      </c>
      <c r="E39" s="7">
        <v>137.9</v>
      </c>
      <c r="F39" s="8">
        <v>3.3904009143253888E-3</v>
      </c>
      <c r="G39" s="8">
        <v>1.6458683065316136E-2</v>
      </c>
      <c r="H39" s="9"/>
      <c r="I39" s="10">
        <f t="shared" si="3"/>
        <v>35</v>
      </c>
      <c r="J39" s="11">
        <f t="shared" si="0"/>
        <v>2.3500398926525001E-2</v>
      </c>
      <c r="K39" s="12">
        <f t="shared" si="1"/>
        <v>0.88911731745429146</v>
      </c>
      <c r="L39" s="11">
        <v>-2.3029384328358327E-2</v>
      </c>
      <c r="M39" s="12">
        <f t="shared" si="2"/>
        <v>0.16606436078273046</v>
      </c>
      <c r="N39" s="15"/>
    </row>
    <row r="40" spans="2:14" x14ac:dyDescent="0.25">
      <c r="B40" s="6" t="s">
        <v>36</v>
      </c>
      <c r="C40" s="7">
        <v>137.87</v>
      </c>
      <c r="D40" s="7">
        <v>138.02000000000001</v>
      </c>
      <c r="E40" s="7">
        <v>134.22</v>
      </c>
      <c r="F40" s="8">
        <v>3.3904009143253888E-3</v>
      </c>
      <c r="G40" s="8">
        <v>1.6458683065316136E-2</v>
      </c>
      <c r="H40" s="9"/>
      <c r="I40" s="10">
        <f t="shared" si="3"/>
        <v>36</v>
      </c>
      <c r="J40" s="11">
        <f t="shared" si="0"/>
        <v>1.9220817624011177E-2</v>
      </c>
      <c r="K40" s="12">
        <f t="shared" si="1"/>
        <v>0.83193191071044714</v>
      </c>
      <c r="L40" s="11">
        <v>-2.1680216802168029E-2</v>
      </c>
      <c r="M40" s="12">
        <f t="shared" si="2"/>
        <v>0.22558724277397535</v>
      </c>
      <c r="N40" s="15"/>
    </row>
    <row r="41" spans="2:14" x14ac:dyDescent="0.25">
      <c r="B41" s="6" t="s">
        <v>37</v>
      </c>
      <c r="C41" s="7">
        <v>135.27000000000001</v>
      </c>
      <c r="D41" s="7">
        <v>136.25</v>
      </c>
      <c r="E41" s="7">
        <v>133.77000000000001</v>
      </c>
      <c r="F41" s="8">
        <v>3.3904009143253888E-3</v>
      </c>
      <c r="G41" s="8">
        <v>1.6458683065316136E-2</v>
      </c>
      <c r="H41" s="9"/>
      <c r="I41" s="10">
        <f t="shared" si="3"/>
        <v>37</v>
      </c>
      <c r="J41" s="11">
        <f t="shared" si="0"/>
        <v>4.4375416019537539E-4</v>
      </c>
      <c r="K41" s="12">
        <f t="shared" si="1"/>
        <v>0.42895591055187299</v>
      </c>
      <c r="L41" s="11">
        <v>-2.1148245735681637E-2</v>
      </c>
      <c r="M41" s="12">
        <f t="shared" si="2"/>
        <v>0.23178766752453916</v>
      </c>
      <c r="N41" s="15"/>
    </row>
    <row r="42" spans="2:14" x14ac:dyDescent="0.25">
      <c r="B42" s="6" t="s">
        <v>38</v>
      </c>
      <c r="C42" s="7">
        <v>135.21</v>
      </c>
      <c r="D42" s="7">
        <v>138.61000000000001</v>
      </c>
      <c r="E42" s="7">
        <v>135.03</v>
      </c>
      <c r="F42" s="8">
        <v>3.3904009143253888E-3</v>
      </c>
      <c r="G42" s="8">
        <v>1.6458683065316136E-2</v>
      </c>
      <c r="H42" s="9"/>
      <c r="I42" s="10">
        <f t="shared" si="3"/>
        <v>38</v>
      </c>
      <c r="J42" s="11">
        <f t="shared" si="0"/>
        <v>-5.3700161836103266E-3</v>
      </c>
      <c r="K42" s="12">
        <f t="shared" si="1"/>
        <v>0.29727047414826974</v>
      </c>
      <c r="L42" s="11">
        <v>-2.0643270959579074E-2</v>
      </c>
      <c r="M42" s="12">
        <f t="shared" si="2"/>
        <v>0.12418027239696655</v>
      </c>
      <c r="N42" s="15"/>
    </row>
    <row r="43" spans="2:14" x14ac:dyDescent="0.25">
      <c r="B43" s="6" t="s">
        <v>39</v>
      </c>
      <c r="C43" s="7">
        <v>135.94</v>
      </c>
      <c r="D43" s="7">
        <v>137.29</v>
      </c>
      <c r="E43" s="7">
        <v>134.13</v>
      </c>
      <c r="F43" s="8">
        <v>3.3904009143253888E-3</v>
      </c>
      <c r="G43" s="8">
        <v>1.6458683065316136E-2</v>
      </c>
      <c r="H43" s="9"/>
      <c r="I43" s="10">
        <f t="shared" si="3"/>
        <v>39</v>
      </c>
      <c r="J43" s="11">
        <f t="shared" si="0"/>
        <v>8.7563075096468435E-3</v>
      </c>
      <c r="K43" s="12">
        <f t="shared" si="1"/>
        <v>0.62779646269279099</v>
      </c>
      <c r="L43" s="11">
        <v>-2.0267686424474185E-2</v>
      </c>
      <c r="M43" s="12">
        <f t="shared" si="2"/>
        <v>0.20111403468485772</v>
      </c>
      <c r="N43" s="15"/>
    </row>
    <row r="44" spans="2:14" x14ac:dyDescent="0.25">
      <c r="B44" s="6" t="s">
        <v>40</v>
      </c>
      <c r="C44" s="7">
        <v>134.76</v>
      </c>
      <c r="D44" s="7">
        <v>134.91999999999999</v>
      </c>
      <c r="E44" s="7">
        <v>131.66</v>
      </c>
      <c r="F44" s="8">
        <v>3.3904009143253888E-3</v>
      </c>
      <c r="G44" s="8">
        <v>1.6458683065316136E-2</v>
      </c>
      <c r="H44" s="9"/>
      <c r="I44" s="10">
        <f t="shared" si="3"/>
        <v>40</v>
      </c>
      <c r="J44" s="11">
        <f t="shared" si="0"/>
        <v>1.011918147065427E-2</v>
      </c>
      <c r="K44" s="12">
        <f t="shared" si="1"/>
        <v>0.65866727957470628</v>
      </c>
      <c r="L44" s="11">
        <v>-2.0078119646405823E-2</v>
      </c>
      <c r="M44" s="12">
        <f t="shared" si="2"/>
        <v>7.6947864702132954E-2</v>
      </c>
      <c r="N44" s="15"/>
    </row>
    <row r="45" spans="2:14" x14ac:dyDescent="0.25">
      <c r="B45" s="6">
        <v>45261</v>
      </c>
      <c r="C45" s="7">
        <v>133.41</v>
      </c>
      <c r="D45" s="7">
        <v>134.26</v>
      </c>
      <c r="E45" s="7">
        <v>131.44</v>
      </c>
      <c r="F45" s="8">
        <v>3.3904009143253888E-3</v>
      </c>
      <c r="G45" s="8">
        <v>1.6458683065316136E-2</v>
      </c>
      <c r="H45" s="9"/>
      <c r="I45" s="10">
        <f t="shared" si="3"/>
        <v>41</v>
      </c>
      <c r="J45" s="11">
        <f t="shared" si="0"/>
        <v>-5.9929582740292364E-4</v>
      </c>
      <c r="K45" s="12">
        <f t="shared" si="1"/>
        <v>0.40423248180074356</v>
      </c>
      <c r="L45" s="11">
        <v>-1.9627149796507926E-2</v>
      </c>
      <c r="M45" s="12">
        <f t="shared" si="2"/>
        <v>0.25003009189849523</v>
      </c>
      <c r="N45" s="15"/>
    </row>
    <row r="46" spans="2:14" x14ac:dyDescent="0.25">
      <c r="B46" s="6">
        <v>45231</v>
      </c>
      <c r="C46" s="7">
        <v>133.49</v>
      </c>
      <c r="D46" s="7">
        <v>133.51</v>
      </c>
      <c r="E46" s="7">
        <v>130.46</v>
      </c>
      <c r="F46" s="8">
        <v>3.3904009143253888E-3</v>
      </c>
      <c r="G46" s="8">
        <v>1.6458683065316136E-2</v>
      </c>
      <c r="H46" s="9"/>
      <c r="I46" s="10">
        <f t="shared" si="3"/>
        <v>42</v>
      </c>
      <c r="J46" s="11">
        <f t="shared" si="0"/>
        <v>2.1112216017746599E-2</v>
      </c>
      <c r="K46" s="12">
        <f t="shared" si="1"/>
        <v>0.85920303996251968</v>
      </c>
      <c r="L46" s="11">
        <v>-1.9593565896604104E-2</v>
      </c>
      <c r="M46" s="12">
        <f t="shared" si="2"/>
        <v>0.25044128158143553</v>
      </c>
      <c r="N46" s="15"/>
    </row>
    <row r="47" spans="2:14" x14ac:dyDescent="0.25">
      <c r="B47" s="6">
        <v>45200</v>
      </c>
      <c r="C47" s="7">
        <v>130.72999999999999</v>
      </c>
      <c r="D47" s="7">
        <v>131.26</v>
      </c>
      <c r="E47" s="7">
        <v>128.12</v>
      </c>
      <c r="F47" s="8">
        <v>3.3904009143253888E-3</v>
      </c>
      <c r="G47" s="8">
        <v>1.6458683065316136E-2</v>
      </c>
      <c r="H47" s="9"/>
      <c r="I47" s="10">
        <f t="shared" si="3"/>
        <v>43</v>
      </c>
      <c r="J47" s="11">
        <f t="shared" si="0"/>
        <v>4.4563964656165744E-3</v>
      </c>
      <c r="K47" s="12">
        <f t="shared" si="1"/>
        <v>0.52582062939730267</v>
      </c>
      <c r="L47" s="11">
        <v>-1.9215987701767911E-2</v>
      </c>
      <c r="M47" s="12">
        <f t="shared" si="2"/>
        <v>0.2335206388477617</v>
      </c>
      <c r="N47" s="15"/>
    </row>
    <row r="48" spans="2:14" x14ac:dyDescent="0.25">
      <c r="B48" s="6">
        <v>45170</v>
      </c>
      <c r="C48" s="7">
        <v>130.15</v>
      </c>
      <c r="D48" s="7">
        <v>133.41</v>
      </c>
      <c r="E48" s="7">
        <v>129.88999999999999</v>
      </c>
      <c r="F48" s="8">
        <v>3.3904009143253888E-3</v>
      </c>
      <c r="G48" s="8">
        <v>1.6458683065316136E-2</v>
      </c>
      <c r="H48" s="9"/>
      <c r="I48" s="10">
        <f t="shared" si="3"/>
        <v>44</v>
      </c>
      <c r="J48" s="11">
        <f t="shared" si="0"/>
        <v>4.0888751735843609E-3</v>
      </c>
      <c r="K48" s="12">
        <f t="shared" si="1"/>
        <v>0.51692524815929475</v>
      </c>
      <c r="L48" s="11">
        <v>-1.8941941268773799E-2</v>
      </c>
      <c r="M48" s="12">
        <f t="shared" si="2"/>
        <v>0.23690396818285619</v>
      </c>
      <c r="N48" s="15"/>
    </row>
    <row r="49" spans="2:14" x14ac:dyDescent="0.25">
      <c r="B49" s="6">
        <v>45078</v>
      </c>
      <c r="C49" s="7">
        <v>129.62</v>
      </c>
      <c r="D49" s="7">
        <v>130.29</v>
      </c>
      <c r="E49" s="7">
        <v>124.89</v>
      </c>
      <c r="F49" s="8">
        <v>3.3904009143253888E-3</v>
      </c>
      <c r="G49" s="8">
        <v>1.6458683065316136E-2</v>
      </c>
      <c r="H49" s="9"/>
      <c r="I49" s="10">
        <f t="shared" si="3"/>
        <v>45</v>
      </c>
      <c r="J49" s="11">
        <f t="shared" si="0"/>
        <v>3.6794112941929358E-2</v>
      </c>
      <c r="K49" s="12">
        <f t="shared" si="1"/>
        <v>0.9787988238468317</v>
      </c>
      <c r="L49" s="11">
        <v>-1.8929882171141554E-2</v>
      </c>
      <c r="M49" s="12">
        <f t="shared" si="2"/>
        <v>0.21957903372341775</v>
      </c>
      <c r="N49" s="15"/>
    </row>
    <row r="50" spans="2:14" x14ac:dyDescent="0.25">
      <c r="B50" s="6">
        <v>45047</v>
      </c>
      <c r="C50" s="7">
        <v>125.02</v>
      </c>
      <c r="D50" s="7">
        <v>127.77</v>
      </c>
      <c r="E50" s="7">
        <v>124.76</v>
      </c>
      <c r="F50" s="8">
        <v>3.3904009143253888E-3</v>
      </c>
      <c r="G50" s="8">
        <v>1.6458683065316136E-2</v>
      </c>
      <c r="H50" s="9"/>
      <c r="I50" s="10">
        <f t="shared" si="3"/>
        <v>46</v>
      </c>
      <c r="J50" s="11">
        <f t="shared" si="0"/>
        <v>-1.0604621715732843E-2</v>
      </c>
      <c r="K50" s="12">
        <f t="shared" si="1"/>
        <v>0.19757570656963336</v>
      </c>
      <c r="L50" s="11">
        <v>-1.8450816862789821E-2</v>
      </c>
      <c r="M50" s="12">
        <f t="shared" si="2"/>
        <v>0.24303415568436565</v>
      </c>
      <c r="N50" s="15"/>
    </row>
    <row r="51" spans="2:14" x14ac:dyDescent="0.25">
      <c r="B51" s="6">
        <v>45017</v>
      </c>
      <c r="C51" s="7">
        <v>126.36</v>
      </c>
      <c r="D51" s="7">
        <v>128.66</v>
      </c>
      <c r="E51" s="7">
        <v>125.08</v>
      </c>
      <c r="F51" s="8">
        <v>3.3904009143253888E-3</v>
      </c>
      <c r="G51" s="8">
        <v>1.6458683065316136E-2</v>
      </c>
      <c r="H51" s="9"/>
      <c r="I51" s="10">
        <f t="shared" si="3"/>
        <v>47</v>
      </c>
      <c r="J51" s="11">
        <f t="shared" si="0"/>
        <v>1.0314224034540631E-2</v>
      </c>
      <c r="K51" s="12">
        <f t="shared" si="1"/>
        <v>0.6630052685867992</v>
      </c>
      <c r="L51" s="11">
        <v>-1.8027723910076787E-2</v>
      </c>
      <c r="M51" s="12">
        <f t="shared" si="2"/>
        <v>0.15167582545515049</v>
      </c>
      <c r="N51" s="15"/>
    </row>
    <row r="52" spans="2:14" x14ac:dyDescent="0.25">
      <c r="B52" s="6">
        <v>44986</v>
      </c>
      <c r="C52" s="7">
        <v>125.07</v>
      </c>
      <c r="D52" s="7">
        <v>130.9</v>
      </c>
      <c r="E52" s="7">
        <v>124.17</v>
      </c>
      <c r="F52" s="8">
        <v>3.3904009143253888E-3</v>
      </c>
      <c r="G52" s="8">
        <v>1.6458683065316136E-2</v>
      </c>
      <c r="H52" s="9"/>
      <c r="I52" s="10">
        <f t="shared" si="3"/>
        <v>48</v>
      </c>
      <c r="J52" s="11">
        <f t="shared" si="0"/>
        <v>-3.7404756407296347E-2</v>
      </c>
      <c r="K52" s="12">
        <f t="shared" si="1"/>
        <v>6.5942091252888021E-3</v>
      </c>
      <c r="L52" s="11">
        <v>-1.8005354752342662E-2</v>
      </c>
      <c r="M52" s="12">
        <f t="shared" si="2"/>
        <v>9.6806027225031219E-2</v>
      </c>
      <c r="N52" s="15"/>
    </row>
    <row r="53" spans="2:14" x14ac:dyDescent="0.25">
      <c r="B53" s="6" t="s">
        <v>41</v>
      </c>
      <c r="C53" s="7">
        <v>129.93</v>
      </c>
      <c r="D53" s="7">
        <v>129.94999999999999</v>
      </c>
      <c r="E53" s="7">
        <v>127.43</v>
      </c>
      <c r="F53" s="8">
        <v>3.3904009143253888E-3</v>
      </c>
      <c r="G53" s="8">
        <v>1.6458683065316136E-2</v>
      </c>
      <c r="H53" s="9"/>
      <c r="I53" s="10">
        <f t="shared" si="3"/>
        <v>49</v>
      </c>
      <c r="J53" s="11">
        <f t="shared" si="0"/>
        <v>2.4689452974306914E-3</v>
      </c>
      <c r="K53" s="12">
        <f t="shared" si="1"/>
        <v>0.47767648518446143</v>
      </c>
      <c r="L53" s="11">
        <v>-1.7928802588996873E-2</v>
      </c>
      <c r="M53" s="12">
        <f t="shared" si="2"/>
        <v>9.7605537263325895E-2</v>
      </c>
      <c r="N53" s="15"/>
    </row>
    <row r="54" spans="2:14" x14ac:dyDescent="0.25">
      <c r="B54" s="6" t="s">
        <v>42</v>
      </c>
      <c r="C54" s="7">
        <v>129.61000000000001</v>
      </c>
      <c r="D54" s="7">
        <v>130.47999999999999</v>
      </c>
      <c r="E54" s="7">
        <v>127.73</v>
      </c>
      <c r="F54" s="8">
        <v>3.3904009143253888E-3</v>
      </c>
      <c r="G54" s="8">
        <v>1.6458683065316136E-2</v>
      </c>
      <c r="H54" s="9"/>
      <c r="I54" s="10">
        <f t="shared" si="3"/>
        <v>50</v>
      </c>
      <c r="J54" s="11">
        <f t="shared" si="0"/>
        <v>2.832434147889562E-2</v>
      </c>
      <c r="K54" s="12">
        <f t="shared" si="1"/>
        <v>0.93510637911278827</v>
      </c>
      <c r="L54" s="11">
        <v>-1.7775777690273942E-2</v>
      </c>
      <c r="M54" s="12">
        <f t="shared" si="2"/>
        <v>0.25159806410123803</v>
      </c>
      <c r="N54" s="15"/>
    </row>
    <row r="55" spans="2:14" x14ac:dyDescent="0.25">
      <c r="B55" s="6" t="s">
        <v>43</v>
      </c>
      <c r="C55" s="7">
        <v>126.04</v>
      </c>
      <c r="D55" s="7">
        <v>131.03</v>
      </c>
      <c r="E55" s="7">
        <v>125.87</v>
      </c>
      <c r="F55" s="15">
        <v>-2.1148897142979207E-3</v>
      </c>
      <c r="G55" s="15">
        <v>2.5967361226204404E-2</v>
      </c>
      <c r="H55" s="9"/>
      <c r="I55" s="10">
        <f t="shared" si="3"/>
        <v>51</v>
      </c>
      <c r="J55" s="11">
        <f t="shared" si="0"/>
        <v>-3.0685226486195427E-2</v>
      </c>
      <c r="K55" s="12">
        <f t="shared" si="1"/>
        <v>0.13561372246431994</v>
      </c>
      <c r="L55" s="11">
        <v>-1.7652764306498647E-2</v>
      </c>
      <c r="M55" s="12">
        <f t="shared" si="2"/>
        <v>0.10052868267754354</v>
      </c>
      <c r="N55" s="15"/>
    </row>
    <row r="56" spans="2:14" x14ac:dyDescent="0.25">
      <c r="B56" s="6" t="s">
        <v>44</v>
      </c>
      <c r="C56" s="7">
        <v>130.03</v>
      </c>
      <c r="D56" s="7">
        <v>131.41</v>
      </c>
      <c r="E56" s="7">
        <v>128.72</v>
      </c>
      <c r="F56" s="15">
        <v>-2.1148897142979207E-3</v>
      </c>
      <c r="G56" s="15">
        <v>2.5967361226204404E-2</v>
      </c>
      <c r="H56" s="9"/>
      <c r="I56" s="10">
        <f t="shared" si="3"/>
        <v>52</v>
      </c>
      <c r="J56" s="11">
        <f t="shared" si="0"/>
        <v>-1.3878355831943079E-2</v>
      </c>
      <c r="K56" s="12">
        <f t="shared" si="1"/>
        <v>0.3252708839527535</v>
      </c>
      <c r="L56" s="11">
        <v>-1.7542715534107245E-2</v>
      </c>
      <c r="M56" s="12">
        <f t="shared" si="2"/>
        <v>0.27621467618743545</v>
      </c>
      <c r="N56" s="15"/>
    </row>
    <row r="57" spans="2:14" x14ac:dyDescent="0.25">
      <c r="B57" s="6" t="s">
        <v>45</v>
      </c>
      <c r="C57" s="7">
        <v>131.86000000000001</v>
      </c>
      <c r="D57" s="7">
        <v>132.41999999999999</v>
      </c>
      <c r="E57" s="7">
        <v>129.63999999999999</v>
      </c>
      <c r="F57" s="15">
        <v>-2.1148897142979207E-3</v>
      </c>
      <c r="G57" s="15">
        <v>2.5967361226204404E-2</v>
      </c>
      <c r="H57" s="9"/>
      <c r="I57" s="10">
        <f t="shared" si="3"/>
        <v>53</v>
      </c>
      <c r="J57" s="11">
        <f t="shared" si="0"/>
        <v>-2.7981547303937981E-3</v>
      </c>
      <c r="K57" s="12">
        <f t="shared" si="1"/>
        <v>0.48950406046633377</v>
      </c>
      <c r="L57" s="11">
        <v>-1.5909597799420028E-2</v>
      </c>
      <c r="M57" s="12">
        <f t="shared" si="2"/>
        <v>0.2976288122084626</v>
      </c>
      <c r="N57" s="15"/>
    </row>
    <row r="58" spans="2:14" x14ac:dyDescent="0.25">
      <c r="B58" s="6" t="s">
        <v>46</v>
      </c>
      <c r="C58" s="7">
        <v>132.22999999999999</v>
      </c>
      <c r="D58" s="7">
        <v>134.56</v>
      </c>
      <c r="E58" s="7">
        <v>130.30000000000001</v>
      </c>
      <c r="F58" s="15">
        <v>-2.1148897142979207E-3</v>
      </c>
      <c r="G58" s="15">
        <v>2.5967361226204404E-2</v>
      </c>
      <c r="H58" s="9"/>
      <c r="I58" s="10">
        <f t="shared" si="3"/>
        <v>54</v>
      </c>
      <c r="J58" s="11">
        <f t="shared" si="0"/>
        <v>-2.3772609819121437E-2</v>
      </c>
      <c r="K58" s="12">
        <f t="shared" si="1"/>
        <v>0.2021302836007591</v>
      </c>
      <c r="L58" s="11">
        <v>-1.5535849316010153E-2</v>
      </c>
      <c r="M58" s="12">
        <f t="shared" si="2"/>
        <v>0.30263408022371185</v>
      </c>
      <c r="N58" s="15"/>
    </row>
    <row r="59" spans="2:14" x14ac:dyDescent="0.25">
      <c r="B59" s="6" t="s">
        <v>47</v>
      </c>
      <c r="C59" s="7">
        <v>135.44999999999999</v>
      </c>
      <c r="D59" s="7">
        <v>136.81</v>
      </c>
      <c r="E59" s="7">
        <v>132.75</v>
      </c>
      <c r="F59" s="15">
        <v>-2.1148897142979207E-3</v>
      </c>
      <c r="G59" s="15">
        <v>2.5967361226204404E-2</v>
      </c>
      <c r="H59" s="9"/>
      <c r="I59" s="10">
        <f t="shared" si="3"/>
        <v>55</v>
      </c>
      <c r="J59" s="11">
        <f t="shared" si="0"/>
        <v>2.3809523809523725E-2</v>
      </c>
      <c r="K59" s="12">
        <f t="shared" si="1"/>
        <v>0.84094421709833722</v>
      </c>
      <c r="L59" s="11">
        <v>-1.5410299216643164E-2</v>
      </c>
      <c r="M59" s="12">
        <f t="shared" si="2"/>
        <v>0.30432388020214196</v>
      </c>
      <c r="N59" s="15"/>
    </row>
    <row r="60" spans="2:14" x14ac:dyDescent="0.25">
      <c r="B60" s="6" t="s">
        <v>48</v>
      </c>
      <c r="C60" s="7">
        <v>132.30000000000001</v>
      </c>
      <c r="D60" s="7">
        <v>133.25</v>
      </c>
      <c r="E60" s="7">
        <v>129.88999999999999</v>
      </c>
      <c r="F60" s="15">
        <v>-2.1148897142979207E-3</v>
      </c>
      <c r="G60" s="15">
        <v>2.5967361226204404E-2</v>
      </c>
      <c r="H60" s="9"/>
      <c r="I60" s="10">
        <f t="shared" si="3"/>
        <v>56</v>
      </c>
      <c r="J60" s="11">
        <f t="shared" si="0"/>
        <v>-5.2882072977256112E-4</v>
      </c>
      <c r="K60" s="12">
        <f t="shared" si="1"/>
        <v>0.52435198403021555</v>
      </c>
      <c r="L60" s="11">
        <v>-1.5305490147477951E-2</v>
      </c>
      <c r="M60" s="12">
        <f t="shared" si="2"/>
        <v>0.27420741052916781</v>
      </c>
      <c r="N60" s="15"/>
    </row>
    <row r="61" spans="2:14" x14ac:dyDescent="0.25">
      <c r="B61" s="6" t="s">
        <v>49</v>
      </c>
      <c r="C61" s="7">
        <v>132.37</v>
      </c>
      <c r="D61" s="7">
        <v>135.19999999999999</v>
      </c>
      <c r="E61" s="7">
        <v>131.32</v>
      </c>
      <c r="F61" s="15">
        <v>-2.1148897142979207E-3</v>
      </c>
      <c r="G61" s="15">
        <v>2.5967361226204404E-2</v>
      </c>
      <c r="H61" s="9"/>
      <c r="I61" s="10">
        <f t="shared" si="3"/>
        <v>57</v>
      </c>
      <c r="J61" s="11">
        <f t="shared" si="0"/>
        <v>-1.5909597799420028E-2</v>
      </c>
      <c r="K61" s="12">
        <f t="shared" si="1"/>
        <v>0.2976288122084626</v>
      </c>
      <c r="L61" s="11">
        <v>-1.5123739688359339E-2</v>
      </c>
      <c r="M61" s="12">
        <f t="shared" si="2"/>
        <v>0.27711354799679822</v>
      </c>
      <c r="N61" s="15"/>
    </row>
    <row r="62" spans="2:14" x14ac:dyDescent="0.25">
      <c r="B62" s="6" t="s">
        <v>50</v>
      </c>
      <c r="C62" s="7">
        <v>134.51</v>
      </c>
      <c r="D62" s="7">
        <v>137.65</v>
      </c>
      <c r="E62" s="7">
        <v>133.72999999999999</v>
      </c>
      <c r="F62" s="15">
        <v>-2.1148897142979207E-3</v>
      </c>
      <c r="G62" s="15">
        <v>2.5967361226204404E-2</v>
      </c>
      <c r="H62" s="9"/>
      <c r="I62" s="10">
        <f t="shared" si="3"/>
        <v>58</v>
      </c>
      <c r="J62" s="11">
        <f t="shared" si="0"/>
        <v>-1.4578754578754682E-2</v>
      </c>
      <c r="K62" s="12">
        <f t="shared" si="1"/>
        <v>0.31562011134926593</v>
      </c>
      <c r="L62" s="11">
        <v>-1.510192362905538E-2</v>
      </c>
      <c r="M62" s="12">
        <f t="shared" si="2"/>
        <v>0.27746339101960332</v>
      </c>
      <c r="N62" s="15"/>
    </row>
    <row r="63" spans="2:14" x14ac:dyDescent="0.25">
      <c r="B63" s="6" t="s">
        <v>51</v>
      </c>
      <c r="C63" s="7">
        <v>136.5</v>
      </c>
      <c r="D63" s="7">
        <v>141.80000000000001</v>
      </c>
      <c r="E63" s="7">
        <v>136.03</v>
      </c>
      <c r="F63" s="15">
        <v>-2.1148897142979207E-3</v>
      </c>
      <c r="G63" s="15">
        <v>2.5967361226204404E-2</v>
      </c>
      <c r="H63" s="9"/>
      <c r="I63" s="10">
        <f t="shared" si="3"/>
        <v>59</v>
      </c>
      <c r="J63" s="11">
        <f t="shared" si="0"/>
        <v>-4.6854269953215621E-2</v>
      </c>
      <c r="K63" s="12">
        <f t="shared" si="1"/>
        <v>4.2452561357692639E-2</v>
      </c>
      <c r="L63" s="11">
        <v>-1.4914633348596884E-2</v>
      </c>
      <c r="M63" s="12">
        <f t="shared" si="2"/>
        <v>0.13303017198995573</v>
      </c>
      <c r="N63" s="15"/>
    </row>
    <row r="64" spans="2:14" x14ac:dyDescent="0.25">
      <c r="B64" s="6" t="s">
        <v>52</v>
      </c>
      <c r="C64" s="7">
        <v>143.21</v>
      </c>
      <c r="D64" s="7">
        <v>146.66</v>
      </c>
      <c r="E64" s="7">
        <v>141.16</v>
      </c>
      <c r="F64" s="15">
        <v>-2.1148897142979207E-3</v>
      </c>
      <c r="G64" s="15">
        <v>2.5967361226204404E-2</v>
      </c>
      <c r="H64" s="9"/>
      <c r="I64" s="10">
        <f t="shared" si="3"/>
        <v>60</v>
      </c>
      <c r="J64" s="11">
        <f t="shared" si="0"/>
        <v>-1.5535849316010153E-2</v>
      </c>
      <c r="K64" s="12">
        <f t="shared" si="1"/>
        <v>0.30263408022371185</v>
      </c>
      <c r="L64" s="11">
        <v>-1.4757889009793135E-2</v>
      </c>
      <c r="M64" s="12">
        <f t="shared" si="2"/>
        <v>0.19135385589996454</v>
      </c>
      <c r="N64" s="15"/>
    </row>
    <row r="65" spans="2:14" x14ac:dyDescent="0.25">
      <c r="B65" s="6" t="s">
        <v>53</v>
      </c>
      <c r="C65" s="7">
        <v>145.47</v>
      </c>
      <c r="D65" s="7">
        <v>149.97</v>
      </c>
      <c r="E65" s="7">
        <v>144.24</v>
      </c>
      <c r="F65" s="15">
        <v>-2.1148897142979207E-3</v>
      </c>
      <c r="G65" s="15">
        <v>2.5967361226204404E-2</v>
      </c>
      <c r="H65" s="9"/>
      <c r="I65" s="10">
        <f t="shared" si="3"/>
        <v>61</v>
      </c>
      <c r="J65" s="11">
        <f t="shared" si="0"/>
        <v>6.782476295937423E-3</v>
      </c>
      <c r="K65" s="12">
        <f t="shared" si="1"/>
        <v>0.6340640338516188</v>
      </c>
      <c r="L65" s="11">
        <v>-1.4578754578754682E-2</v>
      </c>
      <c r="M65" s="12">
        <f t="shared" si="2"/>
        <v>0.31562011134926593</v>
      </c>
      <c r="N65" s="15"/>
    </row>
    <row r="66" spans="2:14" x14ac:dyDescent="0.25">
      <c r="B66" s="6">
        <v>44907</v>
      </c>
      <c r="C66" s="7">
        <v>144.49</v>
      </c>
      <c r="D66" s="7">
        <v>144.5</v>
      </c>
      <c r="E66" s="7">
        <v>141.06</v>
      </c>
      <c r="F66" s="15">
        <v>-2.1148897142979207E-3</v>
      </c>
      <c r="G66" s="15">
        <v>2.5967361226204404E-2</v>
      </c>
      <c r="H66" s="9"/>
      <c r="I66" s="10">
        <f t="shared" si="3"/>
        <v>62</v>
      </c>
      <c r="J66" s="11">
        <f t="shared" si="0"/>
        <v>1.6389983117613971E-2</v>
      </c>
      <c r="K66" s="12">
        <f t="shared" si="1"/>
        <v>0.76195967534912667</v>
      </c>
      <c r="L66" s="11">
        <v>-1.4496522134824219E-2</v>
      </c>
      <c r="M66" s="12">
        <f t="shared" si="2"/>
        <v>0.13856762234731818</v>
      </c>
      <c r="N66" s="15"/>
    </row>
    <row r="67" spans="2:14" x14ac:dyDescent="0.25">
      <c r="B67" s="6">
        <v>44816</v>
      </c>
      <c r="C67" s="7">
        <v>142.16</v>
      </c>
      <c r="D67" s="7">
        <v>145.57</v>
      </c>
      <c r="E67" s="7">
        <v>140.9</v>
      </c>
      <c r="F67" s="15">
        <v>-2.1148897142979207E-3</v>
      </c>
      <c r="G67" s="15">
        <v>2.5967361226204404E-2</v>
      </c>
      <c r="H67" s="9"/>
      <c r="I67" s="10">
        <f t="shared" si="3"/>
        <v>63</v>
      </c>
      <c r="J67" s="11">
        <f t="shared" si="0"/>
        <v>-3.4349807220470652E-3</v>
      </c>
      <c r="K67" s="12">
        <f t="shared" si="1"/>
        <v>0.47972788367595753</v>
      </c>
      <c r="L67" s="11">
        <v>-1.4245980598331154E-2</v>
      </c>
      <c r="M67" s="12">
        <f t="shared" si="2"/>
        <v>0.14196001304200612</v>
      </c>
      <c r="N67" s="15"/>
    </row>
    <row r="68" spans="2:14" x14ac:dyDescent="0.25">
      <c r="B68" s="6">
        <v>44785</v>
      </c>
      <c r="C68" s="7">
        <v>142.65</v>
      </c>
      <c r="D68" s="7">
        <v>143.52000000000001</v>
      </c>
      <c r="E68" s="7">
        <v>141.1</v>
      </c>
      <c r="F68" s="15">
        <v>-2.1148897142979207E-3</v>
      </c>
      <c r="G68" s="15">
        <v>2.5967361226204404E-2</v>
      </c>
      <c r="H68" s="9"/>
      <c r="I68" s="10">
        <f t="shared" si="3"/>
        <v>64</v>
      </c>
      <c r="J68" s="11">
        <f t="shared" si="0"/>
        <v>1.2132822477650018E-2</v>
      </c>
      <c r="K68" s="12">
        <f t="shared" si="1"/>
        <v>0.70838667585143689</v>
      </c>
      <c r="L68" s="11">
        <v>-1.3878743608473409E-2</v>
      </c>
      <c r="M68" s="12">
        <f t="shared" si="2"/>
        <v>0.14703333464423729</v>
      </c>
      <c r="N68" s="15"/>
    </row>
    <row r="69" spans="2:14" x14ac:dyDescent="0.25">
      <c r="B69" s="6">
        <v>44754</v>
      </c>
      <c r="C69" s="7">
        <v>140.94</v>
      </c>
      <c r="D69" s="7">
        <v>143.37</v>
      </c>
      <c r="E69" s="7">
        <v>140</v>
      </c>
      <c r="F69" s="15">
        <v>-2.1148897142979207E-3</v>
      </c>
      <c r="G69" s="15">
        <v>2.5967361226204404E-2</v>
      </c>
      <c r="H69" s="9"/>
      <c r="I69" s="10">
        <f t="shared" si="3"/>
        <v>65</v>
      </c>
      <c r="J69" s="11">
        <f t="shared" si="0"/>
        <v>-1.3784899587152788E-2</v>
      </c>
      <c r="K69" s="12">
        <f t="shared" si="1"/>
        <v>0.32656770855632428</v>
      </c>
      <c r="L69" s="11">
        <v>-1.3878355831943079E-2</v>
      </c>
      <c r="M69" s="12">
        <f t="shared" si="2"/>
        <v>0.3252708839527535</v>
      </c>
      <c r="N69" s="15"/>
    </row>
    <row r="70" spans="2:14" x14ac:dyDescent="0.25">
      <c r="B70" s="6">
        <v>44724</v>
      </c>
      <c r="C70" s="7">
        <v>142.91</v>
      </c>
      <c r="D70" s="7">
        <v>147.30000000000001</v>
      </c>
      <c r="E70" s="7">
        <v>141.91999999999999</v>
      </c>
      <c r="F70" s="15">
        <v>-2.1148897142979207E-3</v>
      </c>
      <c r="G70" s="15">
        <v>2.5967361226204404E-2</v>
      </c>
      <c r="H70" s="9"/>
      <c r="I70" s="10">
        <f t="shared" si="3"/>
        <v>66</v>
      </c>
      <c r="J70" s="11">
        <f t="shared" ref="J70:J133" si="4">C70/C71-1</f>
        <v>-2.5369978858350906E-2</v>
      </c>
      <c r="K70" s="12">
        <f t="shared" ref="K70:K133" si="5">_xlfn.NORM.S.DIST((J70-F70)/G70,1)</f>
        <v>0.18524638168495244</v>
      </c>
      <c r="L70" s="11">
        <v>-1.3784899587152788E-2</v>
      </c>
      <c r="M70" s="12">
        <f t="shared" ref="M70:M133" si="6">VLOOKUP(L70,J$5:K$254,2,0)</f>
        <v>0.32656770855632428</v>
      </c>
      <c r="N70" s="15"/>
    </row>
    <row r="71" spans="2:14" x14ac:dyDescent="0.25">
      <c r="B71" s="6">
        <v>44693</v>
      </c>
      <c r="C71" s="7">
        <v>146.63</v>
      </c>
      <c r="D71" s="7">
        <v>150.91999999999999</v>
      </c>
      <c r="E71" s="7">
        <v>145.77000000000001</v>
      </c>
      <c r="F71" s="15">
        <v>-2.1148897142979207E-3</v>
      </c>
      <c r="G71" s="15">
        <v>2.5967361226204404E-2</v>
      </c>
      <c r="H71" s="9"/>
      <c r="I71" s="10">
        <f t="shared" ref="I71:I134" si="7">I70+1</f>
        <v>67</v>
      </c>
      <c r="J71" s="11">
        <f t="shared" si="4"/>
        <v>-7.983221703538379E-3</v>
      </c>
      <c r="K71" s="12">
        <f t="shared" si="5"/>
        <v>0.41060507784196693</v>
      </c>
      <c r="L71" s="11">
        <v>-1.369025791468037E-2</v>
      </c>
      <c r="M71" s="12">
        <f t="shared" si="6"/>
        <v>0.30054787989802767</v>
      </c>
      <c r="N71" s="15"/>
    </row>
    <row r="72" spans="2:14" x14ac:dyDescent="0.25">
      <c r="B72" s="6">
        <v>44604</v>
      </c>
      <c r="C72" s="7">
        <v>147.81</v>
      </c>
      <c r="D72" s="7">
        <v>148</v>
      </c>
      <c r="E72" s="7">
        <v>145.65</v>
      </c>
      <c r="F72" s="15">
        <v>-2.1148897142979207E-3</v>
      </c>
      <c r="G72" s="15">
        <v>2.5967361226204404E-2</v>
      </c>
      <c r="H72" s="9"/>
      <c r="I72" s="10">
        <f t="shared" si="7"/>
        <v>68</v>
      </c>
      <c r="J72" s="11">
        <f t="shared" si="4"/>
        <v>-3.3713168363562751E-3</v>
      </c>
      <c r="K72" s="12">
        <f t="shared" si="5"/>
        <v>0.48070476280815666</v>
      </c>
      <c r="L72" s="11">
        <v>-1.361104076981523E-2</v>
      </c>
      <c r="M72" s="12">
        <f t="shared" si="6"/>
        <v>0.30186860663080889</v>
      </c>
      <c r="N72" s="15"/>
    </row>
    <row r="73" spans="2:14" x14ac:dyDescent="0.25">
      <c r="B73" s="6">
        <v>44573</v>
      </c>
      <c r="C73" s="7">
        <v>148.31</v>
      </c>
      <c r="D73" s="7">
        <v>149.13</v>
      </c>
      <c r="E73" s="7">
        <v>146.61000000000001</v>
      </c>
      <c r="F73" s="15">
        <v>-2.1148897142979207E-3</v>
      </c>
      <c r="G73" s="15">
        <v>2.5967361226204404E-2</v>
      </c>
      <c r="H73" s="9"/>
      <c r="I73" s="10">
        <f t="shared" si="7"/>
        <v>69</v>
      </c>
      <c r="J73" s="11">
        <f t="shared" si="4"/>
        <v>1.8915084780111169E-3</v>
      </c>
      <c r="K73" s="12">
        <f t="shared" si="5"/>
        <v>0.56130785032825714</v>
      </c>
      <c r="L73" s="11">
        <v>-1.2651555086979349E-2</v>
      </c>
      <c r="M73" s="12">
        <f t="shared" si="6"/>
        <v>0.31806779983348576</v>
      </c>
      <c r="N73" s="15"/>
    </row>
    <row r="74" spans="2:14" x14ac:dyDescent="0.25">
      <c r="B74" s="6" t="s">
        <v>54</v>
      </c>
      <c r="C74" s="7">
        <v>148.03</v>
      </c>
      <c r="D74" s="7">
        <v>148.72</v>
      </c>
      <c r="E74" s="7">
        <v>140.55000000000001</v>
      </c>
      <c r="F74" s="15">
        <v>-2.1148897142979207E-3</v>
      </c>
      <c r="G74" s="15">
        <v>2.5967361226204404E-2</v>
      </c>
      <c r="H74" s="9"/>
      <c r="I74" s="10">
        <f t="shared" si="7"/>
        <v>70</v>
      </c>
      <c r="J74" s="11">
        <f t="shared" si="4"/>
        <v>4.8593893886803352E-2</v>
      </c>
      <c r="K74" s="12">
        <f t="shared" si="5"/>
        <v>0.97457771298945373</v>
      </c>
      <c r="L74" s="11">
        <v>-1.1908911351225626E-2</v>
      </c>
      <c r="M74" s="12">
        <f t="shared" si="6"/>
        <v>0.33218663098522117</v>
      </c>
      <c r="N74" s="15"/>
    </row>
    <row r="75" spans="2:14" x14ac:dyDescent="0.25">
      <c r="B75" s="6" t="s">
        <v>55</v>
      </c>
      <c r="C75" s="7">
        <v>141.16999999999999</v>
      </c>
      <c r="D75" s="7">
        <v>144.81</v>
      </c>
      <c r="E75" s="7">
        <v>140.36000000000001</v>
      </c>
      <c r="F75" s="15">
        <v>-2.1148897142979207E-3</v>
      </c>
      <c r="G75" s="15">
        <v>2.5967361226204404E-2</v>
      </c>
      <c r="H75" s="9"/>
      <c r="I75" s="10">
        <f t="shared" si="7"/>
        <v>71</v>
      </c>
      <c r="J75" s="11">
        <f t="shared" si="4"/>
        <v>-2.1148245735681637E-2</v>
      </c>
      <c r="K75" s="12">
        <f t="shared" si="5"/>
        <v>0.23178766752453916</v>
      </c>
      <c r="L75" s="11">
        <v>-1.0960162761698644E-2</v>
      </c>
      <c r="M75" s="12">
        <f t="shared" si="6"/>
        <v>0.34747308926052101</v>
      </c>
      <c r="N75" s="15"/>
    </row>
    <row r="76" spans="2:14" x14ac:dyDescent="0.25">
      <c r="B76" s="6" t="s">
        <v>56</v>
      </c>
      <c r="C76" s="7">
        <v>144.22</v>
      </c>
      <c r="D76" s="7">
        <v>146.63999999999999</v>
      </c>
      <c r="E76" s="7">
        <v>143.38</v>
      </c>
      <c r="F76" s="15">
        <v>-2.1148897142979207E-3</v>
      </c>
      <c r="G76" s="15">
        <v>2.5967361226204404E-2</v>
      </c>
      <c r="H76" s="9"/>
      <c r="I76" s="10">
        <f t="shared" si="7"/>
        <v>72</v>
      </c>
      <c r="J76" s="11">
        <f t="shared" si="4"/>
        <v>-2.6264263047734882E-2</v>
      </c>
      <c r="K76" s="12">
        <f t="shared" si="5"/>
        <v>0.17618826000220617</v>
      </c>
      <c r="L76" s="11">
        <v>-1.0672286044456691E-2</v>
      </c>
      <c r="M76" s="12">
        <f t="shared" si="6"/>
        <v>0.3504054528785111</v>
      </c>
      <c r="N76" s="15"/>
    </row>
    <row r="77" spans="2:14" x14ac:dyDescent="0.25">
      <c r="B77" s="6" t="s">
        <v>57</v>
      </c>
      <c r="C77" s="7">
        <v>148.11000000000001</v>
      </c>
      <c r="D77" s="7">
        <v>148.88</v>
      </c>
      <c r="E77" s="7">
        <v>147.12</v>
      </c>
      <c r="F77" s="15">
        <v>-2.1148897142979207E-3</v>
      </c>
      <c r="G77" s="15">
        <v>2.5967361226204404E-2</v>
      </c>
      <c r="H77" s="9"/>
      <c r="I77" s="10">
        <f t="shared" si="7"/>
        <v>73</v>
      </c>
      <c r="J77" s="11">
        <f t="shared" si="4"/>
        <v>-1.9593565896604104E-2</v>
      </c>
      <c r="K77" s="12">
        <f t="shared" si="5"/>
        <v>0.25044128158143553</v>
      </c>
      <c r="L77" s="11">
        <v>-1.0634950600969084E-2</v>
      </c>
      <c r="M77" s="12">
        <f t="shared" si="6"/>
        <v>0.35324078807332282</v>
      </c>
      <c r="N77" s="15"/>
    </row>
    <row r="78" spans="2:14" x14ac:dyDescent="0.25">
      <c r="B78" s="6" t="s">
        <v>58</v>
      </c>
      <c r="C78" s="7">
        <v>151.07</v>
      </c>
      <c r="D78" s="7">
        <v>151.83000000000001</v>
      </c>
      <c r="E78" s="7">
        <v>149.34</v>
      </c>
      <c r="F78" s="15">
        <v>-2.1148897142979207E-3</v>
      </c>
      <c r="G78" s="15">
        <v>2.5967361226204404E-2</v>
      </c>
      <c r="H78" s="9"/>
      <c r="I78" s="10">
        <f t="shared" si="7"/>
        <v>74</v>
      </c>
      <c r="J78" s="11">
        <f t="shared" si="4"/>
        <v>5.9262218670927957E-3</v>
      </c>
      <c r="K78" s="12">
        <f t="shared" si="5"/>
        <v>0.62159109478511088</v>
      </c>
      <c r="L78" s="11">
        <v>-1.0604621715732843E-2</v>
      </c>
      <c r="M78" s="12">
        <f t="shared" si="6"/>
        <v>0.19757570656963336</v>
      </c>
      <c r="N78" s="15"/>
    </row>
    <row r="79" spans="2:14" x14ac:dyDescent="0.25">
      <c r="B79" s="6" t="s">
        <v>59</v>
      </c>
      <c r="C79" s="7">
        <v>150.18</v>
      </c>
      <c r="D79" s="7">
        <v>150.41999999999999</v>
      </c>
      <c r="E79" s="7">
        <v>146.93</v>
      </c>
      <c r="F79" s="15">
        <v>-2.1148897142979207E-3</v>
      </c>
      <c r="G79" s="15">
        <v>2.5967361226204404E-2</v>
      </c>
      <c r="H79" s="9"/>
      <c r="I79" s="10">
        <f t="shared" si="7"/>
        <v>75</v>
      </c>
      <c r="J79" s="11">
        <f t="shared" si="4"/>
        <v>1.466117154246338E-2</v>
      </c>
      <c r="K79" s="12">
        <f t="shared" si="5"/>
        <v>0.74087461141546207</v>
      </c>
      <c r="L79" s="11">
        <v>-1.0429408356402492E-2</v>
      </c>
      <c r="M79" s="12">
        <f t="shared" si="6"/>
        <v>0.20054762491381842</v>
      </c>
      <c r="N79" s="15"/>
    </row>
    <row r="80" spans="2:14" x14ac:dyDescent="0.25">
      <c r="B80" s="6" t="s">
        <v>60</v>
      </c>
      <c r="C80" s="7">
        <v>148.01</v>
      </c>
      <c r="D80" s="7">
        <v>150.37</v>
      </c>
      <c r="E80" s="7">
        <v>147.72</v>
      </c>
      <c r="F80" s="15">
        <v>-2.1148897142979207E-3</v>
      </c>
      <c r="G80" s="15">
        <v>2.5967361226204404E-2</v>
      </c>
      <c r="H80" s="9"/>
      <c r="I80" s="10">
        <f t="shared" si="7"/>
        <v>76</v>
      </c>
      <c r="J80" s="11">
        <f t="shared" si="4"/>
        <v>-2.1680216802168029E-2</v>
      </c>
      <c r="K80" s="12">
        <f t="shared" si="5"/>
        <v>0.22558724277397535</v>
      </c>
      <c r="L80" s="11">
        <v>-1.0254949437402017E-2</v>
      </c>
      <c r="M80" s="12">
        <f t="shared" si="6"/>
        <v>0.36002305271127366</v>
      </c>
      <c r="N80" s="15"/>
    </row>
    <row r="81" spans="2:14" x14ac:dyDescent="0.25">
      <c r="B81" s="6" t="s">
        <v>61</v>
      </c>
      <c r="C81" s="7">
        <v>151.29</v>
      </c>
      <c r="D81" s="7">
        <v>152.69999999999999</v>
      </c>
      <c r="E81" s="7">
        <v>149.97</v>
      </c>
      <c r="F81" s="15">
        <v>-2.1148897142979207E-3</v>
      </c>
      <c r="G81" s="15">
        <v>2.5967361226204404E-2</v>
      </c>
      <c r="H81" s="9"/>
      <c r="I81" s="10">
        <f t="shared" si="7"/>
        <v>77</v>
      </c>
      <c r="J81" s="11">
        <f t="shared" si="4"/>
        <v>3.781847133757843E-3</v>
      </c>
      <c r="K81" s="12">
        <f t="shared" si="5"/>
        <v>0.58982025724144116</v>
      </c>
      <c r="L81" s="11">
        <v>-9.6178507309566674E-3</v>
      </c>
      <c r="M81" s="12">
        <f t="shared" si="6"/>
        <v>0.3714925151718097</v>
      </c>
      <c r="N81" s="15"/>
    </row>
    <row r="82" spans="2:14" x14ac:dyDescent="0.25">
      <c r="B82" s="6" t="s">
        <v>62</v>
      </c>
      <c r="C82" s="7">
        <v>150.72</v>
      </c>
      <c r="D82" s="7">
        <v>151.47999999999999</v>
      </c>
      <c r="E82" s="7">
        <v>146.15</v>
      </c>
      <c r="F82" s="15">
        <v>-2.1148897142979207E-3</v>
      </c>
      <c r="G82" s="15">
        <v>2.5967361226204404E-2</v>
      </c>
      <c r="H82" s="9"/>
      <c r="I82" s="10">
        <f t="shared" si="7"/>
        <v>78</v>
      </c>
      <c r="J82" s="11">
        <f t="shared" si="4"/>
        <v>1.2971301834800775E-2</v>
      </c>
      <c r="K82" s="12">
        <f t="shared" si="5"/>
        <v>0.71936880317176921</v>
      </c>
      <c r="L82" s="11">
        <v>-9.4856379425516391E-3</v>
      </c>
      <c r="M82" s="12">
        <f t="shared" si="6"/>
        <v>0.38826395521984314</v>
      </c>
      <c r="N82" s="15"/>
    </row>
    <row r="83" spans="2:14" x14ac:dyDescent="0.25">
      <c r="B83" s="6" t="s">
        <v>63</v>
      </c>
      <c r="C83" s="7">
        <v>148.79</v>
      </c>
      <c r="D83" s="7">
        <v>149.87</v>
      </c>
      <c r="E83" s="7">
        <v>147.29</v>
      </c>
      <c r="F83" s="15">
        <v>-2.1148897142979207E-3</v>
      </c>
      <c r="G83" s="15">
        <v>2.5967361226204404E-2</v>
      </c>
      <c r="H83" s="9"/>
      <c r="I83" s="10">
        <f t="shared" si="7"/>
        <v>79</v>
      </c>
      <c r="J83" s="11">
        <f t="shared" si="4"/>
        <v>-8.3311117035457238E-3</v>
      </c>
      <c r="K83" s="12">
        <f t="shared" si="5"/>
        <v>0.405403153551398</v>
      </c>
      <c r="L83" s="11">
        <v>-9.2873506284441021E-3</v>
      </c>
      <c r="M83" s="12">
        <f t="shared" si="6"/>
        <v>0.2704898195465637</v>
      </c>
      <c r="N83" s="15"/>
    </row>
    <row r="84" spans="2:14" x14ac:dyDescent="0.25">
      <c r="B84" s="6" t="s">
        <v>64</v>
      </c>
      <c r="C84" s="7">
        <v>150.04</v>
      </c>
      <c r="D84" s="7">
        <v>153.59</v>
      </c>
      <c r="E84" s="7">
        <v>148.56</v>
      </c>
      <c r="F84" s="15">
        <v>-2.1148897142979207E-3</v>
      </c>
      <c r="G84" s="15">
        <v>2.5967361226204404E-2</v>
      </c>
      <c r="H84" s="9"/>
      <c r="I84" s="10">
        <f t="shared" si="7"/>
        <v>80</v>
      </c>
      <c r="J84" s="11">
        <f t="shared" si="4"/>
        <v>1.1869436201780381E-2</v>
      </c>
      <c r="K84" s="12">
        <f t="shared" si="5"/>
        <v>0.70489603320577832</v>
      </c>
      <c r="L84" s="11">
        <v>-8.826413860738791E-3</v>
      </c>
      <c r="M84" s="12">
        <f t="shared" si="6"/>
        <v>0.27783285594536633</v>
      </c>
      <c r="N84" s="15"/>
    </row>
    <row r="85" spans="2:14" x14ac:dyDescent="0.25">
      <c r="B85" s="6" t="s">
        <v>65</v>
      </c>
      <c r="C85" s="7">
        <v>148.28</v>
      </c>
      <c r="D85" s="7">
        <v>150.28</v>
      </c>
      <c r="E85" s="7">
        <v>147.43</v>
      </c>
      <c r="F85" s="15">
        <v>-2.1148897142979207E-3</v>
      </c>
      <c r="G85" s="15">
        <v>2.5967361226204404E-2</v>
      </c>
      <c r="H85" s="9"/>
      <c r="I85" s="10">
        <f t="shared" si="7"/>
        <v>81</v>
      </c>
      <c r="J85" s="11">
        <f t="shared" si="4"/>
        <v>-9.4856379425516391E-3</v>
      </c>
      <c r="K85" s="12">
        <f t="shared" si="5"/>
        <v>0.38826395521984314</v>
      </c>
      <c r="L85" s="11">
        <v>-8.3311117035457238E-3</v>
      </c>
      <c r="M85" s="12">
        <f t="shared" si="6"/>
        <v>0.405403153551398</v>
      </c>
      <c r="N85" s="15"/>
    </row>
    <row r="86" spans="2:14" x14ac:dyDescent="0.25">
      <c r="B86" s="6">
        <v>44876</v>
      </c>
      <c r="C86" s="7">
        <v>149.69999999999999</v>
      </c>
      <c r="D86" s="7">
        <v>150.01</v>
      </c>
      <c r="E86" s="7">
        <v>144.37</v>
      </c>
      <c r="F86" s="15">
        <v>-2.1148897142979207E-3</v>
      </c>
      <c r="G86" s="15">
        <v>2.5967361226204404E-2</v>
      </c>
      <c r="H86" s="9"/>
      <c r="I86" s="10">
        <f t="shared" si="7"/>
        <v>82</v>
      </c>
      <c r="J86" s="11">
        <f t="shared" si="4"/>
        <v>1.9268741063525496E-2</v>
      </c>
      <c r="K86" s="12">
        <f t="shared" si="5"/>
        <v>0.79488276517813239</v>
      </c>
      <c r="L86" s="11">
        <v>-8.2151338168281463E-3</v>
      </c>
      <c r="M86" s="12">
        <f t="shared" si="6"/>
        <v>0.39713761258971686</v>
      </c>
      <c r="N86" s="15"/>
    </row>
    <row r="87" spans="2:14" x14ac:dyDescent="0.25">
      <c r="B87" s="6">
        <v>44845</v>
      </c>
      <c r="C87" s="7">
        <v>146.87</v>
      </c>
      <c r="D87" s="7">
        <v>146.87</v>
      </c>
      <c r="E87" s="7">
        <v>139.5</v>
      </c>
      <c r="F87" s="15">
        <v>-2.1148897142979207E-3</v>
      </c>
      <c r="G87" s="15">
        <v>2.5967361226204404E-2</v>
      </c>
      <c r="H87" s="9"/>
      <c r="I87" s="10">
        <f t="shared" si="7"/>
        <v>83</v>
      </c>
      <c r="J87" s="11">
        <f t="shared" si="4"/>
        <v>8.897456810261728E-2</v>
      </c>
      <c r="K87" s="12">
        <f t="shared" si="5"/>
        <v>0.9997741232448073</v>
      </c>
      <c r="L87" s="11">
        <v>-8.1107177341486203E-3</v>
      </c>
      <c r="M87" s="12">
        <f t="shared" si="6"/>
        <v>0.28942374578063335</v>
      </c>
      <c r="N87" s="15"/>
    </row>
    <row r="88" spans="2:14" x14ac:dyDescent="0.25">
      <c r="B88" s="6">
        <v>44815</v>
      </c>
      <c r="C88" s="7">
        <v>134.87</v>
      </c>
      <c r="D88" s="7">
        <v>138.55000000000001</v>
      </c>
      <c r="E88" s="7">
        <v>134.59</v>
      </c>
      <c r="F88" s="15">
        <v>-2.1148897142979207E-3</v>
      </c>
      <c r="G88" s="15">
        <v>2.5967361226204404E-2</v>
      </c>
      <c r="H88" s="9"/>
      <c r="I88" s="10">
        <f t="shared" si="7"/>
        <v>84</v>
      </c>
      <c r="J88" s="11">
        <f t="shared" si="4"/>
        <v>-3.3189964157706031E-2</v>
      </c>
      <c r="K88" s="12">
        <f t="shared" si="5"/>
        <v>0.11571225456022542</v>
      </c>
      <c r="L88" s="11">
        <v>-7.983221703538379E-3</v>
      </c>
      <c r="M88" s="12">
        <f t="shared" si="6"/>
        <v>0.41060507784196693</v>
      </c>
      <c r="N88" s="15"/>
    </row>
    <row r="89" spans="2:14" x14ac:dyDescent="0.25">
      <c r="B89" s="6">
        <v>44784</v>
      </c>
      <c r="C89" s="7">
        <v>139.5</v>
      </c>
      <c r="D89" s="7">
        <v>141.43</v>
      </c>
      <c r="E89" s="7">
        <v>137.49</v>
      </c>
      <c r="F89" s="15">
        <v>-2.1148897142979207E-3</v>
      </c>
      <c r="G89" s="15">
        <v>2.5967361226204404E-2</v>
      </c>
      <c r="H89" s="9"/>
      <c r="I89" s="10">
        <f t="shared" si="7"/>
        <v>85</v>
      </c>
      <c r="J89" s="11">
        <f t="shared" si="4"/>
        <v>4.1750647854881251E-3</v>
      </c>
      <c r="K89" s="12">
        <f t="shared" si="5"/>
        <v>0.5956972432803902</v>
      </c>
      <c r="L89" s="11">
        <v>-7.5466788107474425E-3</v>
      </c>
      <c r="M89" s="12">
        <f t="shared" si="6"/>
        <v>0.25317963826700912</v>
      </c>
      <c r="N89" s="15"/>
    </row>
    <row r="90" spans="2:14" x14ac:dyDescent="0.25">
      <c r="B90" s="6">
        <v>44753</v>
      </c>
      <c r="C90" s="7">
        <v>138.91999999999999</v>
      </c>
      <c r="D90" s="7">
        <v>139.15</v>
      </c>
      <c r="E90" s="7">
        <v>135.66999999999999</v>
      </c>
      <c r="F90" s="15">
        <v>-2.1148897142979207E-3</v>
      </c>
      <c r="G90" s="15">
        <v>2.5967361226204404E-2</v>
      </c>
      <c r="H90" s="9"/>
      <c r="I90" s="10">
        <f t="shared" si="7"/>
        <v>86</v>
      </c>
      <c r="J90" s="11">
        <f t="shared" si="4"/>
        <v>3.9022980199450163E-3</v>
      </c>
      <c r="K90" s="12">
        <f t="shared" si="5"/>
        <v>0.59162271232956254</v>
      </c>
      <c r="L90" s="11">
        <v>-7.3982737361283357E-3</v>
      </c>
      <c r="M90" s="12">
        <f t="shared" si="6"/>
        <v>0.30118273040887045</v>
      </c>
      <c r="N90" s="15"/>
    </row>
    <row r="91" spans="2:14" x14ac:dyDescent="0.25">
      <c r="B91" s="6">
        <v>44662</v>
      </c>
      <c r="C91" s="7">
        <v>138.38</v>
      </c>
      <c r="D91" s="7">
        <v>142.66999999999999</v>
      </c>
      <c r="E91" s="7">
        <v>134.38</v>
      </c>
      <c r="F91" s="15">
        <v>-2.1148897142979207E-3</v>
      </c>
      <c r="G91" s="15">
        <v>2.5967361226204404E-2</v>
      </c>
      <c r="H91" s="9"/>
      <c r="I91" s="10">
        <f t="shared" si="7"/>
        <v>87</v>
      </c>
      <c r="J91" s="11">
        <f t="shared" si="4"/>
        <v>-3.6002304147465525E-3</v>
      </c>
      <c r="K91" s="12">
        <f t="shared" si="5"/>
        <v>0.47719282192379803</v>
      </c>
      <c r="L91" s="11">
        <v>-6.911532385465935E-3</v>
      </c>
      <c r="M91" s="12">
        <f t="shared" si="6"/>
        <v>0.26568142822691054</v>
      </c>
      <c r="N91" s="15"/>
    </row>
    <row r="92" spans="2:14" x14ac:dyDescent="0.25">
      <c r="B92" s="6">
        <v>44631</v>
      </c>
      <c r="C92" s="7">
        <v>138.88</v>
      </c>
      <c r="D92" s="7">
        <v>142.80000000000001</v>
      </c>
      <c r="E92" s="7">
        <v>138.75</v>
      </c>
      <c r="F92" s="15">
        <v>-2.1148897142979207E-3</v>
      </c>
      <c r="G92" s="15">
        <v>2.5967361226204404E-2</v>
      </c>
      <c r="H92" s="9"/>
      <c r="I92" s="10">
        <f t="shared" si="7"/>
        <v>88</v>
      </c>
      <c r="J92" s="11">
        <f t="shared" si="4"/>
        <v>-4.2405019651106657E-2</v>
      </c>
      <c r="K92" s="12">
        <f t="shared" si="5"/>
        <v>6.0382797633418805E-2</v>
      </c>
      <c r="L92" s="11">
        <v>-6.6495306213678607E-3</v>
      </c>
      <c r="M92" s="12">
        <f t="shared" si="6"/>
        <v>0.41188806030514613</v>
      </c>
      <c r="N92" s="15"/>
    </row>
    <row r="93" spans="2:14" x14ac:dyDescent="0.25">
      <c r="B93" s="6">
        <v>44603</v>
      </c>
      <c r="C93" s="7">
        <v>145.03</v>
      </c>
      <c r="D93" s="7">
        <v>152.16999999999999</v>
      </c>
      <c r="E93" s="7">
        <v>145</v>
      </c>
      <c r="F93" s="15">
        <v>-2.1148897142979207E-3</v>
      </c>
      <c r="G93" s="15">
        <v>2.5967361226204404E-2</v>
      </c>
      <c r="H93" s="9"/>
      <c r="I93" s="10">
        <f t="shared" si="7"/>
        <v>89</v>
      </c>
      <c r="J93" s="11">
        <f t="shared" si="4"/>
        <v>-3.7305011616329264E-2</v>
      </c>
      <c r="K93" s="12">
        <f t="shared" si="5"/>
        <v>8.7682111225269546E-2</v>
      </c>
      <c r="L93" s="11">
        <v>-6.6256830601092442E-3</v>
      </c>
      <c r="M93" s="12">
        <f t="shared" si="6"/>
        <v>0.42673793420021561</v>
      </c>
      <c r="N93" s="15"/>
    </row>
    <row r="94" spans="2:14" x14ac:dyDescent="0.25">
      <c r="B94" s="6">
        <v>44572</v>
      </c>
      <c r="C94" s="7">
        <v>150.65</v>
      </c>
      <c r="D94" s="7">
        <v>155.44999999999999</v>
      </c>
      <c r="E94" s="7">
        <v>149.13</v>
      </c>
      <c r="F94" s="15">
        <v>-2.1148897142979207E-3</v>
      </c>
      <c r="G94" s="15">
        <v>2.5967361226204404E-2</v>
      </c>
      <c r="H94" s="9"/>
      <c r="I94" s="10">
        <f t="shared" si="7"/>
        <v>90</v>
      </c>
      <c r="J94" s="11">
        <f t="shared" si="4"/>
        <v>-1.7542715534107245E-2</v>
      </c>
      <c r="K94" s="12">
        <f t="shared" si="5"/>
        <v>0.27621467618743545</v>
      </c>
      <c r="L94" s="11">
        <v>-6.3752276867030666E-3</v>
      </c>
      <c r="M94" s="12">
        <f t="shared" si="6"/>
        <v>0.431444616601727</v>
      </c>
      <c r="N94" s="15"/>
    </row>
    <row r="95" spans="2:14" x14ac:dyDescent="0.25">
      <c r="B95" s="6" t="s">
        <v>66</v>
      </c>
      <c r="C95" s="7">
        <v>153.34</v>
      </c>
      <c r="D95" s="7">
        <v>154.24</v>
      </c>
      <c r="E95" s="7">
        <v>151.91999999999999</v>
      </c>
      <c r="F95" s="15">
        <v>-2.1148897142979207E-3</v>
      </c>
      <c r="G95" s="15">
        <v>2.5967361226204404E-2</v>
      </c>
      <c r="H95" s="9"/>
      <c r="I95" s="10">
        <f t="shared" si="7"/>
        <v>91</v>
      </c>
      <c r="J95" s="11">
        <f t="shared" si="4"/>
        <v>-1.5410299216643164E-2</v>
      </c>
      <c r="K95" s="12">
        <f t="shared" si="5"/>
        <v>0.30432388020214196</v>
      </c>
      <c r="L95" s="11">
        <v>-6.1534674789244237E-3</v>
      </c>
      <c r="M95" s="12">
        <f t="shared" si="6"/>
        <v>0.32222759081871355</v>
      </c>
      <c r="N95" s="15"/>
    </row>
    <row r="96" spans="2:14" x14ac:dyDescent="0.25">
      <c r="B96" s="6" t="s">
        <v>67</v>
      </c>
      <c r="C96" s="7">
        <v>155.74</v>
      </c>
      <c r="D96" s="7">
        <v>157.5</v>
      </c>
      <c r="E96" s="7">
        <v>147.82</v>
      </c>
      <c r="F96" s="15">
        <v>-2.1148897142979207E-3</v>
      </c>
      <c r="G96" s="15">
        <v>2.5967361226204404E-2</v>
      </c>
      <c r="H96" s="9"/>
      <c r="I96" s="10">
        <f t="shared" si="7"/>
        <v>92</v>
      </c>
      <c r="J96" s="11">
        <f t="shared" si="4"/>
        <v>7.555248618784538E-2</v>
      </c>
      <c r="K96" s="12">
        <f t="shared" si="5"/>
        <v>0.99860949692214418</v>
      </c>
      <c r="L96" s="11">
        <v>-5.3700161836103266E-3</v>
      </c>
      <c r="M96" s="12">
        <f t="shared" si="6"/>
        <v>0.29727047414826974</v>
      </c>
      <c r="N96" s="15"/>
    </row>
    <row r="97" spans="2:14" x14ac:dyDescent="0.25">
      <c r="B97" s="6" t="s">
        <v>68</v>
      </c>
      <c r="C97" s="7">
        <v>144.80000000000001</v>
      </c>
      <c r="D97" s="7">
        <v>149.05000000000001</v>
      </c>
      <c r="E97" s="7">
        <v>144.13</v>
      </c>
      <c r="F97" s="15">
        <v>-2.1148897142979207E-3</v>
      </c>
      <c r="G97" s="15">
        <v>2.5967361226204404E-2</v>
      </c>
      <c r="H97" s="9"/>
      <c r="I97" s="10">
        <f t="shared" si="7"/>
        <v>93</v>
      </c>
      <c r="J97" s="11">
        <f t="shared" si="4"/>
        <v>-3.0465349849347012E-2</v>
      </c>
      <c r="K97" s="12">
        <f t="shared" si="5"/>
        <v>0.13746647632401321</v>
      </c>
      <c r="L97" s="11">
        <v>-5.3461641272385396E-3</v>
      </c>
      <c r="M97" s="12">
        <f t="shared" si="6"/>
        <v>0.3361929636961542</v>
      </c>
      <c r="N97" s="15"/>
    </row>
    <row r="98" spans="2:14" x14ac:dyDescent="0.25">
      <c r="B98" s="6" t="s">
        <v>69</v>
      </c>
      <c r="C98" s="7">
        <v>149.35</v>
      </c>
      <c r="D98" s="7">
        <v>151.99</v>
      </c>
      <c r="E98" s="7">
        <v>148.04</v>
      </c>
      <c r="F98" s="15">
        <v>-2.1148897142979207E-3</v>
      </c>
      <c r="G98" s="15">
        <v>2.5967361226204404E-2</v>
      </c>
      <c r="H98" s="9"/>
      <c r="I98" s="10">
        <f t="shared" si="7"/>
        <v>94</v>
      </c>
      <c r="J98" s="11">
        <f t="shared" si="4"/>
        <v>-1.9627149796507926E-2</v>
      </c>
      <c r="K98" s="12">
        <f t="shared" si="5"/>
        <v>0.25003009189849523</v>
      </c>
      <c r="L98" s="11">
        <v>-5.0433730078676131E-3</v>
      </c>
      <c r="M98" s="12">
        <f t="shared" si="6"/>
        <v>0.34149107740209683</v>
      </c>
      <c r="N98" s="15"/>
    </row>
    <row r="99" spans="2:14" x14ac:dyDescent="0.25">
      <c r="B99" s="6" t="s">
        <v>70</v>
      </c>
      <c r="C99" s="7">
        <v>152.34</v>
      </c>
      <c r="D99" s="7">
        <v>152.49</v>
      </c>
      <c r="E99" s="7">
        <v>149.36000000000001</v>
      </c>
      <c r="F99" s="15">
        <v>-2.1148897142979207E-3</v>
      </c>
      <c r="G99" s="15">
        <v>2.5967361226204404E-2</v>
      </c>
      <c r="H99" s="9"/>
      <c r="I99" s="10">
        <f t="shared" si="7"/>
        <v>95</v>
      </c>
      <c r="J99" s="11">
        <f t="shared" si="4"/>
        <v>1.9337571094011574E-2</v>
      </c>
      <c r="K99" s="12">
        <f t="shared" si="5"/>
        <v>0.79563531227270723</v>
      </c>
      <c r="L99" s="11">
        <v>-4.8436285355498709E-3</v>
      </c>
      <c r="M99" s="12">
        <f t="shared" si="6"/>
        <v>0.44031359063223835</v>
      </c>
      <c r="N99" s="15"/>
    </row>
    <row r="100" spans="2:14" x14ac:dyDescent="0.25">
      <c r="B100" s="6" t="s">
        <v>71</v>
      </c>
      <c r="C100" s="7">
        <v>149.44999999999999</v>
      </c>
      <c r="D100" s="7">
        <v>150.22999999999999</v>
      </c>
      <c r="E100" s="7">
        <v>146</v>
      </c>
      <c r="F100" s="15">
        <v>-2.1148897142979207E-3</v>
      </c>
      <c r="G100" s="15">
        <v>2.5967361226204404E-2</v>
      </c>
      <c r="H100" s="9"/>
      <c r="I100" s="10">
        <f t="shared" si="7"/>
        <v>96</v>
      </c>
      <c r="J100" s="11">
        <f t="shared" si="4"/>
        <v>1.4802743260677431E-2</v>
      </c>
      <c r="K100" s="12">
        <f t="shared" si="5"/>
        <v>0.74263683331907038</v>
      </c>
      <c r="L100" s="11">
        <v>-4.7007647512803397E-3</v>
      </c>
      <c r="M100" s="12">
        <f t="shared" si="6"/>
        <v>0.31149941623252064</v>
      </c>
      <c r="N100" s="15"/>
    </row>
    <row r="101" spans="2:14" x14ac:dyDescent="0.25">
      <c r="B101" s="6" t="s">
        <v>72</v>
      </c>
      <c r="C101" s="7">
        <v>147.27000000000001</v>
      </c>
      <c r="D101" s="7">
        <v>147.85</v>
      </c>
      <c r="E101" s="7">
        <v>142.65</v>
      </c>
      <c r="F101" s="15">
        <v>-2.1148897142979207E-3</v>
      </c>
      <c r="G101" s="15">
        <v>2.5967361226204404E-2</v>
      </c>
      <c r="H101" s="9"/>
      <c r="I101" s="10">
        <f t="shared" si="7"/>
        <v>97</v>
      </c>
      <c r="J101" s="11">
        <f t="shared" si="4"/>
        <v>2.7059069670130498E-2</v>
      </c>
      <c r="K101" s="12">
        <f t="shared" si="5"/>
        <v>0.86938436783868245</v>
      </c>
      <c r="L101" s="11">
        <v>-4.6049791336881807E-3</v>
      </c>
      <c r="M101" s="12">
        <f t="shared" si="6"/>
        <v>0.46495186114897885</v>
      </c>
      <c r="N101" s="15"/>
    </row>
    <row r="102" spans="2:14" x14ac:dyDescent="0.25">
      <c r="B102" s="6" t="s">
        <v>73</v>
      </c>
      <c r="C102" s="7">
        <v>143.38999999999999</v>
      </c>
      <c r="D102" s="7">
        <v>145.88999999999999</v>
      </c>
      <c r="E102" s="7">
        <v>142.65</v>
      </c>
      <c r="F102" s="15">
        <v>-2.1148897142979207E-3</v>
      </c>
      <c r="G102" s="15">
        <v>2.5967361226204404E-2</v>
      </c>
      <c r="H102" s="9"/>
      <c r="I102" s="10">
        <f t="shared" si="7"/>
        <v>98</v>
      </c>
      <c r="J102" s="11">
        <f t="shared" si="4"/>
        <v>-3.2670652022801505E-3</v>
      </c>
      <c r="K102" s="12">
        <f t="shared" si="5"/>
        <v>0.48230468097715729</v>
      </c>
      <c r="L102" s="11">
        <v>-4.4315764594659024E-3</v>
      </c>
      <c r="M102" s="12">
        <f t="shared" si="6"/>
        <v>0.46825137356062174</v>
      </c>
      <c r="N102" s="15"/>
    </row>
    <row r="103" spans="2:14" x14ac:dyDescent="0.25">
      <c r="B103" s="6" t="s">
        <v>74</v>
      </c>
      <c r="C103" s="7">
        <v>143.86000000000001</v>
      </c>
      <c r="D103" s="7">
        <v>144.94999999999999</v>
      </c>
      <c r="E103" s="7">
        <v>141.5</v>
      </c>
      <c r="F103" s="15">
        <v>-2.1148897142979207E-3</v>
      </c>
      <c r="G103" s="15">
        <v>2.5967361226204404E-2</v>
      </c>
      <c r="H103" s="9"/>
      <c r="I103" s="10">
        <f t="shared" si="7"/>
        <v>99</v>
      </c>
      <c r="J103" s="11">
        <f t="shared" si="4"/>
        <v>7.6521739130441802E-4</v>
      </c>
      <c r="K103" s="12">
        <f t="shared" si="5"/>
        <v>0.54415716628529465</v>
      </c>
      <c r="L103" s="11">
        <v>-4.22489437764062E-3</v>
      </c>
      <c r="M103" s="12">
        <f t="shared" si="6"/>
        <v>0.32179270067900567</v>
      </c>
      <c r="N103" s="15"/>
    </row>
    <row r="104" spans="2:14" x14ac:dyDescent="0.25">
      <c r="B104" s="6" t="s">
        <v>75</v>
      </c>
      <c r="C104" s="7">
        <v>143.75</v>
      </c>
      <c r="D104" s="7">
        <v>146.69999999999999</v>
      </c>
      <c r="E104" s="7">
        <v>140.61000000000001</v>
      </c>
      <c r="F104" s="15">
        <v>-2.1148897142979207E-3</v>
      </c>
      <c r="G104" s="15">
        <v>2.5967361226204404E-2</v>
      </c>
      <c r="H104" s="9"/>
      <c r="I104" s="10">
        <f t="shared" si="7"/>
        <v>100</v>
      </c>
      <c r="J104" s="11">
        <f t="shared" si="4"/>
        <v>9.4094515834561854E-3</v>
      </c>
      <c r="K104" s="12">
        <f t="shared" si="5"/>
        <v>0.67140677314528896</v>
      </c>
      <c r="L104" s="11">
        <v>-3.8271877529992837E-3</v>
      </c>
      <c r="M104" s="12">
        <f t="shared" si="6"/>
        <v>0.36307834559191643</v>
      </c>
      <c r="N104" s="15"/>
    </row>
    <row r="105" spans="2:14" x14ac:dyDescent="0.25">
      <c r="B105" s="6" t="s">
        <v>76</v>
      </c>
      <c r="C105" s="7">
        <v>142.41</v>
      </c>
      <c r="D105" s="7">
        <v>142.9</v>
      </c>
      <c r="E105" s="7">
        <v>140.27000000000001</v>
      </c>
      <c r="F105" s="15">
        <v>-2.7671545111149377E-3</v>
      </c>
      <c r="G105" s="15">
        <v>2.089244962701858E-2</v>
      </c>
      <c r="H105" s="9"/>
      <c r="I105" s="10">
        <f t="shared" si="7"/>
        <v>101</v>
      </c>
      <c r="J105" s="11">
        <f t="shared" si="4"/>
        <v>2.9122705593293885E-2</v>
      </c>
      <c r="K105" s="12">
        <f t="shared" si="5"/>
        <v>0.93654262742077143</v>
      </c>
      <c r="L105" s="11">
        <v>-3.6002304147465525E-3</v>
      </c>
      <c r="M105" s="12">
        <f t="shared" si="6"/>
        <v>0.47719282192379803</v>
      </c>
      <c r="N105" s="15"/>
    </row>
    <row r="106" spans="2:14" x14ac:dyDescent="0.25">
      <c r="B106" s="6" t="s">
        <v>77</v>
      </c>
      <c r="C106" s="7">
        <v>138.38</v>
      </c>
      <c r="D106" s="7">
        <v>144.52000000000001</v>
      </c>
      <c r="E106" s="7">
        <v>138.19</v>
      </c>
      <c r="F106" s="15">
        <v>-2.7671545111149377E-3</v>
      </c>
      <c r="G106" s="15">
        <v>2.089244962701858E-2</v>
      </c>
      <c r="H106" s="9"/>
      <c r="I106" s="10">
        <f t="shared" si="7"/>
        <v>102</v>
      </c>
      <c r="J106" s="11">
        <f t="shared" si="4"/>
        <v>-3.224001678439059E-2</v>
      </c>
      <c r="K106" s="12">
        <f t="shared" si="5"/>
        <v>7.9167367347134518E-2</v>
      </c>
      <c r="L106" s="11">
        <v>-3.4478096268252267E-3</v>
      </c>
      <c r="M106" s="12">
        <f t="shared" si="6"/>
        <v>0.3388962348957788</v>
      </c>
      <c r="N106" s="15"/>
    </row>
    <row r="107" spans="2:14" x14ac:dyDescent="0.25">
      <c r="B107" s="6" t="s">
        <v>78</v>
      </c>
      <c r="C107" s="7">
        <v>142.99</v>
      </c>
      <c r="D107" s="7">
        <v>143.59</v>
      </c>
      <c r="E107" s="7">
        <v>134.37</v>
      </c>
      <c r="F107" s="15">
        <v>-2.7671545111149377E-3</v>
      </c>
      <c r="G107" s="15">
        <v>2.089244962701858E-2</v>
      </c>
      <c r="H107" s="9"/>
      <c r="I107" s="10">
        <f t="shared" si="7"/>
        <v>103</v>
      </c>
      <c r="J107" s="11">
        <f t="shared" si="4"/>
        <v>3.3612837935521167E-2</v>
      </c>
      <c r="K107" s="12">
        <f t="shared" si="5"/>
        <v>0.95918437073508567</v>
      </c>
      <c r="L107" s="11">
        <v>-3.4349807220470652E-3</v>
      </c>
      <c r="M107" s="12">
        <f t="shared" si="6"/>
        <v>0.47972788367595753</v>
      </c>
      <c r="N107" s="15"/>
    </row>
    <row r="108" spans="2:14" x14ac:dyDescent="0.25">
      <c r="B108" s="6">
        <v>44905</v>
      </c>
      <c r="C108" s="7">
        <v>138.34</v>
      </c>
      <c r="D108" s="7">
        <v>140.36000000000001</v>
      </c>
      <c r="E108" s="7">
        <v>138.16</v>
      </c>
      <c r="F108" s="15">
        <v>-2.7671545111149377E-3</v>
      </c>
      <c r="G108" s="15">
        <v>2.089244962701858E-2</v>
      </c>
      <c r="H108" s="9"/>
      <c r="I108" s="10">
        <f t="shared" si="7"/>
        <v>104</v>
      </c>
      <c r="J108" s="11">
        <f t="shared" si="4"/>
        <v>-4.6049791336881807E-3</v>
      </c>
      <c r="K108" s="12">
        <f t="shared" si="5"/>
        <v>0.46495186114897885</v>
      </c>
      <c r="L108" s="11">
        <v>-3.3713168363562751E-3</v>
      </c>
      <c r="M108" s="12">
        <f t="shared" si="6"/>
        <v>0.48070476280815666</v>
      </c>
      <c r="N108" s="15"/>
    </row>
    <row r="109" spans="2:14" x14ac:dyDescent="0.25">
      <c r="B109" s="6">
        <v>44875</v>
      </c>
      <c r="C109" s="7">
        <v>138.97999999999999</v>
      </c>
      <c r="D109" s="7">
        <v>141.35</v>
      </c>
      <c r="E109" s="7">
        <v>138.22</v>
      </c>
      <c r="F109" s="15">
        <v>-2.7671545111149377E-3</v>
      </c>
      <c r="G109" s="15">
        <v>2.089244962701858E-2</v>
      </c>
      <c r="H109" s="9"/>
      <c r="I109" s="10">
        <f t="shared" si="7"/>
        <v>105</v>
      </c>
      <c r="J109" s="11">
        <f t="shared" si="4"/>
        <v>-1.0254949437402017E-2</v>
      </c>
      <c r="K109" s="12">
        <f t="shared" si="5"/>
        <v>0.36002305271127366</v>
      </c>
      <c r="L109" s="11">
        <v>-3.2670652022801505E-3</v>
      </c>
      <c r="M109" s="12">
        <f t="shared" si="6"/>
        <v>0.48230468097715729</v>
      </c>
      <c r="N109" s="15"/>
    </row>
    <row r="110" spans="2:14" x14ac:dyDescent="0.25">
      <c r="B110" s="6">
        <v>44844</v>
      </c>
      <c r="C110" s="7">
        <v>140.41999999999999</v>
      </c>
      <c r="D110" s="7">
        <v>141.88999999999999</v>
      </c>
      <c r="E110" s="7">
        <v>138.57</v>
      </c>
      <c r="F110" s="15">
        <v>-2.7671545111149377E-3</v>
      </c>
      <c r="G110" s="15">
        <v>2.089244962701858E-2</v>
      </c>
      <c r="H110" s="9"/>
      <c r="I110" s="10">
        <f t="shared" si="7"/>
        <v>106</v>
      </c>
      <c r="J110" s="11">
        <f t="shared" si="4"/>
        <v>2.3556285245198705E-3</v>
      </c>
      <c r="K110" s="12">
        <f t="shared" si="5"/>
        <v>0.59684836661851248</v>
      </c>
      <c r="L110" s="11">
        <v>-2.9029331720592522E-3</v>
      </c>
      <c r="M110" s="12">
        <f t="shared" si="6"/>
        <v>0.49740731851508435</v>
      </c>
      <c r="N110" s="15"/>
    </row>
    <row r="111" spans="2:14" x14ac:dyDescent="0.25">
      <c r="B111" s="6">
        <v>44752</v>
      </c>
      <c r="C111" s="7">
        <v>140.09</v>
      </c>
      <c r="D111" s="7">
        <v>143.1</v>
      </c>
      <c r="E111" s="7">
        <v>139.44999999999999</v>
      </c>
      <c r="F111" s="15">
        <v>-2.7671545111149377E-3</v>
      </c>
      <c r="G111" s="15">
        <v>2.089244962701858E-2</v>
      </c>
      <c r="H111" s="9"/>
      <c r="I111" s="10">
        <f t="shared" si="7"/>
        <v>107</v>
      </c>
      <c r="J111" s="11">
        <f t="shared" si="4"/>
        <v>-3.6718696279997243E-2</v>
      </c>
      <c r="K111" s="12">
        <f t="shared" si="5"/>
        <v>5.2074593848683084E-2</v>
      </c>
      <c r="L111" s="11">
        <v>-2.7981547303937981E-3</v>
      </c>
      <c r="M111" s="12">
        <f t="shared" si="6"/>
        <v>0.48950406046633377</v>
      </c>
      <c r="N111" s="15"/>
    </row>
    <row r="112" spans="2:14" x14ac:dyDescent="0.25">
      <c r="B112" s="6">
        <v>44722</v>
      </c>
      <c r="C112" s="7">
        <v>145.43</v>
      </c>
      <c r="D112" s="7">
        <v>147.54</v>
      </c>
      <c r="E112" s="7">
        <v>145.22</v>
      </c>
      <c r="F112" s="15">
        <v>-2.7671545111149377E-3</v>
      </c>
      <c r="G112" s="15">
        <v>2.089244962701858E-2</v>
      </c>
      <c r="H112" s="9"/>
      <c r="I112" s="10">
        <f t="shared" si="7"/>
        <v>108</v>
      </c>
      <c r="J112" s="11">
        <f t="shared" si="4"/>
        <v>-6.6256830601092442E-3</v>
      </c>
      <c r="K112" s="12">
        <f t="shared" si="5"/>
        <v>0.42673793420021561</v>
      </c>
      <c r="L112" s="11">
        <v>-2.7742596948314713E-3</v>
      </c>
      <c r="M112" s="12">
        <f t="shared" si="6"/>
        <v>0.38212883272922205</v>
      </c>
      <c r="N112" s="15"/>
    </row>
    <row r="113" spans="2:14" x14ac:dyDescent="0.25">
      <c r="B113" s="6">
        <v>44691</v>
      </c>
      <c r="C113" s="7">
        <v>146.4</v>
      </c>
      <c r="D113" s="7">
        <v>147.38</v>
      </c>
      <c r="E113" s="7">
        <v>143.01</v>
      </c>
      <c r="F113" s="15">
        <v>-2.7671545111149377E-3</v>
      </c>
      <c r="G113" s="15">
        <v>2.089244962701858E-2</v>
      </c>
      <c r="H113" s="9"/>
      <c r="I113" s="10">
        <f t="shared" si="7"/>
        <v>109</v>
      </c>
      <c r="J113" s="11">
        <f t="shared" si="4"/>
        <v>2.0533880903490509E-3</v>
      </c>
      <c r="K113" s="12">
        <f t="shared" si="5"/>
        <v>0.59123823219605198</v>
      </c>
      <c r="L113" s="11">
        <v>-2.536679007267284E-3</v>
      </c>
      <c r="M113" s="12">
        <f t="shared" si="6"/>
        <v>0.38646900086138131</v>
      </c>
      <c r="N113" s="15"/>
    </row>
    <row r="114" spans="2:14" x14ac:dyDescent="0.25">
      <c r="B114" s="6">
        <v>44661</v>
      </c>
      <c r="C114" s="7">
        <v>146.1</v>
      </c>
      <c r="D114" s="7">
        <v>146.22</v>
      </c>
      <c r="E114" s="7">
        <v>144.26</v>
      </c>
      <c r="F114" s="15">
        <v>-2.7671545111149377E-3</v>
      </c>
      <c r="G114" s="15">
        <v>2.089244962701858E-2</v>
      </c>
      <c r="H114" s="9"/>
      <c r="I114" s="10">
        <f t="shared" si="7"/>
        <v>110</v>
      </c>
      <c r="J114" s="11">
        <f t="shared" si="4"/>
        <v>2.5623025623025653E-2</v>
      </c>
      <c r="K114" s="12">
        <f t="shared" si="5"/>
        <v>0.91290653979345571</v>
      </c>
      <c r="L114" s="11">
        <v>-2.2916069894013402E-3</v>
      </c>
      <c r="M114" s="12">
        <f t="shared" si="6"/>
        <v>0.50907981761843968</v>
      </c>
      <c r="N114" s="15"/>
    </row>
    <row r="115" spans="2:14" x14ac:dyDescent="0.25">
      <c r="B115" s="6">
        <v>44630</v>
      </c>
      <c r="C115" s="7">
        <v>142.44999999999999</v>
      </c>
      <c r="D115" s="7">
        <v>143.07</v>
      </c>
      <c r="E115" s="7">
        <v>137.69</v>
      </c>
      <c r="F115" s="15">
        <v>-2.7671545111149377E-3</v>
      </c>
      <c r="G115" s="15">
        <v>2.089244962701858E-2</v>
      </c>
      <c r="H115" s="9"/>
      <c r="I115" s="10">
        <f t="shared" si="7"/>
        <v>111</v>
      </c>
      <c r="J115" s="11">
        <f t="shared" si="4"/>
        <v>3.0752532561505008E-2</v>
      </c>
      <c r="K115" s="12">
        <f t="shared" si="5"/>
        <v>0.9456862056870412</v>
      </c>
      <c r="L115" s="11">
        <v>-2.029002804798008E-3</v>
      </c>
      <c r="M115" s="12">
        <f t="shared" si="6"/>
        <v>0.51409210868455169</v>
      </c>
      <c r="N115" s="15"/>
    </row>
    <row r="116" spans="2:14" x14ac:dyDescent="0.25">
      <c r="B116" s="6" t="s">
        <v>79</v>
      </c>
      <c r="C116" s="7">
        <v>138.19999999999999</v>
      </c>
      <c r="D116" s="7">
        <v>143.1</v>
      </c>
      <c r="E116" s="7">
        <v>138</v>
      </c>
      <c r="F116" s="15">
        <v>-2.7671545111149377E-3</v>
      </c>
      <c r="G116" s="15">
        <v>2.089244962701858E-2</v>
      </c>
      <c r="H116" s="9"/>
      <c r="I116" s="10">
        <f t="shared" si="7"/>
        <v>112</v>
      </c>
      <c r="J116" s="11">
        <f t="shared" si="4"/>
        <v>-3.0039303761931535E-2</v>
      </c>
      <c r="K116" s="12">
        <f t="shared" si="5"/>
        <v>9.5885299151895212E-2</v>
      </c>
      <c r="L116" s="11">
        <v>-1.9262023716366539E-3</v>
      </c>
      <c r="M116" s="12">
        <f t="shared" si="6"/>
        <v>0.39768540958468912</v>
      </c>
      <c r="N116" s="15"/>
    </row>
    <row r="117" spans="2:14" x14ac:dyDescent="0.25">
      <c r="B117" s="6" t="s">
        <v>80</v>
      </c>
      <c r="C117" s="7">
        <v>142.47999999999999</v>
      </c>
      <c r="D117" s="7">
        <v>146.72</v>
      </c>
      <c r="E117" s="7">
        <v>140.68</v>
      </c>
      <c r="F117" s="15">
        <v>-2.7671545111149377E-3</v>
      </c>
      <c r="G117" s="15">
        <v>2.089244962701858E-2</v>
      </c>
      <c r="H117" s="9"/>
      <c r="I117" s="10">
        <f t="shared" si="7"/>
        <v>113</v>
      </c>
      <c r="J117" s="11">
        <f t="shared" si="4"/>
        <v>-4.911906033101987E-2</v>
      </c>
      <c r="K117" s="12">
        <f t="shared" si="5"/>
        <v>1.3257109909680528E-2</v>
      </c>
      <c r="L117" s="11">
        <v>-1.7181146555180771E-3</v>
      </c>
      <c r="M117" s="12">
        <f t="shared" si="6"/>
        <v>0.49015986842596848</v>
      </c>
      <c r="N117" s="15"/>
    </row>
    <row r="118" spans="2:14" x14ac:dyDescent="0.25">
      <c r="B118" s="6" t="s">
        <v>81</v>
      </c>
      <c r="C118" s="7">
        <v>149.84</v>
      </c>
      <c r="D118" s="7">
        <v>150.63999999999999</v>
      </c>
      <c r="E118" s="7">
        <v>144.84</v>
      </c>
      <c r="F118" s="15">
        <v>-2.7671545111149377E-3</v>
      </c>
      <c r="G118" s="15">
        <v>2.089244962701858E-2</v>
      </c>
      <c r="H118" s="9"/>
      <c r="I118" s="10">
        <f t="shared" si="7"/>
        <v>114</v>
      </c>
      <c r="J118" s="11">
        <f t="shared" si="4"/>
        <v>-1.2651555086979349E-2</v>
      </c>
      <c r="K118" s="12">
        <f t="shared" si="5"/>
        <v>0.31806779983348576</v>
      </c>
      <c r="L118" s="11">
        <v>-1.4668367346939437E-3</v>
      </c>
      <c r="M118" s="12">
        <f t="shared" si="6"/>
        <v>0.49418446634819202</v>
      </c>
      <c r="N118" s="15"/>
    </row>
    <row r="119" spans="2:14" x14ac:dyDescent="0.25">
      <c r="B119" s="6" t="s">
        <v>82</v>
      </c>
      <c r="C119" s="7">
        <v>151.76</v>
      </c>
      <c r="D119" s="7">
        <v>154.72</v>
      </c>
      <c r="E119" s="7">
        <v>149.94999999999999</v>
      </c>
      <c r="F119" s="15">
        <v>-2.7671545111149377E-3</v>
      </c>
      <c r="G119" s="15">
        <v>2.089244962701858E-2</v>
      </c>
      <c r="H119" s="9"/>
      <c r="I119" s="10">
        <f t="shared" si="7"/>
        <v>115</v>
      </c>
      <c r="J119" s="11">
        <f t="shared" si="4"/>
        <v>6.5662930291170429E-3</v>
      </c>
      <c r="K119" s="12">
        <f t="shared" si="5"/>
        <v>0.67246781669135236</v>
      </c>
      <c r="L119" s="11">
        <v>-1.3468013468013185E-3</v>
      </c>
      <c r="M119" s="12">
        <f t="shared" si="6"/>
        <v>0.38674077284119002</v>
      </c>
      <c r="N119" s="15"/>
    </row>
    <row r="120" spans="2:14" x14ac:dyDescent="0.25">
      <c r="B120" s="6" t="s">
        <v>83</v>
      </c>
      <c r="C120" s="7">
        <v>150.77000000000001</v>
      </c>
      <c r="D120" s="7">
        <v>153.77000000000001</v>
      </c>
      <c r="E120" s="7">
        <v>149.63999999999999</v>
      </c>
      <c r="F120" s="15">
        <v>-2.7671545111149377E-3</v>
      </c>
      <c r="G120" s="15">
        <v>2.089244962701858E-2</v>
      </c>
      <c r="H120" s="9"/>
      <c r="I120" s="10">
        <f t="shared" si="7"/>
        <v>116</v>
      </c>
      <c r="J120" s="11">
        <f t="shared" si="4"/>
        <v>2.2601874626071439E-3</v>
      </c>
      <c r="K120" s="12">
        <f t="shared" si="5"/>
        <v>0.59507889994801122</v>
      </c>
      <c r="L120" s="11">
        <v>-1.3309940105269424E-3</v>
      </c>
      <c r="M120" s="12">
        <f t="shared" si="6"/>
        <v>0.49636046676582085</v>
      </c>
      <c r="N120" s="15"/>
    </row>
    <row r="121" spans="2:14" x14ac:dyDescent="0.25">
      <c r="B121" s="6" t="s">
        <v>84</v>
      </c>
      <c r="C121" s="7">
        <v>150.43</v>
      </c>
      <c r="D121" s="7">
        <v>151.47</v>
      </c>
      <c r="E121" s="7">
        <v>148.56</v>
      </c>
      <c r="F121" s="15">
        <v>-2.7671545111149377E-3</v>
      </c>
      <c r="G121" s="15">
        <v>2.089244962701858E-2</v>
      </c>
      <c r="H121" s="9"/>
      <c r="I121" s="10">
        <f t="shared" si="7"/>
        <v>117</v>
      </c>
      <c r="J121" s="11">
        <f t="shared" si="4"/>
        <v>-1.5123739688359339E-2</v>
      </c>
      <c r="K121" s="12">
        <f t="shared" si="5"/>
        <v>0.27711354799679822</v>
      </c>
      <c r="L121" s="11">
        <v>-1.0155316606930143E-3</v>
      </c>
      <c r="M121" s="12">
        <f t="shared" si="6"/>
        <v>0.5014140167564527</v>
      </c>
      <c r="N121" s="15"/>
    </row>
    <row r="122" spans="2:14" x14ac:dyDescent="0.25">
      <c r="B122" s="6" t="s">
        <v>85</v>
      </c>
      <c r="C122" s="7">
        <v>152.74</v>
      </c>
      <c r="D122" s="7">
        <v>154.47</v>
      </c>
      <c r="E122" s="7">
        <v>150.91</v>
      </c>
      <c r="F122" s="15">
        <v>-2.7671545111149377E-3</v>
      </c>
      <c r="G122" s="15">
        <v>2.089244962701858E-2</v>
      </c>
      <c r="H122" s="9"/>
      <c r="I122" s="10">
        <f t="shared" si="7"/>
        <v>118</v>
      </c>
      <c r="J122" s="11">
        <f t="shared" si="4"/>
        <v>-6.3752276867030666E-3</v>
      </c>
      <c r="K122" s="12">
        <f t="shared" si="5"/>
        <v>0.431444616601727</v>
      </c>
      <c r="L122" s="11">
        <v>-9.2384086841035273E-4</v>
      </c>
      <c r="M122" s="12">
        <f t="shared" si="6"/>
        <v>0.53515254599458162</v>
      </c>
      <c r="N122" s="15"/>
    </row>
    <row r="123" spans="2:14" x14ac:dyDescent="0.25">
      <c r="B123" s="6" t="s">
        <v>86</v>
      </c>
      <c r="C123" s="7">
        <v>153.72</v>
      </c>
      <c r="D123" s="7">
        <v>158.74</v>
      </c>
      <c r="E123" s="7">
        <v>153.6</v>
      </c>
      <c r="F123" s="15">
        <v>-2.7671545111149377E-3</v>
      </c>
      <c r="G123" s="15">
        <v>2.089244962701858E-2</v>
      </c>
      <c r="H123" s="9"/>
      <c r="I123" s="10">
        <f t="shared" si="7"/>
        <v>119</v>
      </c>
      <c r="J123" s="11">
        <f t="shared" si="4"/>
        <v>-2.0267686424474185E-2</v>
      </c>
      <c r="K123" s="12">
        <f t="shared" si="5"/>
        <v>0.20111403468485772</v>
      </c>
      <c r="L123" s="11">
        <v>-8.7342112335386801E-4</v>
      </c>
      <c r="M123" s="12">
        <f t="shared" si="6"/>
        <v>0.41722346934973409</v>
      </c>
      <c r="N123" s="15"/>
    </row>
    <row r="124" spans="2:14" x14ac:dyDescent="0.25">
      <c r="B124" s="6" t="s">
        <v>87</v>
      </c>
      <c r="C124" s="7">
        <v>156.9</v>
      </c>
      <c r="D124" s="7">
        <v>158.08000000000001</v>
      </c>
      <c r="E124" s="7">
        <v>153.08000000000001</v>
      </c>
      <c r="F124" s="15">
        <v>-2.7671545111149377E-3</v>
      </c>
      <c r="G124" s="15">
        <v>2.089244962701858E-2</v>
      </c>
      <c r="H124" s="9"/>
      <c r="I124" s="10">
        <f t="shared" si="7"/>
        <v>120</v>
      </c>
      <c r="J124" s="11">
        <f t="shared" si="4"/>
        <v>1.5665458311755698E-2</v>
      </c>
      <c r="K124" s="12">
        <f t="shared" si="5"/>
        <v>0.81118240929428154</v>
      </c>
      <c r="L124" s="11">
        <v>-5.9929582740292364E-4</v>
      </c>
      <c r="M124" s="12">
        <f t="shared" si="6"/>
        <v>0.40423248180074356</v>
      </c>
      <c r="N124" s="15"/>
    </row>
    <row r="125" spans="2:14" x14ac:dyDescent="0.25">
      <c r="B125" s="6" t="s">
        <v>88</v>
      </c>
      <c r="C125" s="7">
        <v>154.47999999999999</v>
      </c>
      <c r="D125" s="7">
        <v>154.56</v>
      </c>
      <c r="E125" s="7">
        <v>149.1</v>
      </c>
      <c r="F125" s="15">
        <v>-2.7671545111149377E-3</v>
      </c>
      <c r="G125" s="15">
        <v>2.089244962701858E-2</v>
      </c>
      <c r="H125" s="9"/>
      <c r="I125" s="10">
        <f t="shared" si="7"/>
        <v>121</v>
      </c>
      <c r="J125" s="11">
        <f t="shared" si="4"/>
        <v>2.5082946250829519E-2</v>
      </c>
      <c r="K125" s="12">
        <f t="shared" si="5"/>
        <v>0.90873775322770445</v>
      </c>
      <c r="L125" s="11">
        <v>-5.2882072977256112E-4</v>
      </c>
      <c r="M125" s="12">
        <f t="shared" si="6"/>
        <v>0.52435198403021555</v>
      </c>
      <c r="N125" s="15"/>
    </row>
    <row r="126" spans="2:14" x14ac:dyDescent="0.25">
      <c r="B126" s="6" t="s">
        <v>89</v>
      </c>
      <c r="C126" s="7">
        <v>150.69999999999999</v>
      </c>
      <c r="D126" s="7">
        <v>151.35</v>
      </c>
      <c r="E126" s="7">
        <v>148.37</v>
      </c>
      <c r="F126" s="15">
        <v>-2.7671545111149377E-3</v>
      </c>
      <c r="G126" s="15">
        <v>2.089244962701858E-2</v>
      </c>
      <c r="H126" s="9"/>
      <c r="I126" s="10">
        <f t="shared" si="7"/>
        <v>122</v>
      </c>
      <c r="J126" s="11">
        <f t="shared" si="4"/>
        <v>-1.0960162761698644E-2</v>
      </c>
      <c r="K126" s="12">
        <f t="shared" si="5"/>
        <v>0.34747308926052101</v>
      </c>
      <c r="L126" s="11">
        <v>0</v>
      </c>
      <c r="M126" s="12">
        <f t="shared" si="6"/>
        <v>0.43359174374630965</v>
      </c>
      <c r="N126" s="15"/>
    </row>
    <row r="127" spans="2:14" x14ac:dyDescent="0.25">
      <c r="B127" s="6" t="s">
        <v>90</v>
      </c>
      <c r="C127" s="7">
        <v>152.37</v>
      </c>
      <c r="D127" s="7">
        <v>155.24</v>
      </c>
      <c r="E127" s="7">
        <v>151.38</v>
      </c>
      <c r="F127" s="15">
        <v>-2.7671545111149377E-3</v>
      </c>
      <c r="G127" s="15">
        <v>2.089244962701858E-2</v>
      </c>
      <c r="H127" s="9"/>
      <c r="I127" s="10">
        <f t="shared" si="7"/>
        <v>123</v>
      </c>
      <c r="J127" s="11">
        <f t="shared" si="4"/>
        <v>-1.8929882171141554E-2</v>
      </c>
      <c r="K127" s="12">
        <f t="shared" si="5"/>
        <v>0.21957903372341775</v>
      </c>
      <c r="L127" s="11">
        <v>3.0326924243340159E-4</v>
      </c>
      <c r="M127" s="12">
        <f t="shared" si="6"/>
        <v>0.55841951372717102</v>
      </c>
      <c r="N127" s="15"/>
    </row>
    <row r="128" spans="2:14" x14ac:dyDescent="0.25">
      <c r="B128" s="6" t="s">
        <v>91</v>
      </c>
      <c r="C128" s="7">
        <v>155.31</v>
      </c>
      <c r="D128" s="7">
        <v>157.1</v>
      </c>
      <c r="E128" s="7">
        <v>153.61000000000001</v>
      </c>
      <c r="F128" s="15">
        <v>-2.7671545111149377E-3</v>
      </c>
      <c r="G128" s="15">
        <v>2.089244962701858E-2</v>
      </c>
      <c r="H128" s="9"/>
      <c r="I128" s="10">
        <f t="shared" si="7"/>
        <v>124</v>
      </c>
      <c r="J128" s="11">
        <f t="shared" si="4"/>
        <v>9.5553822152885104E-3</v>
      </c>
      <c r="K128" s="12">
        <f t="shared" si="5"/>
        <v>0.72234035554585474</v>
      </c>
      <c r="L128" s="11">
        <v>4.4375416019537539E-4</v>
      </c>
      <c r="M128" s="12">
        <f t="shared" si="6"/>
        <v>0.42895591055187299</v>
      </c>
      <c r="N128" s="15"/>
    </row>
    <row r="129" spans="2:14" x14ac:dyDescent="0.25">
      <c r="B129" s="6" t="s">
        <v>92</v>
      </c>
      <c r="C129" s="7">
        <v>153.84</v>
      </c>
      <c r="D129" s="7">
        <v>160.54</v>
      </c>
      <c r="E129" s="7">
        <v>153.37</v>
      </c>
      <c r="F129" s="15">
        <v>-2.7671545111149377E-3</v>
      </c>
      <c r="G129" s="15">
        <v>2.089244962701858E-2</v>
      </c>
      <c r="H129" s="9"/>
      <c r="I129" s="10">
        <f t="shared" si="7"/>
        <v>125</v>
      </c>
      <c r="J129" s="11">
        <f t="shared" si="4"/>
        <v>-5.8679556996879434E-2</v>
      </c>
      <c r="K129" s="12">
        <f t="shared" si="5"/>
        <v>3.7230944665746037E-3</v>
      </c>
      <c r="L129" s="11">
        <v>7.6521739130441802E-4</v>
      </c>
      <c r="M129" s="12">
        <f t="shared" si="6"/>
        <v>0.54415716628529465</v>
      </c>
      <c r="N129" s="15"/>
    </row>
    <row r="130" spans="2:14" x14ac:dyDescent="0.25">
      <c r="B130" s="6">
        <v>44904</v>
      </c>
      <c r="C130" s="7">
        <v>163.43</v>
      </c>
      <c r="D130" s="7">
        <v>164.26</v>
      </c>
      <c r="E130" s="7">
        <v>159.30000000000001</v>
      </c>
      <c r="F130" s="15">
        <v>-2.7671545111149377E-3</v>
      </c>
      <c r="G130" s="15">
        <v>2.089244962701858E-2</v>
      </c>
      <c r="H130" s="9"/>
      <c r="I130" s="10">
        <f t="shared" si="7"/>
        <v>126</v>
      </c>
      <c r="J130" s="11">
        <f t="shared" si="4"/>
        <v>3.8507974836372805E-2</v>
      </c>
      <c r="K130" s="12">
        <f t="shared" si="5"/>
        <v>0.97589996658249623</v>
      </c>
      <c r="L130" s="11">
        <v>9.279512162787551E-4</v>
      </c>
      <c r="M130" s="12">
        <f t="shared" si="6"/>
        <v>0.44053457410699892</v>
      </c>
      <c r="N130" s="15"/>
    </row>
    <row r="131" spans="2:14" x14ac:dyDescent="0.25">
      <c r="B131" s="6">
        <v>44813</v>
      </c>
      <c r="C131" s="7">
        <v>157.37</v>
      </c>
      <c r="D131" s="7">
        <v>157.82</v>
      </c>
      <c r="E131" s="7">
        <v>154.75</v>
      </c>
      <c r="F131" s="15">
        <v>-2.7671545111149377E-3</v>
      </c>
      <c r="G131" s="15">
        <v>2.089244962701858E-2</v>
      </c>
      <c r="H131" s="9"/>
      <c r="I131" s="10">
        <f t="shared" si="7"/>
        <v>127</v>
      </c>
      <c r="J131" s="11">
        <f t="shared" si="4"/>
        <v>1.8839829081962911E-2</v>
      </c>
      <c r="K131" s="12">
        <f t="shared" si="5"/>
        <v>0.84947879926340852</v>
      </c>
      <c r="L131" s="11">
        <v>1.1399259048161525E-3</v>
      </c>
      <c r="M131" s="12">
        <f t="shared" si="6"/>
        <v>0.45512268979281278</v>
      </c>
      <c r="N131" s="15"/>
    </row>
    <row r="132" spans="2:14" x14ac:dyDescent="0.25">
      <c r="B132" s="6">
        <v>44782</v>
      </c>
      <c r="C132" s="7">
        <v>154.46</v>
      </c>
      <c r="D132" s="7">
        <v>156.36000000000001</v>
      </c>
      <c r="E132" s="7">
        <v>152.68</v>
      </c>
      <c r="F132" s="15">
        <v>-2.7671545111149377E-3</v>
      </c>
      <c r="G132" s="15">
        <v>2.089244962701858E-2</v>
      </c>
      <c r="H132" s="9"/>
      <c r="I132" s="10">
        <f t="shared" si="7"/>
        <v>128</v>
      </c>
      <c r="J132" s="11">
        <f t="shared" si="4"/>
        <v>-9.6178507309566674E-3</v>
      </c>
      <c r="K132" s="12">
        <f t="shared" si="5"/>
        <v>0.3714925151718097</v>
      </c>
      <c r="L132" s="11">
        <v>1.7473607571896199E-3</v>
      </c>
      <c r="M132" s="12">
        <f t="shared" si="6"/>
        <v>0.54557506399452149</v>
      </c>
      <c r="N132" s="15"/>
    </row>
    <row r="133" spans="2:14" x14ac:dyDescent="0.25">
      <c r="B133" s="6">
        <v>44751</v>
      </c>
      <c r="C133" s="7">
        <v>155.96</v>
      </c>
      <c r="D133" s="7">
        <v>156.66999999999999</v>
      </c>
      <c r="E133" s="7">
        <v>153.61000000000001</v>
      </c>
      <c r="F133" s="15">
        <v>-2.7671545111149377E-3</v>
      </c>
      <c r="G133" s="15">
        <v>2.089244962701858E-2</v>
      </c>
      <c r="H133" s="9"/>
      <c r="I133" s="10">
        <f t="shared" si="7"/>
        <v>129</v>
      </c>
      <c r="J133" s="11">
        <f t="shared" si="4"/>
        <v>9.253866563126989E-3</v>
      </c>
      <c r="K133" s="12">
        <f t="shared" si="5"/>
        <v>0.71748159693279279</v>
      </c>
      <c r="L133" s="11">
        <v>1.7939364946482073E-3</v>
      </c>
      <c r="M133" s="12">
        <f t="shared" si="6"/>
        <v>0.58640733308793314</v>
      </c>
      <c r="N133" s="15"/>
    </row>
    <row r="134" spans="2:14" x14ac:dyDescent="0.25">
      <c r="B134" s="6">
        <v>44721</v>
      </c>
      <c r="C134" s="7">
        <v>154.53</v>
      </c>
      <c r="D134" s="7">
        <v>157.09</v>
      </c>
      <c r="E134" s="7">
        <v>153.69</v>
      </c>
      <c r="F134" s="15">
        <v>-2.7671545111149377E-3</v>
      </c>
      <c r="G134" s="15">
        <v>2.089244962701858E-2</v>
      </c>
      <c r="H134" s="9"/>
      <c r="I134" s="10">
        <f t="shared" si="7"/>
        <v>130</v>
      </c>
      <c r="J134" s="11">
        <f t="shared" ref="J134:J197" si="8">C134/C135-1</f>
        <v>-8.2151338168281463E-3</v>
      </c>
      <c r="K134" s="12">
        <f t="shared" ref="K134:K197" si="9">_xlfn.NORM.S.DIST((J134-F134)/G134,1)</f>
        <v>0.39713761258971686</v>
      </c>
      <c r="L134" s="11">
        <v>1.8041087120990174E-3</v>
      </c>
      <c r="M134" s="12">
        <f t="shared" ref="M134:M197" si="10">VLOOKUP(L134,J$5:K$254,2,0)</f>
        <v>0.54647809047940243</v>
      </c>
      <c r="N134" s="15"/>
    </row>
    <row r="135" spans="2:14" x14ac:dyDescent="0.25">
      <c r="B135" s="6">
        <v>44601</v>
      </c>
      <c r="C135" s="7">
        <v>155.81</v>
      </c>
      <c r="D135" s="7">
        <v>160.36000000000001</v>
      </c>
      <c r="E135" s="7">
        <v>154.97</v>
      </c>
      <c r="F135" s="15">
        <v>-2.7671545111149377E-3</v>
      </c>
      <c r="G135" s="15">
        <v>2.089244962701858E-2</v>
      </c>
      <c r="H135" s="9"/>
      <c r="I135" s="10">
        <f t="shared" ref="I135:I198" si="11">I134+1</f>
        <v>131</v>
      </c>
      <c r="J135" s="11">
        <f t="shared" si="8"/>
        <v>-1.361104076981523E-2</v>
      </c>
      <c r="K135" s="12">
        <f t="shared" si="9"/>
        <v>0.30186860663080889</v>
      </c>
      <c r="L135" s="11">
        <v>1.8915084780111169E-3</v>
      </c>
      <c r="M135" s="12">
        <f t="shared" si="10"/>
        <v>0.56130785032825714</v>
      </c>
      <c r="N135" s="15"/>
    </row>
    <row r="136" spans="2:14" x14ac:dyDescent="0.25">
      <c r="B136" s="6">
        <v>44570</v>
      </c>
      <c r="C136" s="7">
        <v>157.96</v>
      </c>
      <c r="D136" s="7">
        <v>158.41999999999999</v>
      </c>
      <c r="E136" s="7">
        <v>154.66999999999999</v>
      </c>
      <c r="F136" s="15">
        <v>-2.7671545111149377E-3</v>
      </c>
      <c r="G136" s="15">
        <v>2.089244962701858E-2</v>
      </c>
      <c r="H136" s="9"/>
      <c r="I136" s="10">
        <f t="shared" si="11"/>
        <v>132</v>
      </c>
      <c r="J136" s="11">
        <f t="shared" si="8"/>
        <v>4.706780307848879E-3</v>
      </c>
      <c r="K136" s="12">
        <f t="shared" si="9"/>
        <v>0.63972872164323669</v>
      </c>
      <c r="L136" s="11">
        <v>1.9663812242309842E-3</v>
      </c>
      <c r="M136" s="12">
        <f t="shared" si="10"/>
        <v>0.54905898076995308</v>
      </c>
      <c r="N136" s="15"/>
    </row>
    <row r="137" spans="2:14" x14ac:dyDescent="0.25">
      <c r="B137" s="6" t="s">
        <v>93</v>
      </c>
      <c r="C137" s="7">
        <v>157.22</v>
      </c>
      <c r="D137" s="7">
        <v>160.58000000000001</v>
      </c>
      <c r="E137" s="7">
        <v>157.13999999999999</v>
      </c>
      <c r="F137" s="15">
        <v>-2.7671545111149377E-3</v>
      </c>
      <c r="G137" s="15">
        <v>2.089244962701858E-2</v>
      </c>
      <c r="H137" s="9"/>
      <c r="I137" s="10">
        <f t="shared" si="11"/>
        <v>133</v>
      </c>
      <c r="J137" s="11">
        <f t="shared" si="8"/>
        <v>-1.0634950600969084E-2</v>
      </c>
      <c r="K137" s="12">
        <f t="shared" si="9"/>
        <v>0.35324078807332282</v>
      </c>
      <c r="L137" s="11">
        <v>2.0533880903490509E-3</v>
      </c>
      <c r="M137" s="12">
        <f t="shared" si="10"/>
        <v>0.59123823219605198</v>
      </c>
      <c r="N137" s="15"/>
    </row>
    <row r="138" spans="2:14" x14ac:dyDescent="0.25">
      <c r="B138" s="6" t="s">
        <v>94</v>
      </c>
      <c r="C138" s="7">
        <v>158.91</v>
      </c>
      <c r="D138" s="7">
        <v>162.56</v>
      </c>
      <c r="E138" s="7">
        <v>157.72</v>
      </c>
      <c r="F138" s="15">
        <v>-2.7671545111149377E-3</v>
      </c>
      <c r="G138" s="15">
        <v>2.089244962701858E-2</v>
      </c>
      <c r="H138" s="9"/>
      <c r="I138" s="10">
        <f t="shared" si="11"/>
        <v>134</v>
      </c>
      <c r="J138" s="11">
        <f t="shared" si="8"/>
        <v>-1.5305490147477951E-2</v>
      </c>
      <c r="K138" s="12">
        <f t="shared" si="9"/>
        <v>0.27420741052916781</v>
      </c>
      <c r="L138" s="11">
        <v>2.2601874626071439E-3</v>
      </c>
      <c r="M138" s="12">
        <f t="shared" si="10"/>
        <v>0.59507889994801122</v>
      </c>
      <c r="N138" s="15"/>
    </row>
    <row r="139" spans="2:14" x14ac:dyDescent="0.25">
      <c r="B139" s="6" t="s">
        <v>95</v>
      </c>
      <c r="C139" s="7">
        <v>161.38</v>
      </c>
      <c r="D139" s="7">
        <v>162.9</v>
      </c>
      <c r="E139" s="7">
        <v>159.82</v>
      </c>
      <c r="F139" s="15">
        <v>-2.7671545111149377E-3</v>
      </c>
      <c r="G139" s="15">
        <v>2.089244962701858E-2</v>
      </c>
      <c r="H139" s="9"/>
      <c r="I139" s="10">
        <f t="shared" si="11"/>
        <v>135</v>
      </c>
      <c r="J139" s="11">
        <f t="shared" si="8"/>
        <v>-1.369025791468037E-2</v>
      </c>
      <c r="K139" s="12">
        <f t="shared" si="9"/>
        <v>0.30054787989802767</v>
      </c>
      <c r="L139" s="11">
        <v>2.3556285245198705E-3</v>
      </c>
      <c r="M139" s="12">
        <f t="shared" si="10"/>
        <v>0.59684836661851248</v>
      </c>
      <c r="N139" s="15"/>
    </row>
    <row r="140" spans="2:14" x14ac:dyDescent="0.25">
      <c r="B140" s="6" t="s">
        <v>96</v>
      </c>
      <c r="C140" s="7">
        <v>163.62</v>
      </c>
      <c r="D140" s="7">
        <v>171.05</v>
      </c>
      <c r="E140" s="7">
        <v>163.56</v>
      </c>
      <c r="F140" s="15">
        <v>-2.7671545111149377E-3</v>
      </c>
      <c r="G140" s="15">
        <v>2.089244962701858E-2</v>
      </c>
      <c r="H140" s="9"/>
      <c r="I140" s="10">
        <f t="shared" si="11"/>
        <v>136</v>
      </c>
      <c r="J140" s="11">
        <f t="shared" si="8"/>
        <v>-3.7699229547726865E-2</v>
      </c>
      <c r="K140" s="12">
        <f t="shared" si="9"/>
        <v>4.7262636448442016E-2</v>
      </c>
      <c r="L140" s="11">
        <v>2.4689452974306914E-3</v>
      </c>
      <c r="M140" s="12">
        <f t="shared" si="10"/>
        <v>0.47767648518446143</v>
      </c>
      <c r="N140" s="15"/>
    </row>
    <row r="141" spans="2:14" x14ac:dyDescent="0.25">
      <c r="B141" s="6" t="s">
        <v>97</v>
      </c>
      <c r="C141" s="7">
        <v>170.03</v>
      </c>
      <c r="D141" s="7">
        <v>170.14</v>
      </c>
      <c r="E141" s="7">
        <v>168.35</v>
      </c>
      <c r="F141" s="15">
        <v>-2.7671545111149377E-3</v>
      </c>
      <c r="G141" s="15">
        <v>2.089244962701858E-2</v>
      </c>
      <c r="H141" s="9"/>
      <c r="I141" s="10">
        <f t="shared" si="11"/>
        <v>137</v>
      </c>
      <c r="J141" s="11">
        <f t="shared" si="8"/>
        <v>1.4922700411866607E-2</v>
      </c>
      <c r="K141" s="12">
        <f t="shared" si="9"/>
        <v>0.8014217270051105</v>
      </c>
      <c r="L141" s="11">
        <v>2.8960129310344751E-3</v>
      </c>
      <c r="M141" s="12">
        <f t="shared" si="10"/>
        <v>0.48801832366508768</v>
      </c>
      <c r="N141" s="15"/>
    </row>
    <row r="142" spans="2:14" x14ac:dyDescent="0.25">
      <c r="B142" s="6" t="s">
        <v>98</v>
      </c>
      <c r="C142" s="7">
        <v>167.53</v>
      </c>
      <c r="D142" s="7">
        <v>168.11</v>
      </c>
      <c r="E142" s="7">
        <v>166.25</v>
      </c>
      <c r="F142" s="15">
        <v>-2.7671545111149377E-3</v>
      </c>
      <c r="G142" s="15">
        <v>2.089244962701858E-2</v>
      </c>
      <c r="H142" s="9"/>
      <c r="I142" s="10">
        <f t="shared" si="11"/>
        <v>138</v>
      </c>
      <c r="J142" s="11">
        <f t="shared" si="8"/>
        <v>1.7939364946482073E-3</v>
      </c>
      <c r="K142" s="12">
        <f t="shared" si="9"/>
        <v>0.58640733308793314</v>
      </c>
      <c r="L142" s="11">
        <v>3.2531734387957201E-3</v>
      </c>
      <c r="M142" s="12">
        <f t="shared" si="10"/>
        <v>0.56944282802758106</v>
      </c>
      <c r="N142" s="15"/>
    </row>
    <row r="143" spans="2:14" x14ac:dyDescent="0.25">
      <c r="B143" s="6" t="s">
        <v>99</v>
      </c>
      <c r="C143" s="7">
        <v>167.23</v>
      </c>
      <c r="D143" s="7">
        <v>168.71</v>
      </c>
      <c r="E143" s="7">
        <v>166.65</v>
      </c>
      <c r="F143" s="15">
        <v>-2.7671545111149377E-3</v>
      </c>
      <c r="G143" s="15">
        <v>2.089244962701858E-2</v>
      </c>
      <c r="H143" s="9"/>
      <c r="I143" s="10">
        <f t="shared" si="11"/>
        <v>139</v>
      </c>
      <c r="J143" s="11">
        <f t="shared" si="8"/>
        <v>-2.029002804798008E-3</v>
      </c>
      <c r="K143" s="12">
        <f t="shared" si="9"/>
        <v>0.51409210868455169</v>
      </c>
      <c r="L143" s="11">
        <v>3.2905782015983931E-3</v>
      </c>
      <c r="M143" s="12">
        <f t="shared" si="10"/>
        <v>0.49758041051374163</v>
      </c>
      <c r="N143" s="15"/>
    </row>
    <row r="144" spans="2:14" x14ac:dyDescent="0.25">
      <c r="B144" s="6" t="s">
        <v>100</v>
      </c>
      <c r="C144" s="7">
        <v>167.57</v>
      </c>
      <c r="D144" s="7">
        <v>169.86</v>
      </c>
      <c r="E144" s="7">
        <v>167.14</v>
      </c>
      <c r="F144" s="15">
        <v>-2.7671545111149377E-3</v>
      </c>
      <c r="G144" s="15">
        <v>2.089244962701858E-2</v>
      </c>
      <c r="H144" s="9"/>
      <c r="I144" s="10">
        <f t="shared" si="11"/>
        <v>140</v>
      </c>
      <c r="J144" s="11">
        <f t="shared" si="8"/>
        <v>-2.3029384328358327E-2</v>
      </c>
      <c r="K144" s="12">
        <f t="shared" si="9"/>
        <v>0.16606436078273046</v>
      </c>
      <c r="L144" s="11">
        <v>3.5716563556349445E-3</v>
      </c>
      <c r="M144" s="12">
        <f t="shared" si="10"/>
        <v>0.50141604929269845</v>
      </c>
      <c r="N144" s="15"/>
    </row>
    <row r="145" spans="2:14" x14ac:dyDescent="0.25">
      <c r="B145" s="6" t="s">
        <v>101</v>
      </c>
      <c r="C145" s="7">
        <v>171.52</v>
      </c>
      <c r="D145" s="7">
        <v>173.74</v>
      </c>
      <c r="E145" s="7">
        <v>171.31</v>
      </c>
      <c r="F145" s="15">
        <v>-2.7671545111149377E-3</v>
      </c>
      <c r="G145" s="15">
        <v>2.089244962701858E-2</v>
      </c>
      <c r="H145" s="9"/>
      <c r="I145" s="10">
        <f t="shared" si="11"/>
        <v>141</v>
      </c>
      <c r="J145" s="11">
        <f t="shared" si="8"/>
        <v>-1.510192362905538E-2</v>
      </c>
      <c r="K145" s="12">
        <f t="shared" si="9"/>
        <v>0.27746339101960332</v>
      </c>
      <c r="L145" s="11">
        <v>3.7341299477222645E-3</v>
      </c>
      <c r="M145" s="12">
        <f t="shared" si="10"/>
        <v>0.57701729652474643</v>
      </c>
      <c r="N145" s="15"/>
    </row>
    <row r="146" spans="2:14" x14ac:dyDescent="0.25">
      <c r="B146" s="6" t="s">
        <v>102</v>
      </c>
      <c r="C146" s="7">
        <v>174.15</v>
      </c>
      <c r="D146" s="7">
        <v>174.9</v>
      </c>
      <c r="E146" s="7">
        <v>173.12</v>
      </c>
      <c r="F146" s="15">
        <v>-2.7671545111149377E-3</v>
      </c>
      <c r="G146" s="15">
        <v>2.089244962701858E-2</v>
      </c>
      <c r="H146" s="9"/>
      <c r="I146" s="10">
        <f t="shared" si="11"/>
        <v>142</v>
      </c>
      <c r="J146" s="11">
        <f t="shared" si="8"/>
        <v>-2.2916069894013402E-3</v>
      </c>
      <c r="K146" s="12">
        <f t="shared" si="9"/>
        <v>0.50907981761843968</v>
      </c>
      <c r="L146" s="11">
        <v>3.781847133757843E-3</v>
      </c>
      <c r="M146" s="12">
        <f t="shared" si="10"/>
        <v>0.58982025724144116</v>
      </c>
      <c r="N146" s="15"/>
    </row>
    <row r="147" spans="2:14" x14ac:dyDescent="0.25">
      <c r="B147" s="6" t="s">
        <v>103</v>
      </c>
      <c r="C147" s="7">
        <v>174.55</v>
      </c>
      <c r="D147" s="7">
        <v>176.15</v>
      </c>
      <c r="E147" s="7">
        <v>172.57</v>
      </c>
      <c r="F147" s="15">
        <v>-2.7671545111149377E-3</v>
      </c>
      <c r="G147" s="15">
        <v>2.089244962701858E-2</v>
      </c>
      <c r="H147" s="9"/>
      <c r="I147" s="10">
        <f t="shared" si="11"/>
        <v>143</v>
      </c>
      <c r="J147" s="11">
        <f t="shared" si="8"/>
        <v>8.7846038259262738E-3</v>
      </c>
      <c r="K147" s="12">
        <f t="shared" si="9"/>
        <v>0.70983934872724042</v>
      </c>
      <c r="L147" s="11">
        <v>3.9022980199450163E-3</v>
      </c>
      <c r="M147" s="12">
        <f t="shared" si="10"/>
        <v>0.59162271232956254</v>
      </c>
      <c r="N147" s="15"/>
    </row>
    <row r="148" spans="2:14" x14ac:dyDescent="0.25">
      <c r="B148" s="6" t="s">
        <v>104</v>
      </c>
      <c r="C148" s="7">
        <v>173.03</v>
      </c>
      <c r="D148" s="7">
        <v>173.71</v>
      </c>
      <c r="E148" s="7">
        <v>171.66</v>
      </c>
      <c r="F148" s="15">
        <v>-2.7671545111149377E-3</v>
      </c>
      <c r="G148" s="15">
        <v>2.089244962701858E-2</v>
      </c>
      <c r="H148" s="9"/>
      <c r="I148" s="10">
        <f t="shared" si="11"/>
        <v>144</v>
      </c>
      <c r="J148" s="11">
        <f t="shared" si="8"/>
        <v>-9.2384086841035273E-4</v>
      </c>
      <c r="K148" s="12">
        <f t="shared" si="9"/>
        <v>0.53515254599458162</v>
      </c>
      <c r="L148" s="11">
        <v>4.0888751735843609E-3</v>
      </c>
      <c r="M148" s="12">
        <f t="shared" si="10"/>
        <v>0.51692524815929475</v>
      </c>
      <c r="N148" s="15"/>
    </row>
    <row r="149" spans="2:14" x14ac:dyDescent="0.25">
      <c r="B149" s="6" t="s">
        <v>105</v>
      </c>
      <c r="C149" s="7">
        <v>173.19</v>
      </c>
      <c r="D149" s="7">
        <v>173.39</v>
      </c>
      <c r="E149" s="7">
        <v>171.35</v>
      </c>
      <c r="F149" s="15">
        <v>-2.7671545111149377E-3</v>
      </c>
      <c r="G149" s="15">
        <v>2.089244962701858E-2</v>
      </c>
      <c r="H149" s="9"/>
      <c r="I149" s="10">
        <f t="shared" si="11"/>
        <v>145</v>
      </c>
      <c r="J149" s="11">
        <f t="shared" si="8"/>
        <v>6.3335270191748894E-3</v>
      </c>
      <c r="K149" s="12">
        <f t="shared" si="9"/>
        <v>0.66843530714448107</v>
      </c>
      <c r="L149" s="11">
        <v>4.1291032964008156E-3</v>
      </c>
      <c r="M149" s="12">
        <f t="shared" si="10"/>
        <v>0.5178994091063458</v>
      </c>
      <c r="N149" s="15"/>
    </row>
    <row r="150" spans="2:14" x14ac:dyDescent="0.25">
      <c r="B150" s="6">
        <v>44903</v>
      </c>
      <c r="C150" s="7">
        <v>172.1</v>
      </c>
      <c r="D150" s="7">
        <v>172.17</v>
      </c>
      <c r="E150" s="7">
        <v>169.4</v>
      </c>
      <c r="F150" s="15">
        <v>-2.7671545111149377E-3</v>
      </c>
      <c r="G150" s="15">
        <v>2.089244962701858E-2</v>
      </c>
      <c r="H150" s="9"/>
      <c r="I150" s="10">
        <f t="shared" si="11"/>
        <v>146</v>
      </c>
      <c r="J150" s="11">
        <f t="shared" si="8"/>
        <v>2.1425603893405976E-2</v>
      </c>
      <c r="K150" s="12">
        <f t="shared" si="9"/>
        <v>0.87656116214652879</v>
      </c>
      <c r="L150" s="11">
        <v>4.1750647854881251E-3</v>
      </c>
      <c r="M150" s="12">
        <f t="shared" si="10"/>
        <v>0.5956972432803902</v>
      </c>
      <c r="N150" s="15"/>
    </row>
    <row r="151" spans="2:14" x14ac:dyDescent="0.25">
      <c r="B151" s="6">
        <v>44873</v>
      </c>
      <c r="C151" s="7">
        <v>168.49</v>
      </c>
      <c r="D151" s="7">
        <v>170.99</v>
      </c>
      <c r="E151" s="7">
        <v>168.19</v>
      </c>
      <c r="F151" s="15">
        <v>-2.7671545111149377E-3</v>
      </c>
      <c r="G151" s="15">
        <v>2.089244962701858E-2</v>
      </c>
      <c r="H151" s="9"/>
      <c r="I151" s="10">
        <f t="shared" si="11"/>
        <v>147</v>
      </c>
      <c r="J151" s="11">
        <f t="shared" si="8"/>
        <v>-4.4315764594659024E-3</v>
      </c>
      <c r="K151" s="12">
        <f t="shared" si="9"/>
        <v>0.46825137356062174</v>
      </c>
      <c r="L151" s="11">
        <v>4.4563964656165744E-3</v>
      </c>
      <c r="M151" s="12">
        <f t="shared" si="10"/>
        <v>0.52582062939730267</v>
      </c>
      <c r="N151" s="15"/>
    </row>
    <row r="152" spans="2:14" x14ac:dyDescent="0.25">
      <c r="B152" s="6">
        <v>44842</v>
      </c>
      <c r="C152" s="7">
        <v>169.24</v>
      </c>
      <c r="D152" s="7">
        <v>169.34</v>
      </c>
      <c r="E152" s="7">
        <v>166.9</v>
      </c>
      <c r="F152" s="15">
        <v>-2.7671545111149377E-3</v>
      </c>
      <c r="G152" s="15">
        <v>2.089244962701858E-2</v>
      </c>
      <c r="H152" s="9"/>
      <c r="I152" s="10">
        <f t="shared" si="11"/>
        <v>148</v>
      </c>
      <c r="J152" s="11">
        <f t="shared" si="8"/>
        <v>2.6194518554450763E-2</v>
      </c>
      <c r="K152" s="12">
        <f t="shared" si="9"/>
        <v>0.91716116591867947</v>
      </c>
      <c r="L152" s="11">
        <v>4.706780307848879E-3</v>
      </c>
      <c r="M152" s="12">
        <f t="shared" si="10"/>
        <v>0.63972872164323669</v>
      </c>
      <c r="N152" s="15"/>
    </row>
    <row r="153" spans="2:14" x14ac:dyDescent="0.25">
      <c r="B153" s="6">
        <v>44812</v>
      </c>
      <c r="C153" s="7">
        <v>164.92</v>
      </c>
      <c r="D153" s="7">
        <v>165.82</v>
      </c>
      <c r="E153" s="7">
        <v>163.25</v>
      </c>
      <c r="F153" s="15">
        <v>-2.7671545111149377E-3</v>
      </c>
      <c r="G153" s="15">
        <v>2.089244962701858E-2</v>
      </c>
      <c r="H153" s="9"/>
      <c r="I153" s="10">
        <f t="shared" si="11"/>
        <v>149</v>
      </c>
      <c r="J153" s="11">
        <f t="shared" si="8"/>
        <v>3.0326924243340159E-4</v>
      </c>
      <c r="K153" s="12">
        <f t="shared" si="9"/>
        <v>0.55841951372717102</v>
      </c>
      <c r="L153" s="11">
        <v>4.7147249743764164E-3</v>
      </c>
      <c r="M153" s="12">
        <f t="shared" si="10"/>
        <v>0.52320847133940163</v>
      </c>
      <c r="N153" s="15"/>
    </row>
    <row r="154" spans="2:14" x14ac:dyDescent="0.25">
      <c r="B154" s="6">
        <v>44781</v>
      </c>
      <c r="C154" s="7">
        <v>164.87</v>
      </c>
      <c r="D154" s="7">
        <v>167.81</v>
      </c>
      <c r="E154" s="7">
        <v>164.2</v>
      </c>
      <c r="F154" s="15">
        <v>-2.7671545111149377E-3</v>
      </c>
      <c r="G154" s="15">
        <v>2.089244962701858E-2</v>
      </c>
      <c r="H154" s="9"/>
      <c r="I154" s="10">
        <f t="shared" si="11"/>
        <v>150</v>
      </c>
      <c r="J154" s="11">
        <f t="shared" si="8"/>
        <v>-2.9029331720592522E-3</v>
      </c>
      <c r="K154" s="12">
        <f t="shared" si="9"/>
        <v>0.49740731851508435</v>
      </c>
      <c r="L154" s="11">
        <v>5.0366300366300187E-3</v>
      </c>
      <c r="M154" s="12">
        <f t="shared" si="10"/>
        <v>0.59737994200248468</v>
      </c>
      <c r="N154" s="15"/>
    </row>
    <row r="155" spans="2:14" x14ac:dyDescent="0.25">
      <c r="B155" s="6">
        <v>44689</v>
      </c>
      <c r="C155" s="7">
        <v>165.35</v>
      </c>
      <c r="D155" s="7">
        <v>165.85</v>
      </c>
      <c r="E155" s="7">
        <v>163</v>
      </c>
      <c r="F155" s="15">
        <v>3.4974254039128083E-3</v>
      </c>
      <c r="G155" s="15">
        <v>2.0912974657516618E-2</v>
      </c>
      <c r="H155" s="9"/>
      <c r="I155" s="10">
        <f t="shared" si="11"/>
        <v>151</v>
      </c>
      <c r="J155" s="11">
        <f t="shared" si="8"/>
        <v>-2.7742596948314713E-3</v>
      </c>
      <c r="K155" s="12">
        <f t="shared" si="9"/>
        <v>0.38212883272922205</v>
      </c>
      <c r="L155" s="11">
        <v>5.2276791855825344E-3</v>
      </c>
      <c r="M155" s="12">
        <f t="shared" si="10"/>
        <v>0.53296923070942204</v>
      </c>
      <c r="N155" s="15"/>
    </row>
    <row r="156" spans="2:14" x14ac:dyDescent="0.25">
      <c r="B156" s="6">
        <v>44659</v>
      </c>
      <c r="C156" s="7">
        <v>165.81</v>
      </c>
      <c r="D156" s="7">
        <v>167.19</v>
      </c>
      <c r="E156" s="7">
        <v>164.43</v>
      </c>
      <c r="F156" s="15">
        <v>3.4974254039128083E-3</v>
      </c>
      <c r="G156" s="15">
        <v>2.0912974657516618E-2</v>
      </c>
      <c r="H156" s="9"/>
      <c r="I156" s="10">
        <f t="shared" si="11"/>
        <v>152</v>
      </c>
      <c r="J156" s="11">
        <f t="shared" si="8"/>
        <v>-1.9262023716366539E-3</v>
      </c>
      <c r="K156" s="12">
        <f t="shared" si="9"/>
        <v>0.39768540958468912</v>
      </c>
      <c r="L156" s="11">
        <v>5.9262218670927957E-3</v>
      </c>
      <c r="M156" s="12">
        <f t="shared" si="10"/>
        <v>0.62159109478511088</v>
      </c>
      <c r="N156" s="15"/>
    </row>
    <row r="157" spans="2:14" x14ac:dyDescent="0.25">
      <c r="B157" s="6">
        <v>44628</v>
      </c>
      <c r="C157" s="7">
        <v>166.13</v>
      </c>
      <c r="D157" s="7">
        <v>166.59</v>
      </c>
      <c r="E157" s="7">
        <v>160.75</v>
      </c>
      <c r="F157" s="15">
        <v>3.4974254039128083E-3</v>
      </c>
      <c r="G157" s="15">
        <v>2.0912974657516618E-2</v>
      </c>
      <c r="H157" s="9"/>
      <c r="I157" s="10">
        <f t="shared" si="11"/>
        <v>153</v>
      </c>
      <c r="J157" s="11">
        <f t="shared" si="8"/>
        <v>3.8247609524404647E-2</v>
      </c>
      <c r="K157" s="12">
        <f t="shared" si="9"/>
        <v>0.95170918454942877</v>
      </c>
      <c r="L157" s="11">
        <v>6.3335270191748894E-3</v>
      </c>
      <c r="M157" s="12">
        <f t="shared" si="10"/>
        <v>0.66843530714448107</v>
      </c>
      <c r="N157" s="15"/>
    </row>
    <row r="158" spans="2:14" x14ac:dyDescent="0.25">
      <c r="B158" s="6">
        <v>44600</v>
      </c>
      <c r="C158" s="7">
        <v>160.01</v>
      </c>
      <c r="D158" s="7">
        <v>162.41</v>
      </c>
      <c r="E158" s="7">
        <v>159.63</v>
      </c>
      <c r="F158" s="15">
        <v>3.4974254039128083E-3</v>
      </c>
      <c r="G158" s="15">
        <v>2.0912974657516618E-2</v>
      </c>
      <c r="H158" s="9"/>
      <c r="I158" s="10">
        <f t="shared" si="11"/>
        <v>154</v>
      </c>
      <c r="J158" s="11">
        <f t="shared" si="8"/>
        <v>-9.2873506284441021E-3</v>
      </c>
      <c r="K158" s="12">
        <f t="shared" si="9"/>
        <v>0.2704898195465637</v>
      </c>
      <c r="L158" s="11">
        <v>6.454038473588497E-3</v>
      </c>
      <c r="M158" s="12">
        <f t="shared" si="10"/>
        <v>0.61924089939023574</v>
      </c>
      <c r="N158" s="15"/>
    </row>
    <row r="159" spans="2:14" x14ac:dyDescent="0.25">
      <c r="B159" s="6">
        <v>44569</v>
      </c>
      <c r="C159" s="7">
        <v>161.51</v>
      </c>
      <c r="D159" s="7">
        <v>163.59</v>
      </c>
      <c r="E159" s="7">
        <v>160.88999999999999</v>
      </c>
      <c r="F159" s="15">
        <v>3.4974254039128083E-3</v>
      </c>
      <c r="G159" s="15">
        <v>2.0912974657516618E-2</v>
      </c>
      <c r="H159" s="9"/>
      <c r="I159" s="10">
        <f t="shared" si="11"/>
        <v>155</v>
      </c>
      <c r="J159" s="11">
        <f t="shared" si="8"/>
        <v>-6.1534674789244237E-3</v>
      </c>
      <c r="K159" s="12">
        <f t="shared" si="9"/>
        <v>0.32222759081871355</v>
      </c>
      <c r="L159" s="11">
        <v>6.5662930291170429E-3</v>
      </c>
      <c r="M159" s="12">
        <f t="shared" si="10"/>
        <v>0.67246781669135236</v>
      </c>
      <c r="N159" s="15"/>
    </row>
    <row r="160" spans="2:14" x14ac:dyDescent="0.25">
      <c r="B160" s="6" t="s">
        <v>106</v>
      </c>
      <c r="C160" s="7">
        <v>162.51</v>
      </c>
      <c r="D160" s="7">
        <v>163.63</v>
      </c>
      <c r="E160" s="7">
        <v>159.5</v>
      </c>
      <c r="F160" s="15">
        <v>3.4974254039128083E-3</v>
      </c>
      <c r="G160" s="15">
        <v>2.0912974657516618E-2</v>
      </c>
      <c r="H160" s="9"/>
      <c r="I160" s="10">
        <f t="shared" si="11"/>
        <v>156</v>
      </c>
      <c r="J160" s="11">
        <f t="shared" si="8"/>
        <v>3.2793136320305116E-2</v>
      </c>
      <c r="K160" s="12">
        <f t="shared" si="9"/>
        <v>0.9193688912795428</v>
      </c>
      <c r="L160" s="11">
        <v>6.6727327873823405E-3</v>
      </c>
      <c r="M160" s="12">
        <f t="shared" si="10"/>
        <v>0.56034119558357887</v>
      </c>
      <c r="N160" s="15"/>
    </row>
    <row r="161" spans="2:14" x14ac:dyDescent="0.25">
      <c r="B161" s="6" t="s">
        <v>107</v>
      </c>
      <c r="C161" s="7">
        <v>157.35</v>
      </c>
      <c r="D161" s="7">
        <v>157.63999999999999</v>
      </c>
      <c r="E161" s="7">
        <v>154.41</v>
      </c>
      <c r="F161" s="15">
        <v>3.4974254039128083E-3</v>
      </c>
      <c r="G161" s="15">
        <v>2.0912974657516618E-2</v>
      </c>
      <c r="H161" s="9"/>
      <c r="I161" s="10">
        <f t="shared" si="11"/>
        <v>157</v>
      </c>
      <c r="J161" s="11">
        <f t="shared" si="8"/>
        <v>3.5716563556349445E-3</v>
      </c>
      <c r="K161" s="12">
        <f t="shared" si="9"/>
        <v>0.50141604929269845</v>
      </c>
      <c r="L161" s="11">
        <v>6.7371283762902578E-3</v>
      </c>
      <c r="M161" s="12">
        <f t="shared" si="10"/>
        <v>0.62356423978816711</v>
      </c>
      <c r="N161" s="15"/>
    </row>
    <row r="162" spans="2:14" x14ac:dyDescent="0.25">
      <c r="B162" s="6" t="s">
        <v>108</v>
      </c>
      <c r="C162" s="7">
        <v>156.79</v>
      </c>
      <c r="D162" s="7">
        <v>157.33000000000001</v>
      </c>
      <c r="E162" s="7">
        <v>152.16</v>
      </c>
      <c r="F162" s="15">
        <v>3.4974254039128083E-3</v>
      </c>
      <c r="G162" s="15">
        <v>2.0912974657516618E-2</v>
      </c>
      <c r="H162" s="9"/>
      <c r="I162" s="10">
        <f t="shared" si="11"/>
        <v>158</v>
      </c>
      <c r="J162" s="11">
        <f t="shared" si="8"/>
        <v>3.4234828496042313E-2</v>
      </c>
      <c r="K162" s="12">
        <f t="shared" si="9"/>
        <v>0.92918888057044202</v>
      </c>
      <c r="L162" s="11">
        <v>6.782476295937423E-3</v>
      </c>
      <c r="M162" s="12">
        <f t="shared" si="10"/>
        <v>0.6340640338516188</v>
      </c>
      <c r="N162" s="15"/>
    </row>
    <row r="163" spans="2:14" x14ac:dyDescent="0.25">
      <c r="B163" s="6" t="s">
        <v>109</v>
      </c>
      <c r="C163" s="7">
        <v>151.6</v>
      </c>
      <c r="D163" s="7">
        <v>153.09</v>
      </c>
      <c r="E163" s="7">
        <v>150.80000000000001</v>
      </c>
      <c r="F163" s="15">
        <v>3.4974254039128083E-3</v>
      </c>
      <c r="G163" s="15">
        <v>2.0912974657516618E-2</v>
      </c>
      <c r="H163" s="9"/>
      <c r="I163" s="10">
        <f t="shared" si="11"/>
        <v>159</v>
      </c>
      <c r="J163" s="11">
        <f t="shared" si="8"/>
        <v>-8.826413860738791E-3</v>
      </c>
      <c r="K163" s="12">
        <f t="shared" si="9"/>
        <v>0.27783285594536633</v>
      </c>
      <c r="L163" s="11">
        <v>6.8337129840547739E-3</v>
      </c>
      <c r="M163" s="12">
        <f t="shared" si="10"/>
        <v>0.563375105018178</v>
      </c>
      <c r="N163" s="15"/>
    </row>
    <row r="164" spans="2:14" x14ac:dyDescent="0.25">
      <c r="B164" s="6" t="s">
        <v>110</v>
      </c>
      <c r="C164" s="7">
        <v>152.94999999999999</v>
      </c>
      <c r="D164" s="7">
        <v>155.04</v>
      </c>
      <c r="E164" s="7">
        <v>152.28</v>
      </c>
      <c r="F164" s="15">
        <v>3.4974254039128083E-3</v>
      </c>
      <c r="G164" s="15">
        <v>2.0912974657516618E-2</v>
      </c>
      <c r="H164" s="9"/>
      <c r="I164" s="10">
        <f t="shared" si="11"/>
        <v>160</v>
      </c>
      <c r="J164" s="11">
        <f t="shared" si="8"/>
        <v>-7.3982737361283357E-3</v>
      </c>
      <c r="K164" s="12">
        <f t="shared" si="9"/>
        <v>0.30118273040887045</v>
      </c>
      <c r="L164" s="11">
        <v>7.9007554231063093E-3</v>
      </c>
      <c r="M164" s="12">
        <f t="shared" si="10"/>
        <v>0.60797345577600104</v>
      </c>
      <c r="N164" s="15"/>
    </row>
    <row r="165" spans="2:14" x14ac:dyDescent="0.25">
      <c r="B165" s="6" t="s">
        <v>111</v>
      </c>
      <c r="C165" s="7">
        <v>154.09</v>
      </c>
      <c r="D165" s="7">
        <v>156.28</v>
      </c>
      <c r="E165" s="7">
        <v>153.41</v>
      </c>
      <c r="F165" s="15">
        <v>3.4974254039128083E-3</v>
      </c>
      <c r="G165" s="15">
        <v>2.0912974657516618E-2</v>
      </c>
      <c r="H165" s="9"/>
      <c r="I165" s="10">
        <f t="shared" si="11"/>
        <v>161</v>
      </c>
      <c r="J165" s="11">
        <f t="shared" si="8"/>
        <v>-8.1107177341486203E-3</v>
      </c>
      <c r="K165" s="12">
        <f t="shared" si="9"/>
        <v>0.28942374578063335</v>
      </c>
      <c r="L165" s="11">
        <v>8.2336216088141345E-3</v>
      </c>
      <c r="M165" s="12">
        <f t="shared" si="10"/>
        <v>0.64615025584399255</v>
      </c>
      <c r="N165" s="15"/>
    </row>
    <row r="166" spans="2:14" x14ac:dyDescent="0.25">
      <c r="B166" s="6" t="s">
        <v>112</v>
      </c>
      <c r="C166" s="7">
        <v>155.35</v>
      </c>
      <c r="D166" s="7">
        <v>155.57</v>
      </c>
      <c r="E166" s="7">
        <v>151.94</v>
      </c>
      <c r="F166" s="15">
        <v>3.4974254039128083E-3</v>
      </c>
      <c r="G166" s="15">
        <v>2.0912974657516618E-2</v>
      </c>
      <c r="H166" s="9"/>
      <c r="I166" s="10">
        <f t="shared" si="11"/>
        <v>162</v>
      </c>
      <c r="J166" s="11">
        <f t="shared" si="8"/>
        <v>1.5094093047569368E-2</v>
      </c>
      <c r="K166" s="12">
        <f t="shared" si="9"/>
        <v>0.71038856973270192</v>
      </c>
      <c r="L166" s="11">
        <v>8.2475632199576765E-3</v>
      </c>
      <c r="M166" s="12">
        <f t="shared" si="10"/>
        <v>0.61604601085685951</v>
      </c>
      <c r="N166" s="15"/>
    </row>
    <row r="167" spans="2:14" x14ac:dyDescent="0.25">
      <c r="B167" s="6" t="s">
        <v>113</v>
      </c>
      <c r="C167" s="7">
        <v>153.04</v>
      </c>
      <c r="D167" s="7">
        <v>153.72</v>
      </c>
      <c r="E167" s="7">
        <v>150.37</v>
      </c>
      <c r="F167" s="15">
        <v>3.4974254039128083E-3</v>
      </c>
      <c r="G167" s="15">
        <v>2.0912974657516618E-2</v>
      </c>
      <c r="H167" s="9"/>
      <c r="I167" s="10">
        <f t="shared" si="11"/>
        <v>163</v>
      </c>
      <c r="J167" s="11">
        <f t="shared" si="8"/>
        <v>1.3509933774834337E-2</v>
      </c>
      <c r="K167" s="12">
        <f t="shared" si="9"/>
        <v>0.68394892890363368</v>
      </c>
      <c r="L167" s="11">
        <v>8.3773087071241648E-3</v>
      </c>
      <c r="M167" s="12">
        <f t="shared" si="10"/>
        <v>0.61905337506687197</v>
      </c>
      <c r="N167" s="15"/>
    </row>
    <row r="168" spans="2:14" x14ac:dyDescent="0.25">
      <c r="B168" s="6" t="s">
        <v>114</v>
      </c>
      <c r="C168" s="7">
        <v>151</v>
      </c>
      <c r="D168" s="7">
        <v>151.22999999999999</v>
      </c>
      <c r="E168" s="7">
        <v>146.91</v>
      </c>
      <c r="F168" s="15">
        <v>3.4974254039128083E-3</v>
      </c>
      <c r="G168" s="15">
        <v>2.0912974657516618E-2</v>
      </c>
      <c r="H168" s="9"/>
      <c r="I168" s="10">
        <f t="shared" si="11"/>
        <v>164</v>
      </c>
      <c r="J168" s="11">
        <f t="shared" si="8"/>
        <v>2.672196913034619E-2</v>
      </c>
      <c r="K168" s="12">
        <f t="shared" si="9"/>
        <v>0.86661524298747805</v>
      </c>
      <c r="L168" s="11">
        <v>8.5376265398220408E-3</v>
      </c>
      <c r="M168" s="12">
        <f t="shared" si="10"/>
        <v>0.65067925414341965</v>
      </c>
      <c r="N168" s="15"/>
    </row>
    <row r="169" spans="2:14" x14ac:dyDescent="0.25">
      <c r="B169" s="6" t="s">
        <v>115</v>
      </c>
      <c r="C169" s="7">
        <v>147.07</v>
      </c>
      <c r="D169" s="7">
        <v>151.57</v>
      </c>
      <c r="E169" s="7">
        <v>146.69999999999999</v>
      </c>
      <c r="F169" s="15">
        <v>3.4974254039128083E-3</v>
      </c>
      <c r="G169" s="15">
        <v>2.0912974657516618E-2</v>
      </c>
      <c r="H169" s="9"/>
      <c r="I169" s="10">
        <f t="shared" si="11"/>
        <v>165</v>
      </c>
      <c r="J169" s="11">
        <f t="shared" si="8"/>
        <v>-2.0643270959579074E-2</v>
      </c>
      <c r="K169" s="12">
        <f t="shared" si="9"/>
        <v>0.12418027239696655</v>
      </c>
      <c r="L169" s="11">
        <v>8.7563075096468435E-3</v>
      </c>
      <c r="M169" s="12">
        <f t="shared" si="10"/>
        <v>0.62779646269279099</v>
      </c>
      <c r="N169" s="15"/>
    </row>
    <row r="170" spans="2:14" x14ac:dyDescent="0.25">
      <c r="B170" s="6" t="s">
        <v>116</v>
      </c>
      <c r="C170" s="7">
        <v>150.16999999999999</v>
      </c>
      <c r="D170" s="7">
        <v>150.86000000000001</v>
      </c>
      <c r="E170" s="7">
        <v>148.19999999999999</v>
      </c>
      <c r="F170" s="15">
        <v>3.4974254039128083E-3</v>
      </c>
      <c r="G170" s="15">
        <v>2.0912974657516618E-2</v>
      </c>
      <c r="H170" s="9"/>
      <c r="I170" s="10">
        <f t="shared" si="11"/>
        <v>166</v>
      </c>
      <c r="J170" s="11">
        <f t="shared" si="8"/>
        <v>1.1450124604297063E-2</v>
      </c>
      <c r="K170" s="12">
        <f t="shared" si="9"/>
        <v>0.64812966961451446</v>
      </c>
      <c r="L170" s="11">
        <v>8.7846038259262738E-3</v>
      </c>
      <c r="M170" s="12">
        <f t="shared" si="10"/>
        <v>0.70983934872724042</v>
      </c>
      <c r="N170" s="15"/>
    </row>
    <row r="171" spans="2:14" x14ac:dyDescent="0.25">
      <c r="B171" s="6" t="s">
        <v>117</v>
      </c>
      <c r="C171" s="7">
        <v>148.47</v>
      </c>
      <c r="D171" s="7">
        <v>148.94999999999999</v>
      </c>
      <c r="E171" s="7">
        <v>143.25</v>
      </c>
      <c r="F171" s="15">
        <v>3.4974254039128083E-3</v>
      </c>
      <c r="G171" s="15">
        <v>2.0912974657516618E-2</v>
      </c>
      <c r="H171" s="9"/>
      <c r="I171" s="10">
        <f t="shared" si="11"/>
        <v>167</v>
      </c>
      <c r="J171" s="11">
        <f t="shared" si="8"/>
        <v>2.0482507388823956E-2</v>
      </c>
      <c r="K171" s="12">
        <f t="shared" si="9"/>
        <v>0.79165557926569985</v>
      </c>
      <c r="L171" s="11">
        <v>9.0209790209789809E-3</v>
      </c>
      <c r="M171" s="12">
        <f t="shared" si="10"/>
        <v>0.63386361307738204</v>
      </c>
      <c r="N171" s="15"/>
    </row>
    <row r="172" spans="2:14" x14ac:dyDescent="0.25">
      <c r="B172" s="6" t="s">
        <v>118</v>
      </c>
      <c r="C172" s="7">
        <v>145.49</v>
      </c>
      <c r="D172" s="7">
        <v>146.44999999999999</v>
      </c>
      <c r="E172" s="7">
        <v>142.12</v>
      </c>
      <c r="F172" s="15">
        <v>3.4974254039128083E-3</v>
      </c>
      <c r="G172" s="15">
        <v>2.0912974657516618E-2</v>
      </c>
      <c r="H172" s="9"/>
      <c r="I172" s="10">
        <f t="shared" si="11"/>
        <v>168</v>
      </c>
      <c r="J172" s="11">
        <f t="shared" si="8"/>
        <v>-2.536679007267284E-3</v>
      </c>
      <c r="K172" s="12">
        <f t="shared" si="9"/>
        <v>0.38646900086138131</v>
      </c>
      <c r="L172" s="11">
        <v>9.253866563126989E-3</v>
      </c>
      <c r="M172" s="12">
        <f t="shared" si="10"/>
        <v>0.71748159693279279</v>
      </c>
      <c r="N172" s="15"/>
    </row>
    <row r="173" spans="2:14" x14ac:dyDescent="0.25">
      <c r="B173" s="6">
        <v>44902</v>
      </c>
      <c r="C173" s="7">
        <v>145.86000000000001</v>
      </c>
      <c r="D173" s="7">
        <v>148.44999999999999</v>
      </c>
      <c r="E173" s="7">
        <v>145.05000000000001</v>
      </c>
      <c r="F173" s="15">
        <v>3.4974254039128083E-3</v>
      </c>
      <c r="G173" s="15">
        <v>2.0912974657516618E-2</v>
      </c>
      <c r="H173" s="9"/>
      <c r="I173" s="10">
        <f t="shared" si="11"/>
        <v>169</v>
      </c>
      <c r="J173" s="11">
        <f t="shared" si="8"/>
        <v>6.8337129840547739E-3</v>
      </c>
      <c r="K173" s="12">
        <f t="shared" si="9"/>
        <v>0.563375105018178</v>
      </c>
      <c r="L173" s="11">
        <v>9.4094515834561854E-3</v>
      </c>
      <c r="M173" s="12">
        <f t="shared" si="10"/>
        <v>0.67140677314528896</v>
      </c>
      <c r="N173" s="15"/>
    </row>
    <row r="174" spans="2:14" x14ac:dyDescent="0.25">
      <c r="B174" s="6">
        <v>44872</v>
      </c>
      <c r="C174" s="7">
        <v>144.87</v>
      </c>
      <c r="D174" s="7">
        <v>146.63999999999999</v>
      </c>
      <c r="E174" s="7">
        <v>143.78</v>
      </c>
      <c r="F174" s="15">
        <v>3.4974254039128083E-3</v>
      </c>
      <c r="G174" s="15">
        <v>2.0912974657516618E-2</v>
      </c>
      <c r="H174" s="9"/>
      <c r="I174" s="10">
        <f t="shared" si="11"/>
        <v>170</v>
      </c>
      <c r="J174" s="11">
        <f t="shared" si="8"/>
        <v>-1.4757889009793135E-2</v>
      </c>
      <c r="K174" s="12">
        <f t="shared" si="9"/>
        <v>0.19135385589996454</v>
      </c>
      <c r="L174" s="11">
        <v>9.5553822152885104E-3</v>
      </c>
      <c r="M174" s="12">
        <f t="shared" si="10"/>
        <v>0.72234035554585474</v>
      </c>
      <c r="N174" s="15"/>
    </row>
    <row r="175" spans="2:14" x14ac:dyDescent="0.25">
      <c r="B175" s="6">
        <v>44780</v>
      </c>
      <c r="C175" s="7">
        <v>147.04</v>
      </c>
      <c r="D175" s="7">
        <v>147.55000000000001</v>
      </c>
      <c r="E175" s="7">
        <v>145</v>
      </c>
      <c r="F175" s="15">
        <v>3.4974254039128083E-3</v>
      </c>
      <c r="G175" s="15">
        <v>2.0912974657516618E-2</v>
      </c>
      <c r="H175" s="9"/>
      <c r="I175" s="10">
        <f t="shared" si="11"/>
        <v>171</v>
      </c>
      <c r="J175" s="11">
        <f t="shared" si="8"/>
        <v>4.7147249743764164E-3</v>
      </c>
      <c r="K175" s="12">
        <f t="shared" si="9"/>
        <v>0.52320847133940163</v>
      </c>
      <c r="L175" s="11">
        <v>9.6072336818309179E-3</v>
      </c>
      <c r="M175" s="12">
        <f t="shared" si="10"/>
        <v>0.61491554284062055</v>
      </c>
      <c r="N175" s="15"/>
    </row>
    <row r="176" spans="2:14" x14ac:dyDescent="0.25">
      <c r="B176" s="6">
        <v>44749</v>
      </c>
      <c r="C176" s="7">
        <v>146.35</v>
      </c>
      <c r="D176" s="7">
        <v>146.55000000000001</v>
      </c>
      <c r="E176" s="7">
        <v>143.28</v>
      </c>
      <c r="F176" s="15">
        <v>3.4974254039128083E-3</v>
      </c>
      <c r="G176" s="15">
        <v>2.0912974657516618E-2</v>
      </c>
      <c r="H176" s="9"/>
      <c r="I176" s="10">
        <f t="shared" si="11"/>
        <v>172</v>
      </c>
      <c r="J176" s="11">
        <f t="shared" si="8"/>
        <v>2.3999440246291748E-2</v>
      </c>
      <c r="K176" s="12">
        <f t="shared" si="9"/>
        <v>0.83654307484014523</v>
      </c>
      <c r="L176" s="11">
        <v>9.6226892884272441E-3</v>
      </c>
      <c r="M176" s="12">
        <f t="shared" si="10"/>
        <v>0.66666621203936571</v>
      </c>
      <c r="N176" s="15"/>
    </row>
    <row r="177" spans="2:14" x14ac:dyDescent="0.25">
      <c r="B177" s="6">
        <v>44719</v>
      </c>
      <c r="C177" s="7">
        <v>142.91999999999999</v>
      </c>
      <c r="D177" s="7">
        <v>144.12</v>
      </c>
      <c r="E177" s="7">
        <v>141.08000000000001</v>
      </c>
      <c r="F177" s="15">
        <v>3.4974254039128083E-3</v>
      </c>
      <c r="G177" s="15">
        <v>2.0912974657516618E-2</v>
      </c>
      <c r="H177" s="9"/>
      <c r="I177" s="10">
        <f t="shared" si="11"/>
        <v>173</v>
      </c>
      <c r="J177" s="11">
        <f t="shared" si="8"/>
        <v>9.6072336818309179E-3</v>
      </c>
      <c r="K177" s="12">
        <f t="shared" si="9"/>
        <v>0.61491554284062055</v>
      </c>
      <c r="L177" s="11">
        <v>1.0063071362766518E-2</v>
      </c>
      <c r="M177" s="12">
        <f t="shared" si="10"/>
        <v>0.65741539652128134</v>
      </c>
      <c r="N177" s="15"/>
    </row>
    <row r="178" spans="2:14" x14ac:dyDescent="0.25">
      <c r="B178" s="6">
        <v>44688</v>
      </c>
      <c r="C178" s="7">
        <v>141.56</v>
      </c>
      <c r="D178" s="7">
        <v>141.61000000000001</v>
      </c>
      <c r="E178" s="7">
        <v>136.93</v>
      </c>
      <c r="F178" s="15">
        <v>3.4974254039128083E-3</v>
      </c>
      <c r="G178" s="15">
        <v>2.0912974657516618E-2</v>
      </c>
      <c r="H178" s="9"/>
      <c r="I178" s="10">
        <f t="shared" si="11"/>
        <v>174</v>
      </c>
      <c r="J178" s="11">
        <f t="shared" si="8"/>
        <v>1.8930396602605537E-2</v>
      </c>
      <c r="K178" s="12">
        <f t="shared" si="9"/>
        <v>0.76973109277443874</v>
      </c>
      <c r="L178" s="11">
        <v>1.011918147065427E-2</v>
      </c>
      <c r="M178" s="12">
        <f t="shared" si="10"/>
        <v>0.65866727957470628</v>
      </c>
      <c r="N178" s="15"/>
    </row>
    <row r="179" spans="2:14" x14ac:dyDescent="0.25">
      <c r="B179" s="6">
        <v>44568</v>
      </c>
      <c r="C179" s="7">
        <v>138.93</v>
      </c>
      <c r="D179" s="7">
        <v>139.04</v>
      </c>
      <c r="E179" s="7">
        <v>135.66</v>
      </c>
      <c r="F179" s="15">
        <v>3.4974254039128083E-3</v>
      </c>
      <c r="G179" s="15">
        <v>2.0912974657516618E-2</v>
      </c>
      <c r="H179" s="9"/>
      <c r="I179" s="10">
        <f t="shared" si="11"/>
        <v>175</v>
      </c>
      <c r="J179" s="11">
        <f t="shared" si="8"/>
        <v>1.6164423639555281E-2</v>
      </c>
      <c r="K179" s="12">
        <f t="shared" si="9"/>
        <v>0.72764315861051965</v>
      </c>
      <c r="L179" s="11">
        <v>1.0314224034540631E-2</v>
      </c>
      <c r="M179" s="12">
        <f t="shared" si="10"/>
        <v>0.6630052685867992</v>
      </c>
      <c r="N179" s="15"/>
    </row>
    <row r="180" spans="2:14" x14ac:dyDescent="0.25">
      <c r="B180" s="6" t="s">
        <v>119</v>
      </c>
      <c r="C180" s="7">
        <v>136.72</v>
      </c>
      <c r="D180" s="7">
        <v>138.37</v>
      </c>
      <c r="E180" s="7">
        <v>133.77000000000001</v>
      </c>
      <c r="F180" s="15">
        <v>3.4974254039128083E-3</v>
      </c>
      <c r="G180" s="15">
        <v>2.0912974657516618E-2</v>
      </c>
      <c r="H180" s="9"/>
      <c r="I180" s="10">
        <f t="shared" si="11"/>
        <v>176</v>
      </c>
      <c r="J180" s="11">
        <f t="shared" si="8"/>
        <v>-1.8027723910076787E-2</v>
      </c>
      <c r="K180" s="12">
        <f t="shared" si="9"/>
        <v>0.15167582545515049</v>
      </c>
      <c r="L180" s="11">
        <v>1.1450124604297063E-2</v>
      </c>
      <c r="M180" s="12">
        <f t="shared" si="10"/>
        <v>0.64812966961451446</v>
      </c>
      <c r="N180" s="15"/>
    </row>
    <row r="181" spans="2:14" x14ac:dyDescent="0.25">
      <c r="B181" s="6" t="s">
        <v>120</v>
      </c>
      <c r="C181" s="7">
        <v>139.22999999999999</v>
      </c>
      <c r="D181" s="7">
        <v>140.66999999999999</v>
      </c>
      <c r="E181" s="7">
        <v>136.66999999999999</v>
      </c>
      <c r="F181" s="15">
        <v>3.4974254039128083E-3</v>
      </c>
      <c r="G181" s="15">
        <v>2.0912974657516618E-2</v>
      </c>
      <c r="H181" s="9"/>
      <c r="I181" s="10">
        <f t="shared" si="11"/>
        <v>177</v>
      </c>
      <c r="J181" s="11">
        <f t="shared" si="8"/>
        <v>1.3023864959254894E-2</v>
      </c>
      <c r="K181" s="12">
        <f t="shared" si="9"/>
        <v>0.67563518323200478</v>
      </c>
      <c r="L181" s="11">
        <v>1.1523378582201982E-2</v>
      </c>
      <c r="M181" s="12">
        <f t="shared" si="10"/>
        <v>0.69393975226430182</v>
      </c>
      <c r="N181" s="15"/>
    </row>
    <row r="182" spans="2:14" x14ac:dyDescent="0.25">
      <c r="B182" s="6" t="s">
        <v>121</v>
      </c>
      <c r="C182" s="7">
        <v>137.44</v>
      </c>
      <c r="D182" s="7">
        <v>143.41999999999999</v>
      </c>
      <c r="E182" s="7">
        <v>137.33000000000001</v>
      </c>
      <c r="F182" s="15">
        <v>3.4974254039128083E-3</v>
      </c>
      <c r="G182" s="15">
        <v>2.0912974657516618E-2</v>
      </c>
      <c r="H182" s="9"/>
      <c r="I182" s="10">
        <f t="shared" si="11"/>
        <v>178</v>
      </c>
      <c r="J182" s="11">
        <f t="shared" si="8"/>
        <v>-2.9789637159395754E-2</v>
      </c>
      <c r="K182" s="12">
        <f t="shared" si="9"/>
        <v>5.5726704826338021E-2</v>
      </c>
      <c r="L182" s="11">
        <v>1.1533138551437894E-2</v>
      </c>
      <c r="M182" s="12">
        <f t="shared" si="10"/>
        <v>0.64960169342003748</v>
      </c>
      <c r="N182" s="15"/>
    </row>
    <row r="183" spans="2:14" x14ac:dyDescent="0.25">
      <c r="B183" s="6" t="s">
        <v>122</v>
      </c>
      <c r="C183" s="7">
        <v>141.66</v>
      </c>
      <c r="D183" s="7">
        <v>143.49</v>
      </c>
      <c r="E183" s="7">
        <v>140.97</v>
      </c>
      <c r="F183" s="15">
        <v>3.4974254039128083E-3</v>
      </c>
      <c r="G183" s="15">
        <v>2.0912974657516618E-2</v>
      </c>
      <c r="H183" s="9"/>
      <c r="I183" s="10">
        <f t="shared" si="11"/>
        <v>179</v>
      </c>
      <c r="J183" s="11">
        <f t="shared" si="8"/>
        <v>0</v>
      </c>
      <c r="K183" s="12">
        <f t="shared" si="9"/>
        <v>0.43359174374630965</v>
      </c>
      <c r="L183" s="11">
        <v>1.1869436201780381E-2</v>
      </c>
      <c r="M183" s="12">
        <f t="shared" si="10"/>
        <v>0.70489603320577832</v>
      </c>
      <c r="N183" s="15"/>
    </row>
    <row r="184" spans="2:14" x14ac:dyDescent="0.25">
      <c r="B184" s="6" t="s">
        <v>123</v>
      </c>
      <c r="C184" s="7">
        <v>141.66</v>
      </c>
      <c r="D184" s="7">
        <v>141.91</v>
      </c>
      <c r="E184" s="7">
        <v>139.77000000000001</v>
      </c>
      <c r="F184" s="15">
        <v>3.4974254039128083E-3</v>
      </c>
      <c r="G184" s="15">
        <v>2.0912974657516618E-2</v>
      </c>
      <c r="H184" s="9"/>
      <c r="I184" s="10">
        <f t="shared" si="11"/>
        <v>180</v>
      </c>
      <c r="J184" s="11">
        <f t="shared" si="8"/>
        <v>2.4517248860924212E-2</v>
      </c>
      <c r="K184" s="12">
        <f t="shared" si="9"/>
        <v>0.84257786735559148</v>
      </c>
      <c r="L184" s="11">
        <v>1.2132822477650018E-2</v>
      </c>
      <c r="M184" s="12">
        <f t="shared" si="10"/>
        <v>0.70838667585143689</v>
      </c>
      <c r="N184" s="15"/>
    </row>
    <row r="185" spans="2:14" x14ac:dyDescent="0.25">
      <c r="B185" s="6" t="s">
        <v>124</v>
      </c>
      <c r="C185" s="7">
        <v>138.27000000000001</v>
      </c>
      <c r="D185" s="7">
        <v>138.59</v>
      </c>
      <c r="E185" s="7">
        <v>135.63</v>
      </c>
      <c r="F185" s="15">
        <v>3.4974254039128083E-3</v>
      </c>
      <c r="G185" s="15">
        <v>2.0912974657516618E-2</v>
      </c>
      <c r="H185" s="9"/>
      <c r="I185" s="10">
        <f t="shared" si="11"/>
        <v>181</v>
      </c>
      <c r="J185" s="11">
        <f t="shared" si="8"/>
        <v>2.1573697820465476E-2</v>
      </c>
      <c r="K185" s="12">
        <f t="shared" si="9"/>
        <v>0.80630404910665665</v>
      </c>
      <c r="L185" s="11">
        <v>1.2971301834800775E-2</v>
      </c>
      <c r="M185" s="12">
        <f t="shared" si="10"/>
        <v>0.71936880317176921</v>
      </c>
      <c r="N185" s="15"/>
    </row>
    <row r="186" spans="2:14" x14ac:dyDescent="0.25">
      <c r="B186" s="6" t="s">
        <v>125</v>
      </c>
      <c r="C186" s="7">
        <v>135.35</v>
      </c>
      <c r="D186" s="7">
        <v>137.76</v>
      </c>
      <c r="E186" s="7">
        <v>133.91</v>
      </c>
      <c r="F186" s="15">
        <v>3.4974254039128083E-3</v>
      </c>
      <c r="G186" s="15">
        <v>2.0912974657516618E-2</v>
      </c>
      <c r="H186" s="9"/>
      <c r="I186" s="10">
        <f t="shared" si="11"/>
        <v>182</v>
      </c>
      <c r="J186" s="11">
        <f t="shared" si="8"/>
        <v>-3.8271877529992837E-3</v>
      </c>
      <c r="K186" s="12">
        <f t="shared" si="9"/>
        <v>0.36307834559191643</v>
      </c>
      <c r="L186" s="11">
        <v>1.3023864959254894E-2</v>
      </c>
      <c r="M186" s="12">
        <f t="shared" si="10"/>
        <v>0.67563518323200478</v>
      </c>
      <c r="N186" s="15"/>
    </row>
    <row r="187" spans="2:14" x14ac:dyDescent="0.25">
      <c r="B187" s="6" t="s">
        <v>126</v>
      </c>
      <c r="C187" s="7">
        <v>135.87</v>
      </c>
      <c r="D187" s="7">
        <v>137.06</v>
      </c>
      <c r="E187" s="7">
        <v>133.32</v>
      </c>
      <c r="F187" s="15">
        <v>3.4974254039128083E-3</v>
      </c>
      <c r="G187" s="15">
        <v>2.0912974657516618E-2</v>
      </c>
      <c r="H187" s="9"/>
      <c r="I187" s="10">
        <f t="shared" si="11"/>
        <v>183</v>
      </c>
      <c r="J187" s="11">
        <f t="shared" si="8"/>
        <v>3.2760717543326212E-2</v>
      </c>
      <c r="K187" s="12">
        <f t="shared" si="9"/>
        <v>0.91913680821066523</v>
      </c>
      <c r="L187" s="11">
        <v>1.3509933774834337E-2</v>
      </c>
      <c r="M187" s="12">
        <f t="shared" si="10"/>
        <v>0.68394892890363368</v>
      </c>
      <c r="N187" s="15"/>
    </row>
    <row r="188" spans="2:14" x14ac:dyDescent="0.25">
      <c r="B188" s="6" t="s">
        <v>127</v>
      </c>
      <c r="C188" s="7">
        <v>131.56</v>
      </c>
      <c r="D188" s="7">
        <v>133.08000000000001</v>
      </c>
      <c r="E188" s="7">
        <v>129.81</v>
      </c>
      <c r="F188" s="15">
        <v>3.4974254039128083E-3</v>
      </c>
      <c r="G188" s="15">
        <v>2.0912974657516618E-2</v>
      </c>
      <c r="H188" s="9"/>
      <c r="I188" s="10">
        <f t="shared" si="11"/>
        <v>184</v>
      </c>
      <c r="J188" s="11">
        <f t="shared" si="8"/>
        <v>1.1533138551437894E-2</v>
      </c>
      <c r="K188" s="12">
        <f t="shared" si="9"/>
        <v>0.64960169342003748</v>
      </c>
      <c r="L188" s="11">
        <v>1.3684356765768291E-2</v>
      </c>
      <c r="M188" s="12">
        <f t="shared" si="10"/>
        <v>0.73415958173457829</v>
      </c>
      <c r="N188" s="15"/>
    </row>
    <row r="189" spans="2:14" x14ac:dyDescent="0.25">
      <c r="B189" s="6" t="s">
        <v>128</v>
      </c>
      <c r="C189" s="7">
        <v>130.06</v>
      </c>
      <c r="D189" s="7">
        <v>132.38999999999999</v>
      </c>
      <c r="E189" s="7">
        <v>129.04</v>
      </c>
      <c r="F189" s="15">
        <v>3.4974254039128083E-3</v>
      </c>
      <c r="G189" s="15">
        <v>2.0912974657516618E-2</v>
      </c>
      <c r="H189" s="9"/>
      <c r="I189" s="10">
        <f t="shared" si="11"/>
        <v>185</v>
      </c>
      <c r="J189" s="11">
        <f t="shared" si="8"/>
        <v>-3.9651480469615308E-2</v>
      </c>
      <c r="K189" s="12">
        <f t="shared" si="9"/>
        <v>1.9543962090215323E-2</v>
      </c>
      <c r="L189" s="11">
        <v>1.3903394255874835E-2</v>
      </c>
      <c r="M189" s="12">
        <f t="shared" si="10"/>
        <v>0.73850739844901603</v>
      </c>
      <c r="N189" s="15"/>
    </row>
    <row r="190" spans="2:14" x14ac:dyDescent="0.25">
      <c r="B190" s="6" t="s">
        <v>129</v>
      </c>
      <c r="C190" s="7">
        <v>135.43</v>
      </c>
      <c r="D190" s="7">
        <v>137.34</v>
      </c>
      <c r="E190" s="7">
        <v>132.16</v>
      </c>
      <c r="F190" s="15">
        <v>3.4974254039128083E-3</v>
      </c>
      <c r="G190" s="15">
        <v>2.0912974657516618E-2</v>
      </c>
      <c r="H190" s="9"/>
      <c r="I190" s="10">
        <f t="shared" si="11"/>
        <v>186</v>
      </c>
      <c r="J190" s="11">
        <f t="shared" si="8"/>
        <v>2.011147936125357E-2</v>
      </c>
      <c r="K190" s="12">
        <f t="shared" si="9"/>
        <v>0.78652964669351166</v>
      </c>
      <c r="L190" s="11">
        <v>1.4115223844429758E-2</v>
      </c>
      <c r="M190" s="12">
        <f t="shared" si="10"/>
        <v>0.72944171927776669</v>
      </c>
      <c r="N190" s="15"/>
    </row>
    <row r="191" spans="2:14" x14ac:dyDescent="0.25">
      <c r="B191" s="6" t="s">
        <v>130</v>
      </c>
      <c r="C191" s="7">
        <v>132.76</v>
      </c>
      <c r="D191" s="7">
        <v>133.88999999999999</v>
      </c>
      <c r="E191" s="7">
        <v>131.47999999999999</v>
      </c>
      <c r="F191" s="15">
        <v>3.4974254039128083E-3</v>
      </c>
      <c r="G191" s="15">
        <v>2.0912974657516618E-2</v>
      </c>
      <c r="H191" s="9"/>
      <c r="I191" s="10">
        <f t="shared" si="11"/>
        <v>187</v>
      </c>
      <c r="J191" s="11">
        <f t="shared" si="8"/>
        <v>6.6727327873823405E-3</v>
      </c>
      <c r="K191" s="12">
        <f t="shared" si="9"/>
        <v>0.56034119558357887</v>
      </c>
      <c r="L191" s="11">
        <v>1.466117154246338E-2</v>
      </c>
      <c r="M191" s="12">
        <f t="shared" si="10"/>
        <v>0.74087461141546207</v>
      </c>
      <c r="N191" s="15"/>
    </row>
    <row r="192" spans="2:14" x14ac:dyDescent="0.25">
      <c r="B192" s="6" t="s">
        <v>131</v>
      </c>
      <c r="C192" s="7">
        <v>131.88</v>
      </c>
      <c r="D192" s="7">
        <v>135.19999999999999</v>
      </c>
      <c r="E192" s="7">
        <v>131.44</v>
      </c>
      <c r="F192" s="15">
        <v>3.4974254039128083E-3</v>
      </c>
      <c r="G192" s="15">
        <v>2.0912974657516618E-2</v>
      </c>
      <c r="H192" s="9"/>
      <c r="I192" s="10">
        <f t="shared" si="11"/>
        <v>188</v>
      </c>
      <c r="J192" s="11">
        <f t="shared" si="8"/>
        <v>-3.8284839203675314E-2</v>
      </c>
      <c r="K192" s="12">
        <f t="shared" si="9"/>
        <v>2.2863148463247406E-2</v>
      </c>
      <c r="L192" s="11">
        <v>1.4802743260677431E-2</v>
      </c>
      <c r="M192" s="12">
        <f t="shared" si="10"/>
        <v>0.74263683331907038</v>
      </c>
      <c r="N192" s="15"/>
    </row>
    <row r="193" spans="2:14" x14ac:dyDescent="0.25">
      <c r="B193" s="6">
        <v>44840</v>
      </c>
      <c r="C193" s="7">
        <v>137.13</v>
      </c>
      <c r="D193" s="7">
        <v>140.76</v>
      </c>
      <c r="E193" s="7">
        <v>137.06</v>
      </c>
      <c r="F193" s="15">
        <v>3.4974254039128083E-3</v>
      </c>
      <c r="G193" s="15">
        <v>2.0912974657516618E-2</v>
      </c>
      <c r="H193" s="9"/>
      <c r="I193" s="10">
        <f t="shared" si="11"/>
        <v>189</v>
      </c>
      <c r="J193" s="11">
        <f t="shared" si="8"/>
        <v>-3.8628715647784584E-2</v>
      </c>
      <c r="K193" s="12">
        <f t="shared" si="9"/>
        <v>2.1986172819125349E-2</v>
      </c>
      <c r="L193" s="11">
        <v>1.4803327224023555E-2</v>
      </c>
      <c r="M193" s="12">
        <f t="shared" si="10"/>
        <v>0.75597978100379604</v>
      </c>
      <c r="N193" s="15"/>
    </row>
    <row r="194" spans="2:14" x14ac:dyDescent="0.25">
      <c r="B194" s="6">
        <v>44810</v>
      </c>
      <c r="C194" s="7">
        <v>142.63999999999999</v>
      </c>
      <c r="D194" s="7">
        <v>147.94999999999999</v>
      </c>
      <c r="E194" s="7">
        <v>142.53</v>
      </c>
      <c r="F194" s="15">
        <v>3.4974254039128083E-3</v>
      </c>
      <c r="G194" s="15">
        <v>2.0912974657516618E-2</v>
      </c>
      <c r="H194" s="9"/>
      <c r="I194" s="10">
        <f t="shared" si="11"/>
        <v>190</v>
      </c>
      <c r="J194" s="11">
        <f t="shared" si="8"/>
        <v>-3.5955663692890161E-2</v>
      </c>
      <c r="K194" s="12">
        <f t="shared" si="9"/>
        <v>2.9611350264306273E-2</v>
      </c>
      <c r="L194" s="11">
        <v>1.4922700411866607E-2</v>
      </c>
      <c r="M194" s="12">
        <f t="shared" si="10"/>
        <v>0.8014217270051105</v>
      </c>
      <c r="N194" s="15"/>
    </row>
    <row r="195" spans="2:14" x14ac:dyDescent="0.25">
      <c r="B195" s="6">
        <v>44779</v>
      </c>
      <c r="C195" s="7">
        <v>147.96</v>
      </c>
      <c r="D195" s="7">
        <v>149.87</v>
      </c>
      <c r="E195" s="7">
        <v>147.46</v>
      </c>
      <c r="F195" s="15">
        <v>3.4974254039128083E-3</v>
      </c>
      <c r="G195" s="15">
        <v>2.0912974657516618E-2</v>
      </c>
      <c r="H195" s="9"/>
      <c r="I195" s="10">
        <f t="shared" si="11"/>
        <v>191</v>
      </c>
      <c r="J195" s="11">
        <f t="shared" si="8"/>
        <v>-5.0433730078676131E-3</v>
      </c>
      <c r="K195" s="12">
        <f t="shared" si="9"/>
        <v>0.34149107740209683</v>
      </c>
      <c r="L195" s="11">
        <v>1.5094093047569368E-2</v>
      </c>
      <c r="M195" s="12">
        <f t="shared" si="10"/>
        <v>0.71038856973270192</v>
      </c>
      <c r="N195" s="15"/>
    </row>
    <row r="196" spans="2:14" x14ac:dyDescent="0.25">
      <c r="B196" s="6">
        <v>44748</v>
      </c>
      <c r="C196" s="7">
        <v>148.71</v>
      </c>
      <c r="D196" s="7">
        <v>149</v>
      </c>
      <c r="E196" s="7">
        <v>144.1</v>
      </c>
      <c r="F196" s="15">
        <v>3.4974254039128083E-3</v>
      </c>
      <c r="G196" s="15">
        <v>2.0912974657516618E-2</v>
      </c>
      <c r="H196" s="9"/>
      <c r="I196" s="10">
        <f t="shared" si="11"/>
        <v>192</v>
      </c>
      <c r="J196" s="11">
        <f t="shared" si="8"/>
        <v>1.7585876556726499E-2</v>
      </c>
      <c r="K196" s="12">
        <f t="shared" si="9"/>
        <v>0.74973954485119243</v>
      </c>
      <c r="L196" s="11">
        <v>1.5665458311755698E-2</v>
      </c>
      <c r="M196" s="12">
        <f t="shared" si="10"/>
        <v>0.81118240929428154</v>
      </c>
      <c r="N196" s="15"/>
    </row>
    <row r="197" spans="2:14" x14ac:dyDescent="0.25">
      <c r="B197" s="6">
        <v>44718</v>
      </c>
      <c r="C197" s="7">
        <v>146.13999999999999</v>
      </c>
      <c r="D197" s="7">
        <v>148.57</v>
      </c>
      <c r="E197" s="7">
        <v>144.9</v>
      </c>
      <c r="F197" s="15">
        <v>3.4974254039128083E-3</v>
      </c>
      <c r="G197" s="15">
        <v>2.0912974657516618E-2</v>
      </c>
      <c r="H197" s="9"/>
      <c r="I197" s="10">
        <f t="shared" si="11"/>
        <v>193</v>
      </c>
      <c r="J197" s="11">
        <f t="shared" si="8"/>
        <v>5.2276791855825344E-3</v>
      </c>
      <c r="K197" s="12">
        <f t="shared" si="9"/>
        <v>0.53296923070942204</v>
      </c>
      <c r="L197" s="11">
        <v>1.6112061028541236E-2</v>
      </c>
      <c r="M197" s="12">
        <f t="shared" si="10"/>
        <v>0.75531435188779206</v>
      </c>
      <c r="N197" s="15"/>
    </row>
    <row r="198" spans="2:14" x14ac:dyDescent="0.25">
      <c r="B198" s="6">
        <v>44626</v>
      </c>
      <c r="C198" s="7">
        <v>145.38</v>
      </c>
      <c r="D198" s="7">
        <v>147.97</v>
      </c>
      <c r="E198" s="7">
        <v>144.46</v>
      </c>
      <c r="F198" s="15">
        <v>3.4974254039128083E-3</v>
      </c>
      <c r="G198" s="15">
        <v>2.0912974657516618E-2</v>
      </c>
      <c r="H198" s="9"/>
      <c r="I198" s="10">
        <f t="shared" si="11"/>
        <v>194</v>
      </c>
      <c r="J198" s="11">
        <f t="shared" ref="J198:J254" si="12">C198/C199-1</f>
        <v>-3.8555651081277786E-2</v>
      </c>
      <c r="K198" s="12">
        <f t="shared" ref="K198:K254" si="13">_xlfn.NORM.S.DIST((J198-F198)/G198,1)</f>
        <v>2.2170092228013343E-2</v>
      </c>
      <c r="L198" s="11">
        <v>1.6164423639555281E-2</v>
      </c>
      <c r="M198" s="12">
        <f t="shared" ref="M198:M254" si="14">VLOOKUP(L198,J$5:K$254,2,0)</f>
        <v>0.72764315861051965</v>
      </c>
      <c r="N198" s="15"/>
    </row>
    <row r="199" spans="2:14" x14ac:dyDescent="0.25">
      <c r="B199" s="6">
        <v>44598</v>
      </c>
      <c r="C199" s="7">
        <v>151.21</v>
      </c>
      <c r="D199" s="7">
        <v>151.27000000000001</v>
      </c>
      <c r="E199" s="7">
        <v>146.86000000000001</v>
      </c>
      <c r="F199" s="15">
        <v>3.4974254039128083E-3</v>
      </c>
      <c r="G199" s="15">
        <v>2.0912974657516618E-2</v>
      </c>
      <c r="H199" s="9"/>
      <c r="I199" s="10">
        <f t="shared" ref="I199:I254" si="15">I198+1</f>
        <v>195</v>
      </c>
      <c r="J199" s="11">
        <f t="shared" si="12"/>
        <v>1.6811243359558858E-2</v>
      </c>
      <c r="K199" s="12">
        <f t="shared" si="13"/>
        <v>0.73781691860043397</v>
      </c>
      <c r="L199" s="11">
        <v>1.6342598115233198E-2</v>
      </c>
      <c r="M199" s="12">
        <f t="shared" si="14"/>
        <v>0.75821318247461167</v>
      </c>
      <c r="N199" s="15"/>
    </row>
    <row r="200" spans="2:14" x14ac:dyDescent="0.25">
      <c r="B200" s="6">
        <v>44567</v>
      </c>
      <c r="C200" s="7">
        <v>148.71</v>
      </c>
      <c r="D200" s="7">
        <v>151.74</v>
      </c>
      <c r="E200" s="7">
        <v>147.68</v>
      </c>
      <c r="F200" s="15">
        <v>3.4974254039128083E-3</v>
      </c>
      <c r="G200" s="15">
        <v>2.0912974657516618E-2</v>
      </c>
      <c r="H200" s="9"/>
      <c r="I200" s="10">
        <f t="shared" si="15"/>
        <v>196</v>
      </c>
      <c r="J200" s="11">
        <f t="shared" si="12"/>
        <v>-8.7342112335386801E-4</v>
      </c>
      <c r="K200" s="12">
        <f t="shared" si="13"/>
        <v>0.41722346934973409</v>
      </c>
      <c r="L200" s="11">
        <v>1.6389983117613971E-2</v>
      </c>
      <c r="M200" s="12">
        <f t="shared" si="14"/>
        <v>0.76195967534912667</v>
      </c>
      <c r="N200" s="15"/>
    </row>
    <row r="201" spans="2:14" x14ac:dyDescent="0.25">
      <c r="B201" s="6" t="s">
        <v>132</v>
      </c>
      <c r="C201" s="7">
        <v>148.84</v>
      </c>
      <c r="D201" s="7">
        <v>150.66</v>
      </c>
      <c r="E201" s="7">
        <v>146.84</v>
      </c>
      <c r="F201" s="15">
        <v>3.4974254039128083E-3</v>
      </c>
      <c r="G201" s="15">
        <v>2.0912974657516618E-2</v>
      </c>
      <c r="H201" s="9"/>
      <c r="I201" s="10">
        <f t="shared" si="15"/>
        <v>197</v>
      </c>
      <c r="J201" s="11">
        <f t="shared" si="12"/>
        <v>-5.3461641272385396E-3</v>
      </c>
      <c r="K201" s="12">
        <f t="shared" si="13"/>
        <v>0.3361929636961542</v>
      </c>
      <c r="L201" s="11">
        <v>1.6811243359558858E-2</v>
      </c>
      <c r="M201" s="12">
        <f t="shared" si="14"/>
        <v>0.73781691860043397</v>
      </c>
      <c r="N201" s="15"/>
    </row>
    <row r="202" spans="2:14" x14ac:dyDescent="0.25">
      <c r="B202" s="6" t="s">
        <v>133</v>
      </c>
      <c r="C202" s="7">
        <v>149.63999999999999</v>
      </c>
      <c r="D202" s="7">
        <v>149.68</v>
      </c>
      <c r="E202" s="7">
        <v>145.26</v>
      </c>
      <c r="F202" s="15">
        <v>3.4974254039128083E-3</v>
      </c>
      <c r="G202" s="15">
        <v>2.0912974657516618E-2</v>
      </c>
      <c r="H202" s="9"/>
      <c r="I202" s="10">
        <f t="shared" si="15"/>
        <v>198</v>
      </c>
      <c r="J202" s="11">
        <f t="shared" si="12"/>
        <v>4.075671164278738E-2</v>
      </c>
      <c r="K202" s="12">
        <f t="shared" si="13"/>
        <v>0.96259560818658219</v>
      </c>
      <c r="L202" s="11">
        <v>1.7585876556726499E-2</v>
      </c>
      <c r="M202" s="12">
        <f t="shared" si="14"/>
        <v>0.74973954485119243</v>
      </c>
      <c r="N202" s="15"/>
    </row>
    <row r="203" spans="2:14" x14ac:dyDescent="0.25">
      <c r="B203" s="6" t="s">
        <v>134</v>
      </c>
      <c r="C203" s="7">
        <v>143.78</v>
      </c>
      <c r="D203" s="7">
        <v>144.34</v>
      </c>
      <c r="E203" s="7">
        <v>137.13999999999999</v>
      </c>
      <c r="F203" s="15">
        <v>3.4974254039128083E-3</v>
      </c>
      <c r="G203" s="15">
        <v>2.0912974657516618E-2</v>
      </c>
      <c r="H203" s="9"/>
      <c r="I203" s="10">
        <f t="shared" si="15"/>
        <v>199</v>
      </c>
      <c r="J203" s="11">
        <f t="shared" si="12"/>
        <v>2.3199544548818674E-2</v>
      </c>
      <c r="K203" s="12">
        <f t="shared" si="13"/>
        <v>0.8269293477567754</v>
      </c>
      <c r="L203" s="11">
        <v>1.8539363040455559E-2</v>
      </c>
      <c r="M203" s="12">
        <f t="shared" si="14"/>
        <v>0.82132430838512627</v>
      </c>
      <c r="N203" s="15"/>
    </row>
    <row r="204" spans="2:14" x14ac:dyDescent="0.25">
      <c r="B204" s="6" t="s">
        <v>135</v>
      </c>
      <c r="C204" s="7">
        <v>140.52000000000001</v>
      </c>
      <c r="D204" s="7">
        <v>141.79</v>
      </c>
      <c r="E204" s="7">
        <v>138.34</v>
      </c>
      <c r="F204" s="15">
        <v>3.4974254039128083E-3</v>
      </c>
      <c r="G204" s="15">
        <v>2.0912974657516618E-2</v>
      </c>
      <c r="H204" s="9"/>
      <c r="I204" s="10">
        <f t="shared" si="15"/>
        <v>200</v>
      </c>
      <c r="J204" s="11">
        <f t="shared" si="12"/>
        <v>1.1399259048161525E-3</v>
      </c>
      <c r="K204" s="12">
        <f t="shared" si="13"/>
        <v>0.45512268979281278</v>
      </c>
      <c r="L204" s="11">
        <v>1.8806701542944282E-2</v>
      </c>
      <c r="M204" s="12">
        <f t="shared" si="14"/>
        <v>0.82553498906549161</v>
      </c>
      <c r="N204" s="15"/>
    </row>
    <row r="205" spans="2:14" x14ac:dyDescent="0.25">
      <c r="B205" s="6" t="s">
        <v>136</v>
      </c>
      <c r="C205" s="7">
        <v>140.36000000000001</v>
      </c>
      <c r="D205" s="7">
        <v>141.97</v>
      </c>
      <c r="E205" s="7">
        <v>137.33000000000001</v>
      </c>
      <c r="F205" s="15">
        <v>-1.1037993667249691E-3</v>
      </c>
      <c r="G205" s="15">
        <v>2.4903273627001409E-2</v>
      </c>
      <c r="H205" s="9"/>
      <c r="I205" s="10">
        <f t="shared" si="15"/>
        <v>201</v>
      </c>
      <c r="J205" s="11">
        <f t="shared" si="12"/>
        <v>-1.9215987701767911E-2</v>
      </c>
      <c r="K205" s="12">
        <f t="shared" si="13"/>
        <v>0.2335206388477617</v>
      </c>
      <c r="L205" s="11">
        <v>1.8839829081962911E-2</v>
      </c>
      <c r="M205" s="12">
        <f t="shared" si="14"/>
        <v>0.84947879926340852</v>
      </c>
      <c r="N205" s="15"/>
    </row>
    <row r="206" spans="2:14" x14ac:dyDescent="0.25">
      <c r="B206" s="6" t="s">
        <v>137</v>
      </c>
      <c r="C206" s="7">
        <v>143.11000000000001</v>
      </c>
      <c r="D206" s="7">
        <v>143.26</v>
      </c>
      <c r="E206" s="7">
        <v>137.65</v>
      </c>
      <c r="F206" s="15">
        <v>-1.1037993667249691E-3</v>
      </c>
      <c r="G206" s="15">
        <v>2.4903273627001409E-2</v>
      </c>
      <c r="H206" s="9"/>
      <c r="I206" s="10">
        <f t="shared" si="15"/>
        <v>202</v>
      </c>
      <c r="J206" s="11">
        <f t="shared" si="12"/>
        <v>4.0119194708917894E-2</v>
      </c>
      <c r="K206" s="12">
        <f t="shared" si="13"/>
        <v>0.95107063421427396</v>
      </c>
      <c r="L206" s="11">
        <v>1.8930396602605537E-2</v>
      </c>
      <c r="M206" s="12">
        <f t="shared" si="14"/>
        <v>0.76973109277443874</v>
      </c>
      <c r="N206" s="15"/>
    </row>
    <row r="207" spans="2:14" x14ac:dyDescent="0.25">
      <c r="B207" s="6" t="s">
        <v>138</v>
      </c>
      <c r="C207" s="7">
        <v>137.59</v>
      </c>
      <c r="D207" s="7">
        <v>140.69999999999999</v>
      </c>
      <c r="E207" s="7">
        <v>132.61000000000001</v>
      </c>
      <c r="F207" s="15">
        <v>-1.1037993667249691E-3</v>
      </c>
      <c r="G207" s="15">
        <v>2.4903273627001409E-2</v>
      </c>
      <c r="H207" s="9"/>
      <c r="I207" s="10">
        <f t="shared" si="15"/>
        <v>203</v>
      </c>
      <c r="J207" s="11">
        <f t="shared" si="12"/>
        <v>1.7473607571896199E-3</v>
      </c>
      <c r="K207" s="12">
        <f t="shared" si="13"/>
        <v>0.54557506399452149</v>
      </c>
      <c r="L207" s="11">
        <v>1.9134396355353189E-2</v>
      </c>
      <c r="M207" s="12">
        <f t="shared" si="14"/>
        <v>0.79179695978482112</v>
      </c>
      <c r="N207" s="15"/>
    </row>
    <row r="208" spans="2:14" x14ac:dyDescent="0.25">
      <c r="B208" s="6" t="s">
        <v>139</v>
      </c>
      <c r="C208" s="7">
        <v>137.35</v>
      </c>
      <c r="D208" s="7">
        <v>141.66</v>
      </c>
      <c r="E208" s="7">
        <v>136.6</v>
      </c>
      <c r="F208" s="15">
        <v>-1.1037993667249691E-3</v>
      </c>
      <c r="G208" s="15">
        <v>2.4903273627001409E-2</v>
      </c>
      <c r="H208" s="9"/>
      <c r="I208" s="10">
        <f t="shared" si="15"/>
        <v>204</v>
      </c>
      <c r="J208" s="11">
        <f t="shared" si="12"/>
        <v>-2.4641386166737722E-2</v>
      </c>
      <c r="K208" s="12">
        <f t="shared" si="13"/>
        <v>0.17228850946711941</v>
      </c>
      <c r="L208" s="11">
        <v>1.9220817624011177E-2</v>
      </c>
      <c r="M208" s="12">
        <f t="shared" si="14"/>
        <v>0.83193191071044714</v>
      </c>
      <c r="N208" s="15"/>
    </row>
    <row r="209" spans="2:14" x14ac:dyDescent="0.25">
      <c r="B209" s="6" t="s">
        <v>140</v>
      </c>
      <c r="C209" s="7">
        <v>140.82</v>
      </c>
      <c r="D209" s="7">
        <v>147.36000000000001</v>
      </c>
      <c r="E209" s="7">
        <v>139.9</v>
      </c>
      <c r="F209" s="15">
        <v>-1.1037993667249691E-3</v>
      </c>
      <c r="G209" s="15">
        <v>2.4903273627001409E-2</v>
      </c>
      <c r="H209" s="9"/>
      <c r="I209" s="10">
        <f t="shared" si="15"/>
        <v>205</v>
      </c>
      <c r="J209" s="11">
        <f t="shared" si="12"/>
        <v>-5.6419190565532129E-2</v>
      </c>
      <c r="K209" s="12">
        <f t="shared" si="13"/>
        <v>1.3168383127724144E-2</v>
      </c>
      <c r="L209" s="11">
        <v>1.9244710999802406E-2</v>
      </c>
      <c r="M209" s="12">
        <f t="shared" si="14"/>
        <v>0.83229633184736185</v>
      </c>
      <c r="N209" s="15"/>
    </row>
    <row r="210" spans="2:14" x14ac:dyDescent="0.25">
      <c r="B210" s="6" t="s">
        <v>141</v>
      </c>
      <c r="C210" s="7">
        <v>149.24</v>
      </c>
      <c r="D210" s="7">
        <v>149.77000000000001</v>
      </c>
      <c r="E210" s="7">
        <v>146.68</v>
      </c>
      <c r="F210" s="15">
        <v>-1.1037993667249691E-3</v>
      </c>
      <c r="G210" s="15">
        <v>2.4903273627001409E-2</v>
      </c>
      <c r="H210" s="9"/>
      <c r="I210" s="10">
        <f t="shared" si="15"/>
        <v>206</v>
      </c>
      <c r="J210" s="11">
        <f t="shared" si="12"/>
        <v>2.5422564243507084E-2</v>
      </c>
      <c r="K210" s="12">
        <f t="shared" si="13"/>
        <v>0.8566018014325445</v>
      </c>
      <c r="L210" s="11">
        <v>1.9268741063525496E-2</v>
      </c>
      <c r="M210" s="12">
        <f t="shared" si="14"/>
        <v>0.79488276517813239</v>
      </c>
      <c r="N210" s="15"/>
    </row>
    <row r="211" spans="2:14" x14ac:dyDescent="0.25">
      <c r="B211" s="6" t="s">
        <v>142</v>
      </c>
      <c r="C211" s="7">
        <v>145.54</v>
      </c>
      <c r="D211" s="7">
        <v>147.52000000000001</v>
      </c>
      <c r="E211" s="7">
        <v>144.18</v>
      </c>
      <c r="F211" s="15">
        <v>-1.1037993667249691E-3</v>
      </c>
      <c r="G211" s="15">
        <v>2.4903273627001409E-2</v>
      </c>
      <c r="H211" s="9"/>
      <c r="I211" s="10">
        <f t="shared" si="15"/>
        <v>207</v>
      </c>
      <c r="J211" s="11">
        <f t="shared" si="12"/>
        <v>-1.0672286044456691E-2</v>
      </c>
      <c r="K211" s="12">
        <f t="shared" si="13"/>
        <v>0.3504054528785111</v>
      </c>
      <c r="L211" s="11">
        <v>1.9337571094011574E-2</v>
      </c>
      <c r="M211" s="12">
        <f t="shared" si="14"/>
        <v>0.79563531227270723</v>
      </c>
      <c r="N211" s="15"/>
    </row>
    <row r="212" spans="2:14" x14ac:dyDescent="0.25">
      <c r="B212" s="6" t="s">
        <v>143</v>
      </c>
      <c r="C212" s="7">
        <v>147.11000000000001</v>
      </c>
      <c r="D212" s="7">
        <v>148.11000000000001</v>
      </c>
      <c r="E212" s="7">
        <v>143.11000000000001</v>
      </c>
      <c r="F212" s="15">
        <v>-1.1037993667249691E-3</v>
      </c>
      <c r="G212" s="15">
        <v>2.4903273627001409E-2</v>
      </c>
      <c r="H212" s="9"/>
      <c r="I212" s="10">
        <f t="shared" si="15"/>
        <v>208</v>
      </c>
      <c r="J212" s="11">
        <f t="shared" si="12"/>
        <v>3.1916386083052917E-2</v>
      </c>
      <c r="K212" s="12">
        <f t="shared" si="13"/>
        <v>0.9075698069587903</v>
      </c>
      <c r="L212" s="11">
        <v>2.011147936125357E-2</v>
      </c>
      <c r="M212" s="12">
        <f t="shared" si="14"/>
        <v>0.78652964669351166</v>
      </c>
      <c r="N212" s="15"/>
    </row>
    <row r="213" spans="2:14" x14ac:dyDescent="0.25">
      <c r="B213" s="6">
        <v>44900</v>
      </c>
      <c r="C213" s="7">
        <v>142.56</v>
      </c>
      <c r="D213" s="7">
        <v>146.19999999999999</v>
      </c>
      <c r="E213" s="7">
        <v>138.80000000000001</v>
      </c>
      <c r="F213" s="15">
        <v>-1.1037993667249691E-3</v>
      </c>
      <c r="G213" s="15">
        <v>2.4903273627001409E-2</v>
      </c>
      <c r="H213" s="9"/>
      <c r="I213" s="10">
        <f t="shared" si="15"/>
        <v>209</v>
      </c>
      <c r="J213" s="11">
        <f t="shared" si="12"/>
        <v>-2.6894197952218368E-2</v>
      </c>
      <c r="K213" s="12">
        <f t="shared" si="13"/>
        <v>0.15018906960973152</v>
      </c>
      <c r="L213" s="11">
        <v>2.0482507388823956E-2</v>
      </c>
      <c r="M213" s="12">
        <f t="shared" si="14"/>
        <v>0.79165557926569985</v>
      </c>
      <c r="N213" s="15"/>
    </row>
    <row r="214" spans="2:14" x14ac:dyDescent="0.25">
      <c r="B214" s="6">
        <v>44870</v>
      </c>
      <c r="C214" s="7">
        <v>146.5</v>
      </c>
      <c r="D214" s="7">
        <v>155.44999999999999</v>
      </c>
      <c r="E214" s="7">
        <v>145.81</v>
      </c>
      <c r="F214" s="15">
        <v>-1.1037993667249691E-3</v>
      </c>
      <c r="G214" s="15">
        <v>2.4903273627001409E-2</v>
      </c>
      <c r="H214" s="9"/>
      <c r="I214" s="10">
        <f t="shared" si="15"/>
        <v>210</v>
      </c>
      <c r="J214" s="11">
        <f t="shared" si="12"/>
        <v>-5.1841304769917773E-2</v>
      </c>
      <c r="K214" s="12">
        <f t="shared" si="13"/>
        <v>2.0805839920157866E-2</v>
      </c>
      <c r="L214" s="11">
        <v>2.0800580481315833E-2</v>
      </c>
      <c r="M214" s="12">
        <f t="shared" si="14"/>
        <v>0.81045610903618903</v>
      </c>
      <c r="N214" s="15"/>
    </row>
    <row r="215" spans="2:14" x14ac:dyDescent="0.25">
      <c r="B215" s="6">
        <v>44839</v>
      </c>
      <c r="C215" s="7">
        <v>154.51</v>
      </c>
      <c r="D215" s="7">
        <v>156.74</v>
      </c>
      <c r="E215" s="7">
        <v>152.93</v>
      </c>
      <c r="F215" s="15">
        <v>-1.1037993667249691E-3</v>
      </c>
      <c r="G215" s="15">
        <v>2.4903273627001409E-2</v>
      </c>
      <c r="H215" s="9"/>
      <c r="I215" s="10">
        <f t="shared" si="15"/>
        <v>211</v>
      </c>
      <c r="J215" s="11">
        <f t="shared" si="12"/>
        <v>1.6112061028541236E-2</v>
      </c>
      <c r="K215" s="12">
        <f t="shared" si="13"/>
        <v>0.75531435188779206</v>
      </c>
      <c r="L215" s="11">
        <v>2.0918939110945001E-2</v>
      </c>
      <c r="M215" s="12">
        <f t="shared" si="14"/>
        <v>0.81174123815775845</v>
      </c>
      <c r="N215" s="15"/>
    </row>
    <row r="216" spans="2:14" x14ac:dyDescent="0.25">
      <c r="B216" s="6">
        <v>44809</v>
      </c>
      <c r="C216" s="7">
        <v>152.06</v>
      </c>
      <c r="D216" s="7">
        <v>155.83000000000001</v>
      </c>
      <c r="E216" s="7">
        <v>151.49</v>
      </c>
      <c r="F216" s="15">
        <v>-1.1037993667249691E-3</v>
      </c>
      <c r="G216" s="15">
        <v>2.4903273627001409E-2</v>
      </c>
      <c r="H216" s="9"/>
      <c r="I216" s="10">
        <f t="shared" si="15"/>
        <v>212</v>
      </c>
      <c r="J216" s="11">
        <f t="shared" si="12"/>
        <v>-3.3189216683621514E-2</v>
      </c>
      <c r="K216" s="12">
        <f t="shared" si="13"/>
        <v>9.8803102920443753E-2</v>
      </c>
      <c r="L216" s="11">
        <v>2.1112216017746599E-2</v>
      </c>
      <c r="M216" s="12">
        <f t="shared" si="14"/>
        <v>0.85920303996251968</v>
      </c>
      <c r="N216" s="15"/>
    </row>
    <row r="217" spans="2:14" x14ac:dyDescent="0.25">
      <c r="B217" s="6">
        <v>44717</v>
      </c>
      <c r="C217" s="7">
        <v>157.28</v>
      </c>
      <c r="D217" s="7">
        <v>159.44</v>
      </c>
      <c r="E217" s="7">
        <v>154.18</v>
      </c>
      <c r="F217" s="15">
        <v>-1.1037993667249691E-3</v>
      </c>
      <c r="G217" s="15">
        <v>2.4903273627001409E-2</v>
      </c>
      <c r="H217" s="9"/>
      <c r="I217" s="10">
        <f t="shared" si="15"/>
        <v>213</v>
      </c>
      <c r="J217" s="11">
        <f t="shared" si="12"/>
        <v>3.2531734387957201E-3</v>
      </c>
      <c r="K217" s="12">
        <f t="shared" si="13"/>
        <v>0.56944282802758106</v>
      </c>
      <c r="L217" s="11">
        <v>2.1425603893405976E-2</v>
      </c>
      <c r="M217" s="12">
        <f t="shared" si="14"/>
        <v>0.87656116214652879</v>
      </c>
      <c r="N217" s="15"/>
    </row>
    <row r="218" spans="2:14" x14ac:dyDescent="0.25">
      <c r="B218" s="6">
        <v>44686</v>
      </c>
      <c r="C218" s="7">
        <v>156.77000000000001</v>
      </c>
      <c r="D218" s="7">
        <v>164.08</v>
      </c>
      <c r="E218" s="7">
        <v>154.94999999999999</v>
      </c>
      <c r="F218" s="15">
        <v>-1.1037993667249691E-3</v>
      </c>
      <c r="G218" s="15">
        <v>2.4903273627001409E-2</v>
      </c>
      <c r="H218" s="9"/>
      <c r="I218" s="10">
        <f t="shared" si="15"/>
        <v>214</v>
      </c>
      <c r="J218" s="11">
        <f t="shared" si="12"/>
        <v>-5.5716178773641767E-2</v>
      </c>
      <c r="K218" s="12">
        <f t="shared" si="13"/>
        <v>1.4154412348949746E-2</v>
      </c>
      <c r="L218" s="11">
        <v>2.1573697820465476E-2</v>
      </c>
      <c r="M218" s="12">
        <f t="shared" si="14"/>
        <v>0.80630404910665665</v>
      </c>
      <c r="N218" s="15"/>
    </row>
    <row r="219" spans="2:14" x14ac:dyDescent="0.25">
      <c r="B219" s="6">
        <v>44656</v>
      </c>
      <c r="C219" s="7">
        <v>166.02</v>
      </c>
      <c r="D219" s="7">
        <v>166.48</v>
      </c>
      <c r="E219" s="7">
        <v>159.26</v>
      </c>
      <c r="F219" s="15">
        <v>-1.1037993667249691E-3</v>
      </c>
      <c r="G219" s="15">
        <v>2.4903273627001409E-2</v>
      </c>
      <c r="H219" s="9"/>
      <c r="I219" s="10">
        <f t="shared" si="15"/>
        <v>215</v>
      </c>
      <c r="J219" s="11">
        <f t="shared" si="12"/>
        <v>4.1008276899924923E-2</v>
      </c>
      <c r="K219" s="12">
        <f t="shared" si="13"/>
        <v>0.95458405495428578</v>
      </c>
      <c r="L219" s="11">
        <v>2.2677868515363242E-2</v>
      </c>
      <c r="M219" s="12">
        <f t="shared" si="14"/>
        <v>0.83020142003591524</v>
      </c>
      <c r="N219" s="15"/>
    </row>
    <row r="220" spans="2:14" x14ac:dyDescent="0.25">
      <c r="B220" s="6">
        <v>44625</v>
      </c>
      <c r="C220" s="7">
        <v>159.47999999999999</v>
      </c>
      <c r="D220" s="7">
        <v>160.71</v>
      </c>
      <c r="E220" s="7">
        <v>156.32</v>
      </c>
      <c r="F220" s="15">
        <v>-1.1037993667249691E-3</v>
      </c>
      <c r="G220" s="15">
        <v>2.4903273627001409E-2</v>
      </c>
      <c r="H220" s="9"/>
      <c r="I220" s="10">
        <f t="shared" si="15"/>
        <v>216</v>
      </c>
      <c r="J220" s="11">
        <f t="shared" si="12"/>
        <v>9.6226892884272441E-3</v>
      </c>
      <c r="K220" s="12">
        <f t="shared" si="13"/>
        <v>0.66666621203936571</v>
      </c>
      <c r="L220" s="11">
        <v>2.3199544548818674E-2</v>
      </c>
      <c r="M220" s="12">
        <f t="shared" si="14"/>
        <v>0.8269293477567754</v>
      </c>
      <c r="N220" s="15"/>
    </row>
    <row r="221" spans="2:14" x14ac:dyDescent="0.25">
      <c r="B221" s="6">
        <v>44597</v>
      </c>
      <c r="C221" s="7">
        <v>157.96</v>
      </c>
      <c r="D221" s="7">
        <v>158.22999999999999</v>
      </c>
      <c r="E221" s="7">
        <v>153.27000000000001</v>
      </c>
      <c r="F221" s="15">
        <v>-1.1037993667249691E-3</v>
      </c>
      <c r="G221" s="15">
        <v>2.4903273627001409E-2</v>
      </c>
      <c r="H221" s="9"/>
      <c r="I221" s="10">
        <f t="shared" si="15"/>
        <v>217</v>
      </c>
      <c r="J221" s="11">
        <f t="shared" si="12"/>
        <v>1.9663812242309842E-3</v>
      </c>
      <c r="K221" s="12">
        <f t="shared" si="13"/>
        <v>0.54905898076995308</v>
      </c>
      <c r="L221" s="11">
        <v>2.3500398926525001E-2</v>
      </c>
      <c r="M221" s="12">
        <f t="shared" si="14"/>
        <v>0.88911731745429146</v>
      </c>
      <c r="N221" s="15"/>
    </row>
    <row r="222" spans="2:14" x14ac:dyDescent="0.25">
      <c r="B222" s="6" t="s">
        <v>144</v>
      </c>
      <c r="C222" s="7">
        <v>157.65</v>
      </c>
      <c r="D222" s="7">
        <v>166.2</v>
      </c>
      <c r="E222" s="7">
        <v>157.25</v>
      </c>
      <c r="F222" s="15">
        <v>-1.1037993667249691E-3</v>
      </c>
      <c r="G222" s="15">
        <v>2.4903273627001409E-2</v>
      </c>
      <c r="H222" s="9"/>
      <c r="I222" s="10">
        <f t="shared" si="15"/>
        <v>218</v>
      </c>
      <c r="J222" s="11">
        <f t="shared" si="12"/>
        <v>-3.6604742116841726E-2</v>
      </c>
      <c r="K222" s="12">
        <f t="shared" si="13"/>
        <v>7.6998668920885346E-2</v>
      </c>
      <c r="L222" s="11">
        <v>2.3693419769376334E-2</v>
      </c>
      <c r="M222" s="12">
        <f t="shared" si="14"/>
        <v>0.84031208163979831</v>
      </c>
      <c r="N222" s="15"/>
    </row>
    <row r="223" spans="2:14" x14ac:dyDescent="0.25">
      <c r="B223" s="6" t="s">
        <v>145</v>
      </c>
      <c r="C223" s="7">
        <v>163.63999999999999</v>
      </c>
      <c r="D223" s="7">
        <v>164.52</v>
      </c>
      <c r="E223" s="7">
        <v>158.93</v>
      </c>
      <c r="F223" s="15">
        <v>-1.1037993667249691E-3</v>
      </c>
      <c r="G223" s="15">
        <v>2.4903273627001409E-2</v>
      </c>
      <c r="H223" s="9"/>
      <c r="I223" s="10">
        <f t="shared" si="15"/>
        <v>219</v>
      </c>
      <c r="J223" s="11">
        <f t="shared" si="12"/>
        <v>4.5155521491984318E-2</v>
      </c>
      <c r="K223" s="12">
        <f t="shared" si="13"/>
        <v>0.968384226660018</v>
      </c>
      <c r="L223" s="11">
        <v>2.3809523809523725E-2</v>
      </c>
      <c r="M223" s="12">
        <f t="shared" si="14"/>
        <v>0.84094421709833722</v>
      </c>
      <c r="N223" s="15"/>
    </row>
    <row r="224" spans="2:14" x14ac:dyDescent="0.25">
      <c r="B224" s="6" t="s">
        <v>146</v>
      </c>
      <c r="C224" s="7">
        <v>156.57</v>
      </c>
      <c r="D224" s="7">
        <v>159.79</v>
      </c>
      <c r="E224" s="7">
        <v>155.38</v>
      </c>
      <c r="F224" s="15">
        <v>-1.1037993667249691E-3</v>
      </c>
      <c r="G224" s="15">
        <v>2.4903273627001409E-2</v>
      </c>
      <c r="H224" s="9"/>
      <c r="I224" s="10">
        <f t="shared" si="15"/>
        <v>220</v>
      </c>
      <c r="J224" s="11">
        <f t="shared" si="12"/>
        <v>-1.4668367346939437E-3</v>
      </c>
      <c r="K224" s="12">
        <f t="shared" si="13"/>
        <v>0.49418446634819202</v>
      </c>
      <c r="L224" s="11">
        <v>2.3999440246291748E-2</v>
      </c>
      <c r="M224" s="12">
        <f t="shared" si="14"/>
        <v>0.83654307484014523</v>
      </c>
      <c r="N224" s="15"/>
    </row>
    <row r="225" spans="2:14" x14ac:dyDescent="0.25">
      <c r="B225" s="6" t="s">
        <v>147</v>
      </c>
      <c r="C225" s="7">
        <v>156.80000000000001</v>
      </c>
      <c r="D225" s="7">
        <v>162.34</v>
      </c>
      <c r="E225" s="7">
        <v>156.72</v>
      </c>
      <c r="F225" s="15">
        <v>-1.1037993667249691E-3</v>
      </c>
      <c r="G225" s="15">
        <v>2.4903273627001409E-2</v>
      </c>
      <c r="H225" s="9"/>
      <c r="I225" s="10">
        <f t="shared" si="15"/>
        <v>221</v>
      </c>
      <c r="J225" s="11">
        <f t="shared" si="12"/>
        <v>-3.7328094302553905E-2</v>
      </c>
      <c r="K225" s="12">
        <f t="shared" si="13"/>
        <v>7.2890053786183073E-2</v>
      </c>
      <c r="L225" s="11">
        <v>2.4399946956637164E-2</v>
      </c>
      <c r="M225" s="12">
        <f t="shared" si="14"/>
        <v>0.8991109848562634</v>
      </c>
      <c r="N225" s="15"/>
    </row>
    <row r="226" spans="2:14" x14ac:dyDescent="0.25">
      <c r="B226" s="6" t="s">
        <v>148</v>
      </c>
      <c r="C226" s="7">
        <v>162.88</v>
      </c>
      <c r="D226" s="7">
        <v>163.16999999999999</v>
      </c>
      <c r="E226" s="7">
        <v>158.46</v>
      </c>
      <c r="F226" s="15">
        <v>-1.1037993667249691E-3</v>
      </c>
      <c r="G226" s="15">
        <v>2.4903273627001409E-2</v>
      </c>
      <c r="H226" s="9"/>
      <c r="I226" s="10">
        <f t="shared" si="15"/>
        <v>222</v>
      </c>
      <c r="J226" s="11">
        <f t="shared" si="12"/>
        <v>6.7371283762902578E-3</v>
      </c>
      <c r="K226" s="12">
        <f t="shared" si="13"/>
        <v>0.62356423978816711</v>
      </c>
      <c r="L226" s="11">
        <v>2.4517248860924212E-2</v>
      </c>
      <c r="M226" s="12">
        <f t="shared" si="14"/>
        <v>0.84257786735559148</v>
      </c>
      <c r="N226" s="15"/>
    </row>
    <row r="227" spans="2:14" x14ac:dyDescent="0.25">
      <c r="B227" s="6" t="s">
        <v>149</v>
      </c>
      <c r="C227" s="7">
        <v>161.79</v>
      </c>
      <c r="D227" s="7">
        <v>167.87</v>
      </c>
      <c r="E227" s="7">
        <v>161.5</v>
      </c>
      <c r="F227" s="15">
        <v>-1.1037993667249691E-3</v>
      </c>
      <c r="G227" s="15">
        <v>2.4903273627001409E-2</v>
      </c>
      <c r="H227" s="9"/>
      <c r="I227" s="10">
        <f t="shared" si="15"/>
        <v>223</v>
      </c>
      <c r="J227" s="11">
        <f t="shared" si="12"/>
        <v>-2.7821175339502457E-2</v>
      </c>
      <c r="K227" s="12">
        <f t="shared" si="13"/>
        <v>0.14167012265536549</v>
      </c>
      <c r="L227" s="11">
        <v>2.5082946250829519E-2</v>
      </c>
      <c r="M227" s="12">
        <f t="shared" si="14"/>
        <v>0.90873775322770445</v>
      </c>
      <c r="N227" s="15"/>
    </row>
    <row r="228" spans="2:14" x14ac:dyDescent="0.25">
      <c r="B228" s="6" t="s">
        <v>150</v>
      </c>
      <c r="C228" s="7">
        <v>166.42</v>
      </c>
      <c r="D228" s="7">
        <v>171.53</v>
      </c>
      <c r="E228" s="7">
        <v>165.91</v>
      </c>
      <c r="F228" s="15">
        <v>-1.1037993667249691E-3</v>
      </c>
      <c r="G228" s="15">
        <v>2.4903273627001409E-2</v>
      </c>
      <c r="H228" s="9"/>
      <c r="I228" s="10">
        <f t="shared" si="15"/>
        <v>224</v>
      </c>
      <c r="J228" s="11">
        <f t="shared" si="12"/>
        <v>-4.8436285355498709E-3</v>
      </c>
      <c r="K228" s="12">
        <f t="shared" si="13"/>
        <v>0.44031359063223835</v>
      </c>
      <c r="L228" s="11">
        <v>2.5422564243507084E-2</v>
      </c>
      <c r="M228" s="12">
        <f t="shared" si="14"/>
        <v>0.8566018014325445</v>
      </c>
      <c r="N228" s="15"/>
    </row>
    <row r="229" spans="2:14" x14ac:dyDescent="0.25">
      <c r="B229" s="6" t="s">
        <v>151</v>
      </c>
      <c r="C229" s="7">
        <v>167.23</v>
      </c>
      <c r="D229" s="7">
        <v>168.88</v>
      </c>
      <c r="E229" s="7">
        <v>166.1</v>
      </c>
      <c r="F229" s="15">
        <v>-1.1037993667249691E-3</v>
      </c>
      <c r="G229" s="15">
        <v>2.4903273627001409E-2</v>
      </c>
      <c r="H229" s="9"/>
      <c r="I229" s="10">
        <f t="shared" si="15"/>
        <v>225</v>
      </c>
      <c r="J229" s="11">
        <f t="shared" si="12"/>
        <v>-1.0155316606930143E-3</v>
      </c>
      <c r="K229" s="12">
        <f t="shared" si="13"/>
        <v>0.5014140167564527</v>
      </c>
      <c r="L229" s="11">
        <v>2.5623025623025653E-2</v>
      </c>
      <c r="M229" s="12">
        <f t="shared" si="14"/>
        <v>0.91290653979345571</v>
      </c>
      <c r="N229" s="15"/>
    </row>
    <row r="230" spans="2:14" x14ac:dyDescent="0.25">
      <c r="B230" s="6" t="s">
        <v>152</v>
      </c>
      <c r="C230" s="7">
        <v>167.4</v>
      </c>
      <c r="D230" s="7">
        <v>167.82</v>
      </c>
      <c r="E230" s="7">
        <v>163.91</v>
      </c>
      <c r="F230" s="15">
        <v>-1.1037993667249691E-3</v>
      </c>
      <c r="G230" s="15">
        <v>2.4903273627001409E-2</v>
      </c>
      <c r="H230" s="9"/>
      <c r="I230" s="10">
        <f t="shared" si="15"/>
        <v>226</v>
      </c>
      <c r="J230" s="11">
        <f t="shared" si="12"/>
        <v>1.4115223844429758E-2</v>
      </c>
      <c r="K230" s="12">
        <f t="shared" si="13"/>
        <v>0.72944171927776669</v>
      </c>
      <c r="L230" s="11">
        <v>2.6194518554450763E-2</v>
      </c>
      <c r="M230" s="12">
        <f t="shared" si="14"/>
        <v>0.91716116591867947</v>
      </c>
      <c r="N230" s="15"/>
    </row>
    <row r="231" spans="2:14" x14ac:dyDescent="0.25">
      <c r="B231" s="6" t="s">
        <v>153</v>
      </c>
      <c r="C231" s="7">
        <v>165.07</v>
      </c>
      <c r="D231" s="7">
        <v>166.6</v>
      </c>
      <c r="E231" s="7">
        <v>163.57</v>
      </c>
      <c r="F231" s="15">
        <v>-1.1037993667249691E-3</v>
      </c>
      <c r="G231" s="15">
        <v>2.4903273627001409E-2</v>
      </c>
      <c r="H231" s="9"/>
      <c r="I231" s="10">
        <f t="shared" si="15"/>
        <v>227</v>
      </c>
      <c r="J231" s="11">
        <f t="shared" si="12"/>
        <v>-1.3309940105269424E-3</v>
      </c>
      <c r="K231" s="12">
        <f t="shared" si="13"/>
        <v>0.49636046676582085</v>
      </c>
      <c r="L231" s="11">
        <v>2.672196913034619E-2</v>
      </c>
      <c r="M231" s="12">
        <f t="shared" si="14"/>
        <v>0.86661524298747805</v>
      </c>
      <c r="N231" s="15"/>
    </row>
    <row r="232" spans="2:14" x14ac:dyDescent="0.25">
      <c r="B232" s="6" t="s">
        <v>154</v>
      </c>
      <c r="C232" s="7">
        <v>165.29</v>
      </c>
      <c r="D232" s="7">
        <v>171.27</v>
      </c>
      <c r="E232" s="7">
        <v>165.04</v>
      </c>
      <c r="F232" s="15">
        <v>-1.1037993667249691E-3</v>
      </c>
      <c r="G232" s="15">
        <v>2.4903273627001409E-2</v>
      </c>
      <c r="H232" s="9"/>
      <c r="I232" s="10">
        <f t="shared" si="15"/>
        <v>228</v>
      </c>
      <c r="J232" s="11">
        <f t="shared" si="12"/>
        <v>-2.9988262910798147E-2</v>
      </c>
      <c r="K232" s="12">
        <f t="shared" si="13"/>
        <v>0.12305165777606264</v>
      </c>
      <c r="L232" s="11">
        <v>2.7059069670130498E-2</v>
      </c>
      <c r="M232" s="12">
        <f t="shared" si="14"/>
        <v>0.86938436783868245</v>
      </c>
      <c r="N232" s="15"/>
    </row>
    <row r="233" spans="2:14" x14ac:dyDescent="0.25">
      <c r="B233" s="6" t="s">
        <v>155</v>
      </c>
      <c r="C233" s="7">
        <v>170.4</v>
      </c>
      <c r="D233" s="7">
        <v>171.04</v>
      </c>
      <c r="E233" s="7">
        <v>166.77</v>
      </c>
      <c r="F233" s="15">
        <v>-1.1037993667249691E-3</v>
      </c>
      <c r="G233" s="15">
        <v>2.4903273627001409E-2</v>
      </c>
      <c r="H233" s="9"/>
      <c r="I233" s="10">
        <f t="shared" si="15"/>
        <v>229</v>
      </c>
      <c r="J233" s="11">
        <f t="shared" si="12"/>
        <v>1.6342598115233198E-2</v>
      </c>
      <c r="K233" s="12">
        <f t="shared" si="13"/>
        <v>0.75821318247461167</v>
      </c>
      <c r="L233" s="11">
        <v>2.832434147889562E-2</v>
      </c>
      <c r="M233" s="12">
        <f t="shared" si="14"/>
        <v>0.93510637911278827</v>
      </c>
      <c r="N233" s="15"/>
    </row>
    <row r="234" spans="2:14" x14ac:dyDescent="0.25">
      <c r="B234" s="6">
        <v>44899</v>
      </c>
      <c r="C234" s="7">
        <v>167.66</v>
      </c>
      <c r="D234" s="7">
        <v>169.87</v>
      </c>
      <c r="E234" s="7">
        <v>166.64</v>
      </c>
      <c r="F234" s="15">
        <v>-1.1037993667249691E-3</v>
      </c>
      <c r="G234" s="15">
        <v>2.4903273627001409E-2</v>
      </c>
      <c r="H234" s="9"/>
      <c r="I234" s="10">
        <f t="shared" si="15"/>
        <v>230</v>
      </c>
      <c r="J234" s="11">
        <f t="shared" si="12"/>
        <v>1.1523378582201982E-2</v>
      </c>
      <c r="K234" s="12">
        <f t="shared" si="13"/>
        <v>0.69393975226430182</v>
      </c>
      <c r="L234" s="11">
        <v>2.9015410406860509E-2</v>
      </c>
      <c r="M234" s="12">
        <f t="shared" si="14"/>
        <v>0.88675457508347555</v>
      </c>
      <c r="N234" s="15"/>
    </row>
    <row r="235" spans="2:14" x14ac:dyDescent="0.25">
      <c r="B235" s="6">
        <v>44869</v>
      </c>
      <c r="C235" s="7">
        <v>165.75</v>
      </c>
      <c r="D235" s="7">
        <v>169.03</v>
      </c>
      <c r="E235" s="7">
        <v>165.5</v>
      </c>
      <c r="F235" s="15">
        <v>-1.1037993667249691E-3</v>
      </c>
      <c r="G235" s="15">
        <v>2.4903273627001409E-2</v>
      </c>
      <c r="H235" s="9"/>
      <c r="I235" s="10">
        <f t="shared" si="15"/>
        <v>231</v>
      </c>
      <c r="J235" s="11">
        <f t="shared" si="12"/>
        <v>-2.551590334528786E-2</v>
      </c>
      <c r="K235" s="12">
        <f t="shared" si="13"/>
        <v>0.16347472598599497</v>
      </c>
      <c r="L235" s="11">
        <v>2.9122705593293885E-2</v>
      </c>
      <c r="M235" s="12">
        <f t="shared" si="14"/>
        <v>0.93654262742077143</v>
      </c>
      <c r="N235" s="15"/>
    </row>
    <row r="236" spans="2:14" x14ac:dyDescent="0.25">
      <c r="B236" s="6">
        <v>44777</v>
      </c>
      <c r="C236" s="7">
        <v>170.09</v>
      </c>
      <c r="D236" s="7">
        <v>171.78</v>
      </c>
      <c r="E236" s="7">
        <v>169.2</v>
      </c>
      <c r="F236" s="15">
        <v>-1.1037993667249691E-3</v>
      </c>
      <c r="G236" s="15">
        <v>2.4903273627001409E-2</v>
      </c>
      <c r="H236" s="9"/>
      <c r="I236" s="10">
        <f t="shared" si="15"/>
        <v>232</v>
      </c>
      <c r="J236" s="11">
        <f t="shared" si="12"/>
        <v>-1.1908911351225626E-2</v>
      </c>
      <c r="K236" s="12">
        <f t="shared" si="13"/>
        <v>0.33218663098522117</v>
      </c>
      <c r="L236" s="11">
        <v>2.96773336874252E-2</v>
      </c>
      <c r="M236" s="12">
        <f t="shared" si="14"/>
        <v>0.89177584411129041</v>
      </c>
      <c r="N236" s="15"/>
    </row>
    <row r="237" spans="2:14" x14ac:dyDescent="0.25">
      <c r="B237" s="6">
        <v>44746</v>
      </c>
      <c r="C237" s="7">
        <v>172.14</v>
      </c>
      <c r="D237" s="7">
        <v>173.36</v>
      </c>
      <c r="E237" s="7">
        <v>169.85</v>
      </c>
      <c r="F237" s="15">
        <v>-1.1037993667249691E-3</v>
      </c>
      <c r="G237" s="15">
        <v>2.4903273627001409E-2</v>
      </c>
      <c r="H237" s="9"/>
      <c r="I237" s="10">
        <f t="shared" si="15"/>
        <v>233</v>
      </c>
      <c r="J237" s="11">
        <f t="shared" si="12"/>
        <v>1.8041087120990174E-3</v>
      </c>
      <c r="K237" s="12">
        <f t="shared" si="13"/>
        <v>0.54647809047940243</v>
      </c>
      <c r="L237" s="11">
        <v>3.0752532561505008E-2</v>
      </c>
      <c r="M237" s="12">
        <f t="shared" si="14"/>
        <v>0.9456862056870412</v>
      </c>
      <c r="N237" s="15"/>
    </row>
    <row r="238" spans="2:14" x14ac:dyDescent="0.25">
      <c r="B238" s="6">
        <v>44716</v>
      </c>
      <c r="C238" s="7">
        <v>171.83</v>
      </c>
      <c r="D238" s="7">
        <v>173.63</v>
      </c>
      <c r="E238" s="7">
        <v>170.13</v>
      </c>
      <c r="F238" s="15">
        <v>-1.1037993667249691E-3</v>
      </c>
      <c r="G238" s="15">
        <v>2.4903273627001409E-2</v>
      </c>
      <c r="H238" s="9"/>
      <c r="I238" s="10">
        <f t="shared" si="15"/>
        <v>234</v>
      </c>
      <c r="J238" s="11">
        <f t="shared" si="12"/>
        <v>-1.8450816862789821E-2</v>
      </c>
      <c r="K238" s="12">
        <f t="shared" si="13"/>
        <v>0.24303415568436565</v>
      </c>
      <c r="L238" s="11">
        <v>3.1916386083052917E-2</v>
      </c>
      <c r="M238" s="12">
        <f t="shared" si="14"/>
        <v>0.9075698069587903</v>
      </c>
      <c r="N238" s="15"/>
    </row>
    <row r="239" spans="2:14" x14ac:dyDescent="0.25">
      <c r="B239" s="6">
        <v>44685</v>
      </c>
      <c r="C239" s="7">
        <v>175.06</v>
      </c>
      <c r="D239" s="7">
        <v>178.3</v>
      </c>
      <c r="E239" s="7">
        <v>174.42</v>
      </c>
      <c r="F239" s="15">
        <v>-1.1037993667249691E-3</v>
      </c>
      <c r="G239" s="15">
        <v>2.4903273627001409E-2</v>
      </c>
      <c r="H239" s="9"/>
      <c r="I239" s="10">
        <f t="shared" si="15"/>
        <v>235</v>
      </c>
      <c r="J239" s="11">
        <f t="shared" si="12"/>
        <v>-1.8941941268773799E-2</v>
      </c>
      <c r="K239" s="12">
        <f t="shared" si="13"/>
        <v>0.23690396818285619</v>
      </c>
      <c r="L239" s="11">
        <v>3.2760717543326212E-2</v>
      </c>
      <c r="M239" s="12">
        <f t="shared" si="14"/>
        <v>0.91913680821066523</v>
      </c>
      <c r="N239" s="15"/>
    </row>
    <row r="240" spans="2:14" x14ac:dyDescent="0.25">
      <c r="B240" s="6">
        <v>44655</v>
      </c>
      <c r="C240" s="7">
        <v>178.44</v>
      </c>
      <c r="D240" s="7">
        <v>178.49</v>
      </c>
      <c r="E240" s="7">
        <v>174.44</v>
      </c>
      <c r="F240" s="15">
        <v>-1.1037993667249691E-3</v>
      </c>
      <c r="G240" s="15">
        <v>2.4903273627001409E-2</v>
      </c>
      <c r="H240" s="9"/>
      <c r="I240" s="10">
        <f t="shared" si="15"/>
        <v>236</v>
      </c>
      <c r="J240" s="11">
        <f t="shared" si="12"/>
        <v>2.3693419769376334E-2</v>
      </c>
      <c r="K240" s="12">
        <f t="shared" si="13"/>
        <v>0.84031208163979831</v>
      </c>
      <c r="L240" s="11">
        <v>3.2793136320305116E-2</v>
      </c>
      <c r="M240" s="12">
        <f t="shared" si="14"/>
        <v>0.9193688912795428</v>
      </c>
      <c r="N240" s="15"/>
    </row>
    <row r="241" spans="2:14" x14ac:dyDescent="0.25">
      <c r="B241" s="6">
        <v>44565</v>
      </c>
      <c r="C241" s="7">
        <v>174.31</v>
      </c>
      <c r="D241" s="7">
        <v>174.88</v>
      </c>
      <c r="E241" s="7">
        <v>171.94</v>
      </c>
      <c r="F241" s="15">
        <v>-1.1037993667249691E-3</v>
      </c>
      <c r="G241" s="15">
        <v>2.4903273627001409E-2</v>
      </c>
      <c r="H241" s="9"/>
      <c r="I241" s="10">
        <f t="shared" si="15"/>
        <v>237</v>
      </c>
      <c r="J241" s="11">
        <f t="shared" si="12"/>
        <v>-1.7181146555180771E-3</v>
      </c>
      <c r="K241" s="12">
        <f t="shared" si="13"/>
        <v>0.49015986842596848</v>
      </c>
      <c r="L241" s="11">
        <v>3.3612837935521167E-2</v>
      </c>
      <c r="M241" s="12">
        <f t="shared" si="14"/>
        <v>0.95918437073508567</v>
      </c>
      <c r="N241" s="15"/>
    </row>
    <row r="242" spans="2:14" x14ac:dyDescent="0.25">
      <c r="B242" s="6" t="s">
        <v>156</v>
      </c>
      <c r="C242" s="7">
        <v>174.61</v>
      </c>
      <c r="D242" s="7">
        <v>178.03</v>
      </c>
      <c r="E242" s="7">
        <v>174.4</v>
      </c>
      <c r="F242" s="15">
        <v>-1.1037993667249691E-3</v>
      </c>
      <c r="G242" s="15">
        <v>2.4903273627001409E-2</v>
      </c>
      <c r="H242" s="9"/>
      <c r="I242" s="10">
        <f t="shared" si="15"/>
        <v>238</v>
      </c>
      <c r="J242" s="11">
        <f t="shared" si="12"/>
        <v>-1.7775777690273942E-2</v>
      </c>
      <c r="K242" s="12">
        <f t="shared" si="13"/>
        <v>0.25159806410123803</v>
      </c>
      <c r="L242" s="11">
        <v>3.4234828496042313E-2</v>
      </c>
      <c r="M242" s="12">
        <f t="shared" si="14"/>
        <v>0.92918888057044202</v>
      </c>
      <c r="N242" s="15"/>
    </row>
    <row r="243" spans="2:14" x14ac:dyDescent="0.25">
      <c r="B243" s="6" t="s">
        <v>157</v>
      </c>
      <c r="C243" s="7">
        <v>177.77</v>
      </c>
      <c r="D243" s="7">
        <v>179.61</v>
      </c>
      <c r="E243" s="7">
        <v>176.7</v>
      </c>
      <c r="F243" s="15">
        <v>-1.1037993667249691E-3</v>
      </c>
      <c r="G243" s="15">
        <v>2.4903273627001409E-2</v>
      </c>
      <c r="H243" s="9"/>
      <c r="I243" s="10">
        <f t="shared" si="15"/>
        <v>239</v>
      </c>
      <c r="J243" s="11">
        <f t="shared" si="12"/>
        <v>-6.6495306213678607E-3</v>
      </c>
      <c r="K243" s="12">
        <f t="shared" si="13"/>
        <v>0.41188806030514613</v>
      </c>
      <c r="L243" s="11">
        <v>3.5090124049071303E-2</v>
      </c>
      <c r="M243" s="12">
        <f t="shared" si="14"/>
        <v>0.97294894933182141</v>
      </c>
      <c r="N243" s="15"/>
    </row>
    <row r="244" spans="2:14" x14ac:dyDescent="0.25">
      <c r="B244" s="6" t="s">
        <v>158</v>
      </c>
      <c r="C244" s="7">
        <v>178.96</v>
      </c>
      <c r="D244" s="7">
        <v>179.01</v>
      </c>
      <c r="E244" s="7">
        <v>176.34</v>
      </c>
      <c r="F244" s="15">
        <v>-1.1037993667249691E-3</v>
      </c>
      <c r="G244" s="15">
        <v>2.4903273627001409E-2</v>
      </c>
      <c r="H244" s="9"/>
      <c r="I244" s="10">
        <f t="shared" si="15"/>
        <v>240</v>
      </c>
      <c r="J244" s="11">
        <f t="shared" si="12"/>
        <v>1.9134396355353189E-2</v>
      </c>
      <c r="K244" s="12">
        <f t="shared" si="13"/>
        <v>0.79179695978482112</v>
      </c>
      <c r="L244" s="11">
        <v>3.6794112941929358E-2</v>
      </c>
      <c r="M244" s="12">
        <f t="shared" si="14"/>
        <v>0.9787988238468317</v>
      </c>
      <c r="N244" s="15"/>
    </row>
    <row r="245" spans="2:14" x14ac:dyDescent="0.25">
      <c r="B245" s="6" t="s">
        <v>159</v>
      </c>
      <c r="C245" s="7">
        <v>175.6</v>
      </c>
      <c r="D245" s="7">
        <v>175.73</v>
      </c>
      <c r="E245" s="7">
        <v>172</v>
      </c>
      <c r="F245" s="15">
        <v>-1.1037993667249691E-3</v>
      </c>
      <c r="G245" s="15">
        <v>2.4903273627001409E-2</v>
      </c>
      <c r="H245" s="9"/>
      <c r="I245" s="10">
        <f t="shared" si="15"/>
        <v>241</v>
      </c>
      <c r="J245" s="11">
        <f t="shared" si="12"/>
        <v>5.0366300366300187E-3</v>
      </c>
      <c r="K245" s="12">
        <f t="shared" si="13"/>
        <v>0.59737994200248468</v>
      </c>
      <c r="L245" s="11">
        <v>3.7062504297600052E-2</v>
      </c>
      <c r="M245" s="12">
        <f t="shared" si="14"/>
        <v>0.97961475334020254</v>
      </c>
      <c r="N245" s="15"/>
    </row>
    <row r="246" spans="2:14" x14ac:dyDescent="0.25">
      <c r="B246" s="6" t="s">
        <v>160</v>
      </c>
      <c r="C246" s="7">
        <v>174.72</v>
      </c>
      <c r="D246" s="7">
        <v>175.28</v>
      </c>
      <c r="E246" s="7">
        <v>172.75</v>
      </c>
      <c r="F246" s="15">
        <v>-1.1037993667249691E-3</v>
      </c>
      <c r="G246" s="15">
        <v>2.4903273627001409E-2</v>
      </c>
      <c r="H246" s="9"/>
      <c r="I246" s="10">
        <f t="shared" si="15"/>
        <v>242</v>
      </c>
      <c r="J246" s="11">
        <f t="shared" si="12"/>
        <v>3.7341299477222645E-3</v>
      </c>
      <c r="K246" s="12">
        <f t="shared" si="13"/>
        <v>0.57701729652474643</v>
      </c>
      <c r="L246" s="11">
        <v>3.8247609524404647E-2</v>
      </c>
      <c r="M246" s="12">
        <f t="shared" si="14"/>
        <v>0.95170918454942877</v>
      </c>
      <c r="N246" s="15"/>
    </row>
    <row r="247" spans="2:14" x14ac:dyDescent="0.25">
      <c r="B247" s="6" t="s">
        <v>161</v>
      </c>
      <c r="C247" s="7">
        <v>174.07</v>
      </c>
      <c r="D247" s="7">
        <v>174.14</v>
      </c>
      <c r="E247" s="7">
        <v>170.21</v>
      </c>
      <c r="F247" s="15">
        <v>-1.1037993667249691E-3</v>
      </c>
      <c r="G247" s="15">
        <v>2.4903273627001409E-2</v>
      </c>
      <c r="H247" s="9"/>
      <c r="I247" s="10">
        <f t="shared" si="15"/>
        <v>243</v>
      </c>
      <c r="J247" s="11">
        <f t="shared" si="12"/>
        <v>2.2677868515363242E-2</v>
      </c>
      <c r="K247" s="12">
        <f t="shared" si="13"/>
        <v>0.83020142003591524</v>
      </c>
      <c r="L247" s="11">
        <v>3.8507974836372805E-2</v>
      </c>
      <c r="M247" s="12">
        <f t="shared" si="14"/>
        <v>0.97589996658249623</v>
      </c>
      <c r="N247" s="15"/>
    </row>
    <row r="248" spans="2:14" x14ac:dyDescent="0.25">
      <c r="B248" s="6" t="s">
        <v>162</v>
      </c>
      <c r="C248" s="7">
        <v>170.21</v>
      </c>
      <c r="D248" s="7">
        <v>172.64</v>
      </c>
      <c r="E248" s="7">
        <v>167.65</v>
      </c>
      <c r="F248" s="15">
        <v>-1.1037993667249691E-3</v>
      </c>
      <c r="G248" s="15">
        <v>2.4903273627001409E-2</v>
      </c>
      <c r="H248" s="9"/>
      <c r="I248" s="10">
        <f t="shared" si="15"/>
        <v>244</v>
      </c>
      <c r="J248" s="11">
        <f t="shared" si="12"/>
        <v>8.2336216088141345E-3</v>
      </c>
      <c r="K248" s="12">
        <f t="shared" si="13"/>
        <v>0.64615025584399255</v>
      </c>
      <c r="L248" s="11">
        <v>4.0119194708917894E-2</v>
      </c>
      <c r="M248" s="12">
        <f t="shared" si="14"/>
        <v>0.95107063421427396</v>
      </c>
      <c r="N248" s="15"/>
    </row>
    <row r="249" spans="2:14" x14ac:dyDescent="0.25">
      <c r="B249" s="6" t="s">
        <v>163</v>
      </c>
      <c r="C249" s="7">
        <v>168.82</v>
      </c>
      <c r="D249" s="7">
        <v>169.42</v>
      </c>
      <c r="E249" s="7">
        <v>164.91</v>
      </c>
      <c r="F249" s="15">
        <v>-1.1037993667249691E-3</v>
      </c>
      <c r="G249" s="15">
        <v>2.4903273627001409E-2</v>
      </c>
      <c r="H249" s="9"/>
      <c r="I249" s="10">
        <f t="shared" si="15"/>
        <v>245</v>
      </c>
      <c r="J249" s="11">
        <f t="shared" si="12"/>
        <v>2.0800580481315833E-2</v>
      </c>
      <c r="K249" s="12">
        <f t="shared" si="13"/>
        <v>0.81045610903618903</v>
      </c>
      <c r="L249" s="11">
        <v>4.075671164278738E-2</v>
      </c>
      <c r="M249" s="12">
        <f t="shared" si="14"/>
        <v>0.96259560818658219</v>
      </c>
      <c r="N249" s="15"/>
    </row>
    <row r="250" spans="2:14" x14ac:dyDescent="0.25">
      <c r="B250" s="6" t="s">
        <v>164</v>
      </c>
      <c r="C250" s="7">
        <v>165.38</v>
      </c>
      <c r="D250" s="7">
        <v>166.35</v>
      </c>
      <c r="E250" s="7">
        <v>163.02000000000001</v>
      </c>
      <c r="F250" s="15">
        <v>-1.1037993667249691E-3</v>
      </c>
      <c r="G250" s="15">
        <v>2.4903273627001409E-2</v>
      </c>
      <c r="H250" s="9"/>
      <c r="I250" s="10">
        <f t="shared" si="15"/>
        <v>246</v>
      </c>
      <c r="J250" s="11">
        <f t="shared" si="12"/>
        <v>8.5376265398220408E-3</v>
      </c>
      <c r="K250" s="12">
        <f t="shared" si="13"/>
        <v>0.65067925414341965</v>
      </c>
      <c r="L250" s="11">
        <v>4.1008276899924923E-2</v>
      </c>
      <c r="M250" s="12">
        <f t="shared" si="14"/>
        <v>0.95458405495428578</v>
      </c>
      <c r="N250" s="15"/>
    </row>
    <row r="251" spans="2:14" x14ac:dyDescent="0.25">
      <c r="B251" s="6" t="s">
        <v>165</v>
      </c>
      <c r="C251" s="7">
        <v>163.98</v>
      </c>
      <c r="D251" s="7">
        <v>164.48</v>
      </c>
      <c r="E251" s="7">
        <v>159.76</v>
      </c>
      <c r="F251" s="15">
        <v>-1.1037993667249691E-3</v>
      </c>
      <c r="G251" s="15">
        <v>2.4903273627001409E-2</v>
      </c>
      <c r="H251" s="9"/>
      <c r="I251" s="10">
        <f t="shared" si="15"/>
        <v>247</v>
      </c>
      <c r="J251" s="11">
        <f t="shared" si="12"/>
        <v>2.0918939110945001E-2</v>
      </c>
      <c r="K251" s="12">
        <f t="shared" si="13"/>
        <v>0.81174123815775845</v>
      </c>
      <c r="L251" s="11">
        <v>4.5155521491984318E-2</v>
      </c>
      <c r="M251" s="12">
        <f t="shared" si="14"/>
        <v>0.968384226660018</v>
      </c>
      <c r="N251" s="15"/>
    </row>
    <row r="252" spans="2:14" x14ac:dyDescent="0.25">
      <c r="B252" s="6" t="s">
        <v>166</v>
      </c>
      <c r="C252" s="7">
        <v>160.62</v>
      </c>
      <c r="D252" s="7">
        <v>161</v>
      </c>
      <c r="E252" s="7">
        <v>157.63</v>
      </c>
      <c r="F252" s="15">
        <v>-1.1037993667249691E-3</v>
      </c>
      <c r="G252" s="15">
        <v>2.4903273627001409E-2</v>
      </c>
      <c r="H252" s="9"/>
      <c r="I252" s="10">
        <f t="shared" si="15"/>
        <v>248</v>
      </c>
      <c r="J252" s="11">
        <f t="shared" si="12"/>
        <v>6.454038473588497E-3</v>
      </c>
      <c r="K252" s="12">
        <f t="shared" si="13"/>
        <v>0.61924089939023574</v>
      </c>
      <c r="L252" s="11">
        <v>4.8593893886803352E-2</v>
      </c>
      <c r="M252" s="12">
        <f t="shared" si="14"/>
        <v>0.97457771298945373</v>
      </c>
      <c r="N252" s="15"/>
    </row>
    <row r="253" spans="2:14" x14ac:dyDescent="0.25">
      <c r="B253" s="6" t="s">
        <v>167</v>
      </c>
      <c r="C253" s="7">
        <v>159.59</v>
      </c>
      <c r="D253" s="7">
        <v>160</v>
      </c>
      <c r="E253" s="7">
        <v>154.46</v>
      </c>
      <c r="F253" s="15">
        <v>-1.1037993667249691E-3</v>
      </c>
      <c r="G253" s="15">
        <v>2.4903273627001409E-2</v>
      </c>
      <c r="H253" s="9"/>
      <c r="I253" s="10">
        <f t="shared" si="15"/>
        <v>249</v>
      </c>
      <c r="J253" s="11">
        <f t="shared" si="12"/>
        <v>2.9015410406860509E-2</v>
      </c>
      <c r="K253" s="12">
        <f t="shared" si="13"/>
        <v>0.88675457508347555</v>
      </c>
      <c r="L253" s="11">
        <v>7.555248618784538E-2</v>
      </c>
      <c r="M253" s="12">
        <f t="shared" si="14"/>
        <v>0.99860949692214418</v>
      </c>
      <c r="N253" s="15"/>
    </row>
    <row r="254" spans="2:14" x14ac:dyDescent="0.25">
      <c r="B254" s="6" t="s">
        <v>168</v>
      </c>
      <c r="C254" s="7">
        <v>155.09</v>
      </c>
      <c r="D254" s="7">
        <v>155.57</v>
      </c>
      <c r="E254" s="7">
        <v>150.38</v>
      </c>
      <c r="F254" s="15">
        <v>-1.1037993667249691E-3</v>
      </c>
      <c r="G254" s="15">
        <v>2.4903273627001409E-2</v>
      </c>
      <c r="H254" s="9"/>
      <c r="I254" s="10">
        <f t="shared" si="15"/>
        <v>250</v>
      </c>
      <c r="J254" s="11">
        <f t="shared" si="12"/>
        <v>2.96773336874252E-2</v>
      </c>
      <c r="K254" s="12">
        <f t="shared" si="13"/>
        <v>0.89177584411129041</v>
      </c>
      <c r="L254" s="11">
        <v>8.897456810261728E-2</v>
      </c>
      <c r="M254" s="12">
        <f t="shared" si="14"/>
        <v>0.9997741232448073</v>
      </c>
      <c r="N254" s="15"/>
    </row>
    <row r="255" spans="2:14" x14ac:dyDescent="0.25">
      <c r="B255" s="6" t="s">
        <v>169</v>
      </c>
      <c r="C255" s="7">
        <v>150.62</v>
      </c>
      <c r="D255" s="7">
        <v>154.12</v>
      </c>
      <c r="E255" s="7">
        <v>150.1</v>
      </c>
      <c r="F255" s="15">
        <v>-1.1037993667249691E-3</v>
      </c>
      <c r="G255" s="15">
        <v>2.4903273627001409E-2</v>
      </c>
      <c r="H255" s="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4AFF4-39E3-4A2E-9016-A2EB470257CC}">
  <dimension ref="B1:O26"/>
  <sheetViews>
    <sheetView workbookViewId="0">
      <selection activeCell="G18" sqref="G18:K22"/>
    </sheetView>
  </sheetViews>
  <sheetFormatPr defaultColWidth="9.7109375" defaultRowHeight="15.75" x14ac:dyDescent="0.25"/>
  <cols>
    <col min="1" max="1" width="5.7109375" style="16" customWidth="1"/>
    <col min="2" max="2" width="47" style="16" customWidth="1"/>
    <col min="3" max="5" width="16.28515625" style="16" customWidth="1"/>
    <col min="6" max="6" width="7" style="16" customWidth="1"/>
    <col min="7" max="7" width="19.28515625" style="16" customWidth="1"/>
    <col min="8" max="10" width="8.5703125" style="16" customWidth="1"/>
    <col min="11" max="11" width="5.85546875" style="16" customWidth="1"/>
    <col min="12" max="13" width="9.7109375" style="16"/>
    <col min="14" max="14" width="13.140625" style="16" customWidth="1"/>
    <col min="15" max="15" width="36.140625" style="16" customWidth="1"/>
    <col min="16" max="16384" width="9.7109375" style="16"/>
  </cols>
  <sheetData>
    <row r="1" spans="2:15" x14ac:dyDescent="0.25">
      <c r="B1" s="45" t="s">
        <v>201</v>
      </c>
      <c r="N1" s="44" t="s">
        <v>200</v>
      </c>
    </row>
    <row r="2" spans="2:15" x14ac:dyDescent="0.25">
      <c r="N2" s="44" t="str">
        <f>HYPERLINK("#'BJA Sect 2.7 Exh A'!A1","BJA Exh 2.7A")</f>
        <v>BJA Exh 2.7A</v>
      </c>
      <c r="O2" s="44" t="s">
        <v>199</v>
      </c>
    </row>
    <row r="3" spans="2:15" x14ac:dyDescent="0.25">
      <c r="B3" s="41" t="s">
        <v>198</v>
      </c>
      <c r="N3" s="44" t="str">
        <f>HYPERLINK("#'BJA Sect 2.7 Exh B'!A1","BJA Exh 2.7B")</f>
        <v>BJA Exh 2.7B</v>
      </c>
      <c r="O3" s="44" t="s">
        <v>197</v>
      </c>
    </row>
    <row r="4" spans="2:15" x14ac:dyDescent="0.25">
      <c r="B4" s="41" t="s">
        <v>196</v>
      </c>
      <c r="N4" s="44" t="str">
        <f>HYPERLINK("#'BJA Sect 2.7 Exh C'!A1","BJA Exh 2.7C")</f>
        <v>BJA Exh 2.7C</v>
      </c>
    </row>
    <row r="5" spans="2:15" x14ac:dyDescent="0.25">
      <c r="B5" s="40" t="s">
        <v>195</v>
      </c>
    </row>
    <row r="6" spans="2:15" ht="16.5" thickBot="1" x14ac:dyDescent="0.3">
      <c r="B6" s="42" t="s">
        <v>194</v>
      </c>
      <c r="C6" s="34"/>
      <c r="D6" s="34"/>
      <c r="E6" s="34"/>
      <c r="G6" s="41" t="s">
        <v>193</v>
      </c>
    </row>
    <row r="7" spans="2:15" ht="16.5" thickBot="1" x14ac:dyDescent="0.3">
      <c r="B7" s="33" t="s">
        <v>182</v>
      </c>
      <c r="C7" s="32" t="s">
        <v>181</v>
      </c>
      <c r="D7" s="32" t="s">
        <v>180</v>
      </c>
      <c r="E7" s="32" t="s">
        <v>179</v>
      </c>
      <c r="G7" s="43"/>
      <c r="H7" s="37"/>
      <c r="I7" s="37"/>
      <c r="J7" s="37"/>
      <c r="K7" s="37"/>
      <c r="L7" s="37"/>
      <c r="M7" s="37"/>
      <c r="N7" s="36"/>
    </row>
    <row r="8" spans="2:15" ht="16.5" thickBot="1" x14ac:dyDescent="0.3">
      <c r="B8" s="22" t="s">
        <v>190</v>
      </c>
      <c r="C8" s="26">
        <v>160</v>
      </c>
      <c r="D8" s="26">
        <v>175</v>
      </c>
      <c r="E8" s="26">
        <v>195</v>
      </c>
      <c r="G8" s="62" t="s">
        <v>192</v>
      </c>
      <c r="H8" s="63"/>
      <c r="I8" s="63"/>
      <c r="J8" s="63"/>
      <c r="K8" s="63"/>
      <c r="L8" s="63"/>
      <c r="M8" s="63"/>
      <c r="N8" s="64"/>
    </row>
    <row r="9" spans="2:15" ht="16.5" thickBot="1" x14ac:dyDescent="0.3">
      <c r="B9" s="22" t="s">
        <v>189</v>
      </c>
      <c r="C9" s="26">
        <v>360</v>
      </c>
      <c r="D9" s="26">
        <v>290</v>
      </c>
      <c r="E9" s="26">
        <v>243</v>
      </c>
      <c r="G9" s="62"/>
      <c r="H9" s="63"/>
      <c r="I9" s="63"/>
      <c r="J9" s="63"/>
      <c r="K9" s="63"/>
      <c r="L9" s="63"/>
      <c r="M9" s="63"/>
      <c r="N9" s="64"/>
    </row>
    <row r="10" spans="2:15" ht="16.5" thickBot="1" x14ac:dyDescent="0.3">
      <c r="B10" s="42" t="s">
        <v>191</v>
      </c>
      <c r="C10" s="34"/>
      <c r="D10" s="34"/>
      <c r="E10" s="34"/>
      <c r="G10" s="62"/>
      <c r="H10" s="63"/>
      <c r="I10" s="63"/>
      <c r="J10" s="63"/>
      <c r="K10" s="63"/>
      <c r="L10" s="63"/>
      <c r="M10" s="63"/>
      <c r="N10" s="64"/>
    </row>
    <row r="11" spans="2:15" ht="16.5" thickBot="1" x14ac:dyDescent="0.3">
      <c r="B11" s="33" t="s">
        <v>182</v>
      </c>
      <c r="C11" s="32" t="s">
        <v>181</v>
      </c>
      <c r="D11" s="32" t="s">
        <v>180</v>
      </c>
      <c r="E11" s="32" t="s">
        <v>179</v>
      </c>
      <c r="G11" s="62"/>
      <c r="H11" s="63"/>
      <c r="I11" s="63"/>
      <c r="J11" s="63"/>
      <c r="K11" s="63"/>
      <c r="L11" s="63"/>
      <c r="M11" s="63"/>
      <c r="N11" s="64"/>
    </row>
    <row r="12" spans="2:15" ht="16.5" thickBot="1" x14ac:dyDescent="0.3">
      <c r="B12" s="22" t="s">
        <v>190</v>
      </c>
      <c r="C12" s="26">
        <v>25</v>
      </c>
      <c r="D12" s="26">
        <v>17</v>
      </c>
      <c r="E12" s="26">
        <v>19</v>
      </c>
      <c r="G12" s="62"/>
      <c r="H12" s="63"/>
      <c r="I12" s="63"/>
      <c r="J12" s="63"/>
      <c r="K12" s="63"/>
      <c r="L12" s="63"/>
      <c r="M12" s="63"/>
      <c r="N12" s="64"/>
    </row>
    <row r="13" spans="2:15" ht="16.5" thickBot="1" x14ac:dyDescent="0.3">
      <c r="B13" s="22" t="s">
        <v>189</v>
      </c>
      <c r="C13" s="26">
        <v>229</v>
      </c>
      <c r="D13" s="26">
        <v>132</v>
      </c>
      <c r="E13" s="26">
        <v>68</v>
      </c>
      <c r="G13" s="62"/>
      <c r="H13" s="63"/>
      <c r="I13" s="63"/>
      <c r="J13" s="63"/>
      <c r="K13" s="63"/>
      <c r="L13" s="63"/>
      <c r="M13" s="63"/>
      <c r="N13" s="64"/>
    </row>
    <row r="14" spans="2:15" ht="16.5" thickBot="1" x14ac:dyDescent="0.3">
      <c r="B14" s="42" t="s">
        <v>188</v>
      </c>
      <c r="C14" s="34"/>
      <c r="D14" s="34"/>
      <c r="E14" s="34"/>
      <c r="G14" s="19"/>
      <c r="H14" s="18"/>
      <c r="I14" s="18"/>
      <c r="J14" s="18"/>
      <c r="K14" s="18"/>
      <c r="L14" s="18"/>
      <c r="M14" s="18"/>
      <c r="N14" s="17"/>
    </row>
    <row r="15" spans="2:15" ht="16.5" thickBot="1" x14ac:dyDescent="0.3">
      <c r="B15" s="33" t="s">
        <v>182</v>
      </c>
      <c r="C15" s="32" t="s">
        <v>181</v>
      </c>
      <c r="D15" s="32" t="s">
        <v>180</v>
      </c>
      <c r="E15" s="32" t="s">
        <v>179</v>
      </c>
    </row>
    <row r="16" spans="2:15" ht="16.5" thickBot="1" x14ac:dyDescent="0.3">
      <c r="B16" s="22" t="s">
        <v>187</v>
      </c>
      <c r="C16" s="26">
        <v>60</v>
      </c>
      <c r="D16" s="26">
        <v>57</v>
      </c>
      <c r="E16" s="26">
        <v>37</v>
      </c>
      <c r="G16" s="41" t="s">
        <v>186</v>
      </c>
    </row>
    <row r="17" spans="2:14" ht="16.5" thickBot="1" x14ac:dyDescent="0.3">
      <c r="B17" s="22" t="s">
        <v>185</v>
      </c>
      <c r="C17" s="27">
        <f>J21</f>
        <v>-85</v>
      </c>
      <c r="D17" s="26">
        <v>-66</v>
      </c>
      <c r="E17" s="26">
        <v>-50</v>
      </c>
      <c r="G17" s="40" t="s">
        <v>184</v>
      </c>
    </row>
    <row r="18" spans="2:14" ht="16.5" thickBot="1" x14ac:dyDescent="0.3">
      <c r="B18" s="22" t="s">
        <v>171</v>
      </c>
      <c r="C18" s="27">
        <f>SUM(C16:C17)</f>
        <v>-25</v>
      </c>
      <c r="D18" s="26">
        <v>-9</v>
      </c>
      <c r="E18" s="26">
        <v>-13</v>
      </c>
      <c r="G18" s="39"/>
      <c r="H18" s="38">
        <v>2023</v>
      </c>
      <c r="I18" s="38">
        <v>2022</v>
      </c>
      <c r="J18" s="38"/>
      <c r="K18" s="38"/>
      <c r="L18" s="37"/>
      <c r="M18" s="37"/>
      <c r="N18" s="36"/>
    </row>
    <row r="19" spans="2:14" ht="16.5" thickBot="1" x14ac:dyDescent="0.3">
      <c r="B19" s="35" t="s">
        <v>170</v>
      </c>
      <c r="C19" s="34"/>
      <c r="D19" s="34"/>
      <c r="E19" s="34"/>
      <c r="G19" s="30" t="s">
        <v>183</v>
      </c>
      <c r="H19" s="29">
        <f>C8</f>
        <v>160</v>
      </c>
      <c r="I19" s="29">
        <f>D8</f>
        <v>175</v>
      </c>
      <c r="J19" s="29">
        <f>H19-I19</f>
        <v>-15</v>
      </c>
      <c r="K19" s="29"/>
      <c r="L19" s="24"/>
      <c r="M19" s="24"/>
      <c r="N19" s="23"/>
    </row>
    <row r="20" spans="2:14" ht="16.5" thickBot="1" x14ac:dyDescent="0.3">
      <c r="B20" s="33" t="s">
        <v>182</v>
      </c>
      <c r="C20" s="32" t="s">
        <v>181</v>
      </c>
      <c r="D20" s="32" t="s">
        <v>180</v>
      </c>
      <c r="E20" s="32" t="s">
        <v>179</v>
      </c>
      <c r="G20" s="30" t="s">
        <v>178</v>
      </c>
      <c r="H20" s="29">
        <f>C9</f>
        <v>360</v>
      </c>
      <c r="I20" s="29">
        <f>D9</f>
        <v>290</v>
      </c>
      <c r="J20" s="29">
        <f>H20-I20</f>
        <v>70</v>
      </c>
      <c r="K20" s="29"/>
      <c r="L20" s="24"/>
      <c r="M20" s="24"/>
      <c r="N20" s="23"/>
    </row>
    <row r="21" spans="2:14" ht="16.5" thickBot="1" x14ac:dyDescent="0.3">
      <c r="B21" s="22" t="s">
        <v>177</v>
      </c>
      <c r="C21" s="26">
        <v>150</v>
      </c>
      <c r="D21" s="26">
        <v>126</v>
      </c>
      <c r="E21" s="26">
        <v>88</v>
      </c>
      <c r="G21" s="30" t="s">
        <v>176</v>
      </c>
      <c r="H21" s="29" t="s">
        <v>173</v>
      </c>
      <c r="I21" s="29" t="s">
        <v>173</v>
      </c>
      <c r="J21" s="29">
        <f>J19-J20</f>
        <v>-85</v>
      </c>
      <c r="K21" s="29"/>
      <c r="L21" s="24"/>
      <c r="M21" s="24"/>
      <c r="N21" s="23"/>
    </row>
    <row r="22" spans="2:14" ht="16.5" thickBot="1" x14ac:dyDescent="0.3">
      <c r="B22" s="22" t="s">
        <v>175</v>
      </c>
      <c r="C22" s="31">
        <v>0.21</v>
      </c>
      <c r="D22" s="31">
        <v>0.21</v>
      </c>
      <c r="E22" s="31">
        <v>0.21</v>
      </c>
      <c r="G22" s="30"/>
      <c r="H22" s="29"/>
      <c r="I22" s="29"/>
      <c r="J22" s="29"/>
      <c r="K22" s="29"/>
      <c r="L22" s="24"/>
      <c r="M22" s="24"/>
      <c r="N22" s="23"/>
    </row>
    <row r="23" spans="2:14" ht="16.5" thickBot="1" x14ac:dyDescent="0.3">
      <c r="B23" s="22" t="s">
        <v>174</v>
      </c>
      <c r="C23" s="26">
        <v>-31.5</v>
      </c>
      <c r="D23" s="26">
        <v>-26</v>
      </c>
      <c r="E23" s="26">
        <v>-18</v>
      </c>
      <c r="G23" s="25" t="s">
        <v>173</v>
      </c>
      <c r="H23" s="24"/>
      <c r="I23" s="24" t="s">
        <v>173</v>
      </c>
      <c r="J23" s="24"/>
      <c r="K23" s="24"/>
      <c r="L23" s="28" t="s">
        <v>173</v>
      </c>
      <c r="M23" s="24"/>
      <c r="N23" s="23"/>
    </row>
    <row r="24" spans="2:14" ht="16.5" thickBot="1" x14ac:dyDescent="0.3">
      <c r="B24" s="22" t="s">
        <v>172</v>
      </c>
      <c r="C24" s="27">
        <f>C25-C23</f>
        <v>6.5</v>
      </c>
      <c r="D24" s="26">
        <v>17</v>
      </c>
      <c r="E24" s="26">
        <v>5</v>
      </c>
      <c r="G24" s="25"/>
      <c r="H24" s="24"/>
      <c r="I24" s="24"/>
      <c r="J24" s="24"/>
      <c r="K24" s="24"/>
      <c r="L24" s="24"/>
      <c r="M24" s="24"/>
      <c r="N24" s="23"/>
    </row>
    <row r="25" spans="2:14" ht="16.5" thickBot="1" x14ac:dyDescent="0.3">
      <c r="B25" s="22" t="s">
        <v>171</v>
      </c>
      <c r="C25" s="27">
        <f>C18</f>
        <v>-25</v>
      </c>
      <c r="D25" s="26">
        <v>-9</v>
      </c>
      <c r="E25" s="26">
        <v>-13</v>
      </c>
      <c r="G25" s="25"/>
      <c r="H25" s="24"/>
      <c r="I25" s="24"/>
      <c r="J25" s="24"/>
      <c r="K25" s="24"/>
      <c r="L25" s="24"/>
      <c r="M25" s="24"/>
      <c r="N25" s="23"/>
    </row>
    <row r="26" spans="2:14" ht="16.5" thickBot="1" x14ac:dyDescent="0.3">
      <c r="B26" s="22" t="s">
        <v>170</v>
      </c>
      <c r="C26" s="21">
        <f>C25/C21</f>
        <v>-0.16666666666666666</v>
      </c>
      <c r="D26" s="20">
        <v>-7.0400000000000004E-2</v>
      </c>
      <c r="E26" s="20">
        <v>-0.14410000000000001</v>
      </c>
      <c r="G26" s="19"/>
      <c r="H26" s="18"/>
      <c r="I26" s="18"/>
      <c r="J26" s="18"/>
      <c r="K26" s="18"/>
      <c r="L26" s="18"/>
      <c r="M26" s="18"/>
      <c r="N26" s="17"/>
    </row>
  </sheetData>
  <mergeCells count="1">
    <mergeCell ref="G8:N13"/>
  </mergeCells>
  <hyperlinks>
    <hyperlink ref="N1" location="'Navigation &amp; Instructions'!A1" display="Navigation" xr:uid="{E6631963-0CED-4810-BCC9-8DBBCBBBB4C5}"/>
    <hyperlink ref="O2" location="'Q6_Statement of Operations'!A1" display="Question 6 Statement of Operations" xr:uid="{8E450A08-EFFE-40DC-8252-5B47514EAAA6}"/>
    <hyperlink ref="O3" location="'Q6_Stmt. of Financial Position'!A1" display="Question 6 Stmt. of Financial Position" xr:uid="{AAE6DEE6-249A-4330-9901-D0245753E78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8F8B6-E688-408A-9005-8AA2F88F4348}">
  <dimension ref="A1:L15"/>
  <sheetViews>
    <sheetView workbookViewId="0">
      <selection activeCell="H14" sqref="H14:L14"/>
    </sheetView>
  </sheetViews>
  <sheetFormatPr defaultColWidth="13.28515625" defaultRowHeight="15.75" x14ac:dyDescent="0.25"/>
  <cols>
    <col min="1" max="1" width="20.28515625" style="46" customWidth="1"/>
    <col min="2" max="2" width="50.28515625" style="46" customWidth="1"/>
    <col min="3" max="7" width="13.28515625" style="46"/>
    <col min="8" max="8" width="50.28515625" style="46" customWidth="1"/>
    <col min="9" max="16384" width="13.28515625" style="46"/>
  </cols>
  <sheetData>
    <row r="1" spans="1:12" x14ac:dyDescent="0.25">
      <c r="A1" s="59" t="s">
        <v>222</v>
      </c>
    </row>
    <row r="2" spans="1:12" x14ac:dyDescent="0.25">
      <c r="A2" s="46" t="s">
        <v>221</v>
      </c>
    </row>
    <row r="3" spans="1:12" x14ac:dyDescent="0.25">
      <c r="A3" s="46" t="s">
        <v>220</v>
      </c>
    </row>
    <row r="5" spans="1:12" x14ac:dyDescent="0.25">
      <c r="A5" s="46" t="s">
        <v>219</v>
      </c>
    </row>
    <row r="6" spans="1:12" ht="70.150000000000006" customHeight="1" x14ac:dyDescent="0.25">
      <c r="A6" s="58" t="s">
        <v>218</v>
      </c>
      <c r="B6" s="65" t="s">
        <v>217</v>
      </c>
      <c r="C6" s="66"/>
      <c r="D6" s="66"/>
      <c r="E6" s="66"/>
      <c r="F6" s="67"/>
      <c r="G6" s="57"/>
      <c r="H6" s="65" t="s">
        <v>216</v>
      </c>
      <c r="I6" s="66"/>
      <c r="J6" s="66"/>
      <c r="K6" s="66"/>
      <c r="L6" s="67"/>
    </row>
    <row r="8" spans="1:12" x14ac:dyDescent="0.25">
      <c r="A8" s="46" t="s">
        <v>215</v>
      </c>
      <c r="B8" s="56" t="s">
        <v>214</v>
      </c>
      <c r="C8" s="55">
        <v>2023</v>
      </c>
      <c r="D8" s="55">
        <v>2022</v>
      </c>
      <c r="E8" s="55">
        <v>2021</v>
      </c>
      <c r="F8" s="54">
        <v>2020</v>
      </c>
      <c r="G8" s="46" t="s">
        <v>173</v>
      </c>
      <c r="H8" s="56" t="s">
        <v>213</v>
      </c>
      <c r="I8" s="55">
        <v>2023</v>
      </c>
      <c r="J8" s="55">
        <v>2022</v>
      </c>
      <c r="K8" s="55">
        <v>2021</v>
      </c>
      <c r="L8" s="54">
        <v>2020</v>
      </c>
    </row>
    <row r="9" spans="1:12" x14ac:dyDescent="0.25">
      <c r="A9" s="46" t="s">
        <v>212</v>
      </c>
      <c r="B9" s="53" t="s">
        <v>211</v>
      </c>
      <c r="C9" s="52">
        <v>820</v>
      </c>
      <c r="D9" s="52">
        <v>576</v>
      </c>
      <c r="E9" s="52">
        <v>461</v>
      </c>
      <c r="F9" s="51">
        <v>401</v>
      </c>
      <c r="H9" s="53" t="s">
        <v>210</v>
      </c>
      <c r="I9" s="52">
        <v>2504</v>
      </c>
      <c r="J9" s="52">
        <v>1841</v>
      </c>
      <c r="K9" s="52">
        <v>1473</v>
      </c>
      <c r="L9" s="51">
        <v>1281</v>
      </c>
    </row>
    <row r="10" spans="1:12" x14ac:dyDescent="0.25">
      <c r="B10" s="53" t="s">
        <v>209</v>
      </c>
      <c r="C10" s="52">
        <v>180</v>
      </c>
      <c r="D10" s="52">
        <v>141</v>
      </c>
      <c r="E10" s="52">
        <v>113</v>
      </c>
      <c r="F10" s="51">
        <v>98</v>
      </c>
      <c r="H10" s="53" t="s">
        <v>208</v>
      </c>
      <c r="I10" s="52">
        <v>330</v>
      </c>
      <c r="J10" s="52">
        <v>265</v>
      </c>
      <c r="K10" s="52">
        <v>225</v>
      </c>
      <c r="L10" s="51">
        <v>192</v>
      </c>
    </row>
    <row r="11" spans="1:12" x14ac:dyDescent="0.25">
      <c r="B11" s="53" t="s">
        <v>207</v>
      </c>
      <c r="C11" s="52">
        <f>(C10+D10)/2</f>
        <v>160.5</v>
      </c>
      <c r="D11" s="52">
        <f>(D10+E10)/2</f>
        <v>127</v>
      </c>
      <c r="E11" s="52">
        <f>(E10+F10)/2</f>
        <v>105.5</v>
      </c>
      <c r="F11" s="51"/>
      <c r="H11" s="53" t="s">
        <v>206</v>
      </c>
      <c r="I11" s="52">
        <f>(I10+J10)/2</f>
        <v>297.5</v>
      </c>
      <c r="J11" s="52">
        <f>(J10+K10)/2</f>
        <v>245</v>
      </c>
      <c r="K11" s="52">
        <f>(K10+L10)/2</f>
        <v>208.5</v>
      </c>
      <c r="L11" s="51"/>
    </row>
    <row r="12" spans="1:12" x14ac:dyDescent="0.25">
      <c r="B12" s="50" t="s">
        <v>205</v>
      </c>
      <c r="C12" s="49">
        <f>C9/C11</f>
        <v>5.1090342679127723</v>
      </c>
      <c r="D12" s="49">
        <f>D9/D11</f>
        <v>4.5354330708661417</v>
      </c>
      <c r="E12" s="49">
        <f>E9/E11</f>
        <v>4.3696682464454977</v>
      </c>
      <c r="F12" s="48"/>
      <c r="H12" s="50" t="s">
        <v>205</v>
      </c>
      <c r="I12" s="49">
        <f>I9/I11</f>
        <v>8.4168067226890759</v>
      </c>
      <c r="J12" s="49">
        <f>J9/J11</f>
        <v>7.5142857142857142</v>
      </c>
      <c r="K12" s="49">
        <f>K9/K11</f>
        <v>7.0647482014388485</v>
      </c>
      <c r="L12" s="48"/>
    </row>
    <row r="14" spans="1:12" ht="73.150000000000006" customHeight="1" x14ac:dyDescent="0.25">
      <c r="A14" s="47" t="s">
        <v>204</v>
      </c>
      <c r="B14" s="68" t="s">
        <v>203</v>
      </c>
      <c r="C14" s="69"/>
      <c r="D14" s="69"/>
      <c r="E14" s="69"/>
      <c r="F14" s="70"/>
      <c r="H14" s="68" t="s">
        <v>202</v>
      </c>
      <c r="I14" s="69"/>
      <c r="J14" s="69"/>
      <c r="K14" s="69"/>
      <c r="L14" s="70"/>
    </row>
    <row r="15" spans="1:12" x14ac:dyDescent="0.25">
      <c r="A15" s="46" t="s">
        <v>173</v>
      </c>
    </row>
  </sheetData>
  <mergeCells count="4">
    <mergeCell ref="B6:F6"/>
    <mergeCell ref="H6:L6"/>
    <mergeCell ref="B14:F14"/>
    <mergeCell ref="H14:L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423C-B5F6-44B2-A15A-C4130E2BCD0D}">
  <dimension ref="A1:L15"/>
  <sheetViews>
    <sheetView tabSelected="1" workbookViewId="0">
      <selection activeCell="B11" sqref="B11"/>
    </sheetView>
  </sheetViews>
  <sheetFormatPr defaultColWidth="13.28515625" defaultRowHeight="15.75" x14ac:dyDescent="0.25"/>
  <cols>
    <col min="1" max="1" width="20.28515625" style="46" customWidth="1"/>
    <col min="2" max="2" width="50.28515625" style="46" customWidth="1"/>
    <col min="3" max="7" width="13.28515625" style="46"/>
    <col min="8" max="8" width="50.28515625" style="46" customWidth="1"/>
    <col min="9" max="16384" width="13.28515625" style="46"/>
  </cols>
  <sheetData>
    <row r="1" spans="1:12" x14ac:dyDescent="0.25">
      <c r="A1" s="59" t="s">
        <v>222</v>
      </c>
    </row>
    <row r="2" spans="1:12" x14ac:dyDescent="0.25">
      <c r="A2" s="46" t="s">
        <v>235</v>
      </c>
    </row>
    <row r="5" spans="1:12" x14ac:dyDescent="0.25">
      <c r="A5" s="46" t="s">
        <v>219</v>
      </c>
    </row>
    <row r="6" spans="1:12" ht="70.150000000000006" customHeight="1" x14ac:dyDescent="0.25">
      <c r="A6" s="58" t="s">
        <v>218</v>
      </c>
      <c r="B6" s="65" t="s">
        <v>234</v>
      </c>
      <c r="C6" s="66"/>
      <c r="D6" s="66"/>
      <c r="E6" s="66"/>
      <c r="F6" s="67"/>
      <c r="G6" s="57"/>
      <c r="H6" s="65" t="s">
        <v>233</v>
      </c>
      <c r="I6" s="66"/>
      <c r="J6" s="66"/>
      <c r="K6" s="66"/>
      <c r="L6" s="67"/>
    </row>
    <row r="8" spans="1:12" x14ac:dyDescent="0.25">
      <c r="A8" s="46" t="s">
        <v>215</v>
      </c>
      <c r="B8" s="56" t="s">
        <v>232</v>
      </c>
      <c r="C8" s="55">
        <v>2023</v>
      </c>
      <c r="D8" s="55">
        <v>2022</v>
      </c>
      <c r="E8" s="55">
        <v>2021</v>
      </c>
      <c r="F8" s="54">
        <v>2020</v>
      </c>
      <c r="G8" s="46" t="s">
        <v>173</v>
      </c>
      <c r="H8" s="56" t="s">
        <v>231</v>
      </c>
      <c r="I8" s="55">
        <v>2023</v>
      </c>
      <c r="J8" s="55">
        <v>2022</v>
      </c>
      <c r="K8" s="55">
        <v>2021</v>
      </c>
      <c r="L8" s="54">
        <v>2020</v>
      </c>
    </row>
    <row r="9" spans="1:12" x14ac:dyDescent="0.25">
      <c r="A9" s="46" t="s">
        <v>212</v>
      </c>
      <c r="B9" s="53" t="s">
        <v>230</v>
      </c>
      <c r="C9" s="52">
        <v>90</v>
      </c>
      <c r="D9" s="52">
        <v>180</v>
      </c>
      <c r="E9" s="52">
        <v>101</v>
      </c>
      <c r="F9" s="51">
        <v>30</v>
      </c>
      <c r="H9" s="53" t="s">
        <v>229</v>
      </c>
      <c r="I9" s="52">
        <v>1345</v>
      </c>
      <c r="J9" s="52">
        <v>1276</v>
      </c>
      <c r="K9" s="52">
        <v>1011</v>
      </c>
      <c r="L9" s="51">
        <v>716</v>
      </c>
    </row>
    <row r="10" spans="1:12" x14ac:dyDescent="0.25">
      <c r="B10" s="53" t="s">
        <v>228</v>
      </c>
      <c r="C10" s="52">
        <v>200</v>
      </c>
      <c r="D10" s="52">
        <v>290</v>
      </c>
      <c r="E10" s="52">
        <v>262</v>
      </c>
      <c r="F10" s="51">
        <v>163</v>
      </c>
      <c r="H10" s="53" t="s">
        <v>227</v>
      </c>
      <c r="I10" s="52">
        <v>723</v>
      </c>
      <c r="J10" s="52">
        <v>558</v>
      </c>
      <c r="K10" s="52">
        <v>432</v>
      </c>
      <c r="L10" s="51">
        <v>309</v>
      </c>
    </row>
    <row r="11" spans="1:12" x14ac:dyDescent="0.25">
      <c r="B11" s="53" t="s">
        <v>226</v>
      </c>
      <c r="C11" s="52">
        <v>723</v>
      </c>
      <c r="D11" s="52">
        <v>558</v>
      </c>
      <c r="E11" s="52">
        <v>432</v>
      </c>
      <c r="F11" s="51">
        <v>309</v>
      </c>
      <c r="H11" s="50" t="s">
        <v>205</v>
      </c>
      <c r="I11" s="61">
        <f>I9/I10</f>
        <v>1.8603042876901799</v>
      </c>
      <c r="J11" s="61">
        <f>J9/J10</f>
        <v>2.2867383512544803</v>
      </c>
      <c r="K11" s="61">
        <f>K9/K10</f>
        <v>2.3402777777777777</v>
      </c>
      <c r="L11" s="60">
        <f>L9/L10</f>
        <v>2.3171521035598706</v>
      </c>
    </row>
    <row r="12" spans="1:12" x14ac:dyDescent="0.25">
      <c r="B12" s="50" t="s">
        <v>225</v>
      </c>
      <c r="C12" s="61">
        <f>C9/C11</f>
        <v>0.12448132780082988</v>
      </c>
      <c r="D12" s="61">
        <f>D9/D11</f>
        <v>0.32258064516129031</v>
      </c>
      <c r="E12" s="61">
        <f>E9/E11</f>
        <v>0.23379629629629631</v>
      </c>
      <c r="F12" s="60">
        <f>F9/F11</f>
        <v>9.7087378640776698E-2</v>
      </c>
    </row>
    <row r="14" spans="1:12" ht="82.15" customHeight="1" x14ac:dyDescent="0.25">
      <c r="A14" s="47" t="s">
        <v>204</v>
      </c>
      <c r="B14" s="68" t="s">
        <v>224</v>
      </c>
      <c r="C14" s="69"/>
      <c r="D14" s="69"/>
      <c r="E14" s="69"/>
      <c r="F14" s="70"/>
      <c r="H14" s="68" t="s">
        <v>223</v>
      </c>
      <c r="I14" s="69"/>
      <c r="J14" s="69"/>
      <c r="K14" s="69"/>
      <c r="L14" s="70"/>
    </row>
    <row r="15" spans="1:12" x14ac:dyDescent="0.25">
      <c r="A15" s="46" t="s">
        <v>173</v>
      </c>
    </row>
  </sheetData>
  <mergeCells count="4">
    <mergeCell ref="B6:F6"/>
    <mergeCell ref="H6:L6"/>
    <mergeCell ref="B14:F14"/>
    <mergeCell ref="H14:L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Spring 3_part c-iii</vt:lpstr>
      <vt:lpstr>Question 6 (a)</vt:lpstr>
      <vt:lpstr>Question 6 (c) Activity Ratio</vt:lpstr>
      <vt:lpstr>Question 6 (c) Liquidity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Aleshia Zionce</dc:creator>
  <cp:lastModifiedBy>Aleshia Zionce</cp:lastModifiedBy>
  <dcterms:created xsi:type="dcterms:W3CDTF">2024-06-08T13:18:04Z</dcterms:created>
  <dcterms:modified xsi:type="dcterms:W3CDTF">2024-07-23T20:03:38Z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ea8e88-16c4-4b55-a945-7bd6248db4bf_Enabled">
    <vt:lpwstr>true</vt:lpwstr>
  </property>
  <property fmtid="{D5CDD505-2E9C-101B-9397-08002B2CF9AE}" pid="3" name="MSIP_Label_92ea8e88-16c4-4b55-a945-7bd6248db4bf_SetDate">
    <vt:lpwstr>2024-07-19T00:30:16Z</vt:lpwstr>
  </property>
  <property fmtid="{D5CDD505-2E9C-101B-9397-08002B2CF9AE}" pid="4" name="MSIP_Label_92ea8e88-16c4-4b55-a945-7bd6248db4bf_Method">
    <vt:lpwstr>Standard</vt:lpwstr>
  </property>
  <property fmtid="{D5CDD505-2E9C-101B-9397-08002B2CF9AE}" pid="5" name="MSIP_Label_92ea8e88-16c4-4b55-a945-7bd6248db4bf_Name">
    <vt:lpwstr>Internal</vt:lpwstr>
  </property>
  <property fmtid="{D5CDD505-2E9C-101B-9397-08002B2CF9AE}" pid="6" name="MSIP_Label_92ea8e88-16c4-4b55-a945-7bd6248db4bf_SiteId">
    <vt:lpwstr>22140e4c-d390-45c2-b297-a26c516dc461</vt:lpwstr>
  </property>
  <property fmtid="{D5CDD505-2E9C-101B-9397-08002B2CF9AE}" pid="7" name="MSIP_Label_92ea8e88-16c4-4b55-a945-7bd6248db4bf_ActionId">
    <vt:lpwstr>0744ad4a-7eb8-4d23-b215-489dfc7a1bad</vt:lpwstr>
  </property>
  <property fmtid="{D5CDD505-2E9C-101B-9397-08002B2CF9AE}" pid="8" name="MSIP_Label_92ea8e88-16c4-4b55-a945-7bd6248db4bf_ContentBits">
    <vt:lpwstr>0</vt:lpwstr>
  </property>
</Properties>
</file>