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4\Spring 24\"/>
    </mc:Choice>
  </mc:AlternateContent>
  <xr:revisionPtr revIDLastSave="0" documentId="8_{5F6177D6-FF28-47D3-BC4A-618D204781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ndidate #" sheetId="3" r:id="rId1"/>
    <sheet name="Q4" sheetId="16" r:id="rId2"/>
    <sheet name="Q8" sheetId="17" r:id="rId3"/>
    <sheet name="Q9" sheetId="18" r:id="rId4"/>
    <sheet name="Q11" sheetId="19" r:id="rId5"/>
  </sheets>
  <definedNames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2</definedName>
    <definedName name="_AtRisk_SimSetting_MultipleCPUManualCount" hidden="1">2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FALSE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2" i="19" l="1"/>
  <c r="L117" i="19"/>
  <c r="C75" i="19" s="1"/>
  <c r="C76" i="19"/>
  <c r="F112" i="19"/>
  <c r="F113" i="19" s="1"/>
  <c r="F122" i="19"/>
  <c r="F124" i="19" s="1"/>
  <c r="F123" i="19" l="1"/>
  <c r="F125" i="19" s="1"/>
  <c r="L122" i="19"/>
  <c r="L112" i="19"/>
  <c r="I122" i="19"/>
  <c r="I112" i="19"/>
  <c r="I102" i="19"/>
  <c r="L102" i="19"/>
  <c r="F104" i="19"/>
  <c r="F103" i="19"/>
  <c r="I124" i="19"/>
  <c r="L124" i="19"/>
  <c r="F115" i="19"/>
  <c r="I113" i="19"/>
  <c r="L113" i="19"/>
  <c r="F114" i="19"/>
  <c r="F117" i="19" l="1"/>
  <c r="L123" i="19"/>
  <c r="I123" i="19"/>
  <c r="F127" i="19" s="1"/>
  <c r="L125" i="19"/>
  <c r="I125" i="19"/>
  <c r="I127" i="19" s="1"/>
  <c r="L127" i="19" s="1"/>
  <c r="F105" i="19"/>
  <c r="I103" i="19"/>
  <c r="F107" i="19" s="1"/>
  <c r="L107" i="19" s="1"/>
  <c r="C74" i="19" s="1"/>
  <c r="C80" i="19" s="1"/>
  <c r="L103" i="19"/>
  <c r="I115" i="19"/>
  <c r="L115" i="19"/>
  <c r="L114" i="19"/>
  <c r="I114" i="19"/>
  <c r="I104" i="19"/>
  <c r="L104" i="19"/>
  <c r="I117" i="19" l="1"/>
  <c r="I105" i="19"/>
  <c r="I107" i="19" s="1"/>
  <c r="L105" i="19"/>
</calcChain>
</file>

<file path=xl/sharedStrings.xml><?xml version="1.0" encoding="utf-8"?>
<sst xmlns="http://schemas.openxmlformats.org/spreadsheetml/2006/main" count="205" uniqueCount="108">
  <si>
    <t>Candidate No.</t>
  </si>
  <si>
    <t>Fill in your final answers here:</t>
  </si>
  <si>
    <t>Show your work here:</t>
  </si>
  <si>
    <t>8.</t>
  </si>
  <si>
    <t>Stock (S)</t>
  </si>
  <si>
    <t>Strike (K)</t>
  </si>
  <si>
    <t>Interest Rate (r )</t>
  </si>
  <si>
    <t>Dividend (d)</t>
  </si>
  <si>
    <t>Maturity (T)</t>
  </si>
  <si>
    <t>Implied Vol</t>
  </si>
  <si>
    <t>Populate the highlighted range below:</t>
  </si>
  <si>
    <t>Stock</t>
  </si>
  <si>
    <t xml:space="preserve"> </t>
  </si>
  <si>
    <t>σ</t>
  </si>
  <si>
    <t>r</t>
  </si>
  <si>
    <t>Time (year)</t>
  </si>
  <si>
    <t>A(t,T)</t>
  </si>
  <si>
    <t>B(t,T)</t>
  </si>
  <si>
    <t>d1</t>
  </si>
  <si>
    <t>d2</t>
  </si>
  <si>
    <t>N(d1)</t>
  </si>
  <si>
    <t>N(d2)</t>
  </si>
  <si>
    <t>11.</t>
  </si>
  <si>
    <t>9.</t>
  </si>
  <si>
    <t>4.</t>
  </si>
  <si>
    <t>Value of the Call option with strike 64.06</t>
  </si>
  <si>
    <t>Zero-coupon yield for Vasicek model</t>
  </si>
  <si>
    <t>Year</t>
  </si>
  <si>
    <t>Zero-coupon yield for CIR Model</t>
  </si>
  <si>
    <t>r_0</t>
  </si>
  <si>
    <t>γ</t>
  </si>
  <si>
    <t>r_bar</t>
  </si>
  <si>
    <t>γ*</t>
  </si>
  <si>
    <t>r_bar*</t>
  </si>
  <si>
    <t>T_O</t>
  </si>
  <si>
    <t>T_B</t>
  </si>
  <si>
    <t>K</t>
  </si>
  <si>
    <t>α</t>
  </si>
  <si>
    <t>Vasicek Parameters</t>
  </si>
  <si>
    <t>CIR Parameters</t>
  </si>
  <si>
    <t>Z(0,T)</t>
  </si>
  <si>
    <t>Z(t,T)</t>
  </si>
  <si>
    <t>S_Z(T_O)</t>
  </si>
  <si>
    <t>N(-d1)</t>
  </si>
  <si>
    <t>N(-d2)</t>
  </si>
  <si>
    <t>Call</t>
  </si>
  <si>
    <t>Put</t>
  </si>
  <si>
    <t>Yield</t>
  </si>
  <si>
    <t>T</t>
  </si>
  <si>
    <t>t</t>
  </si>
  <si>
    <t>Value of the put option with strike 64.06</t>
  </si>
  <si>
    <t>Implied Vol1</t>
  </si>
  <si>
    <t>Implied Vol2</t>
  </si>
  <si>
    <t>Theta (vol=20%)</t>
  </si>
  <si>
    <t>Theta (vol=30%)</t>
  </si>
  <si>
    <t>Time to maturity (T)</t>
  </si>
  <si>
    <t>Risk Free Rate 1 (r1)</t>
  </si>
  <si>
    <t>Risk Free Rate 2 (r2)</t>
  </si>
  <si>
    <t>Rho (r1=0.05)</t>
  </si>
  <si>
    <t>Rho (r2=0.07)</t>
  </si>
  <si>
    <t>Volatility term structure</t>
  </si>
  <si>
    <t>Tenor (Month)</t>
  </si>
  <si>
    <t>Market volatility</t>
  </si>
  <si>
    <t>Monte Carlo Step Vol</t>
  </si>
  <si>
    <t>Risk budget</t>
  </si>
  <si>
    <t>Price of Option Portfolio</t>
  </si>
  <si>
    <t>Participation Rate</t>
  </si>
  <si>
    <t>Cap Rate</t>
  </si>
  <si>
    <t>spVA</t>
  </si>
  <si>
    <r>
      <t>Underlying Asset – Current Price (S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>)</t>
    </r>
  </si>
  <si>
    <t>Input</t>
  </si>
  <si>
    <t>Dividend Yield (q)</t>
  </si>
  <si>
    <t>Calculated Result</t>
  </si>
  <si>
    <t>Implied Volatility (σ)</t>
  </si>
  <si>
    <t>Term (T)</t>
  </si>
  <si>
    <t>Option 1</t>
  </si>
  <si>
    <t>Risk-Free Rate (r)</t>
  </si>
  <si>
    <t>Option 2</t>
  </si>
  <si>
    <t>Buffer Rate% (B)</t>
  </si>
  <si>
    <t>Option 3</t>
  </si>
  <si>
    <t>Cap Rate% (C)</t>
  </si>
  <si>
    <t>Participation rate (     )</t>
  </si>
  <si>
    <t>Black Scholes Formula for Option 1</t>
  </si>
  <si>
    <t>S</t>
  </si>
  <si>
    <t>N'(d1)</t>
  </si>
  <si>
    <t>N'(d2)</t>
  </si>
  <si>
    <t>-d1</t>
  </si>
  <si>
    <t>N'(-d1)</t>
  </si>
  <si>
    <t>-d2</t>
  </si>
  <si>
    <t>N'(-d2)</t>
  </si>
  <si>
    <t>q</t>
  </si>
  <si>
    <t>Black Scholes Formula for Option 2</t>
  </si>
  <si>
    <t>Black Scholes Formula for Option 3</t>
  </si>
  <si>
    <t>&lt;-- Choose Call or Put / Long or Short</t>
  </si>
  <si>
    <t>Cap Rate and Participation rate.</t>
  </si>
  <si>
    <t>position and this data table would be correctly populated for all these combination.</t>
  </si>
  <si>
    <t>PLEASE READ THIS FIRST</t>
  </si>
  <si>
    <t>Fill in your final answers here: (change  3%/4% # with your real answer)</t>
  </si>
  <si>
    <t>Fill in your final answers here: (change -0.8, -1.0, -1.2 with your real answer.)</t>
  </si>
  <si>
    <t>Fill in your final answers here: (Change -20.0, -25.0 with your real answer.)</t>
  </si>
  <si>
    <t>Fill in your final answers here: (change 23%, 25% with your real answer.)</t>
  </si>
  <si>
    <t>&lt;--Link to L107</t>
  </si>
  <si>
    <t>&lt;--Link to L117</t>
  </si>
  <si>
    <t>&lt;--Link to L127</t>
  </si>
  <si>
    <t>This table is "what-if" table where two inputs are Cap Rate (D97) and Parcipation rate (D98)</t>
  </si>
  <si>
    <t xml:space="preserve">Results of SpVA Option Value (C80) which is sum of (C74,C75, C76) will be automatically populated for all combinations of </t>
  </si>
  <si>
    <t>Candidate first modify Blackscholes parameter (mainly Strike) to reflect the embedded options of spVA.</t>
  </si>
  <si>
    <t>Then, candidate is required to write formula for opiton 1, 2, 3 (L107, L117, L 127) with correct sign for Long/Short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</si>
</sst>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00"/>
    <numFmt numFmtId="165" formatCode="0.0"/>
    <numFmt numFmtId="166" formatCode="0.0%"/>
    <numFmt numFmtId="167" formatCode="_(* #,##0_);_(* \(#,##0\);_(* &quot;-&quot;??_);_(@_)"/>
    <numFmt numFmtId="168" formatCode="0.0000000"/>
    <numFmt numFmtId="169" formatCode="&quot;$&quot;#,##0.0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SwissReSans"/>
      <family val="2"/>
    </font>
    <font>
      <sz val="12"/>
      <color theme="1"/>
      <name val="Symbol"/>
      <family val="1"/>
      <charset val="2"/>
    </font>
    <font>
      <sz val="10"/>
      <color theme="1"/>
      <name val="Arial"/>
      <family val="2"/>
    </font>
    <font>
      <b/>
      <sz val="18"/>
      <color rgb="FF000000"/>
      <name val="Times New Roman"/>
      <family val="1"/>
    </font>
    <font>
      <i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vertAlign val="subscript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85">
    <xf numFmtId="0" fontId="0" fillId="0" borderId="0" xfId="0"/>
    <xf numFmtId="0" fontId="3" fillId="0" borderId="0" xfId="1" applyFont="1"/>
    <xf numFmtId="0" fontId="1" fillId="0" borderId="0" xfId="1"/>
    <xf numFmtId="0" fontId="1" fillId="2" borderId="0" xfId="1" applyFill="1"/>
    <xf numFmtId="0" fontId="0" fillId="2" borderId="0" xfId="0" applyFill="1"/>
    <xf numFmtId="0" fontId="2" fillId="3" borderId="1" xfId="0" applyFont="1" applyFill="1" applyBorder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4"/>
    </xf>
    <xf numFmtId="0" fontId="2" fillId="3" borderId="1" xfId="0" applyFont="1" applyFill="1" applyBorder="1" applyAlignment="1">
      <alignment horizontal="left"/>
    </xf>
    <xf numFmtId="0" fontId="4" fillId="0" borderId="0" xfId="0" applyFont="1" applyAlignment="1">
      <alignment horizontal="left" vertical="center" indent="9"/>
    </xf>
    <xf numFmtId="0" fontId="7" fillId="0" borderId="0" xfId="0" applyFont="1" applyAlignment="1">
      <alignment horizontal="left" vertical="center" indent="6"/>
    </xf>
    <xf numFmtId="0" fontId="5" fillId="0" borderId="0" xfId="0" applyFont="1" applyAlignment="1">
      <alignment vertical="center" wrapText="1"/>
    </xf>
    <xf numFmtId="0" fontId="9" fillId="0" borderId="0" xfId="0" quotePrefix="1" applyFont="1" applyAlignment="1">
      <alignment vertical="center"/>
    </xf>
    <xf numFmtId="164" fontId="0" fillId="2" borderId="0" xfId="0" applyNumberFormat="1" applyFill="1"/>
    <xf numFmtId="0" fontId="0" fillId="0" borderId="2" xfId="0" applyBorder="1"/>
    <xf numFmtId="164" fontId="0" fillId="0" borderId="0" xfId="0" applyNumberFormat="1"/>
    <xf numFmtId="0" fontId="0" fillId="0" borderId="5" xfId="0" applyBorder="1"/>
    <xf numFmtId="0" fontId="0" fillId="0" borderId="10" xfId="0" applyBorder="1"/>
    <xf numFmtId="167" fontId="0" fillId="0" borderId="0" xfId="7" applyNumberFormat="1" applyFon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9" fontId="0" fillId="0" borderId="8" xfId="8" applyFont="1" applyBorder="1"/>
    <xf numFmtId="166" fontId="0" fillId="2" borderId="0" xfId="0" applyNumberFormat="1" applyFill="1"/>
    <xf numFmtId="0" fontId="2" fillId="3" borderId="5" xfId="0" applyFont="1" applyFill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4" fillId="0" borderId="0" xfId="9" applyFont="1"/>
    <xf numFmtId="0" fontId="12" fillId="0" borderId="0" xfId="9" applyFont="1"/>
    <xf numFmtId="0" fontId="12" fillId="0" borderId="0" xfId="10" applyNumberFormat="1" applyFont="1"/>
    <xf numFmtId="10" fontId="12" fillId="0" borderId="0" xfId="9" applyNumberFormat="1" applyFont="1"/>
    <xf numFmtId="164" fontId="12" fillId="0" borderId="0" xfId="9" applyNumberFormat="1" applyFont="1"/>
    <xf numFmtId="0" fontId="11" fillId="0" borderId="10" xfId="9" applyFont="1" applyBorder="1"/>
    <xf numFmtId="0" fontId="3" fillId="0" borderId="0" xfId="9"/>
    <xf numFmtId="10" fontId="4" fillId="0" borderId="0" xfId="9" applyNumberFormat="1" applyFont="1"/>
    <xf numFmtId="164" fontId="4" fillId="0" borderId="0" xfId="9" applyNumberFormat="1" applyFont="1"/>
    <xf numFmtId="167" fontId="0" fillId="0" borderId="2" xfId="7" applyNumberFormat="1" applyFont="1" applyBorder="1"/>
    <xf numFmtId="9" fontId="10" fillId="2" borderId="0" xfId="0" applyNumberFormat="1" applyFont="1" applyFill="1"/>
    <xf numFmtId="0" fontId="4" fillId="0" borderId="0" xfId="9" applyFont="1" applyAlignment="1">
      <alignment horizontal="center"/>
    </xf>
    <xf numFmtId="0" fontId="4" fillId="0" borderId="0" xfId="9" applyFont="1" applyAlignment="1">
      <alignment horizontal="center" vertical="center"/>
    </xf>
    <xf numFmtId="0" fontId="0" fillId="4" borderId="0" xfId="0" applyFill="1"/>
    <xf numFmtId="0" fontId="0" fillId="0" borderId="0" xfId="0" quotePrefix="1"/>
    <xf numFmtId="2" fontId="0" fillId="4" borderId="0" xfId="0" applyNumberFormat="1" applyFill="1"/>
    <xf numFmtId="165" fontId="0" fillId="4" borderId="0" xfId="0" applyNumberFormat="1" applyFill="1"/>
    <xf numFmtId="9" fontId="0" fillId="4" borderId="0" xfId="8" applyFont="1" applyFill="1"/>
    <xf numFmtId="0" fontId="0" fillId="0" borderId="12" xfId="0" applyBorder="1"/>
    <xf numFmtId="2" fontId="0" fillId="2" borderId="0" xfId="0" applyNumberFormat="1" applyFill="1"/>
    <xf numFmtId="0" fontId="2" fillId="0" borderId="2" xfId="0" applyFont="1" applyBorder="1"/>
    <xf numFmtId="166" fontId="0" fillId="0" borderId="2" xfId="0" applyNumberFormat="1" applyBorder="1"/>
    <xf numFmtId="0" fontId="13" fillId="0" borderId="3" xfId="0" applyFont="1" applyBorder="1" applyAlignment="1">
      <alignment horizontal="right" vertical="center"/>
    </xf>
    <xf numFmtId="9" fontId="0" fillId="0" borderId="8" xfId="0" applyNumberFormat="1" applyBorder="1"/>
    <xf numFmtId="167" fontId="0" fillId="0" borderId="8" xfId="7" applyNumberFormat="1" applyFont="1" applyBorder="1"/>
    <xf numFmtId="0" fontId="2" fillId="0" borderId="0" xfId="0" applyFont="1"/>
    <xf numFmtId="0" fontId="0" fillId="5" borderId="0" xfId="0" applyFill="1"/>
    <xf numFmtId="0" fontId="2" fillId="6" borderId="0" xfId="0" applyFont="1" applyFill="1"/>
    <xf numFmtId="169" fontId="0" fillId="0" borderId="0" xfId="7" applyNumberFormat="1" applyFont="1"/>
    <xf numFmtId="168" fontId="0" fillId="0" borderId="0" xfId="0" applyNumberFormat="1"/>
    <xf numFmtId="9" fontId="14" fillId="0" borderId="17" xfId="0" applyNumberFormat="1" applyFont="1" applyBorder="1" applyAlignment="1">
      <alignment horizontal="center" vertical="center"/>
    </xf>
    <xf numFmtId="9" fontId="14" fillId="0" borderId="16" xfId="0" applyNumberFormat="1" applyFont="1" applyBorder="1" applyAlignment="1">
      <alignment horizontal="center" vertical="center"/>
    </xf>
    <xf numFmtId="43" fontId="2" fillId="6" borderId="2" xfId="7" applyFont="1" applyFill="1" applyBorder="1"/>
    <xf numFmtId="9" fontId="2" fillId="6" borderId="8" xfId="8" applyFont="1" applyFill="1" applyBorder="1"/>
    <xf numFmtId="9" fontId="2" fillId="6" borderId="11" xfId="8" applyFont="1" applyFill="1" applyBorder="1"/>
    <xf numFmtId="0" fontId="0" fillId="5" borderId="5" xfId="0" applyFill="1" applyBorder="1"/>
    <xf numFmtId="2" fontId="0" fillId="6" borderId="5" xfId="0" applyNumberFormat="1" applyFill="1" applyBorder="1"/>
    <xf numFmtId="0" fontId="0" fillId="6" borderId="5" xfId="0" applyFill="1" applyBorder="1"/>
    <xf numFmtId="0" fontId="0" fillId="6" borderId="6" xfId="0" applyFill="1" applyBorder="1"/>
    <xf numFmtId="2" fontId="0" fillId="6" borderId="0" xfId="0" applyNumberFormat="1" applyFill="1"/>
    <xf numFmtId="0" fontId="0" fillId="6" borderId="0" xfId="0" applyFill="1"/>
    <xf numFmtId="0" fontId="0" fillId="6" borderId="8" xfId="0" applyFill="1" applyBorder="1"/>
    <xf numFmtId="9" fontId="0" fillId="5" borderId="0" xfId="0" applyNumberFormat="1" applyFill="1"/>
    <xf numFmtId="0" fontId="2" fillId="2" borderId="0" xfId="0" applyFont="1" applyFill="1"/>
    <xf numFmtId="2" fontId="0" fillId="7" borderId="0" xfId="0" applyNumberFormat="1" applyFill="1"/>
    <xf numFmtId="0" fontId="0" fillId="2" borderId="8" xfId="0" applyFill="1" applyBorder="1"/>
    <xf numFmtId="43" fontId="2" fillId="0" borderId="0" xfId="7" applyFont="1" applyFill="1"/>
    <xf numFmtId="43" fontId="0" fillId="0" borderId="0" xfId="7" applyFont="1" applyFill="1"/>
    <xf numFmtId="2" fontId="2" fillId="6" borderId="0" xfId="0" applyNumberFormat="1" applyFont="1" applyFill="1"/>
    <xf numFmtId="0" fontId="13" fillId="0" borderId="1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</cellXfs>
  <cellStyles count="11">
    <cellStyle name="Comma" xfId="7" builtinId="3"/>
    <cellStyle name="Comma 2" xfId="3" xr:uid="{013E871E-8E27-40B9-B345-2F1399ECFCFE}"/>
    <cellStyle name="Comma 3" xfId="6" xr:uid="{7A1C9856-73F6-4FE1-880B-79010E047FF7}"/>
    <cellStyle name="Normal" xfId="0" builtinId="0"/>
    <cellStyle name="Normal 2" xfId="1" xr:uid="{CAA1C0BC-8FAE-4B90-8D84-B1A9C7A8A47E}"/>
    <cellStyle name="Normal 3" xfId="2" xr:uid="{F3A2BCC9-D339-4F74-B60D-EB79F4C41B1D}"/>
    <cellStyle name="Normal 4" xfId="4" xr:uid="{2950DA6C-6E22-4856-A573-2E98B0398A03}"/>
    <cellStyle name="Normal 5" xfId="9" xr:uid="{0F52CA2B-9276-4445-A725-91DE8B890FEE}"/>
    <cellStyle name="Percent" xfId="8" builtinId="5"/>
    <cellStyle name="Percent 2" xfId="5" xr:uid="{CDB116F1-8CC1-4AB4-AD38-B5C5DB24048F}"/>
    <cellStyle name="Percent 3" xfId="10" xr:uid="{78E86927-0AB5-4CE5-8954-2065A632B1B7}"/>
  </cellStyles>
  <dxfs count="0"/>
  <tableStyles count="0" defaultTableStyle="TableStyleMedium2" defaultPivotStyle="PivotStyleLight16"/>
  <colors>
    <mruColors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Zero-coupon</a:t>
            </a:r>
            <a:r>
              <a:rPr lang="en-US" baseline="0"/>
              <a:t> Yield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'Q4'!$D$66</c:f>
              <c:strCache>
                <c:ptCount val="1"/>
                <c:pt idx="0">
                  <c:v>Zero-coupon yield for Vasicek model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'Q4'!$C$67:$C$76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'Q4'!$D$67:$D$76</c:f>
              <c:numCache>
                <c:formatCode>0%</c:formatCode>
                <c:ptCount val="10"/>
                <c:pt idx="0">
                  <c:v>0.03</c:v>
                </c:pt>
                <c:pt idx="1">
                  <c:v>0.02</c:v>
                </c:pt>
                <c:pt idx="2">
                  <c:v>0.03</c:v>
                </c:pt>
                <c:pt idx="3">
                  <c:v>0.02</c:v>
                </c:pt>
                <c:pt idx="4">
                  <c:v>0.03</c:v>
                </c:pt>
                <c:pt idx="5">
                  <c:v>0.02</c:v>
                </c:pt>
                <c:pt idx="6">
                  <c:v>0.03</c:v>
                </c:pt>
                <c:pt idx="7">
                  <c:v>0.02</c:v>
                </c:pt>
                <c:pt idx="8">
                  <c:v>0.03</c:v>
                </c:pt>
                <c:pt idx="9">
                  <c:v>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9FF-416A-B085-AAC9B2D89655}"/>
            </c:ext>
          </c:extLst>
        </c:ser>
        <c:ser>
          <c:idx val="5"/>
          <c:order val="1"/>
          <c:tx>
            <c:strRef>
              <c:f>'Q4'!$I$66</c:f>
              <c:strCache>
                <c:ptCount val="1"/>
                <c:pt idx="0">
                  <c:v>Zero-coupon yield for CIR Model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'Q4'!$C$67:$C$76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'Q4'!$I$67:$I$76</c:f>
              <c:numCache>
                <c:formatCode>0%</c:formatCode>
                <c:ptCount val="10"/>
                <c:pt idx="0">
                  <c:v>0.04</c:v>
                </c:pt>
                <c:pt idx="1">
                  <c:v>0.03</c:v>
                </c:pt>
                <c:pt idx="2">
                  <c:v>0.04</c:v>
                </c:pt>
                <c:pt idx="3">
                  <c:v>0.03</c:v>
                </c:pt>
                <c:pt idx="4">
                  <c:v>0.04</c:v>
                </c:pt>
                <c:pt idx="5">
                  <c:v>0.03</c:v>
                </c:pt>
                <c:pt idx="6">
                  <c:v>0.04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9FF-416A-B085-AAC9B2D89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0242415"/>
        <c:axId val="141085679"/>
      </c:scatterChart>
      <c:valAx>
        <c:axId val="290242415"/>
        <c:scaling>
          <c:orientation val="minMax"/>
          <c:max val="1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085679"/>
        <c:crosses val="autoZero"/>
        <c:crossBetween val="midCat"/>
        <c:majorUnit val="1"/>
      </c:valAx>
      <c:valAx>
        <c:axId val="141085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0242415"/>
        <c:crossesAt val="0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Vega as a function of Time-to-Maturity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'Q8'!$C$68</c:f>
              <c:strCache>
                <c:ptCount val="1"/>
                <c:pt idx="0">
                  <c:v>Theta (vol=20%)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'Q8'!$B$69:$B$80</c:f>
              <c:numCache>
                <c:formatCode>General</c:formatCode>
                <c:ptCount val="12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  <c:pt idx="8">
                  <c:v>125</c:v>
                </c:pt>
                <c:pt idx="9">
                  <c:v>130</c:v>
                </c:pt>
                <c:pt idx="10">
                  <c:v>135</c:v>
                </c:pt>
                <c:pt idx="11">
                  <c:v>140</c:v>
                </c:pt>
              </c:numCache>
            </c:numRef>
          </c:xVal>
          <c:yVal>
            <c:numRef>
              <c:f>'Q8'!$C$69:$C$80</c:f>
              <c:numCache>
                <c:formatCode>0.0000</c:formatCode>
                <c:ptCount val="12"/>
                <c:pt idx="0">
                  <c:v>-1</c:v>
                </c:pt>
                <c:pt idx="1">
                  <c:v>-1.2</c:v>
                </c:pt>
                <c:pt idx="2">
                  <c:v>-1</c:v>
                </c:pt>
                <c:pt idx="3">
                  <c:v>-1.2</c:v>
                </c:pt>
                <c:pt idx="4">
                  <c:v>-1</c:v>
                </c:pt>
                <c:pt idx="5">
                  <c:v>-1.2</c:v>
                </c:pt>
                <c:pt idx="6">
                  <c:v>-1</c:v>
                </c:pt>
                <c:pt idx="7">
                  <c:v>-1.2</c:v>
                </c:pt>
                <c:pt idx="8">
                  <c:v>-1</c:v>
                </c:pt>
                <c:pt idx="9">
                  <c:v>-1.2</c:v>
                </c:pt>
                <c:pt idx="10">
                  <c:v>-1</c:v>
                </c:pt>
                <c:pt idx="11">
                  <c:v>-1.2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48-4804-BB57-6954094E0F04}"/>
            </c:ext>
          </c:extLst>
        </c:ser>
        <c:ser>
          <c:idx val="1"/>
          <c:order val="1"/>
          <c:tx>
            <c:strRef>
              <c:f>'Q8'!$E$68</c:f>
              <c:strCache>
                <c:ptCount val="1"/>
                <c:pt idx="0">
                  <c:v>Theta (vol=30%)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tar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'Q8'!$B$69:$B$80</c:f>
              <c:numCache>
                <c:formatCode>General</c:formatCode>
                <c:ptCount val="12"/>
                <c:pt idx="0">
                  <c:v>85</c:v>
                </c:pt>
                <c:pt idx="1">
                  <c:v>90</c:v>
                </c:pt>
                <c:pt idx="2">
                  <c:v>95</c:v>
                </c:pt>
                <c:pt idx="3">
                  <c:v>100</c:v>
                </c:pt>
                <c:pt idx="4">
                  <c:v>105</c:v>
                </c:pt>
                <c:pt idx="5">
                  <c:v>110</c:v>
                </c:pt>
                <c:pt idx="6">
                  <c:v>115</c:v>
                </c:pt>
                <c:pt idx="7">
                  <c:v>120</c:v>
                </c:pt>
                <c:pt idx="8">
                  <c:v>125</c:v>
                </c:pt>
                <c:pt idx="9">
                  <c:v>130</c:v>
                </c:pt>
                <c:pt idx="10">
                  <c:v>135</c:v>
                </c:pt>
                <c:pt idx="11">
                  <c:v>140</c:v>
                </c:pt>
              </c:numCache>
            </c:numRef>
          </c:xVal>
          <c:yVal>
            <c:numRef>
              <c:f>'Q8'!$E$69:$E$80</c:f>
              <c:numCache>
                <c:formatCode>0.0000</c:formatCode>
                <c:ptCount val="12"/>
                <c:pt idx="0">
                  <c:v>-0.8</c:v>
                </c:pt>
                <c:pt idx="1">
                  <c:v>-1</c:v>
                </c:pt>
                <c:pt idx="2">
                  <c:v>-0.8</c:v>
                </c:pt>
                <c:pt idx="3">
                  <c:v>-1</c:v>
                </c:pt>
                <c:pt idx="4">
                  <c:v>-0.8</c:v>
                </c:pt>
                <c:pt idx="5">
                  <c:v>-1</c:v>
                </c:pt>
                <c:pt idx="6">
                  <c:v>-0.8</c:v>
                </c:pt>
                <c:pt idx="7">
                  <c:v>-1</c:v>
                </c:pt>
                <c:pt idx="8">
                  <c:v>-0.8</c:v>
                </c:pt>
                <c:pt idx="9">
                  <c:v>-1</c:v>
                </c:pt>
                <c:pt idx="10">
                  <c:v>-0.8</c:v>
                </c:pt>
                <c:pt idx="11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D48-4804-BB57-6954094E0F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69424"/>
        <c:axId val="86365680"/>
      </c:scatterChart>
      <c:valAx>
        <c:axId val="86369424"/>
        <c:scaling>
          <c:orientation val="minMax"/>
          <c:max val="140"/>
          <c:min val="8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Stock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65680"/>
        <c:crosses val="autoZero"/>
        <c:crossBetween val="midCat"/>
      </c:valAx>
      <c:valAx>
        <c:axId val="86365680"/>
        <c:scaling>
          <c:orientation val="minMax"/>
          <c:max val="0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Vega at constant volatility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69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Rho as a function of stock price</a:t>
            </a:r>
          </a:p>
          <a:p>
            <a:pPr>
              <a:defRPr/>
            </a:pPr>
            <a:r>
              <a:rPr lang="en-US"/>
              <a:t>for two interest rates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'Q8'!$C$131</c:f>
              <c:strCache>
                <c:ptCount val="1"/>
                <c:pt idx="0">
                  <c:v>Rho (r1=0.05)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'Q8'!$B$132:$B$141</c:f>
              <c:numCache>
                <c:formatCode>General</c:formatCode>
                <c:ptCount val="10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  <c:pt idx="3">
                  <c:v>105</c:v>
                </c:pt>
                <c:pt idx="4">
                  <c:v>110</c:v>
                </c:pt>
                <c:pt idx="5">
                  <c:v>115</c:v>
                </c:pt>
                <c:pt idx="6">
                  <c:v>120</c:v>
                </c:pt>
                <c:pt idx="7">
                  <c:v>125</c:v>
                </c:pt>
                <c:pt idx="8">
                  <c:v>130</c:v>
                </c:pt>
                <c:pt idx="9">
                  <c:v>135</c:v>
                </c:pt>
              </c:numCache>
            </c:numRef>
          </c:xVal>
          <c:yVal>
            <c:numRef>
              <c:f>'Q8'!$C$132:$C$141</c:f>
              <c:numCache>
                <c:formatCode>0.00</c:formatCode>
                <c:ptCount val="10"/>
                <c:pt idx="0">
                  <c:v>-20</c:v>
                </c:pt>
                <c:pt idx="1">
                  <c:v>-20</c:v>
                </c:pt>
                <c:pt idx="2">
                  <c:v>-20</c:v>
                </c:pt>
                <c:pt idx="3">
                  <c:v>-20</c:v>
                </c:pt>
                <c:pt idx="4">
                  <c:v>-20</c:v>
                </c:pt>
                <c:pt idx="5">
                  <c:v>-20</c:v>
                </c:pt>
                <c:pt idx="6">
                  <c:v>-20</c:v>
                </c:pt>
                <c:pt idx="7">
                  <c:v>-20</c:v>
                </c:pt>
                <c:pt idx="8">
                  <c:v>-20</c:v>
                </c:pt>
                <c:pt idx="9">
                  <c:v>-20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BE-47DD-94DC-608C5F1B544D}"/>
            </c:ext>
          </c:extLst>
        </c:ser>
        <c:ser>
          <c:idx val="1"/>
          <c:order val="1"/>
          <c:tx>
            <c:strRef>
              <c:f>'Q8'!$E$131</c:f>
              <c:strCache>
                <c:ptCount val="1"/>
                <c:pt idx="0">
                  <c:v>Rho (r2=0.07)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plus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'Q8'!$B$132:$B$141</c:f>
              <c:numCache>
                <c:formatCode>General</c:formatCode>
                <c:ptCount val="10"/>
                <c:pt idx="0">
                  <c:v>90</c:v>
                </c:pt>
                <c:pt idx="1">
                  <c:v>95</c:v>
                </c:pt>
                <c:pt idx="2">
                  <c:v>100</c:v>
                </c:pt>
                <c:pt idx="3">
                  <c:v>105</c:v>
                </c:pt>
                <c:pt idx="4">
                  <c:v>110</c:v>
                </c:pt>
                <c:pt idx="5">
                  <c:v>115</c:v>
                </c:pt>
                <c:pt idx="6">
                  <c:v>120</c:v>
                </c:pt>
                <c:pt idx="7">
                  <c:v>125</c:v>
                </c:pt>
                <c:pt idx="8">
                  <c:v>130</c:v>
                </c:pt>
                <c:pt idx="9">
                  <c:v>135</c:v>
                </c:pt>
              </c:numCache>
            </c:numRef>
          </c:xVal>
          <c:yVal>
            <c:numRef>
              <c:f>'Q8'!$E$132:$E$141</c:f>
              <c:numCache>
                <c:formatCode>0.00</c:formatCode>
                <c:ptCount val="10"/>
                <c:pt idx="0">
                  <c:v>-25</c:v>
                </c:pt>
                <c:pt idx="1">
                  <c:v>-25</c:v>
                </c:pt>
                <c:pt idx="2">
                  <c:v>-25</c:v>
                </c:pt>
                <c:pt idx="3">
                  <c:v>-25</c:v>
                </c:pt>
                <c:pt idx="4">
                  <c:v>-25</c:v>
                </c:pt>
                <c:pt idx="5">
                  <c:v>-25</c:v>
                </c:pt>
                <c:pt idx="6">
                  <c:v>-25</c:v>
                </c:pt>
                <c:pt idx="7">
                  <c:v>-25</c:v>
                </c:pt>
                <c:pt idx="8">
                  <c:v>-25</c:v>
                </c:pt>
                <c:pt idx="9">
                  <c:v>-25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BE-47DD-94DC-608C5F1B5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6369424"/>
        <c:axId val="86365680"/>
      </c:scatterChart>
      <c:valAx>
        <c:axId val="86369424"/>
        <c:scaling>
          <c:orientation val="minMax"/>
          <c:max val="135"/>
          <c:min val="9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Stock XYZ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65680"/>
        <c:crosses val="autoZero"/>
        <c:crossBetween val="midCat"/>
      </c:valAx>
      <c:valAx>
        <c:axId val="86365680"/>
        <c:scaling>
          <c:orientation val="minMax"/>
          <c:max val="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Rho of</a:t>
                </a:r>
                <a:r>
                  <a:rPr lang="en-US" baseline="0"/>
                  <a:t> 1-year put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69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Monte Carlo Step Vol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'Q9'!$D$35</c:f>
              <c:strCache>
                <c:ptCount val="1"/>
                <c:pt idx="0">
                  <c:v>Monte Carlo Step Vol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'Q9'!$B$36:$B$41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'Q9'!$D$36:$D$41</c:f>
              <c:numCache>
                <c:formatCode>0.0%</c:formatCode>
                <c:ptCount val="6"/>
                <c:pt idx="0">
                  <c:v>0.25</c:v>
                </c:pt>
                <c:pt idx="1">
                  <c:v>0.23</c:v>
                </c:pt>
                <c:pt idx="2">
                  <c:v>0.25</c:v>
                </c:pt>
                <c:pt idx="3">
                  <c:v>0.23</c:v>
                </c:pt>
                <c:pt idx="4">
                  <c:v>0.25</c:v>
                </c:pt>
                <c:pt idx="5">
                  <c:v>0.23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31-4D9C-A8F1-81F83AC9A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18127"/>
        <c:axId val="1808393583"/>
      </c:scatterChart>
      <c:valAx>
        <c:axId val="257181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Tenor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8393583"/>
        <c:crosses val="autoZero"/>
        <c:crossBetween val="midCat"/>
      </c:valAx>
      <c:valAx>
        <c:axId val="18083935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Monte Carlo Step Vol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7181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chart" Target="../charts/chart4.xml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285749</xdr:rowOff>
    </xdr:from>
    <xdr:to>
      <xdr:col>10</xdr:col>
      <xdr:colOff>457246</xdr:colOff>
      <xdr:row>38</xdr:row>
      <xdr:rowOff>122923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007761-4150-826B-BDC9-8EA0306B0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466724"/>
          <a:ext cx="6286546" cy="710951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147658</xdr:rowOff>
    </xdr:from>
    <xdr:to>
      <xdr:col>10</xdr:col>
      <xdr:colOff>628697</xdr:colOff>
      <xdr:row>58</xdr:row>
      <xdr:rowOff>128637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DE3AFA2-BD6F-F65E-D982-B21189367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7600971"/>
          <a:ext cx="6457997" cy="38862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106</xdr:row>
      <xdr:rowOff>195261</xdr:rowOff>
    </xdr:from>
    <xdr:to>
      <xdr:col>11</xdr:col>
      <xdr:colOff>83868</xdr:colOff>
      <xdr:row>113</xdr:row>
      <xdr:rowOff>17151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7026E27-F85D-5BA3-D723-E8D87B0C7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13896974"/>
          <a:ext cx="6560868" cy="1188728"/>
        </a:xfrm>
        <a:prstGeom prst="rect">
          <a:avLst/>
        </a:prstGeom>
      </xdr:spPr>
    </xdr:pic>
    <xdr:clientData/>
  </xdr:twoCellAnchor>
  <xdr:twoCellAnchor>
    <xdr:from>
      <xdr:col>14</xdr:col>
      <xdr:colOff>173831</xdr:colOff>
      <xdr:row>63</xdr:row>
      <xdr:rowOff>185737</xdr:rowOff>
    </xdr:from>
    <xdr:to>
      <xdr:col>21</xdr:col>
      <xdr:colOff>211931</xdr:colOff>
      <xdr:row>77</xdr:row>
      <xdr:rowOff>195262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6E86BA9D-B0E6-A16E-ED8B-B2CF255B2E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525827</xdr:colOff>
      <xdr:row>34</xdr:row>
      <xdr:rowOff>81962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4CFBE3-62C1-EF08-7735-75CF2FF27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466725"/>
          <a:ext cx="6355127" cy="63208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195262</xdr:rowOff>
    </xdr:from>
    <xdr:to>
      <xdr:col>11</xdr:col>
      <xdr:colOff>381050</xdr:colOff>
      <xdr:row>64</xdr:row>
      <xdr:rowOff>121961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DC9F56B-80B7-43B5-E072-91A18C12C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6900862"/>
          <a:ext cx="6858050" cy="57607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9</xdr:col>
      <xdr:colOff>438191</xdr:colOff>
      <xdr:row>127</xdr:row>
      <xdr:rowOff>66686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6E44742-A132-6FF0-281F-319780D6B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20683538"/>
          <a:ext cx="5619791" cy="1514486"/>
        </a:xfrm>
        <a:prstGeom prst="rect">
          <a:avLst/>
        </a:prstGeom>
      </xdr:spPr>
    </xdr:pic>
    <xdr:clientData/>
  </xdr:twoCellAnchor>
  <xdr:twoCellAnchor>
    <xdr:from>
      <xdr:col>6</xdr:col>
      <xdr:colOff>417512</xdr:colOff>
      <xdr:row>67</xdr:row>
      <xdr:rowOff>184150</xdr:rowOff>
    </xdr:from>
    <xdr:to>
      <xdr:col>14</xdr:col>
      <xdr:colOff>19050</xdr:colOff>
      <xdr:row>83</xdr:row>
      <xdr:rowOff>19050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C613E3CE-F248-48EE-B970-E1CF3F6CE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628651</xdr:colOff>
      <xdr:row>131</xdr:row>
      <xdr:rowOff>38101</xdr:rowOff>
    </xdr:from>
    <xdr:to>
      <xdr:col>13</xdr:col>
      <xdr:colOff>585789</xdr:colOff>
      <xdr:row>145</xdr:row>
      <xdr:rowOff>19050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117972B-537C-45F0-858F-F7CF83D2BA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305800</xdr:colOff>
      <xdr:row>24</xdr:row>
      <xdr:rowOff>76230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405E449-FE83-B490-1020-6D77F0F18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466725"/>
          <a:ext cx="6492288" cy="4057680"/>
        </a:xfrm>
        <a:prstGeom prst="rect">
          <a:avLst/>
        </a:prstGeom>
      </xdr:spPr>
    </xdr:pic>
    <xdr:clientData/>
  </xdr:twoCellAnchor>
  <xdr:twoCellAnchor>
    <xdr:from>
      <xdr:col>6</xdr:col>
      <xdr:colOff>4763</xdr:colOff>
      <xdr:row>33</xdr:row>
      <xdr:rowOff>38099</xdr:rowOff>
    </xdr:from>
    <xdr:to>
      <xdr:col>13</xdr:col>
      <xdr:colOff>309563</xdr:colOff>
      <xdr:row>47</xdr:row>
      <xdr:rowOff>114299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92B42BC-9DA7-464C-BA80-68DFC346F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68</xdr:row>
      <xdr:rowOff>0</xdr:rowOff>
    </xdr:from>
    <xdr:to>
      <xdr:col>11</xdr:col>
      <xdr:colOff>355335</xdr:colOff>
      <xdr:row>80</xdr:row>
      <xdr:rowOff>57167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067C03-1828-FB9A-DBA5-107815740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12411075"/>
          <a:ext cx="7189523" cy="222886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216264</xdr:colOff>
      <xdr:row>47</xdr:row>
      <xdr:rowOff>62925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053618-659F-E4EA-E26C-FD108B4E3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466725"/>
          <a:ext cx="6412277" cy="82068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9</xdr:col>
      <xdr:colOff>239124</xdr:colOff>
      <xdr:row>54</xdr:row>
      <xdr:rowOff>78112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F012BF-FC02-9B1B-F43A-977BA29AB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8972550"/>
          <a:ext cx="6435137" cy="9829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9</xdr:col>
      <xdr:colOff>216264</xdr:colOff>
      <xdr:row>71</xdr:row>
      <xdr:rowOff>108590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534291F-3B30-EC6C-8A8E-9DBCE634CE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7700" y="12411075"/>
          <a:ext cx="6412277" cy="6515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9</xdr:col>
      <xdr:colOff>124824</xdr:colOff>
      <xdr:row>134</xdr:row>
      <xdr:rowOff>121926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02AA8E-EC2F-00BA-052C-CD4314E20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7700" y="17159287"/>
          <a:ext cx="6320837" cy="84582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148</xdr:row>
      <xdr:rowOff>180974</xdr:rowOff>
    </xdr:from>
    <xdr:to>
      <xdr:col>9</xdr:col>
      <xdr:colOff>67673</xdr:colOff>
      <xdr:row>153</xdr:row>
      <xdr:rowOff>99065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A3EA18-4325-5B55-9F0D-C6D6F561A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47700" y="20597812"/>
          <a:ext cx="6263686" cy="8229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5135-ACE3-47CF-A171-8715E9EED526}">
  <dimension ref="A1:C1"/>
  <sheetViews>
    <sheetView tabSelected="1" workbookViewId="0"/>
  </sheetViews>
  <sheetFormatPr defaultColWidth="8.85546875" defaultRowHeight="15"/>
  <cols>
    <col min="1" max="1" width="14.42578125" style="2" bestFit="1" customWidth="1"/>
    <col min="2" max="2" width="8.85546875" style="2"/>
    <col min="3" max="3" width="16.42578125" style="2" customWidth="1"/>
    <col min="4" max="16384" width="8.85546875" style="2"/>
  </cols>
  <sheetData>
    <row r="1" spans="1:3" ht="15.75">
      <c r="A1" s="1" t="s">
        <v>0</v>
      </c>
      <c r="C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E10BD-DAA1-4ABB-AED3-3E2C6D37F56E}">
  <dimension ref="A2:U124"/>
  <sheetViews>
    <sheetView workbookViewId="0">
      <selection activeCell="A2" sqref="A2"/>
    </sheetView>
  </sheetViews>
  <sheetFormatPr defaultRowHeight="15"/>
  <sheetData>
    <row r="2" spans="1:2" ht="22.5">
      <c r="A2" s="12" t="s">
        <v>24</v>
      </c>
    </row>
    <row r="3" spans="1:2" ht="15.75">
      <c r="A3" s="6"/>
    </row>
    <row r="5" spans="1:2" ht="15.75">
      <c r="A5" s="6"/>
    </row>
    <row r="7" spans="1:2" ht="15.75">
      <c r="A7" s="9"/>
    </row>
    <row r="8" spans="1:2" ht="15.75">
      <c r="A8" s="6"/>
    </row>
    <row r="9" spans="1:2" ht="15.75">
      <c r="A9" s="6"/>
    </row>
    <row r="10" spans="1:2" ht="15.75">
      <c r="A10" s="6"/>
    </row>
    <row r="11" spans="1:2" ht="15.75">
      <c r="A11" s="6"/>
    </row>
    <row r="12" spans="1:2" ht="15.75">
      <c r="A12" s="6"/>
    </row>
    <row r="13" spans="1:2" ht="15.75">
      <c r="A13" s="7"/>
    </row>
    <row r="15" spans="1:2" ht="15.75">
      <c r="A15" s="6"/>
    </row>
    <row r="16" spans="1:2" ht="15.75">
      <c r="A16" s="7"/>
      <c r="B16" s="7"/>
    </row>
    <row r="17" spans="1:2" ht="15.75">
      <c r="A17" s="7"/>
    </row>
    <row r="18" spans="1:2" ht="15.75">
      <c r="A18" s="7"/>
      <c r="B18" s="7"/>
    </row>
    <row r="19" spans="1:2" ht="15.75">
      <c r="A19" s="6"/>
    </row>
    <row r="20" spans="1:2" ht="15.75">
      <c r="A20" s="6"/>
    </row>
    <row r="21" spans="1:2" ht="15.75">
      <c r="A21" s="6"/>
    </row>
    <row r="22" spans="1:2" ht="15.75">
      <c r="A22" s="6"/>
    </row>
    <row r="23" spans="1:2" ht="15.75">
      <c r="A23" s="6"/>
    </row>
    <row r="24" spans="1:2" ht="15.75">
      <c r="A24" s="6"/>
    </row>
    <row r="25" spans="1:2" ht="15.75">
      <c r="A25" s="6"/>
    </row>
    <row r="26" spans="1:2" ht="15.75">
      <c r="A26" s="6"/>
    </row>
    <row r="27" spans="1:2" ht="15.75">
      <c r="A27" s="6"/>
    </row>
    <row r="28" spans="1:2" ht="15.75">
      <c r="A28" s="6"/>
    </row>
    <row r="29" spans="1:2" ht="15.75">
      <c r="A29" s="6"/>
    </row>
    <row r="30" spans="1:2" ht="15.75">
      <c r="A30" s="6"/>
    </row>
    <row r="31" spans="1:2" ht="15.75">
      <c r="A31" s="6"/>
    </row>
    <row r="32" spans="1:2" ht="15.75">
      <c r="A32" s="6"/>
    </row>
    <row r="33" spans="1:6" ht="15.75">
      <c r="A33" s="6"/>
    </row>
    <row r="34" spans="1:6" ht="15.75">
      <c r="A34" s="6"/>
    </row>
    <row r="35" spans="1:6" ht="15.75">
      <c r="A35" s="6"/>
    </row>
    <row r="36" spans="1:6" ht="15.75">
      <c r="A36" s="6"/>
    </row>
    <row r="37" spans="1:6" ht="15.75">
      <c r="A37" s="6"/>
    </row>
    <row r="38" spans="1:6" ht="15.75">
      <c r="A38" s="6"/>
    </row>
    <row r="39" spans="1:6" ht="15.75">
      <c r="A39" s="6"/>
      <c r="F39" t="s">
        <v>12</v>
      </c>
    </row>
    <row r="40" spans="1:6" ht="15.75">
      <c r="A40" s="6"/>
    </row>
    <row r="41" spans="1:6" ht="15.75">
      <c r="A41" s="6"/>
    </row>
    <row r="42" spans="1:6" ht="15.75">
      <c r="A42" s="6"/>
    </row>
    <row r="43" spans="1:6" ht="15.75">
      <c r="A43" s="6"/>
    </row>
    <row r="44" spans="1:6" ht="15.75">
      <c r="A44" s="6"/>
    </row>
    <row r="45" spans="1:6" ht="15.75">
      <c r="A45" s="6"/>
    </row>
    <row r="46" spans="1:6" ht="15.75">
      <c r="A46" s="6"/>
    </row>
    <row r="47" spans="1:6" ht="15.75">
      <c r="A47" s="6"/>
    </row>
    <row r="48" spans="1:6" ht="15.75">
      <c r="A48" s="6"/>
    </row>
    <row r="49" spans="1:1" ht="15.75">
      <c r="A49" s="6"/>
    </row>
    <row r="50" spans="1:1" ht="15.75">
      <c r="A50" s="6"/>
    </row>
    <row r="51" spans="1:1" ht="15.75">
      <c r="A51" s="6"/>
    </row>
    <row r="52" spans="1:1" ht="15.75">
      <c r="A52" s="6"/>
    </row>
    <row r="53" spans="1:1" ht="15.75">
      <c r="A53" s="6"/>
    </row>
    <row r="54" spans="1:1" ht="15.75">
      <c r="A54" s="6"/>
    </row>
    <row r="55" spans="1:1" ht="15.75">
      <c r="A55" s="6"/>
    </row>
    <row r="56" spans="1:1" ht="15.75">
      <c r="A56" s="6"/>
    </row>
    <row r="57" spans="1:1" ht="15.75">
      <c r="A57" s="6"/>
    </row>
    <row r="58" spans="1:1" ht="15.75">
      <c r="A58" s="6"/>
    </row>
    <row r="59" spans="1:1" ht="15.75">
      <c r="A59" s="6"/>
    </row>
    <row r="60" spans="1:1" ht="15.75">
      <c r="A60" s="6"/>
    </row>
    <row r="61" spans="1:1" ht="15.75">
      <c r="A61" s="6"/>
    </row>
    <row r="62" spans="1:1" ht="15.75">
      <c r="A62" s="6"/>
    </row>
    <row r="63" spans="1:1" ht="15.75">
      <c r="A63" s="6"/>
    </row>
    <row r="64" spans="1:1" ht="15.75">
      <c r="A64" s="6"/>
    </row>
    <row r="65" spans="1:21" ht="15.75">
      <c r="A65" s="11"/>
      <c r="B65" s="8" t="s">
        <v>97</v>
      </c>
      <c r="C65" s="27"/>
      <c r="D65" s="5"/>
      <c r="E65" s="5"/>
      <c r="F65" s="5"/>
      <c r="G65" s="27"/>
      <c r="H65" s="5"/>
      <c r="I65" s="5"/>
      <c r="J65" s="5"/>
      <c r="K65" s="5"/>
      <c r="L65" s="5"/>
      <c r="M65" s="5"/>
      <c r="N65" s="5"/>
    </row>
    <row r="66" spans="1:21" ht="15.75">
      <c r="A66" s="9"/>
      <c r="C66" s="28" t="s">
        <v>27</v>
      </c>
      <c r="D66" s="29" t="s">
        <v>26</v>
      </c>
      <c r="H66" s="28" t="s">
        <v>27</v>
      </c>
      <c r="I66" s="29" t="s">
        <v>28</v>
      </c>
    </row>
    <row r="67" spans="1:21" ht="15.75">
      <c r="A67" s="9"/>
      <c r="C67" s="28">
        <v>1</v>
      </c>
      <c r="D67" s="43">
        <v>0.03</v>
      </c>
      <c r="H67" s="28">
        <v>1</v>
      </c>
      <c r="I67" s="43">
        <v>0.04</v>
      </c>
    </row>
    <row r="68" spans="1:21" ht="15.75">
      <c r="A68" s="9"/>
      <c r="C68" s="28">
        <v>2</v>
      </c>
      <c r="D68" s="43">
        <v>0.02</v>
      </c>
      <c r="H68" s="28">
        <v>2</v>
      </c>
      <c r="I68" s="43">
        <v>0.03</v>
      </c>
    </row>
    <row r="69" spans="1:21" ht="15.75">
      <c r="A69" s="9"/>
      <c r="C69" s="28">
        <v>3</v>
      </c>
      <c r="D69" s="43">
        <v>0.03</v>
      </c>
      <c r="H69" s="28">
        <v>3</v>
      </c>
      <c r="I69" s="43">
        <v>0.04</v>
      </c>
    </row>
    <row r="70" spans="1:21" ht="15.75">
      <c r="A70" s="9"/>
      <c r="C70" s="28">
        <v>4</v>
      </c>
      <c r="D70" s="43">
        <v>0.02</v>
      </c>
      <c r="H70" s="28">
        <v>4</v>
      </c>
      <c r="I70" s="43">
        <v>0.03</v>
      </c>
    </row>
    <row r="71" spans="1:21" ht="15.75">
      <c r="A71" s="9"/>
      <c r="C71" s="28">
        <v>5</v>
      </c>
      <c r="D71" s="43">
        <v>0.03</v>
      </c>
      <c r="H71" s="28">
        <v>5</v>
      </c>
      <c r="I71" s="43">
        <v>0.04</v>
      </c>
    </row>
    <row r="72" spans="1:21" ht="15.75">
      <c r="A72" s="9"/>
      <c r="C72" s="28">
        <v>6</v>
      </c>
      <c r="D72" s="43">
        <v>0.02</v>
      </c>
      <c r="H72" s="28">
        <v>6</v>
      </c>
      <c r="I72" s="43">
        <v>0.03</v>
      </c>
    </row>
    <row r="73" spans="1:21" ht="15.75">
      <c r="A73" s="9"/>
      <c r="C73" s="28">
        <v>7</v>
      </c>
      <c r="D73" s="43">
        <v>0.03</v>
      </c>
      <c r="H73" s="28">
        <v>7</v>
      </c>
      <c r="I73" s="43">
        <v>0.04</v>
      </c>
    </row>
    <row r="74" spans="1:21" ht="15.75">
      <c r="A74" s="9"/>
      <c r="C74" s="28">
        <v>8</v>
      </c>
      <c r="D74" s="43">
        <v>0.02</v>
      </c>
      <c r="H74" s="28">
        <v>8</v>
      </c>
      <c r="I74" s="43">
        <v>0.03</v>
      </c>
    </row>
    <row r="75" spans="1:21" ht="15.75">
      <c r="A75" s="9"/>
      <c r="C75" s="28">
        <v>9</v>
      </c>
      <c r="D75" s="43">
        <v>0.03</v>
      </c>
      <c r="H75" s="28">
        <v>9</v>
      </c>
      <c r="I75" s="43">
        <v>0.04</v>
      </c>
    </row>
    <row r="76" spans="1:21" ht="15.75">
      <c r="A76" s="9"/>
      <c r="C76" s="28">
        <v>10</v>
      </c>
      <c r="D76" s="43">
        <v>0.02</v>
      </c>
      <c r="H76" s="28">
        <v>10</v>
      </c>
      <c r="I76" s="43">
        <v>0.03</v>
      </c>
    </row>
    <row r="77" spans="1:21" ht="15.75">
      <c r="A77" s="9"/>
    </row>
    <row r="78" spans="1:21" ht="15.75">
      <c r="A78" s="9"/>
      <c r="B78" s="8" t="s">
        <v>2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21" ht="15.75">
      <c r="A79" s="9"/>
    </row>
    <row r="80" spans="1:21" ht="15.75">
      <c r="A80" s="9"/>
      <c r="B80" s="38" t="s">
        <v>38</v>
      </c>
      <c r="C80" s="38"/>
      <c r="G80" s="39"/>
      <c r="H80" s="32" t="s">
        <v>15</v>
      </c>
      <c r="I80" s="32" t="s">
        <v>16</v>
      </c>
      <c r="J80" s="32" t="s">
        <v>17</v>
      </c>
      <c r="K80" s="32" t="s">
        <v>40</v>
      </c>
      <c r="L80" s="32" t="s">
        <v>47</v>
      </c>
      <c r="M80" s="29"/>
      <c r="N80" s="29"/>
      <c r="O80" s="29"/>
      <c r="P80" s="29"/>
      <c r="Q80" s="29"/>
      <c r="R80" s="29"/>
      <c r="S80" s="29"/>
      <c r="T80" s="29"/>
      <c r="U80" s="29"/>
    </row>
    <row r="81" spans="1:21" ht="15.75">
      <c r="A81" s="9"/>
      <c r="B81" s="33" t="s">
        <v>29</v>
      </c>
      <c r="C81" s="36">
        <v>3.0200000000000001E-2</v>
      </c>
      <c r="G81" s="39"/>
      <c r="H81" s="31">
        <v>0</v>
      </c>
      <c r="I81" s="14"/>
      <c r="J81" s="42"/>
      <c r="K81" s="31"/>
      <c r="L81" s="32"/>
      <c r="M81" s="30"/>
      <c r="N81" s="30"/>
      <c r="O81" s="30"/>
    </row>
    <row r="82" spans="1:21" ht="15.75">
      <c r="A82" s="9"/>
      <c r="B82" s="33" t="s">
        <v>30</v>
      </c>
      <c r="C82" s="37">
        <v>0.3261</v>
      </c>
      <c r="G82" s="39"/>
      <c r="H82" s="31">
        <v>1</v>
      </c>
      <c r="I82" s="14"/>
      <c r="J82" s="42"/>
      <c r="K82" s="31"/>
      <c r="L82" s="32"/>
      <c r="M82" s="30"/>
      <c r="N82" s="30"/>
      <c r="O82" s="30"/>
    </row>
    <row r="83" spans="1:21" ht="15.75">
      <c r="A83" s="9"/>
      <c r="B83" s="33" t="s">
        <v>31</v>
      </c>
      <c r="C83" s="36">
        <v>5.0900000000000001E-2</v>
      </c>
      <c r="G83" s="33"/>
      <c r="H83" s="31">
        <v>2</v>
      </c>
      <c r="I83" s="14"/>
      <c r="J83" s="42"/>
      <c r="K83" s="31"/>
      <c r="L83" s="32"/>
      <c r="M83" s="30"/>
      <c r="N83" s="30"/>
      <c r="O83" s="30"/>
    </row>
    <row r="84" spans="1:21" ht="15.75">
      <c r="A84" s="9"/>
      <c r="B84" s="33" t="s">
        <v>32</v>
      </c>
      <c r="C84" s="35">
        <v>0.46529999999999999</v>
      </c>
      <c r="G84" s="40"/>
      <c r="H84" s="31">
        <v>3</v>
      </c>
      <c r="I84" s="14"/>
      <c r="J84" s="42"/>
      <c r="K84" s="31"/>
      <c r="L84" s="32"/>
      <c r="M84" s="30"/>
      <c r="N84" s="30"/>
      <c r="O84" s="30"/>
    </row>
    <row r="85" spans="1:21" ht="15.75">
      <c r="A85" s="9"/>
      <c r="B85" s="33" t="s">
        <v>33</v>
      </c>
      <c r="C85" s="36">
        <v>6.3399999999999998E-2</v>
      </c>
      <c r="G85" s="41"/>
      <c r="H85" s="31">
        <v>4</v>
      </c>
      <c r="I85" s="14"/>
      <c r="J85" s="42"/>
      <c r="K85" s="31"/>
      <c r="L85" s="32"/>
      <c r="M85" s="30"/>
      <c r="N85" s="30"/>
      <c r="O85" s="30"/>
    </row>
    <row r="86" spans="1:21" ht="15.75">
      <c r="A86" s="9"/>
      <c r="B86" s="33" t="s">
        <v>13</v>
      </c>
      <c r="C86" s="36">
        <v>2.2100000000000002E-2</v>
      </c>
      <c r="H86" s="31">
        <v>5</v>
      </c>
      <c r="I86" s="14"/>
      <c r="J86" s="42"/>
      <c r="K86" s="31"/>
      <c r="L86" s="32"/>
      <c r="M86" s="30"/>
      <c r="N86" s="30"/>
      <c r="O86" s="30"/>
    </row>
    <row r="87" spans="1:21" ht="15.75">
      <c r="A87" s="9"/>
      <c r="B87" s="33" t="s">
        <v>34</v>
      </c>
      <c r="C87" s="34">
        <v>1</v>
      </c>
      <c r="H87" s="31">
        <v>6</v>
      </c>
      <c r="I87" s="14"/>
      <c r="J87" s="42"/>
      <c r="K87" s="31"/>
      <c r="L87" s="32"/>
      <c r="M87" s="30"/>
      <c r="N87" s="30"/>
      <c r="O87" s="30"/>
    </row>
    <row r="88" spans="1:21" ht="15.75">
      <c r="A88" s="9"/>
      <c r="B88" s="33" t="s">
        <v>35</v>
      </c>
      <c r="C88" s="34">
        <v>10</v>
      </c>
      <c r="H88" s="31">
        <v>7</v>
      </c>
      <c r="I88" s="14"/>
      <c r="J88" s="42"/>
      <c r="K88" s="31"/>
      <c r="L88" s="32"/>
      <c r="M88" s="30"/>
      <c r="N88" s="30"/>
      <c r="O88" s="30"/>
    </row>
    <row r="89" spans="1:21" ht="15.75">
      <c r="A89" s="9"/>
      <c r="B89" s="33" t="s">
        <v>36</v>
      </c>
      <c r="C89" s="34">
        <v>64.06</v>
      </c>
      <c r="H89" s="31">
        <v>8</v>
      </c>
      <c r="I89" s="14"/>
      <c r="J89" s="42"/>
      <c r="K89" s="31"/>
      <c r="L89" s="32"/>
      <c r="M89" s="30"/>
      <c r="N89" s="30"/>
      <c r="O89" s="30"/>
    </row>
    <row r="90" spans="1:21" ht="15.75">
      <c r="A90" s="9"/>
      <c r="H90" s="31">
        <v>9</v>
      </c>
      <c r="I90" s="14"/>
      <c r="J90" s="42"/>
      <c r="K90" s="31"/>
      <c r="L90" s="32"/>
      <c r="M90" s="30"/>
      <c r="N90" s="30"/>
      <c r="O90" s="30"/>
    </row>
    <row r="91" spans="1:21" ht="15.75">
      <c r="A91" s="9"/>
      <c r="H91" s="31">
        <v>10</v>
      </c>
      <c r="I91" s="14"/>
      <c r="J91" s="42"/>
      <c r="K91" s="31"/>
      <c r="L91" s="32"/>
      <c r="M91" s="30"/>
      <c r="N91" s="30"/>
      <c r="O91" s="30"/>
    </row>
    <row r="92" spans="1:21" ht="15.75">
      <c r="A92" s="9"/>
      <c r="H92" s="30"/>
      <c r="J92" s="18"/>
      <c r="K92" s="30"/>
      <c r="L92" s="30"/>
      <c r="M92" s="30"/>
      <c r="N92" s="30"/>
      <c r="O92" s="30"/>
    </row>
    <row r="93" spans="1:21" ht="15.75">
      <c r="A93" s="9"/>
      <c r="H93" s="30"/>
      <c r="J93" s="18"/>
      <c r="K93" s="30"/>
      <c r="L93" s="30"/>
      <c r="M93" s="30"/>
      <c r="N93" s="30"/>
      <c r="O93" s="30"/>
    </row>
    <row r="94" spans="1:21" ht="15.75">
      <c r="A94" s="9"/>
      <c r="B94" s="38" t="s">
        <v>39</v>
      </c>
      <c r="C94" s="38"/>
      <c r="G94" s="30"/>
      <c r="H94" s="32" t="s">
        <v>15</v>
      </c>
      <c r="I94" s="32" t="s">
        <v>16</v>
      </c>
      <c r="J94" s="32" t="s">
        <v>17</v>
      </c>
      <c r="K94" s="32" t="s">
        <v>40</v>
      </c>
      <c r="L94" s="32" t="s">
        <v>47</v>
      </c>
      <c r="M94" s="29"/>
      <c r="N94" s="29"/>
      <c r="O94" s="29"/>
      <c r="P94" s="29"/>
      <c r="Q94" s="29"/>
      <c r="R94" s="29"/>
      <c r="S94" s="29"/>
      <c r="T94" s="29"/>
      <c r="U94" s="29"/>
    </row>
    <row r="95" spans="1:21" ht="15.75">
      <c r="A95" s="9"/>
      <c r="B95" s="37"/>
      <c r="C95" s="39"/>
      <c r="G95" s="30"/>
      <c r="H95" s="31">
        <v>0</v>
      </c>
      <c r="I95" s="14"/>
      <c r="J95" s="42"/>
      <c r="K95" s="31"/>
      <c r="L95" s="32"/>
      <c r="M95" s="30"/>
      <c r="N95" s="30"/>
      <c r="O95" s="30"/>
    </row>
    <row r="96" spans="1:21" ht="15.75">
      <c r="A96" s="9"/>
      <c r="B96" s="36"/>
      <c r="C96" s="39"/>
      <c r="G96" s="30"/>
      <c r="H96" s="31">
        <v>1</v>
      </c>
      <c r="I96" s="14"/>
      <c r="J96" s="42"/>
      <c r="K96" s="31"/>
      <c r="L96" s="32"/>
      <c r="M96" s="30"/>
      <c r="N96" s="30"/>
      <c r="O96" s="30"/>
    </row>
    <row r="97" spans="1:15" ht="15.75">
      <c r="A97" s="9"/>
      <c r="G97" s="30"/>
      <c r="H97" s="31">
        <v>2</v>
      </c>
      <c r="I97" s="14"/>
      <c r="J97" s="42"/>
      <c r="K97" s="31"/>
      <c r="L97" s="32"/>
      <c r="M97" s="30"/>
      <c r="N97" s="30"/>
      <c r="O97" s="30"/>
    </row>
    <row r="98" spans="1:15" ht="15.75">
      <c r="A98" s="9"/>
      <c r="B98" s="33" t="s">
        <v>32</v>
      </c>
      <c r="C98" s="33">
        <v>0.25</v>
      </c>
      <c r="G98" s="30"/>
      <c r="H98" s="31">
        <v>3</v>
      </c>
      <c r="I98" s="14"/>
      <c r="J98" s="42"/>
      <c r="K98" s="31"/>
      <c r="L98" s="32"/>
      <c r="M98" s="30"/>
      <c r="N98" s="30"/>
      <c r="O98" s="30"/>
    </row>
    <row r="99" spans="1:15" ht="15.75">
      <c r="A99" s="9"/>
      <c r="B99" s="33" t="s">
        <v>33</v>
      </c>
      <c r="C99" s="40">
        <v>6.59E-2</v>
      </c>
      <c r="G99" s="30"/>
      <c r="H99" s="31">
        <v>4</v>
      </c>
      <c r="I99" s="14"/>
      <c r="J99" s="42"/>
      <c r="K99" s="31"/>
      <c r="L99" s="32"/>
      <c r="M99" s="30"/>
      <c r="N99" s="30"/>
      <c r="O99" s="30"/>
    </row>
    <row r="100" spans="1:15" ht="15.75">
      <c r="A100" s="9"/>
      <c r="B100" s="36" t="s">
        <v>37</v>
      </c>
      <c r="C100" s="41">
        <v>1.34E-2</v>
      </c>
      <c r="G100" s="30"/>
      <c r="H100" s="31">
        <v>5</v>
      </c>
      <c r="I100" s="14"/>
      <c r="J100" s="42"/>
      <c r="K100" s="31"/>
      <c r="L100" s="32"/>
      <c r="M100" s="30"/>
      <c r="N100" s="30"/>
      <c r="O100" s="30"/>
    </row>
    <row r="101" spans="1:15" ht="15.75">
      <c r="A101" s="9"/>
      <c r="G101" s="30"/>
      <c r="H101" s="31">
        <v>6</v>
      </c>
      <c r="I101" s="14"/>
      <c r="J101" s="42"/>
      <c r="K101" s="31"/>
      <c r="L101" s="32"/>
      <c r="M101" s="30"/>
      <c r="N101" s="30"/>
      <c r="O101" s="30"/>
    </row>
    <row r="102" spans="1:15" ht="15.75">
      <c r="A102" s="9"/>
      <c r="G102" s="30"/>
      <c r="H102" s="31">
        <v>7</v>
      </c>
      <c r="I102" s="14"/>
      <c r="J102" s="42"/>
      <c r="K102" s="31"/>
      <c r="L102" s="32"/>
      <c r="M102" s="30"/>
      <c r="N102" s="30"/>
      <c r="O102" s="30"/>
    </row>
    <row r="103" spans="1:15" ht="15.75">
      <c r="A103" s="9"/>
      <c r="G103" s="30"/>
      <c r="H103" s="31">
        <v>8</v>
      </c>
      <c r="I103" s="14"/>
      <c r="J103" s="42"/>
      <c r="K103" s="31"/>
      <c r="L103" s="32"/>
      <c r="M103" s="30"/>
      <c r="N103" s="30"/>
      <c r="O103" s="30"/>
    </row>
    <row r="104" spans="1:15" ht="15.75">
      <c r="A104" s="9"/>
      <c r="G104" s="30"/>
      <c r="H104" s="31">
        <v>9</v>
      </c>
      <c r="I104" s="14"/>
      <c r="J104" s="42"/>
      <c r="K104" s="31"/>
      <c r="L104" s="32"/>
      <c r="M104" s="30"/>
      <c r="N104" s="30"/>
      <c r="O104" s="30"/>
    </row>
    <row r="105" spans="1:15" ht="15.75">
      <c r="A105" s="9"/>
      <c r="G105" s="30"/>
      <c r="H105" s="31">
        <v>10</v>
      </c>
      <c r="I105" s="14"/>
      <c r="J105" s="42"/>
      <c r="K105" s="31"/>
      <c r="L105" s="32"/>
      <c r="M105" s="30"/>
      <c r="N105" s="30"/>
      <c r="O105" s="30"/>
    </row>
    <row r="106" spans="1:15" ht="15.75">
      <c r="A106" s="9"/>
    </row>
    <row r="107" spans="1:15" ht="15.75">
      <c r="A107" s="9"/>
    </row>
    <row r="108" spans="1:15" ht="15.75">
      <c r="A108" s="9"/>
    </row>
    <row r="109" spans="1:15" ht="15.75">
      <c r="A109" s="9"/>
    </row>
    <row r="110" spans="1:15" ht="15.75">
      <c r="A110" s="9"/>
    </row>
    <row r="111" spans="1:15" ht="15.75">
      <c r="A111" s="9"/>
    </row>
    <row r="112" spans="1:15" ht="15.75">
      <c r="A112" s="9"/>
    </row>
    <row r="113" spans="1:21" ht="15.75">
      <c r="A113" s="9"/>
    </row>
    <row r="114" spans="1:21" ht="15.75">
      <c r="A114" s="9"/>
    </row>
    <row r="115" spans="1:21" ht="15.75">
      <c r="A115" s="9"/>
    </row>
    <row r="116" spans="1:21" ht="15.75">
      <c r="A116" s="9"/>
    </row>
    <row r="117" spans="1:21" ht="15.75">
      <c r="A117" s="9"/>
    </row>
    <row r="118" spans="1:21" ht="15.75">
      <c r="A118" s="9"/>
      <c r="B118" s="8" t="s">
        <v>1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21" ht="15.75">
      <c r="A119" s="7"/>
      <c r="B119" t="s">
        <v>25</v>
      </c>
      <c r="G119" s="4"/>
    </row>
    <row r="120" spans="1:21" ht="15.75">
      <c r="A120" s="9"/>
      <c r="B120" t="s">
        <v>50</v>
      </c>
      <c r="G120" s="4"/>
    </row>
    <row r="121" spans="1:21" ht="15.75">
      <c r="A121" s="9"/>
      <c r="B121" s="8" t="s">
        <v>2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21" ht="15.75">
      <c r="A122" s="6"/>
    </row>
    <row r="123" spans="1:21" ht="15.75">
      <c r="F123" s="32" t="s">
        <v>49</v>
      </c>
      <c r="H123" s="32" t="s">
        <v>48</v>
      </c>
      <c r="I123" s="45" t="s">
        <v>16</v>
      </c>
      <c r="J123" s="45" t="s">
        <v>17</v>
      </c>
      <c r="K123" s="45" t="s">
        <v>40</v>
      </c>
      <c r="L123" s="45" t="s">
        <v>41</v>
      </c>
      <c r="M123" s="44" t="s">
        <v>42</v>
      </c>
      <c r="N123" s="44" t="s">
        <v>18</v>
      </c>
      <c r="O123" s="44" t="s">
        <v>19</v>
      </c>
      <c r="P123" s="44" t="s">
        <v>20</v>
      </c>
      <c r="Q123" s="44" t="s">
        <v>21</v>
      </c>
      <c r="R123" s="44" t="s">
        <v>43</v>
      </c>
      <c r="S123" s="44" t="s">
        <v>44</v>
      </c>
      <c r="T123" s="44" t="s">
        <v>45</v>
      </c>
      <c r="U123" s="44" t="s">
        <v>46</v>
      </c>
    </row>
    <row r="124" spans="1:21">
      <c r="F124" s="31">
        <v>1</v>
      </c>
      <c r="H124" s="31">
        <v>10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F9996-500D-4EBA-9234-F74D1F6C243E}">
  <dimension ref="A2:N172"/>
  <sheetViews>
    <sheetView workbookViewId="0">
      <selection activeCell="A2" sqref="A2"/>
    </sheetView>
  </sheetViews>
  <sheetFormatPr defaultRowHeight="15"/>
  <sheetData>
    <row r="2" spans="1:1" ht="22.5">
      <c r="A2" s="12" t="s">
        <v>3</v>
      </c>
    </row>
    <row r="3" spans="1:1" ht="15.75">
      <c r="A3" s="6"/>
    </row>
    <row r="4" spans="1:1" ht="15.75">
      <c r="A4" s="6"/>
    </row>
    <row r="5" spans="1:1" ht="15.75">
      <c r="A5" s="10"/>
    </row>
    <row r="6" spans="1:1" ht="15.75">
      <c r="A6" s="10"/>
    </row>
    <row r="7" spans="1:1" ht="15.75">
      <c r="A7" s="7"/>
    </row>
    <row r="8" spans="1:1" ht="15.75">
      <c r="A8" s="7"/>
    </row>
    <row r="9" spans="1:1" ht="15.75">
      <c r="A9" s="7"/>
    </row>
    <row r="10" spans="1:1" ht="15.75">
      <c r="A10" s="7"/>
    </row>
    <row r="11" spans="1:1" ht="15.75">
      <c r="A11" s="7"/>
    </row>
    <row r="12" spans="1:1" ht="15.75">
      <c r="A12" s="7"/>
    </row>
    <row r="13" spans="1:1" ht="15.75">
      <c r="A13" s="7"/>
    </row>
    <row r="14" spans="1:1" ht="15.75">
      <c r="A14" s="7"/>
    </row>
    <row r="15" spans="1:1" ht="15.75">
      <c r="A15" s="7"/>
    </row>
    <row r="16" spans="1:1" ht="15.75">
      <c r="A16" s="7"/>
    </row>
    <row r="17" spans="1:1" ht="15.75">
      <c r="A17" s="7"/>
    </row>
    <row r="18" spans="1:1" ht="15.75">
      <c r="A18" s="7"/>
    </row>
    <row r="19" spans="1:1" ht="15.75">
      <c r="A19" s="7"/>
    </row>
    <row r="20" spans="1:1" ht="15.75">
      <c r="A20" s="7"/>
    </row>
    <row r="21" spans="1:1" ht="15.75">
      <c r="A21" s="7"/>
    </row>
    <row r="22" spans="1:1" ht="15.75">
      <c r="A22" s="7"/>
    </row>
    <row r="23" spans="1:1" ht="15.75">
      <c r="A23" s="7"/>
    </row>
    <row r="24" spans="1:1" ht="15.75">
      <c r="A24" s="7"/>
    </row>
    <row r="25" spans="1:1" ht="15.75">
      <c r="A25" s="7"/>
    </row>
    <row r="26" spans="1:1" ht="15.75">
      <c r="A26" s="7"/>
    </row>
    <row r="27" spans="1:1" ht="15.75">
      <c r="A27" s="7"/>
    </row>
    <row r="28" spans="1:1" ht="15.75">
      <c r="A28" s="7"/>
    </row>
    <row r="29" spans="1:1" ht="15.75">
      <c r="A29" s="7"/>
    </row>
    <row r="30" spans="1:1" ht="15.75">
      <c r="A30" s="7"/>
    </row>
    <row r="31" spans="1:1" ht="15.75">
      <c r="A31" s="7"/>
    </row>
    <row r="32" spans="1:1" ht="15.75">
      <c r="A32" s="7"/>
    </row>
    <row r="33" spans="1:1" ht="15.75">
      <c r="A33" s="7"/>
    </row>
    <row r="34" spans="1:1" ht="15.75">
      <c r="A34" s="7"/>
    </row>
    <row r="35" spans="1:1" ht="15.75">
      <c r="A35" s="7"/>
    </row>
    <row r="36" spans="1:1" ht="15.75">
      <c r="A36" s="7"/>
    </row>
    <row r="37" spans="1:1" ht="15.75">
      <c r="A37" s="7"/>
    </row>
    <row r="38" spans="1:1" ht="15.75">
      <c r="A38" s="7"/>
    </row>
    <row r="39" spans="1:1" ht="15.75">
      <c r="A39" s="7"/>
    </row>
    <row r="40" spans="1:1" ht="15.75">
      <c r="A40" s="7"/>
    </row>
    <row r="41" spans="1:1" ht="15.75">
      <c r="A41" s="7"/>
    </row>
    <row r="42" spans="1:1" ht="15.75">
      <c r="A42" s="7"/>
    </row>
    <row r="43" spans="1:1" ht="15.75">
      <c r="A43" s="7"/>
    </row>
    <row r="44" spans="1:1" ht="15.75">
      <c r="A44" s="7"/>
    </row>
    <row r="45" spans="1:1" ht="15.75">
      <c r="A45" s="7"/>
    </row>
    <row r="46" spans="1:1" ht="15.75">
      <c r="A46" s="7"/>
    </row>
    <row r="47" spans="1:1" ht="15.75">
      <c r="A47" s="7"/>
    </row>
    <row r="48" spans="1:1" ht="15.75">
      <c r="A48" s="7"/>
    </row>
    <row r="49" spans="1:1" ht="15.75">
      <c r="A49" s="7"/>
    </row>
    <row r="50" spans="1:1" ht="15.75">
      <c r="A50" s="7"/>
    </row>
    <row r="51" spans="1:1" ht="15.75">
      <c r="A51" s="7"/>
    </row>
    <row r="52" spans="1:1" ht="15.75">
      <c r="A52" s="7"/>
    </row>
    <row r="54" spans="1:1" ht="15.75">
      <c r="A54" s="6"/>
    </row>
    <row r="55" spans="1:1" ht="15.75">
      <c r="A55" s="6"/>
    </row>
    <row r="56" spans="1:1" ht="15.75">
      <c r="A56" s="10"/>
    </row>
    <row r="57" spans="1:1" ht="15.75">
      <c r="A57" s="10"/>
    </row>
    <row r="58" spans="1:1" ht="15.75">
      <c r="A58" s="7"/>
    </row>
    <row r="59" spans="1:1" ht="15.75">
      <c r="A59" s="6"/>
    </row>
    <row r="60" spans="1:1" ht="15.75">
      <c r="A60" s="7"/>
    </row>
    <row r="61" spans="1:1" ht="15.75">
      <c r="A61" s="6"/>
    </row>
    <row r="62" spans="1:1" ht="15.75">
      <c r="A62" s="11"/>
    </row>
    <row r="63" spans="1:1" ht="15.75">
      <c r="A63" s="6"/>
    </row>
    <row r="64" spans="1:1" ht="15.75">
      <c r="A64" s="6"/>
    </row>
    <row r="66" spans="2:14">
      <c r="B66" s="8" t="s">
        <v>98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2:14">
      <c r="B67" s="8" t="s">
        <v>10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2:14" ht="15.75" thickBot="1">
      <c r="B68" t="s">
        <v>11</v>
      </c>
      <c r="C68" s="51" t="s">
        <v>53</v>
      </c>
      <c r="E68" s="51" t="s">
        <v>54</v>
      </c>
    </row>
    <row r="69" spans="2:14" ht="15.75" thickTop="1">
      <c r="B69">
        <v>85</v>
      </c>
      <c r="C69" s="13">
        <v>-1</v>
      </c>
      <c r="E69" s="13">
        <v>-0.8</v>
      </c>
    </row>
    <row r="70" spans="2:14">
      <c r="B70">
        <v>90</v>
      </c>
      <c r="C70" s="13">
        <v>-1.2</v>
      </c>
      <c r="E70" s="13">
        <v>-1</v>
      </c>
    </row>
    <row r="71" spans="2:14">
      <c r="B71">
        <v>95</v>
      </c>
      <c r="C71" s="13">
        <v>-1</v>
      </c>
      <c r="E71" s="13">
        <v>-0.8</v>
      </c>
    </row>
    <row r="72" spans="2:14">
      <c r="B72">
        <v>100</v>
      </c>
      <c r="C72" s="13">
        <v>-1.2</v>
      </c>
      <c r="E72" s="13">
        <v>-1</v>
      </c>
    </row>
    <row r="73" spans="2:14">
      <c r="B73">
        <v>105</v>
      </c>
      <c r="C73" s="13">
        <v>-1</v>
      </c>
      <c r="E73" s="13">
        <v>-0.8</v>
      </c>
    </row>
    <row r="74" spans="2:14">
      <c r="B74">
        <v>110</v>
      </c>
      <c r="C74" s="13">
        <v>-1.2</v>
      </c>
      <c r="E74" s="13">
        <v>-1</v>
      </c>
    </row>
    <row r="75" spans="2:14">
      <c r="B75">
        <v>115</v>
      </c>
      <c r="C75" s="13">
        <v>-1</v>
      </c>
      <c r="E75" s="13">
        <v>-0.8</v>
      </c>
    </row>
    <row r="76" spans="2:14">
      <c r="B76">
        <v>120</v>
      </c>
      <c r="C76" s="13">
        <v>-1.2</v>
      </c>
      <c r="E76" s="13">
        <v>-1</v>
      </c>
    </row>
    <row r="77" spans="2:14">
      <c r="B77">
        <v>125</v>
      </c>
      <c r="C77" s="13">
        <v>-1</v>
      </c>
      <c r="E77" s="13">
        <v>-0.8</v>
      </c>
    </row>
    <row r="78" spans="2:14">
      <c r="B78">
        <v>130</v>
      </c>
      <c r="C78" s="13">
        <v>-1.2</v>
      </c>
      <c r="E78" s="13">
        <v>-1</v>
      </c>
    </row>
    <row r="79" spans="2:14">
      <c r="B79">
        <v>135</v>
      </c>
      <c r="C79" s="13">
        <v>-1</v>
      </c>
      <c r="E79" s="13">
        <v>-0.8</v>
      </c>
    </row>
    <row r="80" spans="2:14">
      <c r="B80">
        <v>140</v>
      </c>
      <c r="C80" s="13">
        <v>-1.2</v>
      </c>
      <c r="E80" s="13">
        <v>-1</v>
      </c>
    </row>
    <row r="86" spans="2:14">
      <c r="B86" s="8" t="s">
        <v>2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2:14">
      <c r="G87" t="s">
        <v>51</v>
      </c>
      <c r="I87" s="50">
        <v>0.2</v>
      </c>
    </row>
    <row r="88" spans="2:14">
      <c r="B88" t="s">
        <v>4</v>
      </c>
      <c r="D88" s="46">
        <v>100</v>
      </c>
      <c r="G88" t="s">
        <v>11</v>
      </c>
    </row>
    <row r="89" spans="2:14">
      <c r="B89" t="s">
        <v>5</v>
      </c>
      <c r="D89" s="46">
        <v>100</v>
      </c>
      <c r="G89">
        <v>85</v>
      </c>
    </row>
    <row r="90" spans="2:14">
      <c r="B90" s="47" t="s">
        <v>6</v>
      </c>
      <c r="D90" s="46">
        <v>0.05</v>
      </c>
      <c r="G90">
        <v>90</v>
      </c>
    </row>
    <row r="91" spans="2:14">
      <c r="B91" s="47" t="s">
        <v>7</v>
      </c>
      <c r="D91" s="48">
        <v>0</v>
      </c>
      <c r="G91">
        <v>95</v>
      </c>
    </row>
    <row r="92" spans="2:14">
      <c r="B92" s="47" t="s">
        <v>8</v>
      </c>
      <c r="D92" s="49">
        <v>1</v>
      </c>
      <c r="G92">
        <v>100</v>
      </c>
    </row>
    <row r="93" spans="2:14">
      <c r="G93">
        <v>105</v>
      </c>
    </row>
    <row r="94" spans="2:14">
      <c r="B94" t="s">
        <v>51</v>
      </c>
      <c r="D94" s="50">
        <v>0.2</v>
      </c>
      <c r="G94">
        <v>110</v>
      </c>
    </row>
    <row r="95" spans="2:14">
      <c r="B95" t="s">
        <v>52</v>
      </c>
      <c r="D95" s="50">
        <v>0.3</v>
      </c>
      <c r="G95">
        <v>115</v>
      </c>
    </row>
    <row r="96" spans="2:14">
      <c r="G96">
        <v>120</v>
      </c>
    </row>
    <row r="97" spans="6:9">
      <c r="G97">
        <v>125</v>
      </c>
      <c r="I97" s="47"/>
    </row>
    <row r="98" spans="6:9">
      <c r="F98" s="15"/>
      <c r="G98">
        <v>130</v>
      </c>
      <c r="H98" s="15"/>
      <c r="I98" s="15"/>
    </row>
    <row r="99" spans="6:9">
      <c r="F99" s="15"/>
      <c r="G99">
        <v>135</v>
      </c>
      <c r="H99" s="15"/>
      <c r="I99" s="15"/>
    </row>
    <row r="100" spans="6:9">
      <c r="F100" s="15"/>
      <c r="G100">
        <v>140</v>
      </c>
      <c r="H100" s="15"/>
      <c r="I100" s="15"/>
    </row>
    <row r="101" spans="6:9">
      <c r="F101" s="15"/>
      <c r="G101" s="15"/>
      <c r="H101" s="15"/>
      <c r="I101" s="15"/>
    </row>
    <row r="102" spans="6:9">
      <c r="F102" s="15"/>
      <c r="G102" t="s">
        <v>52</v>
      </c>
      <c r="I102" s="50">
        <v>0.3</v>
      </c>
    </row>
    <row r="103" spans="6:9">
      <c r="F103" s="15"/>
      <c r="G103" t="s">
        <v>11</v>
      </c>
      <c r="H103" s="15"/>
      <c r="I103" s="15"/>
    </row>
    <row r="104" spans="6:9">
      <c r="F104" s="15"/>
      <c r="G104">
        <v>85</v>
      </c>
      <c r="H104" s="15"/>
      <c r="I104" s="15"/>
    </row>
    <row r="105" spans="6:9">
      <c r="F105" s="15"/>
      <c r="G105">
        <v>90</v>
      </c>
      <c r="H105" s="15"/>
      <c r="I105" s="15"/>
    </row>
    <row r="106" spans="6:9">
      <c r="F106" s="15"/>
      <c r="G106">
        <v>95</v>
      </c>
      <c r="H106" s="15"/>
      <c r="I106" s="15"/>
    </row>
    <row r="107" spans="6:9">
      <c r="F107" s="15"/>
      <c r="G107">
        <v>100</v>
      </c>
      <c r="H107" s="15"/>
      <c r="I107" s="15"/>
    </row>
    <row r="108" spans="6:9">
      <c r="F108" s="15"/>
      <c r="G108">
        <v>105</v>
      </c>
      <c r="H108" s="15"/>
      <c r="I108" s="15"/>
    </row>
    <row r="109" spans="6:9">
      <c r="F109" s="15"/>
      <c r="G109">
        <v>110</v>
      </c>
      <c r="H109" s="15"/>
      <c r="I109" s="15"/>
    </row>
    <row r="110" spans="6:9">
      <c r="F110" s="15"/>
      <c r="G110">
        <v>115</v>
      </c>
      <c r="H110" s="15"/>
      <c r="I110" s="15"/>
    </row>
    <row r="111" spans="6:9">
      <c r="F111" s="15"/>
      <c r="G111">
        <v>120</v>
      </c>
      <c r="H111" s="15"/>
      <c r="I111" s="15"/>
    </row>
    <row r="112" spans="6:9">
      <c r="F112" s="15"/>
      <c r="G112">
        <v>125</v>
      </c>
      <c r="H112" s="15"/>
      <c r="I112" s="15"/>
    </row>
    <row r="113" spans="3:9">
      <c r="F113" s="15"/>
      <c r="G113">
        <v>130</v>
      </c>
      <c r="H113" s="15"/>
      <c r="I113" s="15"/>
    </row>
    <row r="114" spans="3:9">
      <c r="F114" s="15"/>
      <c r="G114">
        <v>135</v>
      </c>
      <c r="H114" s="15"/>
      <c r="I114" s="15"/>
    </row>
    <row r="115" spans="3:9">
      <c r="F115" s="15"/>
      <c r="G115">
        <v>140</v>
      </c>
      <c r="H115" s="15"/>
      <c r="I115" s="15"/>
    </row>
    <row r="116" spans="3:9">
      <c r="F116" s="15"/>
      <c r="G116" s="15"/>
      <c r="H116" s="15"/>
      <c r="I116" s="15"/>
    </row>
    <row r="117" spans="3:9">
      <c r="F117" s="15"/>
      <c r="G117" s="15"/>
      <c r="H117" s="15"/>
      <c r="I117" s="15"/>
    </row>
    <row r="118" spans="3:9">
      <c r="F118" s="15"/>
      <c r="G118" s="15"/>
      <c r="H118" s="15"/>
      <c r="I118" s="15"/>
    </row>
    <row r="119" spans="3:9">
      <c r="F119" s="15"/>
      <c r="G119" s="15"/>
      <c r="H119" s="15"/>
      <c r="I119" s="15"/>
    </row>
    <row r="120" spans="3:9">
      <c r="C120">
        <v>145</v>
      </c>
      <c r="D120" s="13">
        <v>-1.3</v>
      </c>
      <c r="E120" s="13">
        <v>-2.15</v>
      </c>
      <c r="F120" s="15"/>
      <c r="G120" s="15"/>
      <c r="H120" s="15"/>
      <c r="I120" s="15"/>
    </row>
    <row r="129" spans="2:14">
      <c r="B129" s="8" t="s">
        <v>99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2:14">
      <c r="B130" s="8" t="s">
        <v>10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2:14" ht="15.75" thickBot="1">
      <c r="B131" s="51" t="s">
        <v>11</v>
      </c>
      <c r="C131" s="51" t="s">
        <v>58</v>
      </c>
      <c r="E131" s="51" t="s">
        <v>59</v>
      </c>
    </row>
    <row r="132" spans="2:14" ht="15.75" thickTop="1">
      <c r="B132">
        <v>90</v>
      </c>
      <c r="C132" s="52">
        <v>-20</v>
      </c>
      <c r="E132" s="52">
        <v>-25</v>
      </c>
    </row>
    <row r="133" spans="2:14">
      <c r="B133">
        <v>95</v>
      </c>
      <c r="C133" s="52">
        <v>-20</v>
      </c>
      <c r="E133" s="52">
        <v>-25</v>
      </c>
    </row>
    <row r="134" spans="2:14">
      <c r="B134">
        <v>100</v>
      </c>
      <c r="C134" s="52">
        <v>-20</v>
      </c>
      <c r="E134" s="52">
        <v>-25</v>
      </c>
    </row>
    <row r="135" spans="2:14">
      <c r="B135">
        <v>105</v>
      </c>
      <c r="C135" s="52">
        <v>-20</v>
      </c>
      <c r="E135" s="52">
        <v>-25</v>
      </c>
    </row>
    <row r="136" spans="2:14">
      <c r="B136">
        <v>110</v>
      </c>
      <c r="C136" s="52">
        <v>-20</v>
      </c>
      <c r="E136" s="52">
        <v>-25</v>
      </c>
    </row>
    <row r="137" spans="2:14">
      <c r="B137">
        <v>115</v>
      </c>
      <c r="C137" s="52">
        <v>-20</v>
      </c>
      <c r="E137" s="52">
        <v>-25</v>
      </c>
    </row>
    <row r="138" spans="2:14">
      <c r="B138">
        <v>120</v>
      </c>
      <c r="C138" s="52">
        <v>-20</v>
      </c>
      <c r="E138" s="52">
        <v>-25</v>
      </c>
    </row>
    <row r="139" spans="2:14">
      <c r="B139">
        <v>125</v>
      </c>
      <c r="C139" s="52">
        <v>-20</v>
      </c>
      <c r="E139" s="52">
        <v>-25</v>
      </c>
    </row>
    <row r="140" spans="2:14">
      <c r="B140">
        <v>130</v>
      </c>
      <c r="C140" s="52">
        <v>-20</v>
      </c>
      <c r="E140" s="52">
        <v>-25</v>
      </c>
    </row>
    <row r="141" spans="2:14">
      <c r="B141">
        <v>135</v>
      </c>
      <c r="C141" s="52">
        <v>-20</v>
      </c>
      <c r="E141" s="52">
        <v>-25</v>
      </c>
    </row>
    <row r="147" spans="2:14">
      <c r="B147" s="8" t="s">
        <v>2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9" spans="2:14" ht="15.75" thickBot="1">
      <c r="E149" s="51" t="s">
        <v>11</v>
      </c>
      <c r="F149" s="51" t="s">
        <v>58</v>
      </c>
    </row>
    <row r="150" spans="2:14" ht="15.75" thickTop="1">
      <c r="B150" t="s">
        <v>4</v>
      </c>
      <c r="C150" s="46">
        <v>100</v>
      </c>
      <c r="E150">
        <v>90</v>
      </c>
      <c r="F150" s="77"/>
    </row>
    <row r="151" spans="2:14">
      <c r="B151" t="s">
        <v>5</v>
      </c>
      <c r="C151" s="46">
        <v>100</v>
      </c>
      <c r="E151">
        <v>95</v>
      </c>
      <c r="F151" s="77"/>
    </row>
    <row r="152" spans="2:14">
      <c r="B152" s="47" t="s">
        <v>7</v>
      </c>
      <c r="C152" s="49">
        <v>0</v>
      </c>
      <c r="E152">
        <v>100</v>
      </c>
      <c r="F152" s="77"/>
    </row>
    <row r="153" spans="2:14">
      <c r="B153" s="47" t="s">
        <v>55</v>
      </c>
      <c r="C153" s="49">
        <v>1</v>
      </c>
      <c r="E153">
        <v>105</v>
      </c>
      <c r="F153" s="77"/>
    </row>
    <row r="154" spans="2:14">
      <c r="B154" s="47" t="s">
        <v>56</v>
      </c>
      <c r="C154" s="48">
        <v>0.03</v>
      </c>
      <c r="E154">
        <v>110</v>
      </c>
      <c r="F154" s="77"/>
    </row>
    <row r="155" spans="2:14">
      <c r="B155" s="47" t="s">
        <v>57</v>
      </c>
      <c r="C155" s="48">
        <v>0.1</v>
      </c>
      <c r="E155">
        <v>115</v>
      </c>
      <c r="F155" s="77"/>
    </row>
    <row r="156" spans="2:14">
      <c r="B156" t="s">
        <v>9</v>
      </c>
      <c r="C156" s="46">
        <v>0.2</v>
      </c>
      <c r="E156">
        <v>120</v>
      </c>
      <c r="F156" s="77"/>
    </row>
    <row r="157" spans="2:14">
      <c r="E157">
        <v>125</v>
      </c>
      <c r="F157" s="77"/>
    </row>
    <row r="158" spans="2:14">
      <c r="E158">
        <v>130</v>
      </c>
      <c r="F158" s="77"/>
    </row>
    <row r="159" spans="2:14">
      <c r="E159">
        <v>135</v>
      </c>
      <c r="F159" s="77"/>
    </row>
    <row r="161" spans="5:9">
      <c r="F161" s="15"/>
      <c r="G161" s="15"/>
      <c r="H161" s="15"/>
      <c r="I161" s="15"/>
    </row>
    <row r="162" spans="5:9" ht="15.75" thickBot="1">
      <c r="E162" s="51" t="s">
        <v>11</v>
      </c>
      <c r="F162" s="51" t="s">
        <v>59</v>
      </c>
      <c r="G162" s="15"/>
      <c r="H162" s="15"/>
      <c r="I162" s="15"/>
    </row>
    <row r="163" spans="5:9" ht="15.75" thickTop="1">
      <c r="E163">
        <v>90</v>
      </c>
      <c r="F163" s="77"/>
      <c r="G163" s="15"/>
      <c r="H163" s="15"/>
      <c r="I163" s="15"/>
    </row>
    <row r="164" spans="5:9">
      <c r="E164">
        <v>95</v>
      </c>
      <c r="F164" s="77"/>
      <c r="G164" s="15"/>
      <c r="H164" s="15"/>
      <c r="I164" s="15"/>
    </row>
    <row r="165" spans="5:9">
      <c r="E165">
        <v>100</v>
      </c>
      <c r="F165" s="77"/>
      <c r="G165" s="15"/>
      <c r="H165" s="15"/>
      <c r="I165" s="15"/>
    </row>
    <row r="166" spans="5:9">
      <c r="E166">
        <v>105</v>
      </c>
      <c r="F166" s="77"/>
      <c r="G166" s="15"/>
      <c r="H166" s="15"/>
      <c r="I166" s="15"/>
    </row>
    <row r="167" spans="5:9">
      <c r="E167">
        <v>110</v>
      </c>
      <c r="F167" s="77"/>
      <c r="G167" s="15"/>
      <c r="H167" s="15"/>
      <c r="I167" s="15"/>
    </row>
    <row r="168" spans="5:9">
      <c r="E168">
        <v>115</v>
      </c>
      <c r="F168" s="77"/>
      <c r="G168" s="15"/>
      <c r="H168" s="15"/>
      <c r="I168" s="15"/>
    </row>
    <row r="169" spans="5:9">
      <c r="E169">
        <v>120</v>
      </c>
      <c r="F169" s="77"/>
      <c r="G169" s="15"/>
      <c r="H169" s="15"/>
      <c r="I169" s="15"/>
    </row>
    <row r="170" spans="5:9">
      <c r="E170">
        <v>125</v>
      </c>
      <c r="F170" s="77"/>
      <c r="G170" s="15"/>
      <c r="H170" s="15"/>
      <c r="I170" s="15"/>
    </row>
    <row r="171" spans="5:9">
      <c r="E171">
        <v>130</v>
      </c>
      <c r="F171" s="77"/>
    </row>
    <row r="172" spans="5:9">
      <c r="E172">
        <v>135</v>
      </c>
      <c r="F172" s="77"/>
    </row>
  </sheetData>
  <pageMargins left="0.7" right="0.7" top="0.75" bottom="0.75" header="0.3" footer="0.3"/>
  <ignoredErrors>
    <ignoredError sqref="A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9564B-49A2-4A68-B39C-14B8CBE104ED}">
  <dimension ref="A2:N49"/>
  <sheetViews>
    <sheetView workbookViewId="0">
      <selection activeCell="A2" sqref="A2"/>
    </sheetView>
  </sheetViews>
  <sheetFormatPr defaultRowHeight="15"/>
  <cols>
    <col min="3" max="3" width="14" customWidth="1"/>
  </cols>
  <sheetData>
    <row r="2" spans="1:1" ht="22.5">
      <c r="A2" s="12" t="s">
        <v>23</v>
      </c>
    </row>
    <row r="31" spans="2:14">
      <c r="B31" s="8" t="s">
        <v>100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4" spans="2:4">
      <c r="B34" t="s">
        <v>60</v>
      </c>
    </row>
    <row r="35" spans="2:4">
      <c r="B35" s="53" t="s">
        <v>61</v>
      </c>
      <c r="C35" s="53" t="s">
        <v>62</v>
      </c>
      <c r="D35" s="53" t="s">
        <v>63</v>
      </c>
    </row>
    <row r="36" spans="2:4">
      <c r="B36" s="14">
        <v>1</v>
      </c>
      <c r="C36" s="54">
        <v>0.27</v>
      </c>
      <c r="D36" s="26">
        <v>0.25</v>
      </c>
    </row>
    <row r="37" spans="2:4">
      <c r="B37" s="14">
        <v>2</v>
      </c>
      <c r="C37" s="54">
        <v>0.28000000000000003</v>
      </c>
      <c r="D37" s="26">
        <v>0.23</v>
      </c>
    </row>
    <row r="38" spans="2:4">
      <c r="B38" s="14">
        <v>3</v>
      </c>
      <c r="C38" s="54">
        <v>0.26</v>
      </c>
      <c r="D38" s="26">
        <v>0.25</v>
      </c>
    </row>
    <row r="39" spans="2:4">
      <c r="B39" s="14">
        <v>4</v>
      </c>
      <c r="C39" s="54">
        <v>0.24</v>
      </c>
      <c r="D39" s="26">
        <v>0.23</v>
      </c>
    </row>
    <row r="40" spans="2:4">
      <c r="B40" s="14">
        <v>5</v>
      </c>
      <c r="C40" s="54">
        <v>0.22500000000000001</v>
      </c>
      <c r="D40" s="26">
        <v>0.25</v>
      </c>
    </row>
    <row r="41" spans="2:4">
      <c r="B41" s="14">
        <v>6</v>
      </c>
      <c r="C41" s="54">
        <v>0.214</v>
      </c>
      <c r="D41" s="26">
        <v>0.23</v>
      </c>
    </row>
    <row r="49" spans="2:14">
      <c r="B49" s="8" t="s">
        <v>2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31B3-B953-4E37-9DAC-55637869A3FE}">
  <dimension ref="A2:Q162"/>
  <sheetViews>
    <sheetView workbookViewId="0">
      <selection activeCell="F90" sqref="F90"/>
    </sheetView>
  </sheetViews>
  <sheetFormatPr defaultRowHeight="15"/>
  <cols>
    <col min="2" max="2" width="23.28515625" customWidth="1"/>
  </cols>
  <sheetData>
    <row r="2" spans="1:1" ht="22.5">
      <c r="A2" s="12" t="s">
        <v>22</v>
      </c>
    </row>
    <row r="57" spans="2:14">
      <c r="B57" s="8" t="s">
        <v>1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2:14">
      <c r="B58" t="s">
        <v>64</v>
      </c>
      <c r="D58" s="4"/>
    </row>
    <row r="60" spans="2:14">
      <c r="B60" s="8" t="s">
        <v>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73" spans="2:17">
      <c r="B73" s="8" t="s">
        <v>1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2:17">
      <c r="B74" t="s">
        <v>75</v>
      </c>
      <c r="C74" s="4">
        <f>L107</f>
        <v>5.0169806062624147</v>
      </c>
      <c r="D74" t="s">
        <v>101</v>
      </c>
    </row>
    <row r="75" spans="2:17">
      <c r="B75" t="s">
        <v>77</v>
      </c>
      <c r="C75" s="4">
        <f>L117</f>
        <v>-5.0169806062624147</v>
      </c>
      <c r="D75" t="s">
        <v>102</v>
      </c>
    </row>
    <row r="76" spans="2:17">
      <c r="B76" t="s">
        <v>79</v>
      </c>
      <c r="C76" s="4">
        <f>L127</f>
        <v>-3.0368479369379386</v>
      </c>
      <c r="D76" t="s">
        <v>103</v>
      </c>
    </row>
    <row r="78" spans="2:17" ht="15.75" thickBot="1"/>
    <row r="79" spans="2:17" ht="15.75" thickBot="1">
      <c r="C79" s="55" t="s">
        <v>65</v>
      </c>
      <c r="D79" s="82" t="s">
        <v>66</v>
      </c>
      <c r="E79" s="83"/>
      <c r="F79" s="84"/>
    </row>
    <row r="80" spans="2:17" ht="15.75" thickBot="1">
      <c r="C80" s="81">
        <f>C74+C75+C76</f>
        <v>-3.0368479369379386</v>
      </c>
      <c r="D80" s="64">
        <v>1</v>
      </c>
      <c r="E80" s="64">
        <v>1.1000000000000001</v>
      </c>
      <c r="F80" s="64">
        <v>1.25</v>
      </c>
      <c r="H80" s="76" t="s">
        <v>96</v>
      </c>
      <c r="I80" s="76"/>
      <c r="J80" s="4"/>
      <c r="K80" s="4"/>
      <c r="L80" s="4"/>
      <c r="M80" s="4"/>
      <c r="N80" s="4"/>
      <c r="O80" s="4"/>
      <c r="P80" s="4"/>
      <c r="Q80" s="4"/>
    </row>
    <row r="81" spans="2:17" ht="15.75" thickBot="1">
      <c r="B81" s="55" t="s">
        <v>67</v>
      </c>
      <c r="C81" s="63">
        <v>0.17</v>
      </c>
      <c r="D81" s="65">
        <f t="dataTable" ref="D81:F86" dt2D="1" dtr="1" r1="D98" r2="D97"/>
        <v>-3.0368479369379386</v>
      </c>
      <c r="E81" s="65">
        <v>-3.0368479369379386</v>
      </c>
      <c r="F81" s="65">
        <v>-3.0368479369379386</v>
      </c>
      <c r="H81" s="4" t="s">
        <v>104</v>
      </c>
      <c r="I81" s="4"/>
      <c r="J81" s="4"/>
      <c r="K81" s="4"/>
      <c r="L81" s="4"/>
      <c r="M81" s="4"/>
      <c r="N81" s="4"/>
      <c r="O81" s="4"/>
      <c r="P81" s="4"/>
      <c r="Q81" s="4"/>
    </row>
    <row r="82" spans="2:17" ht="15.75" thickBot="1">
      <c r="B82" s="55" t="s">
        <v>67</v>
      </c>
      <c r="C82" s="63">
        <v>0.26</v>
      </c>
      <c r="D82" s="65">
        <v>-3.0368479369379386</v>
      </c>
      <c r="E82" s="65">
        <v>-3.0368479369379386</v>
      </c>
      <c r="F82" s="65">
        <v>-3.0368479369379386</v>
      </c>
      <c r="H82" s="4" t="s">
        <v>105</v>
      </c>
      <c r="I82" s="4"/>
      <c r="J82" s="4"/>
      <c r="K82" s="4"/>
      <c r="L82" s="4"/>
      <c r="M82" s="4"/>
      <c r="N82" s="4"/>
      <c r="O82" s="4"/>
      <c r="P82" s="4"/>
      <c r="Q82" s="4"/>
    </row>
    <row r="83" spans="2:17" ht="15.75" thickBot="1">
      <c r="B83" s="55" t="s">
        <v>67</v>
      </c>
      <c r="C83" s="63">
        <v>0.35</v>
      </c>
      <c r="D83" s="65">
        <v>-3.0368479369379386</v>
      </c>
      <c r="E83" s="65">
        <v>-3.0368479369379386</v>
      </c>
      <c r="F83" s="65">
        <v>-3.0368479369379386</v>
      </c>
      <c r="H83" s="4" t="s">
        <v>94</v>
      </c>
      <c r="I83" s="4"/>
      <c r="J83" s="4"/>
      <c r="K83" s="4"/>
      <c r="L83" s="4"/>
      <c r="M83" s="4"/>
      <c r="N83" s="4"/>
      <c r="O83" s="4"/>
      <c r="P83" s="4"/>
      <c r="Q83" s="4"/>
    </row>
    <row r="84" spans="2:17" ht="15.75" thickBot="1">
      <c r="B84" s="55" t="s">
        <v>67</v>
      </c>
      <c r="C84" s="63">
        <v>0.44</v>
      </c>
      <c r="D84" s="65">
        <v>-3.0368479369379386</v>
      </c>
      <c r="E84" s="65">
        <v>-3.0368479369379386</v>
      </c>
      <c r="F84" s="65">
        <v>-3.0368479369379386</v>
      </c>
      <c r="H84" s="4" t="s">
        <v>106</v>
      </c>
      <c r="I84" s="4"/>
      <c r="J84" s="4"/>
      <c r="K84" s="4"/>
      <c r="L84" s="4"/>
      <c r="M84" s="4"/>
      <c r="N84" s="4"/>
      <c r="O84" s="4"/>
      <c r="P84" s="4"/>
      <c r="Q84" s="4"/>
    </row>
    <row r="85" spans="2:17" ht="15.75" thickBot="1">
      <c r="B85" s="55" t="s">
        <v>67</v>
      </c>
      <c r="C85" s="63">
        <v>0.53</v>
      </c>
      <c r="D85" s="65">
        <v>-3.0368479369379386</v>
      </c>
      <c r="E85" s="65">
        <v>-3.0368479369379386</v>
      </c>
      <c r="F85" s="65">
        <v>-3.0368479369379386</v>
      </c>
      <c r="H85" s="4" t="s">
        <v>107</v>
      </c>
      <c r="I85" s="4"/>
      <c r="J85" s="4"/>
      <c r="K85" s="4"/>
      <c r="L85" s="4"/>
      <c r="M85" s="4"/>
      <c r="N85" s="4"/>
      <c r="O85" s="4"/>
      <c r="P85" s="4"/>
      <c r="Q85" s="4"/>
    </row>
    <row r="86" spans="2:17" ht="15.75" thickBot="1">
      <c r="B86" s="55" t="s">
        <v>67</v>
      </c>
      <c r="C86" s="63">
        <v>0.62</v>
      </c>
      <c r="D86" s="65">
        <v>-3.0368479369379386</v>
      </c>
      <c r="E86" s="65">
        <v>-3.0368479369379386</v>
      </c>
      <c r="F86" s="65">
        <v>-3.0368479369379386</v>
      </c>
      <c r="H86" s="4" t="s">
        <v>95</v>
      </c>
      <c r="I86" s="4"/>
      <c r="J86" s="4"/>
      <c r="K86" s="4"/>
      <c r="L86" s="4"/>
      <c r="M86" s="4"/>
      <c r="N86" s="4"/>
      <c r="O86" s="4"/>
      <c r="P86" s="4"/>
      <c r="Q86" s="4"/>
    </row>
    <row r="88" spans="2:17">
      <c r="B88" s="8" t="s">
        <v>2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90" spans="2:17">
      <c r="B90" s="58" t="s">
        <v>68</v>
      </c>
    </row>
    <row r="91" spans="2:17" ht="18">
      <c r="B91" s="19" t="s">
        <v>69</v>
      </c>
      <c r="C91" s="16"/>
      <c r="D91" s="20">
        <v>100</v>
      </c>
      <c r="L91" s="59"/>
      <c r="M91" t="s">
        <v>70</v>
      </c>
    </row>
    <row r="92" spans="2:17">
      <c r="B92" s="21" t="s">
        <v>71</v>
      </c>
      <c r="D92" s="56">
        <v>0</v>
      </c>
      <c r="H92" s="79"/>
      <c r="L92" s="60"/>
      <c r="M92" t="s">
        <v>72</v>
      </c>
    </row>
    <row r="93" spans="2:17">
      <c r="B93" s="21" t="s">
        <v>73</v>
      </c>
      <c r="D93" s="56">
        <v>0.15</v>
      </c>
      <c r="H93" s="80"/>
    </row>
    <row r="94" spans="2:17">
      <c r="B94" s="21" t="s">
        <v>74</v>
      </c>
      <c r="D94" s="57">
        <v>3</v>
      </c>
      <c r="H94" s="79"/>
    </row>
    <row r="95" spans="2:17">
      <c r="B95" s="21" t="s">
        <v>76</v>
      </c>
      <c r="D95" s="25">
        <v>0.04</v>
      </c>
      <c r="H95" s="79"/>
    </row>
    <row r="96" spans="2:17">
      <c r="B96" s="21" t="s">
        <v>78</v>
      </c>
      <c r="D96" s="56">
        <v>0.1</v>
      </c>
      <c r="H96" s="79"/>
    </row>
    <row r="97" spans="2:13">
      <c r="B97" s="21" t="s">
        <v>80</v>
      </c>
      <c r="D97" s="66">
        <v>0.35</v>
      </c>
    </row>
    <row r="98" spans="2:13">
      <c r="B98" s="23" t="s">
        <v>81</v>
      </c>
      <c r="C98" s="17"/>
      <c r="D98" s="67">
        <v>1.1000000000000001</v>
      </c>
      <c r="H98" s="62"/>
    </row>
    <row r="99" spans="2:13">
      <c r="B99" s="58"/>
      <c r="H99" s="61"/>
    </row>
    <row r="101" spans="2:13">
      <c r="B101" s="58" t="s">
        <v>82</v>
      </c>
    </row>
    <row r="102" spans="2:13">
      <c r="B102" s="19" t="s">
        <v>83</v>
      </c>
      <c r="C102" s="68">
        <v>100</v>
      </c>
      <c r="D102" s="16"/>
      <c r="E102" s="16" t="s">
        <v>18</v>
      </c>
      <c r="F102" s="69">
        <f>(LN(C102/C103)+(C105-C106)*C104+0.5*C107^2*C104)/(C107*SQRT(C104))</f>
        <v>0.25</v>
      </c>
      <c r="G102" s="16"/>
      <c r="H102" s="16" t="s">
        <v>20</v>
      </c>
      <c r="I102" s="70">
        <f>_xlfn.NORM.S.DIST(F102,TRUE)</f>
        <v>0.5987063256829237</v>
      </c>
      <c r="J102" s="16"/>
      <c r="K102" s="16" t="s">
        <v>84</v>
      </c>
      <c r="L102" s="71">
        <f>EXP(-(F102^2)/2)/SQRT(2*PI())</f>
        <v>0.38666811680284929</v>
      </c>
    </row>
    <row r="103" spans="2:13">
      <c r="B103" s="21" t="s">
        <v>36</v>
      </c>
      <c r="C103" s="4">
        <v>100</v>
      </c>
      <c r="E103" t="s">
        <v>19</v>
      </c>
      <c r="F103" s="72">
        <f>F102-C107*SQRT(C104)</f>
        <v>0.15</v>
      </c>
      <c r="H103" t="s">
        <v>21</v>
      </c>
      <c r="I103" s="73">
        <f>_xlfn.NORM.S.DIST(F103,TRUE)</f>
        <v>0.5596176923702425</v>
      </c>
      <c r="K103" t="s">
        <v>85</v>
      </c>
      <c r="L103" s="74">
        <f>EXP(-(F103^2)/2)/SQRT(2*PI())</f>
        <v>0.39447933090788895</v>
      </c>
    </row>
    <row r="104" spans="2:13">
      <c r="B104" s="21" t="s">
        <v>48</v>
      </c>
      <c r="C104" s="59">
        <v>1</v>
      </c>
      <c r="E104" s="47" t="s">
        <v>86</v>
      </c>
      <c r="F104" s="72">
        <f>-F102</f>
        <v>-0.25</v>
      </c>
      <c r="H104" t="s">
        <v>43</v>
      </c>
      <c r="I104" s="73">
        <f>_xlfn.NORM.S.DIST(F104,TRUE)</f>
        <v>0.4012936743170763</v>
      </c>
      <c r="K104" t="s">
        <v>87</v>
      </c>
      <c r="L104" s="74">
        <f>EXP(-(F104^2)/2)/SQRT(2*PI())</f>
        <v>0.38666811680284929</v>
      </c>
    </row>
    <row r="105" spans="2:13">
      <c r="B105" s="21" t="s">
        <v>14</v>
      </c>
      <c r="C105" s="75">
        <v>0.02</v>
      </c>
      <c r="E105" s="47" t="s">
        <v>88</v>
      </c>
      <c r="F105" s="72">
        <f>-F103</f>
        <v>-0.15</v>
      </c>
      <c r="H105" t="s">
        <v>44</v>
      </c>
      <c r="I105" s="73">
        <f>_xlfn.NORM.S.DIST(F105,TRUE)</f>
        <v>0.4403823076297575</v>
      </c>
      <c r="K105" t="s">
        <v>89</v>
      </c>
      <c r="L105" s="74">
        <f>EXP(-(F105^2)/2)/SQRT(2*PI())</f>
        <v>0.39447933090788895</v>
      </c>
    </row>
    <row r="106" spans="2:13">
      <c r="B106" s="21" t="s">
        <v>90</v>
      </c>
      <c r="C106" s="75">
        <v>0</v>
      </c>
      <c r="L106" s="22"/>
    </row>
    <row r="107" spans="2:13">
      <c r="B107" s="21" t="s">
        <v>13</v>
      </c>
      <c r="C107" s="75">
        <v>0.1</v>
      </c>
      <c r="E107" t="s">
        <v>45</v>
      </c>
      <c r="F107">
        <f>C102*EXP(-C106*C104)*I102-C103*EXP(-C105*C104)*I103</f>
        <v>5.0169806062624147</v>
      </c>
      <c r="H107" t="s">
        <v>46</v>
      </c>
      <c r="I107">
        <f>C103*EXP(-C105*C104)*I105-C102*EXP(-C106*C104)*I104</f>
        <v>3.0368479369379386</v>
      </c>
      <c r="K107" t="s">
        <v>75</v>
      </c>
      <c r="L107" s="78">
        <f>F107</f>
        <v>5.0169806062624147</v>
      </c>
      <c r="M107" t="s">
        <v>93</v>
      </c>
    </row>
    <row r="108" spans="2:13">
      <c r="B108" s="23"/>
      <c r="C108" s="17"/>
      <c r="D108" s="17"/>
      <c r="E108" s="17"/>
      <c r="F108" s="17"/>
      <c r="G108" s="17"/>
      <c r="H108" s="17"/>
      <c r="I108" s="17"/>
      <c r="J108" s="17"/>
      <c r="K108" s="17"/>
      <c r="L108" s="24"/>
    </row>
    <row r="111" spans="2:13">
      <c r="B111" s="58" t="s">
        <v>91</v>
      </c>
    </row>
    <row r="112" spans="2:13">
      <c r="B112" s="19" t="s">
        <v>83</v>
      </c>
      <c r="C112" s="68">
        <v>100</v>
      </c>
      <c r="D112" s="16"/>
      <c r="E112" s="16" t="s">
        <v>18</v>
      </c>
      <c r="F112" s="69">
        <f>(LN(C112/C113)+(C115-C116)*C114+0.5*C117^2*C114)/(C117*SQRT(C114))</f>
        <v>0.25</v>
      </c>
      <c r="G112" s="16"/>
      <c r="H112" s="16" t="s">
        <v>20</v>
      </c>
      <c r="I112" s="70">
        <f>_xlfn.NORM.S.DIST(F112,TRUE)</f>
        <v>0.5987063256829237</v>
      </c>
      <c r="J112" s="16"/>
      <c r="K112" s="16" t="s">
        <v>84</v>
      </c>
      <c r="L112" s="71">
        <f>EXP(-(F112^2)/2)/SQRT(2*PI())</f>
        <v>0.38666811680284929</v>
      </c>
    </row>
    <row r="113" spans="2:13">
      <c r="B113" s="21" t="s">
        <v>36</v>
      </c>
      <c r="C113" s="4">
        <v>100</v>
      </c>
      <c r="E113" t="s">
        <v>19</v>
      </c>
      <c r="F113" s="72">
        <f>F112-C117*SQRT(C114)</f>
        <v>0.15</v>
      </c>
      <c r="H113" t="s">
        <v>21</v>
      </c>
      <c r="I113" s="73">
        <f>_xlfn.NORM.S.DIST(F113,TRUE)</f>
        <v>0.5596176923702425</v>
      </c>
      <c r="K113" t="s">
        <v>85</v>
      </c>
      <c r="L113" s="74">
        <f>EXP(-(F113^2)/2)/SQRT(2*PI())</f>
        <v>0.39447933090788895</v>
      </c>
    </row>
    <row r="114" spans="2:13">
      <c r="B114" s="21" t="s">
        <v>48</v>
      </c>
      <c r="C114" s="59">
        <v>1</v>
      </c>
      <c r="E114" s="47" t="s">
        <v>86</v>
      </c>
      <c r="F114" s="72">
        <f>-F112</f>
        <v>-0.25</v>
      </c>
      <c r="H114" t="s">
        <v>43</v>
      </c>
      <c r="I114" s="73">
        <f>_xlfn.NORM.S.DIST(F114,TRUE)</f>
        <v>0.4012936743170763</v>
      </c>
      <c r="K114" t="s">
        <v>87</v>
      </c>
      <c r="L114" s="74">
        <f>EXP(-(F114^2)/2)/SQRT(2*PI())</f>
        <v>0.38666811680284929</v>
      </c>
    </row>
    <row r="115" spans="2:13">
      <c r="B115" s="21" t="s">
        <v>14</v>
      </c>
      <c r="C115" s="75">
        <v>0.02</v>
      </c>
      <c r="E115" s="47" t="s">
        <v>88</v>
      </c>
      <c r="F115" s="72">
        <f>-F113</f>
        <v>-0.15</v>
      </c>
      <c r="H115" t="s">
        <v>44</v>
      </c>
      <c r="I115" s="73">
        <f>_xlfn.NORM.S.DIST(F115,TRUE)</f>
        <v>0.4403823076297575</v>
      </c>
      <c r="K115" t="s">
        <v>89</v>
      </c>
      <c r="L115" s="74">
        <f>EXP(-(F115^2)/2)/SQRT(2*PI())</f>
        <v>0.39447933090788895</v>
      </c>
    </row>
    <row r="116" spans="2:13">
      <c r="B116" s="21" t="s">
        <v>90</v>
      </c>
      <c r="C116" s="75">
        <v>0</v>
      </c>
      <c r="L116" s="22"/>
    </row>
    <row r="117" spans="2:13">
      <c r="B117" s="21" t="s">
        <v>13</v>
      </c>
      <c r="C117" s="75">
        <v>0.1</v>
      </c>
      <c r="E117" t="s">
        <v>45</v>
      </c>
      <c r="F117">
        <f>C112*EXP(-C116*C114)*I112-C113*EXP(-C115*C114)*I113</f>
        <v>5.0169806062624147</v>
      </c>
      <c r="H117" t="s">
        <v>46</v>
      </c>
      <c r="I117">
        <f>C113*EXP(-C115*C114)*I115-C112*EXP(-C116*C114)*I114</f>
        <v>3.0368479369379386</v>
      </c>
      <c r="K117" t="s">
        <v>77</v>
      </c>
      <c r="L117" s="78">
        <f>-F117</f>
        <v>-5.0169806062624147</v>
      </c>
      <c r="M117" t="s">
        <v>93</v>
      </c>
    </row>
    <row r="118" spans="2:13">
      <c r="B118" s="23"/>
      <c r="C118" s="17"/>
      <c r="D118" s="17"/>
      <c r="E118" s="17"/>
      <c r="F118" s="17"/>
      <c r="G118" s="17"/>
      <c r="H118" s="17"/>
      <c r="I118" s="17"/>
      <c r="J118" s="17"/>
      <c r="K118" s="17"/>
      <c r="L118" s="24"/>
    </row>
    <row r="121" spans="2:13">
      <c r="B121" s="58" t="s">
        <v>92</v>
      </c>
    </row>
    <row r="122" spans="2:13">
      <c r="B122" s="19" t="s">
        <v>83</v>
      </c>
      <c r="C122" s="68">
        <v>100</v>
      </c>
      <c r="D122" s="16"/>
      <c r="E122" s="16" t="s">
        <v>18</v>
      </c>
      <c r="F122" s="69">
        <f>(LN(C122/C123)+(C125-C126)*C124+0.5*C127^2*C124)/(C127*SQRT(C124))</f>
        <v>0.25</v>
      </c>
      <c r="G122" s="16"/>
      <c r="H122" s="16" t="s">
        <v>20</v>
      </c>
      <c r="I122" s="70">
        <f>_xlfn.NORM.S.DIST(F122,TRUE)</f>
        <v>0.5987063256829237</v>
      </c>
      <c r="J122" s="16"/>
      <c r="K122" s="16" t="s">
        <v>84</v>
      </c>
      <c r="L122" s="71">
        <f>EXP(-(F122^2)/2)/SQRT(2*PI())</f>
        <v>0.38666811680284929</v>
      </c>
    </row>
    <row r="123" spans="2:13">
      <c r="B123" s="21" t="s">
        <v>36</v>
      </c>
      <c r="C123" s="4">
        <v>100</v>
      </c>
      <c r="E123" t="s">
        <v>19</v>
      </c>
      <c r="F123" s="72">
        <f>F122-C127*SQRT(C124)</f>
        <v>0.15</v>
      </c>
      <c r="H123" t="s">
        <v>21</v>
      </c>
      <c r="I123" s="73">
        <f>_xlfn.NORM.S.DIST(F123,TRUE)</f>
        <v>0.5596176923702425</v>
      </c>
      <c r="K123" t="s">
        <v>85</v>
      </c>
      <c r="L123" s="74">
        <f>EXP(-(F123^2)/2)/SQRT(2*PI())</f>
        <v>0.39447933090788895</v>
      </c>
    </row>
    <row r="124" spans="2:13">
      <c r="B124" s="21" t="s">
        <v>48</v>
      </c>
      <c r="C124" s="59">
        <v>1</v>
      </c>
      <c r="E124" s="47" t="s">
        <v>86</v>
      </c>
      <c r="F124" s="72">
        <f>-F122</f>
        <v>-0.25</v>
      </c>
      <c r="H124" t="s">
        <v>43</v>
      </c>
      <c r="I124" s="73">
        <f>_xlfn.NORM.S.DIST(F124,TRUE)</f>
        <v>0.4012936743170763</v>
      </c>
      <c r="K124" t="s">
        <v>87</v>
      </c>
      <c r="L124" s="74">
        <f>EXP(-(F124^2)/2)/SQRT(2*PI())</f>
        <v>0.38666811680284929</v>
      </c>
    </row>
    <row r="125" spans="2:13">
      <c r="B125" s="21" t="s">
        <v>14</v>
      </c>
      <c r="C125" s="75">
        <v>0.02</v>
      </c>
      <c r="E125" s="47" t="s">
        <v>88</v>
      </c>
      <c r="F125" s="72">
        <f>-F123</f>
        <v>-0.15</v>
      </c>
      <c r="H125" t="s">
        <v>44</v>
      </c>
      <c r="I125" s="73">
        <f>_xlfn.NORM.S.DIST(F125,TRUE)</f>
        <v>0.4403823076297575</v>
      </c>
      <c r="K125" t="s">
        <v>89</v>
      </c>
      <c r="L125" s="74">
        <f>EXP(-(F125^2)/2)/SQRT(2*PI())</f>
        <v>0.39447933090788895</v>
      </c>
    </row>
    <row r="126" spans="2:13">
      <c r="B126" s="21" t="s">
        <v>90</v>
      </c>
      <c r="C126" s="75">
        <v>0</v>
      </c>
      <c r="L126" s="22"/>
    </row>
    <row r="127" spans="2:13">
      <c r="B127" s="21" t="s">
        <v>13</v>
      </c>
      <c r="C127" s="75">
        <v>0.1</v>
      </c>
      <c r="E127" t="s">
        <v>45</v>
      </c>
      <c r="F127">
        <f>C122*EXP(-C126*C124)*I122-C123*EXP(-C125*C124)*I123</f>
        <v>5.0169806062624147</v>
      </c>
      <c r="H127" t="s">
        <v>46</v>
      </c>
      <c r="I127">
        <f>C123*EXP(-C125*C124)*I125-C122*EXP(-C126*C124)*I124</f>
        <v>3.0368479369379386</v>
      </c>
      <c r="K127" t="s">
        <v>79</v>
      </c>
      <c r="L127" s="78">
        <f>-I127</f>
        <v>-3.0368479369379386</v>
      </c>
      <c r="M127" t="s">
        <v>93</v>
      </c>
    </row>
    <row r="128" spans="2:13">
      <c r="B128" s="23"/>
      <c r="C128" s="17"/>
      <c r="D128" s="17"/>
      <c r="E128" s="17"/>
      <c r="F128" s="17"/>
      <c r="G128" s="17"/>
      <c r="H128" s="17"/>
      <c r="I128" s="17"/>
      <c r="J128" s="17"/>
      <c r="K128" s="17"/>
      <c r="L128" s="24"/>
    </row>
    <row r="136" spans="2:14">
      <c r="B136" s="8" t="s">
        <v>1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2:14">
      <c r="B137" t="s">
        <v>67</v>
      </c>
      <c r="D137" s="4"/>
    </row>
    <row r="139" spans="2:14">
      <c r="B139" s="8" t="s">
        <v>2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56" spans="2:14">
      <c r="B156" s="8" t="s">
        <v>1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2:14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2:14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2:14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2:14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2:14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2:14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</sheetData>
  <mergeCells count="1">
    <mergeCell ref="D79:F7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Candidate #</vt:lpstr>
      <vt:lpstr>Q4</vt:lpstr>
      <vt:lpstr>Q8</vt:lpstr>
      <vt:lpstr>Q9</vt:lpstr>
      <vt:lpstr>Q11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2021-10-16T03:21:35Z</dcterms:created>
  <dcterms:modified xsi:type="dcterms:W3CDTF">2024-04-05T14:20:17Z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-1013759432</vt:i4>
  </property>
  <property fmtid="{D5CDD505-2E9C-101B-9397-08002B2CF9AE}" pid="3" name="_NewReviewCycle">
    <vt:lpwstr/>
  </property>
  <property fmtid="{D5CDD505-2E9C-101B-9397-08002B2CF9AE}" pid="4" name="_EmailSubject">
    <vt:lpwstr>Q1</vt:lpwstr>
  </property>
  <property fmtid="{D5CDD505-2E9C-101B-9397-08002B2CF9AE}" pid="5" name="_AuthorEmail">
    <vt:lpwstr>Gene.Cherng@ssa.gov</vt:lpwstr>
  </property>
  <property fmtid="{D5CDD505-2E9C-101B-9397-08002B2CF9AE}" pid="6" name="_AuthorEmailDisplayName">
    <vt:lpwstr>Cherng, Gene</vt:lpwstr>
  </property>
  <property fmtid="{D5CDD505-2E9C-101B-9397-08002B2CF9AE}" pid="7" name="_ReviewingToolsShownOnce">
    <vt:lpwstr/>
  </property>
</Properties>
</file>