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Q:\Aleshia\Fall 2024 Solutions\"/>
    </mc:Choice>
  </mc:AlternateContent>
  <xr:revisionPtr revIDLastSave="0" documentId="8_{B97ECDD9-AED1-4444-9F7C-B8A2CA3D5079}" xr6:coauthVersionLast="47" xr6:coauthVersionMax="47" xr10:uidLastSave="{00000000-0000-0000-0000-000000000000}"/>
  <bookViews>
    <workbookView xWindow="28830" yWindow="1080" windowWidth="20460" windowHeight="10440" activeTab="2" xr2:uid="{D3DC782A-F696-48F9-BB64-A7696D5F2A5C}"/>
  </bookViews>
  <sheets>
    <sheet name="Q8 Answer" sheetId="1" r:id="rId1"/>
    <sheet name="Q8 Answer (2)" sheetId="2" r:id="rId2"/>
    <sheet name="Q10" sheetId="3" r:id="rId3"/>
  </sheets>
  <definedNames>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2</definedName>
    <definedName name="_AtRisk_SimSetting_MultipleCPUManualCount" hidden="1">2</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FALSE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matrixfr">#REF!</definedName>
    <definedName name="matrixpr">#REF!</definedName>
    <definedName name="matrixrf">#REF!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TRUE</definedName>
    <definedName name="RiskUseMultipleCPUs" hidden="1">FALSE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3" l="1"/>
  <c r="E25" i="3" s="1"/>
  <c r="C39" i="3"/>
  <c r="E35" i="3" s="1"/>
  <c r="C53" i="3"/>
  <c r="E49" i="3" s="1"/>
  <c r="E59" i="3"/>
  <c r="F65" i="3"/>
  <c r="H65" i="3"/>
  <c r="I65" i="3"/>
  <c r="D66" i="3"/>
  <c r="E66" i="3"/>
  <c r="E67" i="3" s="1"/>
  <c r="E68" i="3" s="1"/>
  <c r="E69" i="3" s="1"/>
  <c r="E70" i="3" s="1"/>
  <c r="E71" i="3" s="1"/>
  <c r="E72" i="3" s="1"/>
  <c r="H66" i="3"/>
  <c r="I66" i="3"/>
  <c r="D67" i="3" s="1"/>
  <c r="H67" i="3"/>
  <c r="H68" i="3"/>
  <c r="H69" i="3"/>
  <c r="H70" i="3"/>
  <c r="H71" i="3"/>
  <c r="C82" i="3"/>
  <c r="E78" i="3" s="1"/>
  <c r="C93" i="3" s="1"/>
  <c r="E89" i="3" s="1"/>
  <c r="I67" i="3" l="1"/>
  <c r="D68" i="3" s="1"/>
  <c r="I68" i="3" s="1"/>
  <c r="D69" i="3" s="1"/>
  <c r="I69" i="3" s="1"/>
  <c r="D70" i="3" s="1"/>
  <c r="I70" i="3" s="1"/>
  <c r="D71" i="3" s="1"/>
  <c r="I71" i="3" s="1"/>
  <c r="D72" i="3"/>
  <c r="G72" i="3"/>
  <c r="H72" i="3" s="1"/>
  <c r="E12" i="2"/>
  <c r="D11" i="2"/>
  <c r="E6" i="2"/>
  <c r="E7" i="2" s="1"/>
  <c r="E8" i="2" s="1"/>
  <c r="E9" i="2" s="1"/>
  <c r="E5" i="2"/>
  <c r="E12" i="1"/>
  <c r="D11" i="1"/>
  <c r="E6" i="1"/>
  <c r="E7" i="1" s="1"/>
  <c r="E8" i="1" s="1"/>
  <c r="E9" i="1" s="1"/>
  <c r="E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Qunying Guan</author>
  </authors>
  <commentList>
    <comment ref="D11" authorId="0" shapeId="0" xr:uid="{896F49C6-6F58-4662-9F3B-DB9ADB5AB54D}">
      <text>
        <r>
          <rPr>
            <sz val="9"/>
            <color indexed="81"/>
            <rFont val="Tahoma"/>
            <family val="2"/>
          </rPr>
          <t>calculation as indicated by the formula in this cell</t>
        </r>
      </text>
    </comment>
    <comment ref="D12" authorId="0" shapeId="0" xr:uid="{6318BBAC-ED43-4741-B943-A4B1EE8C9327}">
      <text>
        <r>
          <rPr>
            <sz val="9"/>
            <color indexed="81"/>
            <rFont val="Tahoma"/>
            <family val="2"/>
          </rPr>
          <t>steps:
1. calculate portfolio valuae at each quarter end with rolling cash flows
2. set up portfolio value cacluation using MWR in cell E12
3. solve for MWR so that E12 equal to 1636.7 in cell E9</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Qunying Guan</author>
  </authors>
  <commentList>
    <comment ref="D11" authorId="0" shapeId="0" xr:uid="{40348C00-5C0F-4EAE-B04B-4772540530CF}">
      <text>
        <r>
          <rPr>
            <sz val="9"/>
            <color indexed="81"/>
            <rFont val="Tahoma"/>
            <family val="2"/>
          </rPr>
          <t>calculation as indicated by the formula in this cell</t>
        </r>
      </text>
    </comment>
    <comment ref="D12" authorId="0" shapeId="0" xr:uid="{CC114787-58C2-493D-BEB6-B3C6DDA4B2FD}">
      <text>
        <r>
          <rPr>
            <sz val="9"/>
            <color indexed="81"/>
            <rFont val="Tahoma"/>
            <family val="2"/>
          </rPr>
          <t>steps:
1. calculate portfolio valuae at each quarter end with rolling cash flows
2. set up portfolio value cacluation using MWR in cell E12
3. solve for MWR so that E12 equal to 1636.7 in cell E9</t>
        </r>
      </text>
    </comment>
  </commentList>
</comments>
</file>

<file path=xl/sharedStrings.xml><?xml version="1.0" encoding="utf-8"?>
<sst xmlns="http://schemas.openxmlformats.org/spreadsheetml/2006/main" count="71" uniqueCount="53">
  <si>
    <t>Answer assumes cash flows occur at end of quarter.</t>
  </si>
  <si>
    <t>Quarter</t>
  </si>
  <si>
    <t>Cash flow</t>
  </si>
  <si>
    <t>Quarterly simple Return</t>
  </si>
  <si>
    <t>Portfolio Value at Quarter End</t>
  </si>
  <si>
    <t>Annual</t>
  </si>
  <si>
    <t>TWR</t>
  </si>
  <si>
    <t>MWR</t>
  </si>
  <si>
    <t>Answer assumes cash flows occur at beginning of quarter.</t>
  </si>
  <si>
    <t>Show your work here:</t>
  </si>
  <si>
    <t>Total return:</t>
  </si>
  <si>
    <t>Fill in your final answers here:</t>
  </si>
  <si>
    <t>(0.5 points) Calculate the total return on the investment for the LBO transaction.</t>
  </si>
  <si>
    <t>(c) (iv)</t>
  </si>
  <si>
    <t>Company value:</t>
  </si>
  <si>
    <t>(0.5 points)  Calculate the value of the company after it pays off the debt, assuming a long-term growth rate of 2% per year and a discount rate of 12%.</t>
  </si>
  <si>
    <t>(c) (iii)</t>
  </si>
  <si>
    <t>Debt at EOY</t>
  </si>
  <si>
    <t>payment</t>
  </si>
  <si>
    <t>coupon</t>
  </si>
  <si>
    <t>coupon rate</t>
  </si>
  <si>
    <t>Debt at BOY</t>
  </si>
  <si>
    <t>principal</t>
  </si>
  <si>
    <t>Number of years:</t>
  </si>
  <si>
    <t>Calculate the number of years it will take the company to clear the debt, assuming no dividends and using free cash flow to pay down the existing debt.</t>
  </si>
  <si>
    <t>(c) (ii)</t>
  </si>
  <si>
    <t>Annual interest payment obligation:</t>
  </si>
  <si>
    <t>Calculate the annual interest payment obligation.</t>
  </si>
  <si>
    <t>(c) (i)</t>
  </si>
  <si>
    <r>
      <t>Assume that $1200 million LBO is financed with $1000 million in debt (with a 10% coupon rate) and $200 million in equity. The company expects the free cash flow (EBITDA) will improve to $200 million a year after the LBO.</t>
    </r>
    <r>
      <rPr>
        <sz val="8"/>
        <color theme="1"/>
        <rFont val="Times New Roman"/>
        <family val="1"/>
      </rPr>
      <t>  </t>
    </r>
  </si>
  <si>
    <t>(2.5 points)</t>
  </si>
  <si>
    <t xml:space="preserve">(c) </t>
  </si>
  <si>
    <t>Return for equity holders:</t>
  </si>
  <si>
    <t>(0.5 points)  Calculate the return for the equity holders if they sell their shares to the LBO offer.</t>
  </si>
  <si>
    <t>(b) (ii)</t>
  </si>
  <si>
    <t>Return on capital:</t>
  </si>
  <si>
    <t>(0.5 points) Calculate the return on capital for the company’s shareholders and debtholders in aggregate.</t>
  </si>
  <si>
    <t>(b) (i)</t>
  </si>
  <si>
    <t>The company generates an EBITDA (free cash flow from operations)   of $150 million. An LBO firm offers $1200 million to purchase the equity of the company and to pay off the outstanding debt at face value.</t>
  </si>
  <si>
    <t>Shareholders’ equity</t>
  </si>
  <si>
    <t>Total debt</t>
  </si>
  <si>
    <t>Noncurrent liabilities</t>
  </si>
  <si>
    <t>Current liabilities</t>
  </si>
  <si>
    <t>Total assets</t>
  </si>
  <si>
    <t>Other assets</t>
  </si>
  <si>
    <t>Noncurrent assets</t>
  </si>
  <si>
    <t>Current assets</t>
  </si>
  <si>
    <t>Millions</t>
  </si>
  <si>
    <t>Balance Sheet</t>
  </si>
  <si>
    <t xml:space="preserve">·         They have generated $135 million of free cash flow per year after interest and tax. </t>
  </si>
  <si>
    <t>·         The share price has declined over 35% since the end of last year.</t>
  </si>
  <si>
    <t>·         The operating and net margins are 15% and 8%, respectively.</t>
  </si>
  <si>
    <t>(4 points) You  are  working at an LBO firm as an analyst and have collected some financial information for the ABC company, one of the largest clothing retailers in the world. Your findings are summarized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</si>
</sst>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0.0"/>
  </numFmts>
  <fonts count="14" x14ac:knownFonts="1">
    <font>
      <sz val="11"/>
      <color theme="1"/>
      <name val="Aptos Narrow"/>
      <family val="2"/>
      <scheme val="minor"/>
    </font>
    <font>
      <sz val="12"/>
      <color theme="1"/>
      <name val="Aptos Narrow"/>
      <family val="2"/>
      <scheme val="minor"/>
    </font>
    <font>
      <b/>
      <sz val="12"/>
      <color theme="1"/>
      <name val="Aptos Narrow"/>
      <family val="2"/>
      <scheme val="minor"/>
    </font>
    <font>
      <sz val="12"/>
      <color rgb="FFFF0000"/>
      <name val="Aptos Narrow"/>
      <family val="2"/>
      <scheme val="minor"/>
    </font>
    <font>
      <sz val="9"/>
      <color indexed="81"/>
      <name val="Tahoma"/>
      <family val="2"/>
    </font>
    <font>
      <sz val="11"/>
      <color theme="1"/>
      <name val="Aptos Narrow"/>
      <family val="2"/>
      <scheme val="minor"/>
    </font>
    <font>
      <b/>
      <sz val="11"/>
      <color theme="1"/>
      <name val="Aptos Narrow"/>
      <family val="2"/>
      <scheme val="minor"/>
    </font>
    <font>
      <sz val="11"/>
      <color rgb="FF000000"/>
      <name val="Aptos Narrow"/>
      <family val="2"/>
      <scheme val="minor"/>
    </font>
    <font>
      <b/>
      <sz val="11"/>
      <color rgb="FF000000"/>
      <name val="Aptos Narrow"/>
      <family val="2"/>
      <scheme val="minor"/>
    </font>
    <font>
      <sz val="11"/>
      <color theme="1"/>
      <name val="Times New Roman"/>
      <family val="1"/>
    </font>
    <font>
      <sz val="8"/>
      <color theme="1"/>
      <name val="Times New Roman"/>
      <family val="1"/>
    </font>
    <font>
      <sz val="12"/>
      <color theme="1"/>
      <name val="Times New Roman"/>
      <family val="1"/>
    </font>
    <font>
      <sz val="12"/>
      <color rgb="FF000000"/>
      <name val="Aptos Narrow"/>
      <family val="2"/>
      <scheme val="minor"/>
    </font>
    <font>
      <b/>
      <sz val="12"/>
      <color rgb="FF000000"/>
      <name val="Aptos Narrow"/>
      <family val="2"/>
      <scheme val="minor"/>
    </font>
  </fonts>
  <fills count="6">
    <fill>
      <patternFill patternType="none"/>
    </fill>
    <fill>
      <patternFill patternType="gray125"/>
    </fill>
    <fill>
      <patternFill patternType="solid">
        <fgColor rgb="FFFFFF00"/>
        <bgColor indexed="64"/>
      </patternFill>
    </fill>
    <fill>
      <patternFill patternType="solid">
        <fgColor theme="7" tint="0.39997558519241921"/>
        <bgColor indexed="64"/>
      </patternFill>
    </fill>
    <fill>
      <patternFill patternType="solid">
        <fgColor rgb="FFCCCCCC"/>
        <bgColor indexed="64"/>
      </patternFill>
    </fill>
    <fill>
      <patternFill patternType="solid">
        <fgColor rgb="FFFFFFFF"/>
        <bgColor indexed="64"/>
      </patternFill>
    </fill>
  </fills>
  <borders count="6">
    <border>
      <left/>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rgb="FF666666"/>
      </bottom>
      <diagonal/>
    </border>
    <border>
      <left/>
      <right style="medium">
        <color rgb="FF666666"/>
      </right>
      <top/>
      <bottom style="medium">
        <color rgb="FF666666"/>
      </bottom>
      <diagonal/>
    </border>
    <border>
      <left/>
      <right/>
      <top/>
      <bottom style="thick">
        <color rgb="FF666666"/>
      </bottom>
      <diagonal/>
    </border>
  </borders>
  <cellStyleXfs count="6">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cellStyleXfs>
  <cellXfs count="39">
    <xf numFmtId="0" fontId="0" fillId="0" borderId="0" xfId="0"/>
    <xf numFmtId="0" fontId="1" fillId="0" borderId="0" xfId="1"/>
    <xf numFmtId="43" fontId="0" fillId="2" borderId="0" xfId="2" applyFont="1" applyFill="1"/>
    <xf numFmtId="43" fontId="1" fillId="0" borderId="0" xfId="1" applyNumberFormat="1"/>
    <xf numFmtId="43" fontId="2" fillId="2" borderId="0" xfId="2" applyFont="1" applyFill="1"/>
    <xf numFmtId="10" fontId="3" fillId="2" borderId="0" xfId="3" applyNumberFormat="1" applyFont="1" applyFill="1"/>
    <xf numFmtId="10" fontId="3" fillId="2" borderId="0" xfId="1" applyNumberFormat="1" applyFont="1" applyFill="1"/>
    <xf numFmtId="164" fontId="1" fillId="2" borderId="0" xfId="1" applyNumberFormat="1" applyFill="1"/>
    <xf numFmtId="0" fontId="6" fillId="3" borderId="1" xfId="0" applyFont="1" applyFill="1" applyBorder="1" applyAlignment="1">
      <alignment horizontal="left" wrapText="1"/>
    </xf>
    <xf numFmtId="0" fontId="6" fillId="3" borderId="1" xfId="0" applyFont="1" applyFill="1" applyBorder="1" applyAlignment="1">
      <alignment horizontal="left"/>
    </xf>
    <xf numFmtId="165" fontId="0" fillId="2" borderId="2" xfId="4" applyNumberFormat="1" applyFont="1" applyFill="1" applyBorder="1" applyAlignment="1">
      <alignment horizontal="center"/>
    </xf>
    <xf numFmtId="0" fontId="0" fillId="0" borderId="0" xfId="0" quotePrefix="1"/>
    <xf numFmtId="43" fontId="0" fillId="2" borderId="2" xfId="5" applyFont="1" applyFill="1" applyBorder="1"/>
    <xf numFmtId="166" fontId="7" fillId="2" borderId="3" xfId="0" applyNumberFormat="1" applyFont="1" applyFill="1" applyBorder="1" applyAlignment="1">
      <alignment horizontal="center" vertical="center"/>
    </xf>
    <xf numFmtId="166" fontId="7" fillId="2" borderId="4" xfId="0" applyNumberFormat="1" applyFont="1" applyFill="1" applyBorder="1" applyAlignment="1">
      <alignment horizontal="center" vertical="center"/>
    </xf>
    <xf numFmtId="9" fontId="7" fillId="2" borderId="4" xfId="4"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0" fillId="2" borderId="5" xfId="0" applyFill="1" applyBorder="1" applyAlignment="1">
      <alignment vertical="center"/>
    </xf>
    <xf numFmtId="0" fontId="8" fillId="2" borderId="0" xfId="0" applyFont="1" applyFill="1" applyAlignment="1">
      <alignment horizontal="center" vertical="center"/>
    </xf>
    <xf numFmtId="0" fontId="0" fillId="2" borderId="2" xfId="0" applyFill="1" applyBorder="1" applyAlignment="1">
      <alignment horizontal="center"/>
    </xf>
    <xf numFmtId="0" fontId="9" fillId="0" borderId="0" xfId="0" applyFont="1" applyAlignment="1">
      <alignment vertical="center"/>
    </xf>
    <xf numFmtId="0" fontId="9" fillId="0" borderId="0" xfId="0" applyFont="1"/>
    <xf numFmtId="9" fontId="0" fillId="2" borderId="2" xfId="4" applyFont="1" applyFill="1" applyBorder="1" applyAlignment="1">
      <alignment horizontal="center"/>
    </xf>
    <xf numFmtId="0" fontId="0" fillId="0" borderId="0" xfId="0" applyAlignment="1">
      <alignment horizontal="left"/>
    </xf>
    <xf numFmtId="0" fontId="1" fillId="0" borderId="0" xfId="0" applyFont="1"/>
    <xf numFmtId="0" fontId="1" fillId="0" borderId="0" xfId="0" applyFont="1" applyAlignment="1">
      <alignment horizontal="left"/>
    </xf>
    <xf numFmtId="10" fontId="1" fillId="0" borderId="0" xfId="0" applyNumberFormat="1" applyFont="1"/>
    <xf numFmtId="0" fontId="1" fillId="0" borderId="0" xfId="0" applyFont="1" applyAlignment="1">
      <alignment vertical="center"/>
    </xf>
    <xf numFmtId="0" fontId="11" fillId="0" borderId="0" xfId="0" applyFont="1" applyAlignment="1">
      <alignment vertical="center"/>
    </xf>
    <xf numFmtId="0" fontId="12" fillId="0" borderId="3" xfId="0" applyFont="1" applyBorder="1" applyAlignment="1">
      <alignment horizontal="center" vertical="center"/>
    </xf>
    <xf numFmtId="0" fontId="13" fillId="0" borderId="4" xfId="0" applyFont="1" applyBorder="1" applyAlignment="1">
      <alignment horizontal="right" vertical="center"/>
    </xf>
    <xf numFmtId="0" fontId="12" fillId="4" borderId="3" xfId="0" applyFont="1" applyFill="1" applyBorder="1" applyAlignment="1">
      <alignment horizontal="center" vertical="center"/>
    </xf>
    <xf numFmtId="0" fontId="13" fillId="4" borderId="4" xfId="0" applyFont="1" applyFill="1" applyBorder="1" applyAlignment="1">
      <alignment horizontal="right" vertical="center"/>
    </xf>
    <xf numFmtId="0" fontId="12" fillId="0" borderId="4" xfId="0" applyFont="1" applyBorder="1" applyAlignment="1">
      <alignment horizontal="right" vertical="center"/>
    </xf>
    <xf numFmtId="0" fontId="12" fillId="4" borderId="4" xfId="0" applyFont="1" applyFill="1" applyBorder="1" applyAlignment="1">
      <alignment horizontal="right" vertical="center"/>
    </xf>
    <xf numFmtId="0" fontId="13" fillId="5" borderId="5" xfId="0" applyFont="1" applyFill="1" applyBorder="1" applyAlignment="1">
      <alignment horizontal="center" vertical="center"/>
    </xf>
    <xf numFmtId="0" fontId="2" fillId="5" borderId="5" xfId="0" applyFont="1" applyFill="1" applyBorder="1" applyAlignment="1">
      <alignment horizontal="right" vertical="center"/>
    </xf>
    <xf numFmtId="0" fontId="1" fillId="0" borderId="0" xfId="0" applyFont="1" applyAlignment="1">
      <alignment horizontal="left" vertical="center" indent="5"/>
    </xf>
  </cellXfs>
  <cellStyles count="6">
    <cellStyle name="Comma 2" xfId="5" xr:uid="{388B8F6E-53EE-47B6-986D-18E6F2388156}"/>
    <cellStyle name="Comma 4" xfId="2" xr:uid="{F3E333B2-F88B-4981-9F71-48BA6CA28F4E}"/>
    <cellStyle name="Normal" xfId="0" builtinId="0"/>
    <cellStyle name="Normal 5" xfId="1" xr:uid="{4EAA2FA1-0842-4004-ABC2-8947853165AA}"/>
    <cellStyle name="Percent" xfId="4" builtinId="5"/>
    <cellStyle name="Percent 3" xfId="3" xr:uid="{044AEEC4-6C3A-41DC-A64C-71B5B09ED3A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9BA9C-0F7D-4086-A617-7F11245D9032}">
  <dimension ref="B2:F12"/>
  <sheetViews>
    <sheetView workbookViewId="0">
      <selection activeCell="E19" sqref="E19"/>
    </sheetView>
  </sheetViews>
  <sheetFormatPr defaultColWidth="12.140625" defaultRowHeight="15.75" x14ac:dyDescent="0.25"/>
  <cols>
    <col min="1" max="2" width="12.140625" style="1"/>
    <col min="3" max="4" width="22.7109375" style="1" customWidth="1"/>
    <col min="5" max="5" width="28.140625" style="1" bestFit="1" customWidth="1"/>
    <col min="6" max="16384" width="12.140625" style="1"/>
  </cols>
  <sheetData>
    <row r="2" spans="2:6" x14ac:dyDescent="0.25">
      <c r="B2" s="1" t="s">
        <v>0</v>
      </c>
    </row>
    <row r="4" spans="2:6" x14ac:dyDescent="0.25">
      <c r="B4" s="1" t="s">
        <v>1</v>
      </c>
      <c r="C4" s="1" t="s">
        <v>2</v>
      </c>
      <c r="D4" s="1" t="s">
        <v>3</v>
      </c>
      <c r="E4" s="1" t="s">
        <v>4</v>
      </c>
    </row>
    <row r="5" spans="2:6" x14ac:dyDescent="0.25">
      <c r="B5" s="1">
        <v>0</v>
      </c>
      <c r="C5" s="1">
        <v>1000</v>
      </c>
      <c r="E5" s="2">
        <f>C5</f>
        <v>1000</v>
      </c>
    </row>
    <row r="6" spans="2:6" x14ac:dyDescent="0.25">
      <c r="B6" s="1">
        <v>1</v>
      </c>
      <c r="C6" s="1">
        <v>0</v>
      </c>
      <c r="D6" s="1">
        <v>0.06</v>
      </c>
      <c r="E6" s="2">
        <f>E5*(1+D6)+C6</f>
        <v>1060</v>
      </c>
      <c r="F6" s="3"/>
    </row>
    <row r="7" spans="2:6" x14ac:dyDescent="0.25">
      <c r="B7" s="1">
        <v>2</v>
      </c>
      <c r="C7" s="1">
        <v>500</v>
      </c>
      <c r="D7" s="1">
        <v>-0.03</v>
      </c>
      <c r="E7" s="2">
        <f>E6*(1+D7)+C7</f>
        <v>1528.2</v>
      </c>
      <c r="F7" s="3"/>
    </row>
    <row r="8" spans="2:6" x14ac:dyDescent="0.25">
      <c r="B8" s="1">
        <v>3</v>
      </c>
      <c r="C8" s="1">
        <v>0</v>
      </c>
      <c r="D8" s="1">
        <v>0.05</v>
      </c>
      <c r="E8" s="2">
        <f>E7*(1+D8)+C8</f>
        <v>1604.6100000000001</v>
      </c>
      <c r="F8" s="3"/>
    </row>
    <row r="9" spans="2:6" x14ac:dyDescent="0.25">
      <c r="B9" s="1">
        <v>4</v>
      </c>
      <c r="C9" s="1">
        <v>0</v>
      </c>
      <c r="D9" s="1">
        <v>0.02</v>
      </c>
      <c r="E9" s="4">
        <f>E8*(1+D9)+C9</f>
        <v>1636.7022000000002</v>
      </c>
      <c r="F9" s="3"/>
    </row>
    <row r="11" spans="2:6" x14ac:dyDescent="0.25">
      <c r="B11" s="1" t="s">
        <v>5</v>
      </c>
      <c r="C11" s="1" t="s">
        <v>6</v>
      </c>
      <c r="D11" s="5">
        <f>(1+D6)*(1+D7)*(1+D8)*(1+D9)-1</f>
        <v>0.10120219999999991</v>
      </c>
    </row>
    <row r="12" spans="2:6" x14ac:dyDescent="0.25">
      <c r="C12" s="1" t="s">
        <v>7</v>
      </c>
      <c r="D12" s="6">
        <v>0.10993316689501099</v>
      </c>
      <c r="E12" s="7">
        <f>C5*(1+D12)+C7*(1+D12)^0.5</f>
        <v>1636.6999955049309</v>
      </c>
    </row>
  </sheetData>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9F7C6-E01F-455B-A9D7-1A0C125DBA60}">
  <dimension ref="B2:F12"/>
  <sheetViews>
    <sheetView workbookViewId="0">
      <selection activeCell="H23" sqref="H23"/>
    </sheetView>
  </sheetViews>
  <sheetFormatPr defaultColWidth="12.140625" defaultRowHeight="15.75" x14ac:dyDescent="0.25"/>
  <cols>
    <col min="1" max="2" width="12.140625" style="1"/>
    <col min="3" max="4" width="22.7109375" style="1" customWidth="1"/>
    <col min="5" max="5" width="28.140625" style="1" bestFit="1" customWidth="1"/>
    <col min="6" max="16384" width="12.140625" style="1"/>
  </cols>
  <sheetData>
    <row r="2" spans="2:6" x14ac:dyDescent="0.25">
      <c r="B2" s="1" t="s">
        <v>8</v>
      </c>
    </row>
    <row r="4" spans="2:6" x14ac:dyDescent="0.25">
      <c r="B4" s="1" t="s">
        <v>1</v>
      </c>
      <c r="C4" s="1" t="s">
        <v>2</v>
      </c>
      <c r="D4" s="1" t="s">
        <v>3</v>
      </c>
      <c r="E4" s="1" t="s">
        <v>4</v>
      </c>
    </row>
    <row r="5" spans="2:6" x14ac:dyDescent="0.25">
      <c r="B5" s="1">
        <v>0</v>
      </c>
      <c r="C5" s="1">
        <v>1000</v>
      </c>
      <c r="E5" s="2">
        <f>C5</f>
        <v>1000</v>
      </c>
    </row>
    <row r="6" spans="2:6" x14ac:dyDescent="0.25">
      <c r="B6" s="1">
        <v>1</v>
      </c>
      <c r="C6" s="1">
        <v>0</v>
      </c>
      <c r="D6" s="1">
        <v>0.06</v>
      </c>
      <c r="E6" s="2">
        <f>(E5+C6)*(1+D6)</f>
        <v>1060</v>
      </c>
      <c r="F6" s="3"/>
    </row>
    <row r="7" spans="2:6" x14ac:dyDescent="0.25">
      <c r="B7" s="1">
        <v>2</v>
      </c>
      <c r="C7" s="1">
        <v>500</v>
      </c>
      <c r="D7" s="1">
        <v>-0.03</v>
      </c>
      <c r="E7" s="2">
        <f t="shared" ref="E7:E9" si="0">(E6+C7)*(1+D7)</f>
        <v>1513.2</v>
      </c>
      <c r="F7" s="3"/>
    </row>
    <row r="8" spans="2:6" x14ac:dyDescent="0.25">
      <c r="B8" s="1">
        <v>3</v>
      </c>
      <c r="C8" s="1">
        <v>0</v>
      </c>
      <c r="D8" s="1">
        <v>0.05</v>
      </c>
      <c r="E8" s="2">
        <f t="shared" si="0"/>
        <v>1588.8600000000001</v>
      </c>
      <c r="F8" s="3"/>
    </row>
    <row r="9" spans="2:6" x14ac:dyDescent="0.25">
      <c r="B9" s="1">
        <v>4</v>
      </c>
      <c r="C9" s="1">
        <v>0</v>
      </c>
      <c r="D9" s="1">
        <v>0.02</v>
      </c>
      <c r="E9" s="4">
        <f t="shared" si="0"/>
        <v>1620.6372000000001</v>
      </c>
      <c r="F9" s="3"/>
    </row>
    <row r="11" spans="2:6" x14ac:dyDescent="0.25">
      <c r="B11" s="1" t="s">
        <v>5</v>
      </c>
      <c r="C11" s="1" t="s">
        <v>6</v>
      </c>
      <c r="D11" s="5">
        <f>(1+D6)*(1+D7)*(1+D8)*(1+D9)-1</f>
        <v>0.10120219999999991</v>
      </c>
    </row>
    <row r="12" spans="2:6" x14ac:dyDescent="0.25">
      <c r="C12" s="1" t="s">
        <v>7</v>
      </c>
      <c r="D12" s="6">
        <v>9.6960115800673694E-2</v>
      </c>
      <c r="E12" s="7">
        <f>C5*(1+D12)+C7*(1+D12)^0.5</f>
        <v>1620.6394346114976</v>
      </c>
    </row>
  </sheetData>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9A441-3182-41F1-A06F-F135B2A34285}">
  <dimension ref="B3:N93"/>
  <sheetViews>
    <sheetView tabSelected="1" topLeftCell="A75" zoomScaleNormal="100" workbookViewId="0">
      <selection activeCell="F99" sqref="F99"/>
    </sheetView>
  </sheetViews>
  <sheetFormatPr defaultRowHeight="15" x14ac:dyDescent="0.25"/>
  <cols>
    <col min="2" max="2" width="6.85546875" bestFit="1" customWidth="1"/>
    <col min="3" max="3" width="12.5703125" customWidth="1"/>
    <col min="4" max="4" width="20.5703125" bestFit="1" customWidth="1"/>
    <col min="5" max="14" width="12.5703125" customWidth="1"/>
  </cols>
  <sheetData>
    <row r="3" spans="3:5" s="25" customFormat="1" ht="15.75" x14ac:dyDescent="0.25">
      <c r="C3" s="28" t="s">
        <v>52</v>
      </c>
    </row>
    <row r="4" spans="3:5" s="25" customFormat="1" ht="15.75" x14ac:dyDescent="0.25">
      <c r="C4" s="38" t="s">
        <v>51</v>
      </c>
    </row>
    <row r="5" spans="3:5" s="25" customFormat="1" ht="15.75" x14ac:dyDescent="0.25">
      <c r="C5" s="38" t="s">
        <v>50</v>
      </c>
    </row>
    <row r="6" spans="3:5" s="25" customFormat="1" ht="15.75" x14ac:dyDescent="0.25">
      <c r="C6" s="38" t="s">
        <v>49</v>
      </c>
    </row>
    <row r="7" spans="3:5" s="25" customFormat="1" ht="15.75" x14ac:dyDescent="0.25">
      <c r="C7" s="28"/>
    </row>
    <row r="8" spans="3:5" s="25" customFormat="1" ht="16.5" thickBot="1" x14ac:dyDescent="0.3">
      <c r="D8" s="37" t="s">
        <v>48</v>
      </c>
      <c r="E8" s="36" t="s">
        <v>47</v>
      </c>
    </row>
    <row r="9" spans="3:5" s="25" customFormat="1" ht="17.25" thickTop="1" thickBot="1" x14ac:dyDescent="0.3">
      <c r="D9" s="35" t="s">
        <v>46</v>
      </c>
      <c r="E9" s="32">
        <v>650</v>
      </c>
    </row>
    <row r="10" spans="3:5" s="25" customFormat="1" ht="16.5" thickBot="1" x14ac:dyDescent="0.3">
      <c r="D10" s="34" t="s">
        <v>45</v>
      </c>
      <c r="E10" s="30">
        <v>320</v>
      </c>
    </row>
    <row r="11" spans="3:5" s="25" customFormat="1" ht="16.5" thickBot="1" x14ac:dyDescent="0.3">
      <c r="D11" s="35" t="s">
        <v>44</v>
      </c>
      <c r="E11" s="32">
        <v>30</v>
      </c>
    </row>
    <row r="12" spans="3:5" s="25" customFormat="1" ht="16.5" thickBot="1" x14ac:dyDescent="0.3">
      <c r="D12" s="31" t="s">
        <v>43</v>
      </c>
      <c r="E12" s="30">
        <v>1000</v>
      </c>
    </row>
    <row r="13" spans="3:5" s="25" customFormat="1" ht="16.5" thickBot="1" x14ac:dyDescent="0.3">
      <c r="D13" s="35" t="s">
        <v>42</v>
      </c>
      <c r="E13" s="32">
        <v>350</v>
      </c>
    </row>
    <row r="14" spans="3:5" s="25" customFormat="1" ht="16.5" thickBot="1" x14ac:dyDescent="0.3">
      <c r="D14" s="34" t="s">
        <v>41</v>
      </c>
      <c r="E14" s="30">
        <v>150</v>
      </c>
    </row>
    <row r="15" spans="3:5" s="25" customFormat="1" ht="16.5" thickBot="1" x14ac:dyDescent="0.3">
      <c r="D15" s="33" t="s">
        <v>40</v>
      </c>
      <c r="E15" s="32">
        <v>500</v>
      </c>
    </row>
    <row r="16" spans="3:5" s="25" customFormat="1" ht="16.5" thickBot="1" x14ac:dyDescent="0.3">
      <c r="D16" s="31" t="s">
        <v>39</v>
      </c>
      <c r="E16" s="30">
        <v>500</v>
      </c>
    </row>
    <row r="17" spans="2:14" s="25" customFormat="1" ht="15.75" x14ac:dyDescent="0.25">
      <c r="C17" s="29"/>
      <c r="E17" s="27"/>
    </row>
    <row r="18" spans="2:14" s="25" customFormat="1" ht="15.75" x14ac:dyDescent="0.25">
      <c r="C18" s="25" t="s">
        <v>38</v>
      </c>
      <c r="E18" s="27"/>
    </row>
    <row r="19" spans="2:14" s="25" customFormat="1" ht="15.75" x14ac:dyDescent="0.25">
      <c r="C19" s="28"/>
      <c r="E19" s="27"/>
    </row>
    <row r="20" spans="2:14" s="25" customFormat="1" ht="15.75" x14ac:dyDescent="0.25"/>
    <row r="21" spans="2:14" s="25" customFormat="1" ht="15.75" x14ac:dyDescent="0.25">
      <c r="B21" s="26" t="s">
        <v>37</v>
      </c>
      <c r="C21" s="25" t="s">
        <v>36</v>
      </c>
    </row>
    <row r="22" spans="2:14" s="25" customFormat="1" ht="15.75" x14ac:dyDescent="0.25"/>
    <row r="23" spans="2:14" x14ac:dyDescent="0.25">
      <c r="C23" s="9" t="s">
        <v>11</v>
      </c>
      <c r="D23" s="8"/>
      <c r="E23" s="8"/>
      <c r="F23" s="8"/>
      <c r="G23" s="8"/>
      <c r="H23" s="8"/>
      <c r="I23" s="8"/>
      <c r="J23" s="8"/>
      <c r="K23" s="8"/>
      <c r="L23" s="8"/>
      <c r="M23" s="8"/>
      <c r="N23" s="8"/>
    </row>
    <row r="24" spans="2:14" ht="15.75" thickBot="1" x14ac:dyDescent="0.3"/>
    <row r="25" spans="2:14" ht="15.75" thickBot="1" x14ac:dyDescent="0.3">
      <c r="C25" t="s">
        <v>35</v>
      </c>
      <c r="E25" s="23">
        <f>C29</f>
        <v>0.15</v>
      </c>
    </row>
    <row r="27" spans="2:14" x14ac:dyDescent="0.25">
      <c r="C27" s="9" t="s">
        <v>9</v>
      </c>
      <c r="D27" s="8"/>
      <c r="E27" s="8"/>
      <c r="F27" s="8"/>
      <c r="G27" s="8"/>
      <c r="H27" s="8"/>
      <c r="I27" s="8"/>
      <c r="J27" s="8"/>
      <c r="K27" s="8"/>
      <c r="L27" s="8"/>
      <c r="M27" s="8"/>
      <c r="N27" s="8"/>
    </row>
    <row r="29" spans="2:14" x14ac:dyDescent="0.25">
      <c r="C29">
        <f>150/(E15+E16)</f>
        <v>0.15</v>
      </c>
    </row>
    <row r="31" spans="2:14" x14ac:dyDescent="0.25">
      <c r="B31" s="24" t="s">
        <v>34</v>
      </c>
      <c r="C31" t="s">
        <v>33</v>
      </c>
    </row>
    <row r="33" spans="2:14" x14ac:dyDescent="0.25">
      <c r="C33" s="9" t="s">
        <v>11</v>
      </c>
      <c r="D33" s="8"/>
      <c r="E33" s="8"/>
      <c r="F33" s="8"/>
      <c r="G33" s="8"/>
      <c r="H33" s="8"/>
      <c r="I33" s="8"/>
      <c r="J33" s="8"/>
      <c r="K33" s="8"/>
      <c r="L33" s="8"/>
      <c r="M33" s="8"/>
      <c r="N33" s="8"/>
    </row>
    <row r="34" spans="2:14" ht="15.75" thickBot="1" x14ac:dyDescent="0.3"/>
    <row r="35" spans="2:14" ht="15.75" thickBot="1" x14ac:dyDescent="0.3">
      <c r="C35" t="s">
        <v>32</v>
      </c>
      <c r="E35" s="23">
        <f>C39</f>
        <v>0.4</v>
      </c>
    </row>
    <row r="37" spans="2:14" x14ac:dyDescent="0.25">
      <c r="C37" s="9" t="s">
        <v>9</v>
      </c>
      <c r="D37" s="8"/>
      <c r="E37" s="8"/>
      <c r="F37" s="8"/>
      <c r="G37" s="8"/>
      <c r="H37" s="8"/>
      <c r="I37" s="8"/>
      <c r="J37" s="8"/>
      <c r="K37" s="8"/>
      <c r="L37" s="8"/>
      <c r="M37" s="8"/>
      <c r="N37" s="8"/>
    </row>
    <row r="39" spans="2:14" x14ac:dyDescent="0.25">
      <c r="C39">
        <f>(1200-E15-E16)/E16</f>
        <v>0.4</v>
      </c>
    </row>
    <row r="41" spans="2:14" x14ac:dyDescent="0.25">
      <c r="B41" s="11" t="s">
        <v>31</v>
      </c>
      <c r="C41" t="s">
        <v>30</v>
      </c>
    </row>
    <row r="43" spans="2:14" x14ac:dyDescent="0.25">
      <c r="C43" t="s">
        <v>29</v>
      </c>
    </row>
    <row r="45" spans="2:14" x14ac:dyDescent="0.25">
      <c r="B45" s="11" t="s">
        <v>28</v>
      </c>
      <c r="C45" t="s">
        <v>27</v>
      </c>
    </row>
    <row r="46" spans="2:14" s="22" customFormat="1" ht="13.9" customHeight="1" x14ac:dyDescent="0.25">
      <c r="B46"/>
      <c r="C46"/>
      <c r="D46"/>
      <c r="E46"/>
      <c r="F46"/>
      <c r="G46"/>
      <c r="H46"/>
      <c r="I46"/>
      <c r="J46"/>
      <c r="K46"/>
      <c r="L46"/>
      <c r="M46"/>
      <c r="N46"/>
    </row>
    <row r="47" spans="2:14" x14ac:dyDescent="0.25">
      <c r="C47" s="9" t="s">
        <v>11</v>
      </c>
      <c r="D47" s="8"/>
      <c r="E47" s="8"/>
      <c r="F47" s="8"/>
      <c r="G47" s="8"/>
      <c r="H47" s="8"/>
      <c r="I47" s="8"/>
      <c r="J47" s="8"/>
      <c r="K47" s="8"/>
      <c r="L47" s="8"/>
      <c r="M47" s="8"/>
      <c r="N47" s="8"/>
    </row>
    <row r="48" spans="2:14" ht="15.75" thickBot="1" x14ac:dyDescent="0.3"/>
    <row r="49" spans="2:14" ht="15.75" thickBot="1" x14ac:dyDescent="0.3">
      <c r="C49" t="s">
        <v>26</v>
      </c>
      <c r="E49" s="12">
        <f>C53</f>
        <v>100</v>
      </c>
    </row>
    <row r="51" spans="2:14" x14ac:dyDescent="0.25">
      <c r="C51" s="9" t="s">
        <v>9</v>
      </c>
      <c r="D51" s="8"/>
      <c r="E51" s="8"/>
      <c r="F51" s="8"/>
      <c r="G51" s="8"/>
      <c r="H51" s="8"/>
      <c r="I51" s="8"/>
      <c r="J51" s="8"/>
      <c r="K51" s="8"/>
      <c r="L51" s="8"/>
      <c r="M51" s="8"/>
      <c r="N51" s="8"/>
    </row>
    <row r="52" spans="2:14" x14ac:dyDescent="0.25">
      <c r="C52" s="21"/>
    </row>
    <row r="53" spans="2:14" x14ac:dyDescent="0.25">
      <c r="C53">
        <f>1000*10%</f>
        <v>100</v>
      </c>
    </row>
    <row r="55" spans="2:14" x14ac:dyDescent="0.25">
      <c r="B55" s="11" t="s">
        <v>25</v>
      </c>
      <c r="C55" t="s">
        <v>24</v>
      </c>
    </row>
    <row r="57" spans="2:14" x14ac:dyDescent="0.25">
      <c r="C57" s="9" t="s">
        <v>11</v>
      </c>
      <c r="D57" s="8"/>
      <c r="E57" s="8"/>
      <c r="F57" s="8"/>
      <c r="G57" s="8"/>
      <c r="H57" s="8"/>
      <c r="I57" s="8"/>
      <c r="J57" s="8"/>
      <c r="K57" s="8"/>
      <c r="L57" s="8"/>
      <c r="M57" s="8"/>
      <c r="N57" s="8"/>
    </row>
    <row r="58" spans="2:14" ht="15.75" thickBot="1" x14ac:dyDescent="0.3"/>
    <row r="59" spans="2:14" ht="15.75" thickBot="1" x14ac:dyDescent="0.3">
      <c r="C59" t="s">
        <v>23</v>
      </c>
      <c r="E59" s="20">
        <f>C72</f>
        <v>8</v>
      </c>
    </row>
    <row r="61" spans="2:14" x14ac:dyDescent="0.25">
      <c r="C61" s="9" t="s">
        <v>9</v>
      </c>
      <c r="D61" s="8"/>
      <c r="E61" s="8"/>
      <c r="F61" s="8"/>
      <c r="G61" s="8"/>
      <c r="H61" s="8"/>
      <c r="I61" s="8"/>
      <c r="J61" s="8"/>
      <c r="K61" s="8"/>
      <c r="L61" s="8"/>
      <c r="M61" s="8"/>
      <c r="N61" s="8"/>
    </row>
    <row r="63" spans="2:14" x14ac:dyDescent="0.25">
      <c r="H63" s="19" t="s">
        <v>22</v>
      </c>
    </row>
    <row r="64" spans="2:14" ht="15.75" thickBot="1" x14ac:dyDescent="0.3">
      <c r="C64" s="18"/>
      <c r="D64" s="17" t="s">
        <v>21</v>
      </c>
      <c r="E64" s="17" t="s">
        <v>20</v>
      </c>
      <c r="F64" s="17" t="s">
        <v>19</v>
      </c>
      <c r="G64" s="17" t="s">
        <v>18</v>
      </c>
      <c r="H64" s="17" t="s">
        <v>18</v>
      </c>
      <c r="I64" s="17" t="s">
        <v>17</v>
      </c>
    </row>
    <row r="65" spans="2:14" ht="16.5" thickTop="1" thickBot="1" x14ac:dyDescent="0.3">
      <c r="C65" s="16">
        <v>1</v>
      </c>
      <c r="D65" s="14">
        <v>1000</v>
      </c>
      <c r="E65" s="15">
        <v>0.1</v>
      </c>
      <c r="F65" s="14">
        <f>D65*E65</f>
        <v>100</v>
      </c>
      <c r="G65" s="13">
        <v>200</v>
      </c>
      <c r="H65" s="13">
        <f t="shared" ref="H65:H72" si="0">G65-F65</f>
        <v>100</v>
      </c>
      <c r="I65" s="13">
        <f t="shared" ref="I65:I71" si="1">D65-H65</f>
        <v>900</v>
      </c>
    </row>
    <row r="66" spans="2:14" ht="15.75" thickBot="1" x14ac:dyDescent="0.3">
      <c r="C66" s="16">
        <v>2</v>
      </c>
      <c r="D66" s="14">
        <f t="shared" ref="D66:D72" si="2">I65</f>
        <v>900</v>
      </c>
      <c r="E66" s="15">
        <f t="shared" ref="E66:E72" si="3">E65</f>
        <v>0.1</v>
      </c>
      <c r="F66" s="14">
        <v>90</v>
      </c>
      <c r="G66" s="13">
        <v>200</v>
      </c>
      <c r="H66" s="13">
        <f t="shared" si="0"/>
        <v>110</v>
      </c>
      <c r="I66" s="13">
        <f t="shared" si="1"/>
        <v>790</v>
      </c>
    </row>
    <row r="67" spans="2:14" ht="15.75" thickBot="1" x14ac:dyDescent="0.3">
      <c r="C67" s="16">
        <v>3</v>
      </c>
      <c r="D67" s="14">
        <f t="shared" si="2"/>
        <v>790</v>
      </c>
      <c r="E67" s="15">
        <f t="shared" si="3"/>
        <v>0.1</v>
      </c>
      <c r="F67" s="14">
        <v>79</v>
      </c>
      <c r="G67" s="13">
        <v>200</v>
      </c>
      <c r="H67" s="13">
        <f t="shared" si="0"/>
        <v>121</v>
      </c>
      <c r="I67" s="13">
        <f t="shared" si="1"/>
        <v>669</v>
      </c>
    </row>
    <row r="68" spans="2:14" ht="15.75" thickBot="1" x14ac:dyDescent="0.3">
      <c r="C68" s="16">
        <v>4</v>
      </c>
      <c r="D68" s="14">
        <f t="shared" si="2"/>
        <v>669</v>
      </c>
      <c r="E68" s="15">
        <f t="shared" si="3"/>
        <v>0.1</v>
      </c>
      <c r="F68" s="14">
        <v>66.900000000000006</v>
      </c>
      <c r="G68" s="13">
        <v>200</v>
      </c>
      <c r="H68" s="13">
        <f t="shared" si="0"/>
        <v>133.1</v>
      </c>
      <c r="I68" s="13">
        <f t="shared" si="1"/>
        <v>535.9</v>
      </c>
    </row>
    <row r="69" spans="2:14" ht="15.75" thickBot="1" x14ac:dyDescent="0.3">
      <c r="C69" s="16">
        <v>5</v>
      </c>
      <c r="D69" s="14">
        <f t="shared" si="2"/>
        <v>535.9</v>
      </c>
      <c r="E69" s="15">
        <f t="shared" si="3"/>
        <v>0.1</v>
      </c>
      <c r="F69" s="14">
        <v>53.59</v>
      </c>
      <c r="G69" s="13">
        <v>200</v>
      </c>
      <c r="H69" s="13">
        <f t="shared" si="0"/>
        <v>146.41</v>
      </c>
      <c r="I69" s="13">
        <f t="shared" si="1"/>
        <v>389.49</v>
      </c>
    </row>
    <row r="70" spans="2:14" ht="15.75" thickBot="1" x14ac:dyDescent="0.3">
      <c r="C70" s="16">
        <v>6</v>
      </c>
      <c r="D70" s="14">
        <f t="shared" si="2"/>
        <v>389.49</v>
      </c>
      <c r="E70" s="15">
        <f t="shared" si="3"/>
        <v>0.1</v>
      </c>
      <c r="F70" s="14">
        <v>38.949000000000005</v>
      </c>
      <c r="G70" s="13">
        <v>200</v>
      </c>
      <c r="H70" s="13">
        <f t="shared" si="0"/>
        <v>161.05099999999999</v>
      </c>
      <c r="I70" s="13">
        <f t="shared" si="1"/>
        <v>228.43900000000002</v>
      </c>
    </row>
    <row r="71" spans="2:14" ht="15.75" thickBot="1" x14ac:dyDescent="0.3">
      <c r="C71" s="16">
        <v>7</v>
      </c>
      <c r="D71" s="14">
        <f t="shared" si="2"/>
        <v>228.43900000000002</v>
      </c>
      <c r="E71" s="15">
        <f t="shared" si="3"/>
        <v>0.1</v>
      </c>
      <c r="F71" s="14">
        <v>22.843900000000005</v>
      </c>
      <c r="G71" s="13">
        <v>200</v>
      </c>
      <c r="H71" s="13">
        <f t="shared" si="0"/>
        <v>177.15609999999998</v>
      </c>
      <c r="I71" s="13">
        <f t="shared" si="1"/>
        <v>51.282900000000041</v>
      </c>
    </row>
    <row r="72" spans="2:14" ht="15.75" thickBot="1" x14ac:dyDescent="0.3">
      <c r="C72" s="16">
        <v>8</v>
      </c>
      <c r="D72" s="14">
        <f t="shared" si="2"/>
        <v>51.282900000000041</v>
      </c>
      <c r="E72" s="15">
        <f t="shared" si="3"/>
        <v>0.1</v>
      </c>
      <c r="F72" s="14">
        <v>5.1282900000000042</v>
      </c>
      <c r="G72" s="13">
        <f>F72+I71</f>
        <v>56.411190000000047</v>
      </c>
      <c r="H72" s="13">
        <f t="shared" si="0"/>
        <v>51.282900000000041</v>
      </c>
      <c r="I72" s="13">
        <v>0</v>
      </c>
    </row>
    <row r="74" spans="2:14" x14ac:dyDescent="0.25">
      <c r="B74" s="11" t="s">
        <v>16</v>
      </c>
      <c r="C74" t="s">
        <v>15</v>
      </c>
    </row>
    <row r="76" spans="2:14" x14ac:dyDescent="0.25">
      <c r="C76" s="9" t="s">
        <v>11</v>
      </c>
      <c r="D76" s="8"/>
      <c r="E76" s="8"/>
      <c r="F76" s="8"/>
      <c r="G76" s="8"/>
      <c r="H76" s="8"/>
      <c r="I76" s="8"/>
      <c r="J76" s="8"/>
      <c r="K76" s="8"/>
      <c r="L76" s="8"/>
      <c r="M76" s="8"/>
      <c r="N76" s="8"/>
    </row>
    <row r="77" spans="2:14" ht="15.75" thickBot="1" x14ac:dyDescent="0.3"/>
    <row r="78" spans="2:14" ht="15.75" thickBot="1" x14ac:dyDescent="0.3">
      <c r="C78" t="s">
        <v>14</v>
      </c>
      <c r="E78" s="12">
        <f>C82</f>
        <v>2000.0000000000002</v>
      </c>
    </row>
    <row r="80" spans="2:14" x14ac:dyDescent="0.25">
      <c r="C80" s="9" t="s">
        <v>9</v>
      </c>
      <c r="D80" s="8"/>
      <c r="E80" s="8"/>
      <c r="F80" s="8"/>
      <c r="G80" s="8"/>
      <c r="H80" s="8"/>
      <c r="I80" s="8"/>
      <c r="J80" s="8"/>
      <c r="K80" s="8"/>
      <c r="L80" s="8"/>
      <c r="M80" s="8"/>
      <c r="N80" s="8"/>
    </row>
    <row r="82" spans="2:14" ht="15" customHeight="1" x14ac:dyDescent="0.25">
      <c r="C82">
        <f>200/(12%-2%)</f>
        <v>2000.0000000000002</v>
      </c>
    </row>
    <row r="85" spans="2:14" ht="15" customHeight="1" x14ac:dyDescent="0.25">
      <c r="B85" s="11" t="s">
        <v>13</v>
      </c>
      <c r="C85" t="s">
        <v>12</v>
      </c>
    </row>
    <row r="87" spans="2:14" ht="15" customHeight="1" x14ac:dyDescent="0.25">
      <c r="C87" s="9" t="s">
        <v>11</v>
      </c>
      <c r="D87" s="8"/>
      <c r="E87" s="8"/>
      <c r="F87" s="8"/>
      <c r="G87" s="8"/>
      <c r="H87" s="8"/>
      <c r="I87" s="8"/>
      <c r="J87" s="8"/>
      <c r="K87" s="8"/>
      <c r="L87" s="8"/>
      <c r="M87" s="8"/>
      <c r="N87" s="8"/>
    </row>
    <row r="88" spans="2:14" ht="15.75" thickBot="1" x14ac:dyDescent="0.3"/>
    <row r="89" spans="2:14" ht="15.75" thickBot="1" x14ac:dyDescent="0.3">
      <c r="C89" t="s">
        <v>10</v>
      </c>
      <c r="E89" s="10">
        <f>C93</f>
        <v>0.33352143216332397</v>
      </c>
    </row>
    <row r="91" spans="2:14" x14ac:dyDescent="0.25">
      <c r="C91" s="9" t="s">
        <v>9</v>
      </c>
      <c r="D91" s="8"/>
      <c r="E91" s="8"/>
      <c r="F91" s="8"/>
      <c r="G91" s="8"/>
      <c r="H91" s="8"/>
      <c r="I91" s="8"/>
      <c r="J91" s="8"/>
      <c r="K91" s="8"/>
      <c r="L91" s="8"/>
      <c r="M91" s="8"/>
      <c r="N91" s="8"/>
    </row>
    <row r="93" spans="2:14" x14ac:dyDescent="0.25">
      <c r="C93">
        <f>(E78/200)^(1/E59)-1</f>
        <v>0.33352143216332397</v>
      </c>
    </row>
  </sheetData>
  <pageMargins left="0.7" right="0.7" top="0.75" bottom="0.75" header="0.3" footer="0.3"/>
  <pageSetup orientation="portrait" horizontalDpi="240" verticalDpi="24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Q8 Answer</vt:lpstr>
      <vt:lpstr>Q8 Answer (2)</vt:lpstr>
      <vt:lpstr>Q10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Shizhou Chen</dc:creator>
  <cp:lastModifiedBy>Aleshia Zionce</cp:lastModifiedBy>
  <dcterms:created xsi:type="dcterms:W3CDTF">2024-12-12T23:57:38Z</dcterms:created>
  <dcterms:modified xsi:type="dcterms:W3CDTF">2025-01-20T19:28:35Z</dcterms:modified>
</cp:coreProperties>
</file>