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84CAB70A-D477-4CA3-9643-971056FE3156}" xr6:coauthVersionLast="47" xr6:coauthVersionMax="47" xr10:uidLastSave="{00000000-0000-0000-0000-000000000000}"/>
  <bookViews>
    <workbookView xWindow="780" yWindow="780" windowWidth="21600" windowHeight="11295" xr2:uid="{5C90CDC4-57A3-4A06-A134-39721A498089}"/>
  </bookViews>
  <sheets>
    <sheet name="Q6 Part A" sheetId="7" r:id="rId1"/>
    <sheet name="Market Growth Tree" sheetId="5" r:id="rId2"/>
    <sheet name="Probability Tree" sheetId="4" r:id="rId3"/>
    <sheet name="Solved Part 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" l="1"/>
  <c r="B3" i="6" s="1"/>
  <c r="H90" i="6"/>
  <c r="H75" i="6"/>
  <c r="H60" i="6"/>
  <c r="H45" i="6"/>
  <c r="H30" i="6"/>
  <c r="H15" i="6"/>
  <c r="K97" i="4"/>
  <c r="K96" i="4"/>
  <c r="K95" i="4"/>
  <c r="K92" i="4"/>
  <c r="K91" i="4"/>
  <c r="K90" i="4"/>
  <c r="K87" i="4"/>
  <c r="K86" i="4"/>
  <c r="K85" i="4"/>
  <c r="K82" i="4"/>
  <c r="K81" i="4"/>
  <c r="K80" i="4"/>
  <c r="K77" i="4"/>
  <c r="K76" i="4"/>
  <c r="K75" i="4"/>
  <c r="K72" i="4"/>
  <c r="K71" i="4"/>
  <c r="K70" i="4"/>
  <c r="K67" i="4"/>
  <c r="K66" i="4"/>
  <c r="K65" i="4"/>
  <c r="K62" i="4"/>
  <c r="K61" i="4"/>
  <c r="K60" i="4"/>
  <c r="K57" i="4"/>
  <c r="K56" i="4"/>
  <c r="K55" i="4"/>
  <c r="K52" i="4"/>
  <c r="K51" i="4"/>
  <c r="K50" i="4"/>
  <c r="K47" i="4"/>
  <c r="K46" i="4"/>
  <c r="K45" i="4"/>
  <c r="K42" i="4"/>
  <c r="K41" i="4"/>
  <c r="K40" i="4"/>
  <c r="K37" i="4"/>
  <c r="K36" i="4"/>
  <c r="K35" i="4"/>
  <c r="K32" i="4"/>
  <c r="K31" i="4"/>
  <c r="K30" i="4"/>
  <c r="K27" i="4"/>
  <c r="K26" i="4"/>
  <c r="K25" i="4"/>
  <c r="K10" i="4"/>
  <c r="K11" i="4"/>
  <c r="K12" i="4"/>
  <c r="K15" i="4"/>
  <c r="K16" i="4"/>
  <c r="K17" i="4"/>
  <c r="K20" i="4"/>
  <c r="K21" i="4"/>
  <c r="K22" i="4"/>
  <c r="K97" i="5"/>
  <c r="K96" i="5"/>
  <c r="K95" i="5"/>
  <c r="K92" i="5"/>
  <c r="K91" i="5"/>
  <c r="K90" i="5"/>
  <c r="K87" i="5"/>
  <c r="K86" i="5"/>
  <c r="K85" i="5"/>
  <c r="K82" i="5"/>
  <c r="K81" i="5"/>
  <c r="K80" i="5"/>
  <c r="K77" i="5"/>
  <c r="K76" i="5"/>
  <c r="K75" i="5"/>
  <c r="K72" i="5"/>
  <c r="K71" i="5"/>
  <c r="K70" i="5"/>
  <c r="K67" i="5"/>
  <c r="K66" i="5"/>
  <c r="K65" i="5"/>
  <c r="K62" i="5"/>
  <c r="K61" i="5"/>
  <c r="K60" i="5"/>
  <c r="K57" i="5"/>
  <c r="K56" i="5"/>
  <c r="K55" i="5"/>
  <c r="K52" i="5"/>
  <c r="K51" i="5"/>
  <c r="K50" i="5"/>
  <c r="K47" i="5"/>
  <c r="K46" i="5"/>
  <c r="K45" i="5"/>
  <c r="K42" i="5"/>
  <c r="K41" i="5"/>
  <c r="K40" i="5"/>
  <c r="K37" i="5"/>
  <c r="K36" i="5"/>
  <c r="K35" i="5"/>
  <c r="K32" i="5"/>
  <c r="K31" i="5"/>
  <c r="K30" i="5"/>
  <c r="K27" i="5"/>
  <c r="K26" i="5"/>
  <c r="K25" i="5"/>
  <c r="H3" i="7"/>
  <c r="H5" i="7"/>
  <c r="E5" i="7"/>
  <c r="H4" i="7"/>
  <c r="K4" i="7"/>
  <c r="K5" i="7"/>
  <c r="B5" i="7"/>
  <c r="E4" i="7"/>
  <c r="B4" i="7"/>
  <c r="K3" i="7"/>
  <c r="E3" i="7"/>
  <c r="B3" i="7"/>
  <c r="B51" i="6"/>
  <c r="B4" i="6" s="1"/>
  <c r="E75" i="6"/>
  <c r="E30" i="6"/>
  <c r="E77" i="6"/>
  <c r="E32" i="6"/>
  <c r="E5" i="6" s="1"/>
  <c r="E76" i="6"/>
  <c r="E31" i="6"/>
  <c r="H61" i="6"/>
  <c r="H47" i="6"/>
  <c r="B5" i="6"/>
  <c r="K3" i="6"/>
  <c r="H77" i="5"/>
  <c r="H76" i="5"/>
  <c r="H75" i="5"/>
  <c r="H92" i="5"/>
  <c r="H91" i="5"/>
  <c r="H90" i="5"/>
  <c r="H47" i="5"/>
  <c r="H46" i="5"/>
  <c r="H45" i="5"/>
  <c r="H62" i="5"/>
  <c r="H61" i="5"/>
  <c r="H60" i="5"/>
  <c r="H17" i="5"/>
  <c r="K12" i="5" s="1"/>
  <c r="H16" i="5"/>
  <c r="K11" i="5" s="1"/>
  <c r="H15" i="5"/>
  <c r="K10" i="5" s="1"/>
  <c r="K22" i="5"/>
  <c r="K21" i="5"/>
  <c r="K20" i="5"/>
  <c r="H32" i="5"/>
  <c r="H31" i="5"/>
  <c r="H30" i="5"/>
  <c r="K17" i="5"/>
  <c r="K16" i="5"/>
  <c r="K15" i="5"/>
  <c r="E77" i="5"/>
  <c r="E76" i="5"/>
  <c r="E75" i="5"/>
  <c r="E32" i="5"/>
  <c r="E31" i="5"/>
  <c r="E30" i="5"/>
  <c r="K46" i="6"/>
  <c r="H92" i="4"/>
  <c r="H91" i="4"/>
  <c r="H90" i="4"/>
  <c r="H77" i="4"/>
  <c r="H76" i="4"/>
  <c r="H75" i="4"/>
  <c r="H62" i="4"/>
  <c r="H61" i="4"/>
  <c r="H60" i="4"/>
  <c r="H47" i="4"/>
  <c r="H46" i="4"/>
  <c r="H45" i="4"/>
  <c r="H32" i="4"/>
  <c r="H31" i="4"/>
  <c r="H30" i="4"/>
  <c r="H17" i="4"/>
  <c r="H16" i="4"/>
  <c r="H15" i="4"/>
  <c r="K71" i="6" l="1"/>
  <c r="K17" i="6"/>
  <c r="K16" i="6"/>
  <c r="K97" i="6"/>
  <c r="H91" i="6"/>
  <c r="H76" i="6"/>
  <c r="H92" i="6"/>
  <c r="K72" i="6"/>
  <c r="K82" i="6"/>
  <c r="E4" i="6"/>
  <c r="K56" i="6"/>
  <c r="K87" i="6"/>
  <c r="K32" i="6"/>
  <c r="K36" i="6"/>
  <c r="H32" i="6"/>
  <c r="K31" i="6"/>
  <c r="H17" i="6"/>
  <c r="K86" i="6"/>
  <c r="K41" i="6"/>
  <c r="K42" i="6"/>
  <c r="H62" i="6"/>
  <c r="K76" i="6"/>
  <c r="K91" i="6"/>
  <c r="K77" i="6"/>
  <c r="H77" i="6"/>
  <c r="H16" i="6"/>
  <c r="K27" i="6"/>
  <c r="K47" i="6"/>
  <c r="H31" i="6"/>
  <c r="H5" i="6"/>
  <c r="H46" i="6"/>
  <c r="N3" i="7"/>
  <c r="N5" i="7"/>
  <c r="N4" i="7"/>
  <c r="E3" i="6"/>
  <c r="K96" i="6"/>
  <c r="K57" i="6"/>
  <c r="K62" i="6"/>
  <c r="K66" i="6"/>
  <c r="K92" i="6"/>
  <c r="K61" i="6"/>
  <c r="K67" i="6"/>
  <c r="K81" i="6"/>
  <c r="K21" i="6"/>
  <c r="K11" i="6"/>
  <c r="K37" i="6"/>
  <c r="K51" i="6"/>
  <c r="K22" i="6"/>
  <c r="K12" i="6"/>
  <c r="K26" i="6"/>
  <c r="K52" i="6"/>
  <c r="H4" i="6" l="1"/>
  <c r="H3" i="6"/>
  <c r="N3" i="6" s="1"/>
  <c r="K4" i="6"/>
  <c r="N4" i="6" s="1"/>
  <c r="K5" i="6"/>
  <c r="N5" i="6" s="1"/>
</calcChain>
</file>

<file path=xl/sharedStrings.xml><?xml version="1.0" encoding="utf-8"?>
<sst xmlns="http://schemas.openxmlformats.org/spreadsheetml/2006/main" count="442" uniqueCount="9">
  <si>
    <t>Time</t>
  </si>
  <si>
    <t>Partner</t>
  </si>
  <si>
    <t>Buy</t>
  </si>
  <si>
    <t>Build</t>
  </si>
  <si>
    <t>0% Growth</t>
  </si>
  <si>
    <t>10% Growth</t>
  </si>
  <si>
    <t>Total</t>
  </si>
  <si>
    <t>5% Growth</t>
  </si>
  <si>
    <t>-5% Decline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</si>
</sst>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4" fontId="0" fillId="2" borderId="0" xfId="0" applyNumberFormat="1" applyFill="1"/>
    <xf numFmtId="0" fontId="1" fillId="0" borderId="0" xfId="0" applyFont="1"/>
    <xf numFmtId="0" fontId="0" fillId="0" borderId="0" xfId="0" quotePrefix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2" fontId="0" fillId="0" borderId="0" xfId="0" applyNumberFormat="1"/>
    <xf numFmtId="165" fontId="0" fillId="0" borderId="0" xfId="0" applyNumberFormat="1"/>
    <xf numFmtId="9" fontId="0" fillId="5" borderId="0" xfId="0" applyNumberFormat="1" applyFill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3F99E2E-5F4D-4A7A-AE22-0251E888440D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C20437D-4C36-403F-895F-3B82E66498FB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460F114-6CF0-4D3D-86A1-52181D8101A1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17BE9BE-8AFC-41E1-A2B8-E9D4F783E327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0EABD36-56A7-4682-A79B-0CBD613D1BBF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3790BC-6472-4E57-B03F-0845AC8A7AE8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CB2B983-324D-4C44-8CBC-FABC7AF04C22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B6344AB-5F07-4E58-BEDE-FE03078C6F6C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D0CE28F-1723-4415-88D0-98CC8C17556A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58B928B-0F9B-49A6-9DCE-3EA7CB8C14BB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6AB40BB-F42B-4DEA-8322-76D1D270EF68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C3D4FD1-D617-46AF-812D-EA6866A73269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8CE1E91-14B3-4FCE-A841-CC9928BE7ABE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BE27456-6275-43FF-B683-B76D5784E7FE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12D890B-DEF4-457E-BF63-E5EA7D870AFC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04D5878-7BF2-4E81-8386-873583651D58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EE48A14D-7ABB-492E-962D-8E205E392FB4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E3DA083-1F99-4BC1-9ED8-ABBB47124C53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C6BFCD48-F8A1-4047-BD6C-99C5C5AE3A7B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7F59D9FF-AB61-4FE3-A9ED-36DF47A8DBFA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7C186CB1-12DA-4760-8618-E34001A265D8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79AF2FD3-297D-4EE8-929B-401E35A9F96A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BD02C55E-E31B-4255-AE9A-8D606AD4B564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387FC1B2-7A98-45EF-A025-015D62EDFBA0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176893</xdr:rowOff>
    </xdr:from>
    <xdr:to>
      <xdr:col>3</xdr:col>
      <xdr:colOff>299357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F345857-31D4-4182-A876-670F7C44F27D}"/>
            </a:ext>
          </a:extLst>
        </xdr:cNvPr>
        <xdr:cNvCxnSpPr/>
      </xdr:nvCxnSpPr>
      <xdr:spPr>
        <a:xfrm flipV="1">
          <a:off x="1307225" y="6082393"/>
          <a:ext cx="820932" cy="35555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E5C2732-348B-43F0-BC59-4177E1D58A7C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15AD83D-C3BE-4F5A-AC69-15EBB6784247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2BA4AEA-83EE-4EDF-9489-F0B1EF099778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4B205BE-9FB9-42DE-A99C-E30C2F18F3EF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0B0982F-6A03-41BF-A96B-05E2DF916453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9E158A0-7862-4565-8542-CD5E82C99504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FFFE17A-06B5-446B-84EF-2163B4062971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F1DEAF-DBC0-45B9-B819-C3AC33FF3C54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3AF9139-801E-41FA-8701-705BABA303FC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7BEC406-77B9-495F-B0BB-7C573C2575CB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C7D90586-D96A-48DC-AAD4-1B5CBBA7E67A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62976F9-8351-46B3-B900-91C83B3773BA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EB37783-3C49-46D7-A8B9-E2C8AC3331E8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D1ED0FDC-D910-48DC-9417-5A4092C0F361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DCF0BAE-8A2E-4755-B2F2-C7E9E25F80EB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3EADC3A-464A-42A8-A610-95CA618AE5EC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BF5A210-3EE3-4BDE-95AE-249BE43E9A00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FFAF8D-B94B-47A9-A4E7-B96C25EF9B60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E8598DD-A7BE-4678-B38F-EDA1D53C35AC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7C64CBD-BAAE-46E6-B314-A0D4F4B6D6A0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C834D3D-1D9D-4943-8AAB-F46453C15BF2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813B283-A9D8-420C-AD49-2075A2EAF09C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D96BECE-8951-4773-BF73-8E4277C8B0C6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C60D2F7-2424-4558-9786-CE4592830355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895368BE-6990-4093-96D8-33DD9C824890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180975</xdr:rowOff>
    </xdr:from>
    <xdr:to>
      <xdr:col>3</xdr:col>
      <xdr:colOff>257175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95D1ED6E-F3AD-4C00-8078-E107BA849E37}"/>
            </a:ext>
          </a:extLst>
        </xdr:cNvPr>
        <xdr:cNvCxnSpPr/>
      </xdr:nvCxnSpPr>
      <xdr:spPr>
        <a:xfrm flipV="1">
          <a:off x="1307225" y="6086475"/>
          <a:ext cx="778750" cy="35514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9A4EAB6-CAA6-4237-99D5-3C6A975EB2EE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983EC4F-61E3-49C3-ACD8-3BE51E5CBBD8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B9388D2-AA46-47C9-B714-7DABC503D578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40F7B85-A0F1-4153-B084-05448AF5380B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7D0AE94-8D7E-401C-A0D2-78F2D21A736B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6CCB91E-D627-4F6B-8932-8BD6A406A40A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4EAEFAE-DADA-4F12-B661-5CBE390CFCCA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2CD3362-B3D1-4841-87F7-599EA80BF825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423CBE7-112A-4198-B9DC-CB31DC91F3D0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B0FEEF9-66E8-4EEB-A86B-5118A71763F9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BC89ED6-747F-4465-BAD0-425F5AEA8E65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3B1657A-7479-4144-8796-D5F29EC01772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25A094-82D4-4429-AC4C-CCD8B1C7EF65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3513C85-5BAD-4F2A-B415-2BAE1454B010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9499357-C221-4AE2-8656-9A6B993954EE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0E670AE-3E7E-4D4D-9656-358C4A60D295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5ABA29B8-C1E8-4D3A-AF20-37DB4B7952C5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DE987F8-C5AD-4FF3-BE26-19A6BE31118E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B3D79F07-FA19-4AED-9B10-6C76EC1732C9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6172CDA-952E-4BA8-B88A-3B84216BFD8E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E5FD0867-4DE7-47D6-AAB8-5E4AA226E986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308B035-D898-486C-A60E-3ABC34B673D0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ABB50E1-CBDE-4D2F-8343-DD49B42839D5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285BDC1F-C86A-430A-95F3-A280D30CAD35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D2300973-90C9-4A47-9C9A-AA63A21FC0F6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180975</xdr:rowOff>
    </xdr:from>
    <xdr:to>
      <xdr:col>3</xdr:col>
      <xdr:colOff>257175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AA02B44B-FCED-4101-8717-78102B08DC67}"/>
            </a:ext>
          </a:extLst>
        </xdr:cNvPr>
        <xdr:cNvCxnSpPr/>
      </xdr:nvCxnSpPr>
      <xdr:spPr>
        <a:xfrm flipV="1">
          <a:off x="1307225" y="6086475"/>
          <a:ext cx="778750" cy="35514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9CA517A8-4302-4976-A63B-0FF74512FD30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95250</xdr:rowOff>
    </xdr:from>
    <xdr:to>
      <xdr:col>8</xdr:col>
      <xdr:colOff>552450</xdr:colOff>
      <xdr:row>15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2D0424-DE48-4600-BE6A-05380E029E34}"/>
            </a:ext>
          </a:extLst>
        </xdr:cNvPr>
        <xdr:cNvCxnSpPr/>
      </xdr:nvCxnSpPr>
      <xdr:spPr>
        <a:xfrm flipV="1">
          <a:off x="5324475" y="20002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15</xdr:row>
      <xdr:rowOff>85725</xdr:rowOff>
    </xdr:from>
    <xdr:to>
      <xdr:col>8</xdr:col>
      <xdr:colOff>561975</xdr:colOff>
      <xdr:row>15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F09863C-6106-4349-BEFA-A1EF2FC4F64A}"/>
            </a:ext>
          </a:extLst>
        </xdr:cNvPr>
        <xdr:cNvCxnSpPr/>
      </xdr:nvCxnSpPr>
      <xdr:spPr>
        <a:xfrm>
          <a:off x="5334000" y="29432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</xdr:colOff>
      <xdr:row>15</xdr:row>
      <xdr:rowOff>91965</xdr:rowOff>
    </xdr:from>
    <xdr:to>
      <xdr:col>8</xdr:col>
      <xdr:colOff>538655</xdr:colOff>
      <xdr:row>19</xdr:row>
      <xdr:rowOff>157655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949B29B-FE01-44F4-9157-9846868A1ACB}"/>
            </a:ext>
          </a:extLst>
        </xdr:cNvPr>
        <xdr:cNvCxnSpPr/>
      </xdr:nvCxnSpPr>
      <xdr:spPr>
        <a:xfrm>
          <a:off x="5331700" y="2949465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25</xdr:row>
      <xdr:rowOff>114300</xdr:rowOff>
    </xdr:from>
    <xdr:to>
      <xdr:col>8</xdr:col>
      <xdr:colOff>581025</xdr:colOff>
      <xdr:row>30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B922CF0-F855-4AC0-95FD-811201DCD8CA}"/>
            </a:ext>
          </a:extLst>
        </xdr:cNvPr>
        <xdr:cNvCxnSpPr/>
      </xdr:nvCxnSpPr>
      <xdr:spPr>
        <a:xfrm flipV="1">
          <a:off x="5353050" y="487680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30</xdr:row>
      <xdr:rowOff>104775</xdr:rowOff>
    </xdr:from>
    <xdr:to>
      <xdr:col>8</xdr:col>
      <xdr:colOff>590550</xdr:colOff>
      <xdr:row>30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0A128A1-3C77-4937-8E66-A9FB387FA488}"/>
            </a:ext>
          </a:extLst>
        </xdr:cNvPr>
        <xdr:cNvCxnSpPr/>
      </xdr:nvCxnSpPr>
      <xdr:spPr>
        <a:xfrm>
          <a:off x="5362575" y="581977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30</xdr:row>
      <xdr:rowOff>111015</xdr:rowOff>
    </xdr:from>
    <xdr:to>
      <xdr:col>8</xdr:col>
      <xdr:colOff>567230</xdr:colOff>
      <xdr:row>33</xdr:row>
      <xdr:rowOff>176705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90724AF-18A3-4B86-BF97-33EB4259EFFC}"/>
            </a:ext>
          </a:extLst>
        </xdr:cNvPr>
        <xdr:cNvCxnSpPr/>
      </xdr:nvCxnSpPr>
      <xdr:spPr>
        <a:xfrm>
          <a:off x="5360275" y="582601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123825</xdr:rowOff>
    </xdr:from>
    <xdr:to>
      <xdr:col>8</xdr:col>
      <xdr:colOff>581025</xdr:colOff>
      <xdr:row>45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F40C72C-E60F-42CF-8BD6-9EC664D716D4}"/>
            </a:ext>
          </a:extLst>
        </xdr:cNvPr>
        <xdr:cNvCxnSpPr/>
      </xdr:nvCxnSpPr>
      <xdr:spPr>
        <a:xfrm flipV="1">
          <a:off x="5353050" y="7743825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45</xdr:row>
      <xdr:rowOff>114300</xdr:rowOff>
    </xdr:from>
    <xdr:to>
      <xdr:col>8</xdr:col>
      <xdr:colOff>590550</xdr:colOff>
      <xdr:row>45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AC74AB11-5145-44C1-B97D-53ED4839B4AB}"/>
            </a:ext>
          </a:extLst>
        </xdr:cNvPr>
        <xdr:cNvCxnSpPr/>
      </xdr:nvCxnSpPr>
      <xdr:spPr>
        <a:xfrm>
          <a:off x="5362575" y="86868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54850</xdr:colOff>
      <xdr:row>45</xdr:row>
      <xdr:rowOff>120540</xdr:rowOff>
    </xdr:from>
    <xdr:to>
      <xdr:col>8</xdr:col>
      <xdr:colOff>567230</xdr:colOff>
      <xdr:row>48</xdr:row>
      <xdr:rowOff>186230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186E367-DB93-4986-BA39-0F64B7E010C5}"/>
            </a:ext>
          </a:extLst>
        </xdr:cNvPr>
        <xdr:cNvCxnSpPr/>
      </xdr:nvCxnSpPr>
      <xdr:spPr>
        <a:xfrm>
          <a:off x="5360275" y="8693040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</xdr:colOff>
      <xdr:row>55</xdr:row>
      <xdr:rowOff>122464</xdr:rowOff>
    </xdr:from>
    <xdr:to>
      <xdr:col>8</xdr:col>
      <xdr:colOff>587828</xdr:colOff>
      <xdr:row>60</xdr:row>
      <xdr:rowOff>112939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A491BA27-51BD-456E-8C82-C3AB5BBF3BD8}"/>
            </a:ext>
          </a:extLst>
        </xdr:cNvPr>
        <xdr:cNvCxnSpPr/>
      </xdr:nvCxnSpPr>
      <xdr:spPr>
        <a:xfrm flipV="1">
          <a:off x="5359853" y="10599964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63953</xdr:colOff>
      <xdr:row>60</xdr:row>
      <xdr:rowOff>112939</xdr:rowOff>
    </xdr:from>
    <xdr:to>
      <xdr:col>8</xdr:col>
      <xdr:colOff>597353</xdr:colOff>
      <xdr:row>60</xdr:row>
      <xdr:rowOff>112939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A7A39B7-7AB0-42CB-9886-04E4FA798578}"/>
            </a:ext>
          </a:extLst>
        </xdr:cNvPr>
        <xdr:cNvCxnSpPr/>
      </xdr:nvCxnSpPr>
      <xdr:spPr>
        <a:xfrm>
          <a:off x="5369378" y="115429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61653</xdr:colOff>
      <xdr:row>60</xdr:row>
      <xdr:rowOff>119179</xdr:rowOff>
    </xdr:from>
    <xdr:to>
      <xdr:col>8</xdr:col>
      <xdr:colOff>574033</xdr:colOff>
      <xdr:row>64</xdr:row>
      <xdr:rowOff>184869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FE3DBDC-5625-4EC0-8582-82C922F90D6F}"/>
            </a:ext>
          </a:extLst>
        </xdr:cNvPr>
        <xdr:cNvCxnSpPr/>
      </xdr:nvCxnSpPr>
      <xdr:spPr>
        <a:xfrm>
          <a:off x="5367078" y="11549179"/>
          <a:ext cx="512380" cy="82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70</xdr:row>
      <xdr:rowOff>108857</xdr:rowOff>
    </xdr:from>
    <xdr:to>
      <xdr:col>8</xdr:col>
      <xdr:colOff>560614</xdr:colOff>
      <xdr:row>75</xdr:row>
      <xdr:rowOff>99332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56BA73B2-B157-4F8B-983A-E5F3BA77E674}"/>
            </a:ext>
          </a:extLst>
        </xdr:cNvPr>
        <xdr:cNvCxnSpPr/>
      </xdr:nvCxnSpPr>
      <xdr:spPr>
        <a:xfrm flipV="1">
          <a:off x="5332639" y="13443857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36739</xdr:colOff>
      <xdr:row>75</xdr:row>
      <xdr:rowOff>99332</xdr:rowOff>
    </xdr:from>
    <xdr:to>
      <xdr:col>8</xdr:col>
      <xdr:colOff>570139</xdr:colOff>
      <xdr:row>75</xdr:row>
      <xdr:rowOff>99332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4C5855D-7B75-414D-99E5-04D0BAD2F56F}"/>
            </a:ext>
          </a:extLst>
        </xdr:cNvPr>
        <xdr:cNvCxnSpPr/>
      </xdr:nvCxnSpPr>
      <xdr:spPr>
        <a:xfrm>
          <a:off x="5342164" y="14386832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34439</xdr:colOff>
      <xdr:row>75</xdr:row>
      <xdr:rowOff>105572</xdr:rowOff>
    </xdr:from>
    <xdr:to>
      <xdr:col>8</xdr:col>
      <xdr:colOff>546819</xdr:colOff>
      <xdr:row>78</xdr:row>
      <xdr:rowOff>171262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1541F84-E2F4-4E5D-AD24-3BC5F865F5F4}"/>
            </a:ext>
          </a:extLst>
        </xdr:cNvPr>
        <xdr:cNvCxnSpPr/>
      </xdr:nvCxnSpPr>
      <xdr:spPr>
        <a:xfrm>
          <a:off x="5339864" y="14393072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</xdr:colOff>
      <xdr:row>85</xdr:row>
      <xdr:rowOff>95250</xdr:rowOff>
    </xdr:from>
    <xdr:to>
      <xdr:col>8</xdr:col>
      <xdr:colOff>574221</xdr:colOff>
      <xdr:row>90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B657E189-06D8-4925-8B14-A6087CEE3C23}"/>
            </a:ext>
          </a:extLst>
        </xdr:cNvPr>
        <xdr:cNvCxnSpPr/>
      </xdr:nvCxnSpPr>
      <xdr:spPr>
        <a:xfrm flipV="1">
          <a:off x="5346246" y="16287750"/>
          <a:ext cx="533400" cy="94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50346</xdr:colOff>
      <xdr:row>90</xdr:row>
      <xdr:rowOff>85725</xdr:rowOff>
    </xdr:from>
    <xdr:to>
      <xdr:col>8</xdr:col>
      <xdr:colOff>583746</xdr:colOff>
      <xdr:row>90</xdr:row>
      <xdr:rowOff>85725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7A194140-3261-423D-A9DC-5519359E0C45}"/>
            </a:ext>
          </a:extLst>
        </xdr:cNvPr>
        <xdr:cNvCxnSpPr/>
      </xdr:nvCxnSpPr>
      <xdr:spPr>
        <a:xfrm>
          <a:off x="5355771" y="172307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48046</xdr:colOff>
      <xdr:row>90</xdr:row>
      <xdr:rowOff>91965</xdr:rowOff>
    </xdr:from>
    <xdr:to>
      <xdr:col>8</xdr:col>
      <xdr:colOff>560426</xdr:colOff>
      <xdr:row>93</xdr:row>
      <xdr:rowOff>157655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2CF5E49D-D92D-4CF7-A7DE-3103DF932D5D}"/>
            </a:ext>
          </a:extLst>
        </xdr:cNvPr>
        <xdr:cNvCxnSpPr/>
      </xdr:nvCxnSpPr>
      <xdr:spPr>
        <a:xfrm>
          <a:off x="5353471" y="17236965"/>
          <a:ext cx="512380" cy="637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14</xdr:row>
      <xdr:rowOff>149679</xdr:rowOff>
    </xdr:from>
    <xdr:to>
      <xdr:col>6</xdr:col>
      <xdr:colOff>27214</xdr:colOff>
      <xdr:row>29</xdr:row>
      <xdr:rowOff>112939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536D1B5-799C-4B68-968B-7F57E8BD6EEB}"/>
            </a:ext>
          </a:extLst>
        </xdr:cNvPr>
        <xdr:cNvCxnSpPr/>
      </xdr:nvCxnSpPr>
      <xdr:spPr>
        <a:xfrm flipV="1">
          <a:off x="3311978" y="2816679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63953</xdr:colOff>
      <xdr:row>29</xdr:row>
      <xdr:rowOff>112939</xdr:rowOff>
    </xdr:from>
    <xdr:to>
      <xdr:col>5</xdr:col>
      <xdr:colOff>597353</xdr:colOff>
      <xdr:row>29</xdr:row>
      <xdr:rowOff>112939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86AF3332-DAB0-4B0D-BC3E-0ECD8796169F}"/>
            </a:ext>
          </a:extLst>
        </xdr:cNvPr>
        <xdr:cNvCxnSpPr/>
      </xdr:nvCxnSpPr>
      <xdr:spPr>
        <a:xfrm>
          <a:off x="3321503" y="5637439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48046</xdr:colOff>
      <xdr:row>29</xdr:row>
      <xdr:rowOff>119179</xdr:rowOff>
    </xdr:from>
    <xdr:to>
      <xdr:col>5</xdr:col>
      <xdr:colOff>585108</xdr:colOff>
      <xdr:row>45</xdr:row>
      <xdr:rowOff>27214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D05F20FA-7393-4D94-84ED-94E38FA902A7}"/>
            </a:ext>
          </a:extLst>
        </xdr:cNvPr>
        <xdr:cNvCxnSpPr/>
      </xdr:nvCxnSpPr>
      <xdr:spPr>
        <a:xfrm>
          <a:off x="3305596" y="5643679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33597</xdr:colOff>
      <xdr:row>60</xdr:row>
      <xdr:rowOff>136071</xdr:rowOff>
    </xdr:from>
    <xdr:to>
      <xdr:col>6</xdr:col>
      <xdr:colOff>6383</xdr:colOff>
      <xdr:row>75</xdr:row>
      <xdr:rowOff>99331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DFC7537-B9C7-46C7-AB5D-E80423128A59}"/>
            </a:ext>
          </a:extLst>
        </xdr:cNvPr>
        <xdr:cNvCxnSpPr/>
      </xdr:nvCxnSpPr>
      <xdr:spPr>
        <a:xfrm flipV="1">
          <a:off x="3291147" y="11566071"/>
          <a:ext cx="582386" cy="2820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43122</xdr:colOff>
      <xdr:row>75</xdr:row>
      <xdr:rowOff>99331</xdr:rowOff>
    </xdr:from>
    <xdr:to>
      <xdr:col>5</xdr:col>
      <xdr:colOff>576522</xdr:colOff>
      <xdr:row>75</xdr:row>
      <xdr:rowOff>99331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A8F10352-843B-4C69-9548-4B27D21747E5}"/>
            </a:ext>
          </a:extLst>
        </xdr:cNvPr>
        <xdr:cNvCxnSpPr/>
      </xdr:nvCxnSpPr>
      <xdr:spPr>
        <a:xfrm>
          <a:off x="3300672" y="14386831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27215</xdr:colOff>
      <xdr:row>75</xdr:row>
      <xdr:rowOff>105571</xdr:rowOff>
    </xdr:from>
    <xdr:to>
      <xdr:col>5</xdr:col>
      <xdr:colOff>564277</xdr:colOff>
      <xdr:row>91</xdr:row>
      <xdr:rowOff>13606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E9BCB91-6B63-4CC8-AAD3-F28505982C13}"/>
            </a:ext>
          </a:extLst>
        </xdr:cNvPr>
        <xdr:cNvCxnSpPr/>
      </xdr:nvCxnSpPr>
      <xdr:spPr>
        <a:xfrm>
          <a:off x="3284765" y="14393071"/>
          <a:ext cx="537062" cy="29560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88025</xdr:colOff>
      <xdr:row>31</xdr:row>
      <xdr:rowOff>176893</xdr:rowOff>
    </xdr:from>
    <xdr:to>
      <xdr:col>3</xdr:col>
      <xdr:colOff>299357</xdr:colOff>
      <xdr:row>50</xdr:row>
      <xdr:rowOff>112938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4E2C0FB-38AB-4B59-BAD4-E18CD3816448}"/>
            </a:ext>
          </a:extLst>
        </xdr:cNvPr>
        <xdr:cNvCxnSpPr/>
      </xdr:nvCxnSpPr>
      <xdr:spPr>
        <a:xfrm flipV="1">
          <a:off x="1307225" y="6082393"/>
          <a:ext cx="820932" cy="35555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81643</xdr:colOff>
      <xdr:row>50</xdr:row>
      <xdr:rowOff>119178</xdr:rowOff>
    </xdr:from>
    <xdr:to>
      <xdr:col>3</xdr:col>
      <xdr:colOff>381000</xdr:colOff>
      <xdr:row>72</xdr:row>
      <xdr:rowOff>163286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25AC468C-235C-4116-8256-6F9DA283355C}"/>
            </a:ext>
          </a:extLst>
        </xdr:cNvPr>
        <xdr:cNvCxnSpPr/>
      </xdr:nvCxnSpPr>
      <xdr:spPr>
        <a:xfrm>
          <a:off x="1300843" y="9644178"/>
          <a:ext cx="908957" cy="42351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889A-93E2-4934-B8F3-5DB1FD000049}">
  <sheetPr codeName="Sheet1"/>
  <dimension ref="A2:R97"/>
  <sheetViews>
    <sheetView tabSelected="1" zoomScale="70" zoomScaleNormal="70" workbookViewId="0"/>
  </sheetViews>
  <sheetFormatPr defaultRowHeight="15" x14ac:dyDescent="0.25"/>
  <cols>
    <col min="4" max="4" width="12.28515625" customWidth="1"/>
    <col min="7" max="7" width="12.42578125" bestFit="1" customWidth="1"/>
    <col min="10" max="10" width="12.42578125" bestFit="1" customWidth="1"/>
  </cols>
  <sheetData>
    <row r="2" spans="1:18" x14ac:dyDescent="0.25">
      <c r="A2" t="s">
        <v>0</v>
      </c>
      <c r="B2">
        <v>0</v>
      </c>
      <c r="E2">
        <v>1</v>
      </c>
      <c r="H2">
        <v>2</v>
      </c>
      <c r="K2">
        <v>3</v>
      </c>
      <c r="N2" t="s">
        <v>6</v>
      </c>
    </row>
    <row r="3" spans="1:18" x14ac:dyDescent="0.25">
      <c r="A3" t="s">
        <v>1</v>
      </c>
      <c r="B3" s="2">
        <f>B50</f>
        <v>0</v>
      </c>
      <c r="E3" s="1">
        <f>SUM(E30,E75)</f>
        <v>0</v>
      </c>
      <c r="H3" s="1">
        <f>SUM(H15,H30,H45,H60,H75,H90)</f>
        <v>0</v>
      </c>
      <c r="K3" s="1">
        <f>SUM(K10,K15,K20,K25,K30,K35,K40,K45,K50,K55,K60,K65,K70,K75,K80,K85,K90,K95)</f>
        <v>0</v>
      </c>
      <c r="N3" s="1">
        <f>SUM(B3:K3)</f>
        <v>0</v>
      </c>
    </row>
    <row r="4" spans="1:18" x14ac:dyDescent="0.25">
      <c r="A4" t="s">
        <v>2</v>
      </c>
      <c r="B4" s="2">
        <f>B51</f>
        <v>0</v>
      </c>
      <c r="E4" s="1">
        <f t="shared" ref="E4:E5" si="0">SUM(E31,E76)</f>
        <v>0</v>
      </c>
      <c r="H4" s="1">
        <f t="shared" ref="H4:H5" si="1">SUM(H16,H31,H46,H61,H76,H91)</f>
        <v>0</v>
      </c>
      <c r="K4" s="1">
        <f t="shared" ref="K4:K5" si="2">SUM(K11,K16,K21,K26,K31,K36,K41,K46,K51,K56,K61,K66,K71,K76,K81,K86,K91,K96)</f>
        <v>0</v>
      </c>
      <c r="N4" s="1">
        <f t="shared" ref="N4:N5" si="3">SUM(B4:K4)</f>
        <v>0</v>
      </c>
    </row>
    <row r="5" spans="1:18" x14ac:dyDescent="0.25">
      <c r="A5" t="s">
        <v>3</v>
      </c>
      <c r="B5" s="2">
        <f>B52</f>
        <v>0</v>
      </c>
      <c r="E5" s="1">
        <f t="shared" si="0"/>
        <v>0</v>
      </c>
      <c r="H5" s="1">
        <f t="shared" si="1"/>
        <v>0</v>
      </c>
      <c r="K5" s="1">
        <f t="shared" si="2"/>
        <v>0</v>
      </c>
      <c r="N5" s="1">
        <f t="shared" si="3"/>
        <v>0</v>
      </c>
    </row>
    <row r="6" spans="1:18" x14ac:dyDescent="0.25">
      <c r="A6" s="5"/>
    </row>
    <row r="7" spans="1:18" x14ac:dyDescent="0.25">
      <c r="A7" t="s">
        <v>0</v>
      </c>
    </row>
    <row r="8" spans="1:18" x14ac:dyDescent="0.25">
      <c r="A8" s="8">
        <v>0</v>
      </c>
      <c r="B8" s="8"/>
      <c r="C8" s="8"/>
      <c r="D8" s="9">
        <v>1</v>
      </c>
      <c r="E8" s="9"/>
      <c r="F8" s="9"/>
      <c r="G8" s="7">
        <v>2</v>
      </c>
      <c r="H8" s="7"/>
      <c r="I8" s="7"/>
      <c r="J8" s="10">
        <v>3</v>
      </c>
      <c r="K8" s="10"/>
      <c r="L8" s="10"/>
    </row>
    <row r="9" spans="1:18" x14ac:dyDescent="0.25">
      <c r="J9" t="s">
        <v>7</v>
      </c>
      <c r="P9" s="1"/>
      <c r="Q9" s="11"/>
      <c r="R9" s="11"/>
    </row>
    <row r="10" spans="1:18" x14ac:dyDescent="0.25">
      <c r="J10" t="s">
        <v>1</v>
      </c>
      <c r="K10" s="4"/>
      <c r="P10" s="1"/>
      <c r="Q10" s="11"/>
    </row>
    <row r="11" spans="1:18" x14ac:dyDescent="0.25">
      <c r="J11" t="s">
        <v>2</v>
      </c>
      <c r="K11" s="4"/>
      <c r="P11" s="1"/>
      <c r="Q11" s="1"/>
    </row>
    <row r="12" spans="1:18" x14ac:dyDescent="0.25">
      <c r="J12" t="s">
        <v>3</v>
      </c>
      <c r="K12" s="4"/>
    </row>
    <row r="14" spans="1:18" x14ac:dyDescent="0.25">
      <c r="G14" t="s">
        <v>7</v>
      </c>
      <c r="J14" t="s">
        <v>4</v>
      </c>
    </row>
    <row r="15" spans="1:18" x14ac:dyDescent="0.25">
      <c r="G15" t="s">
        <v>1</v>
      </c>
      <c r="H15" s="4"/>
      <c r="J15" t="s">
        <v>1</v>
      </c>
      <c r="K15" s="4"/>
    </row>
    <row r="16" spans="1:18" x14ac:dyDescent="0.25">
      <c r="G16" t="s">
        <v>2</v>
      </c>
      <c r="H16" s="4"/>
      <c r="J16" t="s">
        <v>2</v>
      </c>
      <c r="K16" s="4"/>
      <c r="M16" s="12"/>
    </row>
    <row r="17" spans="4:11" x14ac:dyDescent="0.25">
      <c r="G17" t="s">
        <v>3</v>
      </c>
      <c r="H17" s="4"/>
      <c r="J17" t="s">
        <v>3</v>
      </c>
      <c r="K17" s="4"/>
    </row>
    <row r="19" spans="4:11" x14ac:dyDescent="0.25">
      <c r="J19" s="6" t="s">
        <v>8</v>
      </c>
    </row>
    <row r="20" spans="4:11" x14ac:dyDescent="0.25">
      <c r="J20" t="s">
        <v>1</v>
      </c>
      <c r="K20" s="4"/>
    </row>
    <row r="21" spans="4:11" x14ac:dyDescent="0.25">
      <c r="J21" t="s">
        <v>2</v>
      </c>
      <c r="K21" s="4"/>
    </row>
    <row r="22" spans="4:11" x14ac:dyDescent="0.25">
      <c r="J22" t="s">
        <v>3</v>
      </c>
      <c r="K22" s="4"/>
    </row>
    <row r="24" spans="4:11" x14ac:dyDescent="0.25">
      <c r="J24" t="s">
        <v>7</v>
      </c>
    </row>
    <row r="25" spans="4:11" x14ac:dyDescent="0.25">
      <c r="J25" t="s">
        <v>1</v>
      </c>
      <c r="K25" s="4"/>
    </row>
    <row r="26" spans="4:11" x14ac:dyDescent="0.25">
      <c r="J26" t="s">
        <v>2</v>
      </c>
      <c r="K26" s="4"/>
    </row>
    <row r="27" spans="4:11" x14ac:dyDescent="0.25">
      <c r="J27" t="s">
        <v>3</v>
      </c>
      <c r="K27" s="4"/>
    </row>
    <row r="29" spans="4:11" x14ac:dyDescent="0.25">
      <c r="D29" t="s">
        <v>5</v>
      </c>
      <c r="G29" t="s">
        <v>4</v>
      </c>
      <c r="J29" t="s">
        <v>4</v>
      </c>
    </row>
    <row r="30" spans="4:11" x14ac:dyDescent="0.25">
      <c r="D30" t="s">
        <v>1</v>
      </c>
      <c r="E30" s="4"/>
      <c r="G30" t="s">
        <v>1</v>
      </c>
      <c r="H30" s="4"/>
      <c r="J30" t="s">
        <v>1</v>
      </c>
      <c r="K30" s="4"/>
    </row>
    <row r="31" spans="4:11" x14ac:dyDescent="0.25">
      <c r="D31" t="s">
        <v>2</v>
      </c>
      <c r="E31" s="3"/>
      <c r="G31" t="s">
        <v>2</v>
      </c>
      <c r="H31" s="4"/>
      <c r="J31" t="s">
        <v>2</v>
      </c>
      <c r="K31" s="4"/>
    </row>
    <row r="32" spans="4:11" x14ac:dyDescent="0.25">
      <c r="D32" t="s">
        <v>3</v>
      </c>
      <c r="E32" s="3"/>
      <c r="G32" t="s">
        <v>3</v>
      </c>
      <c r="H32" s="4"/>
      <c r="J32" t="s">
        <v>3</v>
      </c>
      <c r="K32" s="4"/>
    </row>
    <row r="34" spans="7:11" x14ac:dyDescent="0.25">
      <c r="J34" s="6" t="s">
        <v>8</v>
      </c>
    </row>
    <row r="35" spans="7:11" x14ac:dyDescent="0.25">
      <c r="J35" t="s">
        <v>1</v>
      </c>
      <c r="K35" s="4"/>
    </row>
    <row r="36" spans="7:11" x14ac:dyDescent="0.25">
      <c r="J36" t="s">
        <v>2</v>
      </c>
      <c r="K36" s="4"/>
    </row>
    <row r="37" spans="7:11" x14ac:dyDescent="0.25">
      <c r="J37" t="s">
        <v>3</v>
      </c>
      <c r="K37" s="4"/>
    </row>
    <row r="39" spans="7:11" x14ac:dyDescent="0.25">
      <c r="J39" t="s">
        <v>7</v>
      </c>
    </row>
    <row r="40" spans="7:11" x14ac:dyDescent="0.25">
      <c r="J40" t="s">
        <v>1</v>
      </c>
      <c r="K40" s="4"/>
    </row>
    <row r="41" spans="7:11" x14ac:dyDescent="0.25">
      <c r="J41" t="s">
        <v>2</v>
      </c>
      <c r="K41" s="4"/>
    </row>
    <row r="42" spans="7:11" x14ac:dyDescent="0.25">
      <c r="J42" t="s">
        <v>3</v>
      </c>
      <c r="K42" s="4"/>
    </row>
    <row r="44" spans="7:11" x14ac:dyDescent="0.25">
      <c r="G44" s="6" t="s">
        <v>8</v>
      </c>
      <c r="J44" t="s">
        <v>4</v>
      </c>
    </row>
    <row r="45" spans="7:11" x14ac:dyDescent="0.25">
      <c r="G45" t="s">
        <v>1</v>
      </c>
      <c r="H45" s="4"/>
      <c r="J45" t="s">
        <v>1</v>
      </c>
      <c r="K45" s="4"/>
    </row>
    <row r="46" spans="7:11" x14ac:dyDescent="0.25">
      <c r="G46" t="s">
        <v>2</v>
      </c>
      <c r="H46" s="4"/>
      <c r="J46" t="s">
        <v>2</v>
      </c>
      <c r="K46" s="4"/>
    </row>
    <row r="47" spans="7:11" x14ac:dyDescent="0.25">
      <c r="G47" t="s">
        <v>3</v>
      </c>
      <c r="H47" s="4"/>
      <c r="J47" t="s">
        <v>3</v>
      </c>
      <c r="K47" s="4"/>
    </row>
    <row r="49" spans="1:11" x14ac:dyDescent="0.25">
      <c r="J49" s="6" t="s">
        <v>8</v>
      </c>
    </row>
    <row r="50" spans="1:11" x14ac:dyDescent="0.25">
      <c r="A50" t="s">
        <v>1</v>
      </c>
      <c r="B50" s="3"/>
      <c r="J50" t="s">
        <v>1</v>
      </c>
      <c r="K50" s="4"/>
    </row>
    <row r="51" spans="1:11" x14ac:dyDescent="0.25">
      <c r="A51" t="s">
        <v>2</v>
      </c>
      <c r="B51" s="3"/>
      <c r="J51" t="s">
        <v>2</v>
      </c>
      <c r="K51" s="4"/>
    </row>
    <row r="52" spans="1:11" x14ac:dyDescent="0.25">
      <c r="A52" t="s">
        <v>3</v>
      </c>
      <c r="B52" s="3"/>
      <c r="J52" t="s">
        <v>3</v>
      </c>
      <c r="K52" s="4"/>
    </row>
    <row r="54" spans="1:11" x14ac:dyDescent="0.25">
      <c r="J54" t="s">
        <v>7</v>
      </c>
    </row>
    <row r="55" spans="1:11" x14ac:dyDescent="0.25">
      <c r="J55" t="s">
        <v>1</v>
      </c>
      <c r="K55" s="4"/>
    </row>
    <row r="56" spans="1:11" x14ac:dyDescent="0.25">
      <c r="J56" t="s">
        <v>2</v>
      </c>
      <c r="K56" s="4"/>
    </row>
    <row r="57" spans="1:11" x14ac:dyDescent="0.25">
      <c r="J57" t="s">
        <v>3</v>
      </c>
      <c r="K57" s="4"/>
    </row>
    <row r="59" spans="1:11" x14ac:dyDescent="0.25">
      <c r="G59" t="s">
        <v>7</v>
      </c>
      <c r="J59" t="s">
        <v>4</v>
      </c>
    </row>
    <row r="60" spans="1:11" x14ac:dyDescent="0.25">
      <c r="G60" t="s">
        <v>1</v>
      </c>
      <c r="H60" s="4"/>
      <c r="J60" t="s">
        <v>1</v>
      </c>
      <c r="K60" s="4"/>
    </row>
    <row r="61" spans="1:11" x14ac:dyDescent="0.25">
      <c r="G61" t="s">
        <v>2</v>
      </c>
      <c r="H61" s="4"/>
      <c r="J61" t="s">
        <v>2</v>
      </c>
      <c r="K61" s="4"/>
    </row>
    <row r="62" spans="1:11" x14ac:dyDescent="0.25">
      <c r="G62" t="s">
        <v>3</v>
      </c>
      <c r="H62" s="4"/>
      <c r="J62" t="s">
        <v>3</v>
      </c>
      <c r="K62" s="4"/>
    </row>
    <row r="64" spans="1:11" x14ac:dyDescent="0.25">
      <c r="J64" s="6" t="s">
        <v>8</v>
      </c>
    </row>
    <row r="65" spans="4:11" x14ac:dyDescent="0.25">
      <c r="J65" t="s">
        <v>1</v>
      </c>
      <c r="K65" s="4"/>
    </row>
    <row r="66" spans="4:11" x14ac:dyDescent="0.25">
      <c r="J66" t="s">
        <v>2</v>
      </c>
      <c r="K66" s="4"/>
    </row>
    <row r="67" spans="4:11" x14ac:dyDescent="0.25">
      <c r="J67" t="s">
        <v>3</v>
      </c>
      <c r="K67" s="4"/>
    </row>
    <row r="69" spans="4:11" x14ac:dyDescent="0.25">
      <c r="J69" t="s">
        <v>7</v>
      </c>
    </row>
    <row r="70" spans="4:11" x14ac:dyDescent="0.25">
      <c r="J70" t="s">
        <v>1</v>
      </c>
      <c r="K70" s="4"/>
    </row>
    <row r="71" spans="4:11" x14ac:dyDescent="0.25">
      <c r="J71" t="s">
        <v>2</v>
      </c>
      <c r="K71" s="4"/>
    </row>
    <row r="72" spans="4:11" x14ac:dyDescent="0.25">
      <c r="J72" t="s">
        <v>3</v>
      </c>
      <c r="K72" s="4"/>
    </row>
    <row r="74" spans="4:11" x14ac:dyDescent="0.25">
      <c r="D74" t="s">
        <v>4</v>
      </c>
      <c r="G74" t="s">
        <v>4</v>
      </c>
      <c r="J74" t="s">
        <v>4</v>
      </c>
    </row>
    <row r="75" spans="4:11" x14ac:dyDescent="0.25">
      <c r="D75" t="s">
        <v>1</v>
      </c>
      <c r="E75" s="4"/>
      <c r="G75" t="s">
        <v>1</v>
      </c>
      <c r="H75" s="4"/>
      <c r="J75" t="s">
        <v>1</v>
      </c>
      <c r="K75" s="4"/>
    </row>
    <row r="76" spans="4:11" x14ac:dyDescent="0.25">
      <c r="D76" t="s">
        <v>2</v>
      </c>
      <c r="E76" s="3"/>
      <c r="G76" t="s">
        <v>2</v>
      </c>
      <c r="H76" s="4"/>
      <c r="J76" t="s">
        <v>2</v>
      </c>
      <c r="K76" s="4"/>
    </row>
    <row r="77" spans="4:11" x14ac:dyDescent="0.25">
      <c r="D77" t="s">
        <v>3</v>
      </c>
      <c r="E77" s="3"/>
      <c r="G77" t="s">
        <v>3</v>
      </c>
      <c r="H77" s="4"/>
      <c r="J77" t="s">
        <v>3</v>
      </c>
      <c r="K77" s="4"/>
    </row>
    <row r="79" spans="4:11" x14ac:dyDescent="0.25">
      <c r="J79" s="6" t="s">
        <v>8</v>
      </c>
    </row>
    <row r="80" spans="4:11" x14ac:dyDescent="0.25">
      <c r="J80" t="s">
        <v>1</v>
      </c>
      <c r="K80" s="4"/>
    </row>
    <row r="81" spans="7:11" x14ac:dyDescent="0.25">
      <c r="J81" t="s">
        <v>2</v>
      </c>
      <c r="K81" s="4"/>
    </row>
    <row r="82" spans="7:11" x14ac:dyDescent="0.25">
      <c r="J82" t="s">
        <v>3</v>
      </c>
      <c r="K82" s="4"/>
    </row>
    <row r="84" spans="7:11" x14ac:dyDescent="0.25">
      <c r="J84" t="s">
        <v>7</v>
      </c>
    </row>
    <row r="85" spans="7:11" x14ac:dyDescent="0.25">
      <c r="J85" t="s">
        <v>1</v>
      </c>
      <c r="K85" s="4"/>
    </row>
    <row r="86" spans="7:11" x14ac:dyDescent="0.25">
      <c r="J86" t="s">
        <v>2</v>
      </c>
      <c r="K86" s="4"/>
    </row>
    <row r="87" spans="7:11" x14ac:dyDescent="0.25">
      <c r="J87" t="s">
        <v>3</v>
      </c>
      <c r="K87" s="4"/>
    </row>
    <row r="89" spans="7:11" x14ac:dyDescent="0.25">
      <c r="G89" s="6" t="s">
        <v>8</v>
      </c>
      <c r="J89" t="s">
        <v>4</v>
      </c>
    </row>
    <row r="90" spans="7:11" x14ac:dyDescent="0.25">
      <c r="G90" t="s">
        <v>1</v>
      </c>
      <c r="H90" s="4"/>
      <c r="J90" t="s">
        <v>1</v>
      </c>
      <c r="K90" s="4"/>
    </row>
    <row r="91" spans="7:11" x14ac:dyDescent="0.25">
      <c r="G91" t="s">
        <v>2</v>
      </c>
      <c r="H91" s="4"/>
      <c r="J91" t="s">
        <v>2</v>
      </c>
      <c r="K91" s="4"/>
    </row>
    <row r="92" spans="7:11" x14ac:dyDescent="0.25">
      <c r="G92" t="s">
        <v>3</v>
      </c>
      <c r="H92" s="4"/>
      <c r="J92" t="s">
        <v>3</v>
      </c>
      <c r="K92" s="4"/>
    </row>
    <row r="94" spans="7:11" x14ac:dyDescent="0.25">
      <c r="J94" s="6" t="s">
        <v>8</v>
      </c>
    </row>
    <row r="95" spans="7:11" x14ac:dyDescent="0.25">
      <c r="J95" t="s">
        <v>1</v>
      </c>
      <c r="K95" s="4"/>
    </row>
    <row r="96" spans="7:11" x14ac:dyDescent="0.25">
      <c r="J96" t="s">
        <v>2</v>
      </c>
      <c r="K96" s="4"/>
    </row>
    <row r="97" spans="10:11" x14ac:dyDescent="0.25">
      <c r="J97" t="s">
        <v>3</v>
      </c>
      <c r="K9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C97E-9486-420C-8635-87868629260F}">
  <sheetPr codeName="Sheet3"/>
  <dimension ref="A3:N97"/>
  <sheetViews>
    <sheetView zoomScale="70" zoomScaleNormal="70" workbookViewId="0"/>
  </sheetViews>
  <sheetFormatPr defaultRowHeight="15" x14ac:dyDescent="0.25"/>
  <cols>
    <col min="4" max="4" width="12.28515625" customWidth="1"/>
    <col min="7" max="7" width="12.42578125" bestFit="1" customWidth="1"/>
    <col min="10" max="10" width="12.42578125" bestFit="1" customWidth="1"/>
  </cols>
  <sheetData>
    <row r="3" spans="1:14" x14ac:dyDescent="0.25">
      <c r="B3" s="2"/>
      <c r="E3" s="1"/>
      <c r="H3" s="1"/>
      <c r="K3" s="1"/>
      <c r="N3" s="1"/>
    </row>
    <row r="4" spans="1:14" x14ac:dyDescent="0.25">
      <c r="B4" s="2"/>
      <c r="E4" s="1"/>
      <c r="H4" s="1"/>
      <c r="K4" s="1"/>
      <c r="N4" s="1"/>
    </row>
    <row r="5" spans="1:14" x14ac:dyDescent="0.25">
      <c r="B5" s="2"/>
      <c r="E5" s="1"/>
      <c r="H5" s="1"/>
      <c r="K5" s="1"/>
      <c r="N5" s="1"/>
    </row>
    <row r="6" spans="1:14" x14ac:dyDescent="0.25">
      <c r="A6" s="5"/>
    </row>
    <row r="7" spans="1:14" x14ac:dyDescent="0.25">
      <c r="A7" t="s">
        <v>0</v>
      </c>
    </row>
    <row r="8" spans="1:14" x14ac:dyDescent="0.25">
      <c r="A8" s="8">
        <v>0</v>
      </c>
      <c r="B8" s="8"/>
      <c r="C8" s="8"/>
      <c r="D8" s="9">
        <v>1</v>
      </c>
      <c r="E8" s="9"/>
      <c r="F8" s="9"/>
      <c r="G8" s="7">
        <v>2</v>
      </c>
      <c r="H8" s="7"/>
      <c r="I8" s="7"/>
      <c r="J8" s="10">
        <v>3</v>
      </c>
      <c r="K8" s="10"/>
      <c r="L8" s="10"/>
    </row>
    <row r="9" spans="1:14" x14ac:dyDescent="0.25">
      <c r="J9" t="s">
        <v>7</v>
      </c>
    </row>
    <row r="10" spans="1:14" x14ac:dyDescent="0.25">
      <c r="J10" t="s">
        <v>1</v>
      </c>
      <c r="K10" s="13">
        <f>H15*1.05</f>
        <v>1.2127500000000002</v>
      </c>
    </row>
    <row r="11" spans="1:14" x14ac:dyDescent="0.25">
      <c r="J11" t="s">
        <v>2</v>
      </c>
      <c r="K11" s="13">
        <f t="shared" ref="K11:K12" si="0">H16*1.05</f>
        <v>1.2127500000000002</v>
      </c>
    </row>
    <row r="12" spans="1:14" x14ac:dyDescent="0.25">
      <c r="J12" t="s">
        <v>3</v>
      </c>
      <c r="K12" s="13">
        <f t="shared" si="0"/>
        <v>1.2127500000000002</v>
      </c>
    </row>
    <row r="14" spans="1:14" x14ac:dyDescent="0.25">
      <c r="G14" t="s">
        <v>7</v>
      </c>
      <c r="J14" t="s">
        <v>4</v>
      </c>
    </row>
    <row r="15" spans="1:14" x14ac:dyDescent="0.25">
      <c r="G15" t="s">
        <v>1</v>
      </c>
      <c r="H15" s="13">
        <f>E30*1.05</f>
        <v>1.1550000000000002</v>
      </c>
      <c r="J15" t="s">
        <v>1</v>
      </c>
      <c r="K15" s="13">
        <f>H15</f>
        <v>1.1550000000000002</v>
      </c>
    </row>
    <row r="16" spans="1:14" x14ac:dyDescent="0.25">
      <c r="G16" t="s">
        <v>2</v>
      </c>
      <c r="H16" s="13">
        <f t="shared" ref="H16:H17" si="1">E31*1.05</f>
        <v>1.1550000000000002</v>
      </c>
      <c r="J16" t="s">
        <v>2</v>
      </c>
      <c r="K16" s="13">
        <f t="shared" ref="K16:K17" si="2">H16</f>
        <v>1.1550000000000002</v>
      </c>
      <c r="M16" s="12"/>
    </row>
    <row r="17" spans="4:11" x14ac:dyDescent="0.25">
      <c r="G17" t="s">
        <v>3</v>
      </c>
      <c r="H17" s="13">
        <f t="shared" si="1"/>
        <v>1.1550000000000002</v>
      </c>
      <c r="J17" t="s">
        <v>3</v>
      </c>
      <c r="K17" s="13">
        <f t="shared" si="2"/>
        <v>1.1550000000000002</v>
      </c>
    </row>
    <row r="19" spans="4:11" x14ac:dyDescent="0.25">
      <c r="J19" s="6" t="s">
        <v>8</v>
      </c>
    </row>
    <row r="20" spans="4:11" x14ac:dyDescent="0.25">
      <c r="J20" t="s">
        <v>1</v>
      </c>
      <c r="K20" s="13">
        <f>H15*0.95</f>
        <v>1.0972500000000003</v>
      </c>
    </row>
    <row r="21" spans="4:11" x14ac:dyDescent="0.25">
      <c r="J21" t="s">
        <v>2</v>
      </c>
      <c r="K21" s="13">
        <f t="shared" ref="K21:K22" si="3">H16*0.95</f>
        <v>1.0972500000000003</v>
      </c>
    </row>
    <row r="22" spans="4:11" x14ac:dyDescent="0.25">
      <c r="J22" t="s">
        <v>3</v>
      </c>
      <c r="K22" s="13">
        <f t="shared" si="3"/>
        <v>1.0972500000000003</v>
      </c>
    </row>
    <row r="24" spans="4:11" x14ac:dyDescent="0.25">
      <c r="J24" t="s">
        <v>7</v>
      </c>
    </row>
    <row r="25" spans="4:11" x14ac:dyDescent="0.25">
      <c r="J25" t="s">
        <v>1</v>
      </c>
      <c r="K25" s="13">
        <f>H30*1.05</f>
        <v>1.1550000000000002</v>
      </c>
    </row>
    <row r="26" spans="4:11" x14ac:dyDescent="0.25">
      <c r="J26" t="s">
        <v>2</v>
      </c>
      <c r="K26" s="13">
        <f t="shared" ref="K26:K27" si="4">H31*1.05</f>
        <v>1.1550000000000002</v>
      </c>
    </row>
    <row r="27" spans="4:11" x14ac:dyDescent="0.25">
      <c r="J27" t="s">
        <v>3</v>
      </c>
      <c r="K27" s="13">
        <f t="shared" si="4"/>
        <v>1.1550000000000002</v>
      </c>
    </row>
    <row r="29" spans="4:11" x14ac:dyDescent="0.25">
      <c r="D29" t="s">
        <v>5</v>
      </c>
      <c r="G29" t="s">
        <v>4</v>
      </c>
      <c r="J29" t="s">
        <v>4</v>
      </c>
    </row>
    <row r="30" spans="4:11" x14ac:dyDescent="0.25">
      <c r="D30" t="s">
        <v>1</v>
      </c>
      <c r="E30" s="13">
        <f>B50*1.1</f>
        <v>1.1000000000000001</v>
      </c>
      <c r="G30" t="s">
        <v>1</v>
      </c>
      <c r="H30" s="13">
        <f>E30</f>
        <v>1.1000000000000001</v>
      </c>
      <c r="J30" t="s">
        <v>1</v>
      </c>
      <c r="K30" s="13">
        <f>H30</f>
        <v>1.1000000000000001</v>
      </c>
    </row>
    <row r="31" spans="4:11" x14ac:dyDescent="0.25">
      <c r="D31" t="s">
        <v>2</v>
      </c>
      <c r="E31" s="13">
        <f t="shared" ref="E31:E32" si="5">B51*1.1</f>
        <v>1.1000000000000001</v>
      </c>
      <c r="G31" t="s">
        <v>2</v>
      </c>
      <c r="H31" s="13">
        <f t="shared" ref="H31:H32" si="6">E31</f>
        <v>1.1000000000000001</v>
      </c>
      <c r="J31" t="s">
        <v>2</v>
      </c>
      <c r="K31" s="13">
        <f t="shared" ref="K31:K32" si="7">H31</f>
        <v>1.1000000000000001</v>
      </c>
    </row>
    <row r="32" spans="4:11" x14ac:dyDescent="0.25">
      <c r="D32" t="s">
        <v>3</v>
      </c>
      <c r="E32" s="13">
        <f t="shared" si="5"/>
        <v>1.1000000000000001</v>
      </c>
      <c r="G32" t="s">
        <v>3</v>
      </c>
      <c r="H32" s="13">
        <f t="shared" si="6"/>
        <v>1.1000000000000001</v>
      </c>
      <c r="J32" t="s">
        <v>3</v>
      </c>
      <c r="K32" s="13">
        <f t="shared" si="7"/>
        <v>1.1000000000000001</v>
      </c>
    </row>
    <row r="34" spans="7:11" x14ac:dyDescent="0.25">
      <c r="J34" s="6" t="s">
        <v>8</v>
      </c>
    </row>
    <row r="35" spans="7:11" x14ac:dyDescent="0.25">
      <c r="J35" t="s">
        <v>1</v>
      </c>
      <c r="K35" s="13">
        <f>H30*0.95</f>
        <v>1.0449999999999999</v>
      </c>
    </row>
    <row r="36" spans="7:11" x14ac:dyDescent="0.25">
      <c r="J36" t="s">
        <v>2</v>
      </c>
      <c r="K36" s="13">
        <f t="shared" ref="K36:K37" si="8">H31*0.95</f>
        <v>1.0449999999999999</v>
      </c>
    </row>
    <row r="37" spans="7:11" x14ac:dyDescent="0.25">
      <c r="J37" t="s">
        <v>3</v>
      </c>
      <c r="K37" s="13">
        <f t="shared" si="8"/>
        <v>1.0449999999999999</v>
      </c>
    </row>
    <row r="39" spans="7:11" x14ac:dyDescent="0.25">
      <c r="J39" t="s">
        <v>7</v>
      </c>
    </row>
    <row r="40" spans="7:11" x14ac:dyDescent="0.25">
      <c r="J40" t="s">
        <v>1</v>
      </c>
      <c r="K40" s="13">
        <f>H45*1.05</f>
        <v>1.0972500000000001</v>
      </c>
    </row>
    <row r="41" spans="7:11" x14ac:dyDescent="0.25">
      <c r="J41" t="s">
        <v>2</v>
      </c>
      <c r="K41" s="13">
        <f t="shared" ref="K41:K42" si="9">H46*1.05</f>
        <v>1.0972500000000001</v>
      </c>
    </row>
    <row r="42" spans="7:11" x14ac:dyDescent="0.25">
      <c r="J42" t="s">
        <v>3</v>
      </c>
      <c r="K42" s="13">
        <f t="shared" si="9"/>
        <v>1.0972500000000001</v>
      </c>
    </row>
    <row r="44" spans="7:11" x14ac:dyDescent="0.25">
      <c r="G44" s="6" t="s">
        <v>8</v>
      </c>
      <c r="J44" t="s">
        <v>4</v>
      </c>
    </row>
    <row r="45" spans="7:11" x14ac:dyDescent="0.25">
      <c r="G45" t="s">
        <v>1</v>
      </c>
      <c r="H45" s="13">
        <f>E30*0.95</f>
        <v>1.0449999999999999</v>
      </c>
      <c r="J45" t="s">
        <v>1</v>
      </c>
      <c r="K45" s="13">
        <f>H45</f>
        <v>1.0449999999999999</v>
      </c>
    </row>
    <row r="46" spans="7:11" x14ac:dyDescent="0.25">
      <c r="G46" t="s">
        <v>2</v>
      </c>
      <c r="H46" s="13">
        <f t="shared" ref="H46:H47" si="10">E31*0.95</f>
        <v>1.0449999999999999</v>
      </c>
      <c r="J46" t="s">
        <v>2</v>
      </c>
      <c r="K46" s="13">
        <f t="shared" ref="K46:K47" si="11">H46</f>
        <v>1.0449999999999999</v>
      </c>
    </row>
    <row r="47" spans="7:11" x14ac:dyDescent="0.25">
      <c r="G47" t="s">
        <v>3</v>
      </c>
      <c r="H47" s="13">
        <f t="shared" si="10"/>
        <v>1.0449999999999999</v>
      </c>
      <c r="J47" t="s">
        <v>3</v>
      </c>
      <c r="K47" s="13">
        <f t="shared" si="11"/>
        <v>1.0449999999999999</v>
      </c>
    </row>
    <row r="49" spans="1:11" x14ac:dyDescent="0.25">
      <c r="J49" s="6" t="s">
        <v>8</v>
      </c>
    </row>
    <row r="50" spans="1:11" x14ac:dyDescent="0.25">
      <c r="A50" t="s">
        <v>1</v>
      </c>
      <c r="B50" s="13">
        <v>1</v>
      </c>
      <c r="J50" t="s">
        <v>1</v>
      </c>
      <c r="K50" s="13">
        <f>H45*0.95</f>
        <v>0.99274999999999991</v>
      </c>
    </row>
    <row r="51" spans="1:11" x14ac:dyDescent="0.25">
      <c r="A51" t="s">
        <v>2</v>
      </c>
      <c r="B51" s="13">
        <v>1</v>
      </c>
      <c r="J51" t="s">
        <v>2</v>
      </c>
      <c r="K51" s="13">
        <f t="shared" ref="K51:K52" si="12">H46*0.95</f>
        <v>0.99274999999999991</v>
      </c>
    </row>
    <row r="52" spans="1:11" x14ac:dyDescent="0.25">
      <c r="A52" t="s">
        <v>3</v>
      </c>
      <c r="B52" s="13">
        <v>1</v>
      </c>
      <c r="J52" t="s">
        <v>3</v>
      </c>
      <c r="K52" s="13">
        <f t="shared" si="12"/>
        <v>0.99274999999999991</v>
      </c>
    </row>
    <row r="54" spans="1:11" x14ac:dyDescent="0.25">
      <c r="J54" t="s">
        <v>7</v>
      </c>
    </row>
    <row r="55" spans="1:11" x14ac:dyDescent="0.25">
      <c r="J55" t="s">
        <v>1</v>
      </c>
      <c r="K55" s="13">
        <f>H60*1.05</f>
        <v>1.1025</v>
      </c>
    </row>
    <row r="56" spans="1:11" x14ac:dyDescent="0.25">
      <c r="J56" t="s">
        <v>2</v>
      </c>
      <c r="K56" s="13">
        <f t="shared" ref="K56:K57" si="13">H61*1.05</f>
        <v>1.1025</v>
      </c>
    </row>
    <row r="57" spans="1:11" x14ac:dyDescent="0.25">
      <c r="J57" t="s">
        <v>3</v>
      </c>
      <c r="K57" s="13">
        <f t="shared" si="13"/>
        <v>1.1025</v>
      </c>
    </row>
    <row r="59" spans="1:11" x14ac:dyDescent="0.25">
      <c r="G59" t="s">
        <v>7</v>
      </c>
      <c r="J59" t="s">
        <v>4</v>
      </c>
    </row>
    <row r="60" spans="1:11" x14ac:dyDescent="0.25">
      <c r="G60" t="s">
        <v>7</v>
      </c>
      <c r="H60" s="13">
        <f>E75*1.05</f>
        <v>1.05</v>
      </c>
      <c r="J60" t="s">
        <v>1</v>
      </c>
      <c r="K60" s="13">
        <f>H60</f>
        <v>1.05</v>
      </c>
    </row>
    <row r="61" spans="1:11" x14ac:dyDescent="0.25">
      <c r="G61" t="s">
        <v>2</v>
      </c>
      <c r="H61" s="13">
        <f t="shared" ref="H61:H62" si="14">E76*1.05</f>
        <v>1.05</v>
      </c>
      <c r="J61" t="s">
        <v>2</v>
      </c>
      <c r="K61" s="13">
        <f t="shared" ref="K61:K62" si="15">H61</f>
        <v>1.05</v>
      </c>
    </row>
    <row r="62" spans="1:11" x14ac:dyDescent="0.25">
      <c r="G62" t="s">
        <v>3</v>
      </c>
      <c r="H62" s="13">
        <f t="shared" si="14"/>
        <v>1.05</v>
      </c>
      <c r="J62" t="s">
        <v>3</v>
      </c>
      <c r="K62" s="13">
        <f t="shared" si="15"/>
        <v>1.05</v>
      </c>
    </row>
    <row r="64" spans="1:11" x14ac:dyDescent="0.25">
      <c r="J64" s="6" t="s">
        <v>8</v>
      </c>
    </row>
    <row r="65" spans="4:11" x14ac:dyDescent="0.25">
      <c r="J65" t="s">
        <v>1</v>
      </c>
      <c r="K65" s="13">
        <f>H60*0.95</f>
        <v>0.99749999999999994</v>
      </c>
    </row>
    <row r="66" spans="4:11" x14ac:dyDescent="0.25">
      <c r="J66" t="s">
        <v>2</v>
      </c>
      <c r="K66" s="13">
        <f t="shared" ref="K66:K67" si="16">H61*0.95</f>
        <v>0.99749999999999994</v>
      </c>
    </row>
    <row r="67" spans="4:11" x14ac:dyDescent="0.25">
      <c r="J67" t="s">
        <v>3</v>
      </c>
      <c r="K67" s="13">
        <f t="shared" si="16"/>
        <v>0.99749999999999994</v>
      </c>
    </row>
    <row r="69" spans="4:11" x14ac:dyDescent="0.25">
      <c r="J69" t="s">
        <v>7</v>
      </c>
    </row>
    <row r="70" spans="4:11" x14ac:dyDescent="0.25">
      <c r="J70" t="s">
        <v>1</v>
      </c>
      <c r="K70" s="13">
        <f>H75*1.05</f>
        <v>1.05</v>
      </c>
    </row>
    <row r="71" spans="4:11" x14ac:dyDescent="0.25">
      <c r="J71" t="s">
        <v>2</v>
      </c>
      <c r="K71" s="13">
        <f t="shared" ref="K71:K72" si="17">H76*1.05</f>
        <v>1.05</v>
      </c>
    </row>
    <row r="72" spans="4:11" x14ac:dyDescent="0.25">
      <c r="J72" t="s">
        <v>3</v>
      </c>
      <c r="K72" s="13">
        <f t="shared" si="17"/>
        <v>1.05</v>
      </c>
    </row>
    <row r="74" spans="4:11" x14ac:dyDescent="0.25">
      <c r="D74" t="s">
        <v>4</v>
      </c>
      <c r="G74" t="s">
        <v>4</v>
      </c>
      <c r="J74" t="s">
        <v>4</v>
      </c>
    </row>
    <row r="75" spans="4:11" x14ac:dyDescent="0.25">
      <c r="D75" t="s">
        <v>1</v>
      </c>
      <c r="E75" s="13">
        <f>B50*1</f>
        <v>1</v>
      </c>
      <c r="G75" t="s">
        <v>1</v>
      </c>
      <c r="H75" s="13">
        <f>E75</f>
        <v>1</v>
      </c>
      <c r="J75" t="s">
        <v>1</v>
      </c>
      <c r="K75" s="13">
        <f>H75</f>
        <v>1</v>
      </c>
    </row>
    <row r="76" spans="4:11" x14ac:dyDescent="0.25">
      <c r="D76" t="s">
        <v>2</v>
      </c>
      <c r="E76" s="13">
        <f t="shared" ref="E76:E77" si="18">B51*1</f>
        <v>1</v>
      </c>
      <c r="G76" t="s">
        <v>2</v>
      </c>
      <c r="H76" s="13">
        <f t="shared" ref="H76:H77" si="19">E76</f>
        <v>1</v>
      </c>
      <c r="J76" t="s">
        <v>2</v>
      </c>
      <c r="K76" s="13">
        <f t="shared" ref="K76:K77" si="20">H76</f>
        <v>1</v>
      </c>
    </row>
    <row r="77" spans="4:11" x14ac:dyDescent="0.25">
      <c r="D77" t="s">
        <v>3</v>
      </c>
      <c r="E77" s="13">
        <f t="shared" si="18"/>
        <v>1</v>
      </c>
      <c r="G77" t="s">
        <v>3</v>
      </c>
      <c r="H77" s="13">
        <f t="shared" si="19"/>
        <v>1</v>
      </c>
      <c r="J77" t="s">
        <v>3</v>
      </c>
      <c r="K77" s="13">
        <f t="shared" si="20"/>
        <v>1</v>
      </c>
    </row>
    <row r="79" spans="4:11" x14ac:dyDescent="0.25">
      <c r="J79" s="6" t="s">
        <v>8</v>
      </c>
    </row>
    <row r="80" spans="4:11" x14ac:dyDescent="0.25">
      <c r="J80" t="s">
        <v>1</v>
      </c>
      <c r="K80" s="13">
        <f>H75*0.95</f>
        <v>0.95</v>
      </c>
    </row>
    <row r="81" spans="7:11" x14ac:dyDescent="0.25">
      <c r="J81" t="s">
        <v>2</v>
      </c>
      <c r="K81" s="13">
        <f t="shared" ref="K81:K82" si="21">H76*0.95</f>
        <v>0.95</v>
      </c>
    </row>
    <row r="82" spans="7:11" x14ac:dyDescent="0.25">
      <c r="J82" t="s">
        <v>3</v>
      </c>
      <c r="K82" s="13">
        <f t="shared" si="21"/>
        <v>0.95</v>
      </c>
    </row>
    <row r="84" spans="7:11" x14ac:dyDescent="0.25">
      <c r="J84" t="s">
        <v>7</v>
      </c>
    </row>
    <row r="85" spans="7:11" x14ac:dyDescent="0.25">
      <c r="J85" t="s">
        <v>1</v>
      </c>
      <c r="K85" s="13">
        <f>H90*1.05</f>
        <v>0.99749999999999994</v>
      </c>
    </row>
    <row r="86" spans="7:11" x14ac:dyDescent="0.25">
      <c r="J86" t="s">
        <v>2</v>
      </c>
      <c r="K86" s="13">
        <f t="shared" ref="K86:K87" si="22">H91*1.05</f>
        <v>0.99749999999999994</v>
      </c>
    </row>
    <row r="87" spans="7:11" x14ac:dyDescent="0.25">
      <c r="J87" t="s">
        <v>3</v>
      </c>
      <c r="K87" s="13">
        <f t="shared" si="22"/>
        <v>0.99749999999999994</v>
      </c>
    </row>
    <row r="89" spans="7:11" x14ac:dyDescent="0.25">
      <c r="G89" s="6" t="s">
        <v>8</v>
      </c>
      <c r="J89" t="s">
        <v>4</v>
      </c>
    </row>
    <row r="90" spans="7:11" x14ac:dyDescent="0.25">
      <c r="G90" t="s">
        <v>1</v>
      </c>
      <c r="H90" s="13">
        <f>E75*0.95</f>
        <v>0.95</v>
      </c>
      <c r="J90" t="s">
        <v>1</v>
      </c>
      <c r="K90" s="13">
        <f>H90</f>
        <v>0.95</v>
      </c>
    </row>
    <row r="91" spans="7:11" x14ac:dyDescent="0.25">
      <c r="G91" t="s">
        <v>2</v>
      </c>
      <c r="H91" s="13">
        <f t="shared" ref="H91:H92" si="23">E76*0.95</f>
        <v>0.95</v>
      </c>
      <c r="J91" t="s">
        <v>2</v>
      </c>
      <c r="K91" s="13">
        <f t="shared" ref="K91:K92" si="24">H91</f>
        <v>0.95</v>
      </c>
    </row>
    <row r="92" spans="7:11" x14ac:dyDescent="0.25">
      <c r="G92" t="s">
        <v>3</v>
      </c>
      <c r="H92" s="13">
        <f t="shared" si="23"/>
        <v>0.95</v>
      </c>
      <c r="J92" t="s">
        <v>3</v>
      </c>
      <c r="K92" s="13">
        <f t="shared" si="24"/>
        <v>0.95</v>
      </c>
    </row>
    <row r="94" spans="7:11" x14ac:dyDescent="0.25">
      <c r="J94" s="6" t="s">
        <v>8</v>
      </c>
    </row>
    <row r="95" spans="7:11" x14ac:dyDescent="0.25">
      <c r="J95" t="s">
        <v>1</v>
      </c>
      <c r="K95" s="13">
        <f>H90*0.95</f>
        <v>0.90249999999999997</v>
      </c>
    </row>
    <row r="96" spans="7:11" x14ac:dyDescent="0.25">
      <c r="J96" t="s">
        <v>2</v>
      </c>
      <c r="K96" s="13">
        <f t="shared" ref="K96:K97" si="25">H91*0.95</f>
        <v>0.90249999999999997</v>
      </c>
    </row>
    <row r="97" spans="10:11" x14ac:dyDescent="0.25">
      <c r="J97" t="s">
        <v>3</v>
      </c>
      <c r="K97" s="13">
        <f t="shared" si="25"/>
        <v>0.90249999999999997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4035-91EE-4C39-9465-2602FDB6B2B3}">
  <sheetPr codeName="Sheet4"/>
  <dimension ref="A3:N97"/>
  <sheetViews>
    <sheetView zoomScale="70" zoomScaleNormal="70" workbookViewId="0"/>
  </sheetViews>
  <sheetFormatPr defaultRowHeight="15" x14ac:dyDescent="0.25"/>
  <cols>
    <col min="4" max="4" width="12.28515625" customWidth="1"/>
    <col min="7" max="7" width="12.42578125" bestFit="1" customWidth="1"/>
    <col min="10" max="10" width="12.42578125" bestFit="1" customWidth="1"/>
  </cols>
  <sheetData>
    <row r="3" spans="1:14" x14ac:dyDescent="0.25">
      <c r="B3" s="2"/>
      <c r="E3" s="1"/>
      <c r="H3" s="1"/>
      <c r="K3" s="1"/>
      <c r="N3" s="1"/>
    </row>
    <row r="4" spans="1:14" x14ac:dyDescent="0.25">
      <c r="B4" s="2"/>
      <c r="E4" s="1"/>
      <c r="H4" s="1"/>
      <c r="K4" s="1"/>
      <c r="N4" s="1"/>
    </row>
    <row r="5" spans="1:14" x14ac:dyDescent="0.25">
      <c r="B5" s="2"/>
      <c r="E5" s="1"/>
      <c r="H5" s="1"/>
      <c r="K5" s="1"/>
      <c r="N5" s="1"/>
    </row>
    <row r="6" spans="1:14" x14ac:dyDescent="0.25">
      <c r="A6" s="5"/>
    </row>
    <row r="7" spans="1:14" x14ac:dyDescent="0.25">
      <c r="A7" t="s">
        <v>0</v>
      </c>
    </row>
    <row r="8" spans="1:14" x14ac:dyDescent="0.25">
      <c r="A8" s="8">
        <v>0</v>
      </c>
      <c r="B8" s="8"/>
      <c r="C8" s="8"/>
      <c r="D8" s="9">
        <v>1</v>
      </c>
      <c r="E8" s="9"/>
      <c r="F8" s="9"/>
      <c r="G8" s="7">
        <v>2</v>
      </c>
      <c r="H8" s="7"/>
      <c r="I8" s="7"/>
      <c r="J8" s="10">
        <v>3</v>
      </c>
      <c r="K8" s="10"/>
      <c r="L8" s="10"/>
    </row>
    <row r="9" spans="1:14" x14ac:dyDescent="0.25">
      <c r="J9" t="s">
        <v>7</v>
      </c>
    </row>
    <row r="10" spans="1:14" x14ac:dyDescent="0.25">
      <c r="J10" t="s">
        <v>1</v>
      </c>
      <c r="K10" s="13">
        <f>H15*0.25</f>
        <v>3.125E-2</v>
      </c>
    </row>
    <row r="11" spans="1:14" x14ac:dyDescent="0.25">
      <c r="J11" t="s">
        <v>2</v>
      </c>
      <c r="K11" s="13">
        <f t="shared" ref="K11:K12" si="0">H16*0.25</f>
        <v>3.125E-2</v>
      </c>
    </row>
    <row r="12" spans="1:14" x14ac:dyDescent="0.25">
      <c r="J12" t="s">
        <v>3</v>
      </c>
      <c r="K12" s="13">
        <f t="shared" si="0"/>
        <v>3.125E-2</v>
      </c>
    </row>
    <row r="14" spans="1:14" x14ac:dyDescent="0.25">
      <c r="G14" t="s">
        <v>7</v>
      </c>
      <c r="J14" t="s">
        <v>4</v>
      </c>
    </row>
    <row r="15" spans="1:14" x14ac:dyDescent="0.25">
      <c r="G15" t="s">
        <v>1</v>
      </c>
      <c r="H15" s="13">
        <f>E30*0.25</f>
        <v>0.125</v>
      </c>
      <c r="J15" t="s">
        <v>1</v>
      </c>
      <c r="K15" s="13">
        <f>H15*0.5</f>
        <v>6.25E-2</v>
      </c>
    </row>
    <row r="16" spans="1:14" x14ac:dyDescent="0.25">
      <c r="G16" t="s">
        <v>2</v>
      </c>
      <c r="H16" s="13">
        <f t="shared" ref="H16:H17" si="1">E31*0.25</f>
        <v>0.125</v>
      </c>
      <c r="J16" t="s">
        <v>2</v>
      </c>
      <c r="K16" s="13">
        <f t="shared" ref="K16:K17" si="2">H16*0.5</f>
        <v>6.25E-2</v>
      </c>
      <c r="M16" s="12"/>
    </row>
    <row r="17" spans="4:11" x14ac:dyDescent="0.25">
      <c r="G17" t="s">
        <v>3</v>
      </c>
      <c r="H17" s="13">
        <f t="shared" si="1"/>
        <v>0.125</v>
      </c>
      <c r="J17" t="s">
        <v>3</v>
      </c>
      <c r="K17" s="13">
        <f t="shared" si="2"/>
        <v>6.25E-2</v>
      </c>
    </row>
    <row r="19" spans="4:11" x14ac:dyDescent="0.25">
      <c r="J19" s="6" t="s">
        <v>8</v>
      </c>
    </row>
    <row r="20" spans="4:11" x14ac:dyDescent="0.25">
      <c r="J20" t="s">
        <v>1</v>
      </c>
      <c r="K20" s="13">
        <f>H15*0.25</f>
        <v>3.125E-2</v>
      </c>
    </row>
    <row r="21" spans="4:11" x14ac:dyDescent="0.25">
      <c r="J21" t="s">
        <v>2</v>
      </c>
      <c r="K21" s="13">
        <f t="shared" ref="K21:K22" si="3">H16*0.25</f>
        <v>3.125E-2</v>
      </c>
    </row>
    <row r="22" spans="4:11" x14ac:dyDescent="0.25">
      <c r="J22" t="s">
        <v>3</v>
      </c>
      <c r="K22" s="13">
        <f t="shared" si="3"/>
        <v>3.125E-2</v>
      </c>
    </row>
    <row r="24" spans="4:11" x14ac:dyDescent="0.25">
      <c r="J24" t="s">
        <v>7</v>
      </c>
    </row>
    <row r="25" spans="4:11" x14ac:dyDescent="0.25">
      <c r="J25" t="s">
        <v>1</v>
      </c>
      <c r="K25" s="13">
        <f>H30*0.25</f>
        <v>6.25E-2</v>
      </c>
    </row>
    <row r="26" spans="4:11" x14ac:dyDescent="0.25">
      <c r="J26" t="s">
        <v>2</v>
      </c>
      <c r="K26" s="13">
        <f t="shared" ref="K26:K27" si="4">H31*0.25</f>
        <v>6.25E-2</v>
      </c>
    </row>
    <row r="27" spans="4:11" x14ac:dyDescent="0.25">
      <c r="J27" t="s">
        <v>3</v>
      </c>
      <c r="K27" s="13">
        <f t="shared" si="4"/>
        <v>6.25E-2</v>
      </c>
    </row>
    <row r="29" spans="4:11" x14ac:dyDescent="0.25">
      <c r="D29" t="s">
        <v>5</v>
      </c>
      <c r="G29" t="s">
        <v>4</v>
      </c>
      <c r="J29" t="s">
        <v>4</v>
      </c>
    </row>
    <row r="30" spans="4:11" x14ac:dyDescent="0.25">
      <c r="D30" t="s">
        <v>1</v>
      </c>
      <c r="E30" s="13">
        <v>0.5</v>
      </c>
      <c r="G30" t="s">
        <v>1</v>
      </c>
      <c r="H30" s="13">
        <f>E30*0.5</f>
        <v>0.25</v>
      </c>
      <c r="J30" t="s">
        <v>1</v>
      </c>
      <c r="K30" s="13">
        <f>H30*0.5</f>
        <v>0.125</v>
      </c>
    </row>
    <row r="31" spans="4:11" x14ac:dyDescent="0.25">
      <c r="D31" t="s">
        <v>2</v>
      </c>
      <c r="E31" s="13">
        <v>0.5</v>
      </c>
      <c r="G31" t="s">
        <v>2</v>
      </c>
      <c r="H31" s="13">
        <f t="shared" ref="H31:H32" si="5">E31*0.5</f>
        <v>0.25</v>
      </c>
      <c r="J31" t="s">
        <v>2</v>
      </c>
      <c r="K31" s="13">
        <f t="shared" ref="K31:K32" si="6">H31*0.5</f>
        <v>0.125</v>
      </c>
    </row>
    <row r="32" spans="4:11" x14ac:dyDescent="0.25">
      <c r="D32" t="s">
        <v>3</v>
      </c>
      <c r="E32" s="13">
        <v>0.5</v>
      </c>
      <c r="G32" t="s">
        <v>3</v>
      </c>
      <c r="H32" s="13">
        <f t="shared" si="5"/>
        <v>0.25</v>
      </c>
      <c r="J32" t="s">
        <v>3</v>
      </c>
      <c r="K32" s="13">
        <f t="shared" si="6"/>
        <v>0.125</v>
      </c>
    </row>
    <row r="34" spans="7:11" x14ac:dyDescent="0.25">
      <c r="J34" s="6" t="s">
        <v>8</v>
      </c>
    </row>
    <row r="35" spans="7:11" x14ac:dyDescent="0.25">
      <c r="J35" t="s">
        <v>1</v>
      </c>
      <c r="K35" s="13">
        <f>H30*0.25</f>
        <v>6.25E-2</v>
      </c>
    </row>
    <row r="36" spans="7:11" x14ac:dyDescent="0.25">
      <c r="J36" t="s">
        <v>2</v>
      </c>
      <c r="K36" s="13">
        <f t="shared" ref="K36:K37" si="7">H31*0.25</f>
        <v>6.25E-2</v>
      </c>
    </row>
    <row r="37" spans="7:11" x14ac:dyDescent="0.25">
      <c r="J37" t="s">
        <v>3</v>
      </c>
      <c r="K37" s="13">
        <f t="shared" si="7"/>
        <v>6.25E-2</v>
      </c>
    </row>
    <row r="39" spans="7:11" x14ac:dyDescent="0.25">
      <c r="J39" t="s">
        <v>7</v>
      </c>
    </row>
    <row r="40" spans="7:11" x14ac:dyDescent="0.25">
      <c r="J40" t="s">
        <v>1</v>
      </c>
      <c r="K40" s="13">
        <f>H45*0.25</f>
        <v>3.125E-2</v>
      </c>
    </row>
    <row r="41" spans="7:11" x14ac:dyDescent="0.25">
      <c r="J41" t="s">
        <v>2</v>
      </c>
      <c r="K41" s="13">
        <f t="shared" ref="K41:K42" si="8">H46*0.25</f>
        <v>3.125E-2</v>
      </c>
    </row>
    <row r="42" spans="7:11" x14ac:dyDescent="0.25">
      <c r="J42" t="s">
        <v>3</v>
      </c>
      <c r="K42" s="13">
        <f t="shared" si="8"/>
        <v>3.125E-2</v>
      </c>
    </row>
    <row r="44" spans="7:11" x14ac:dyDescent="0.25">
      <c r="G44" s="6" t="s">
        <v>8</v>
      </c>
      <c r="J44" t="s">
        <v>4</v>
      </c>
    </row>
    <row r="45" spans="7:11" x14ac:dyDescent="0.25">
      <c r="G45" t="s">
        <v>1</v>
      </c>
      <c r="H45" s="13">
        <f>E30*0.25</f>
        <v>0.125</v>
      </c>
      <c r="J45" t="s">
        <v>1</v>
      </c>
      <c r="K45" s="13">
        <f>H45*0.5</f>
        <v>6.25E-2</v>
      </c>
    </row>
    <row r="46" spans="7:11" x14ac:dyDescent="0.25">
      <c r="G46" t="s">
        <v>2</v>
      </c>
      <c r="H46" s="13">
        <f t="shared" ref="H46:H47" si="9">E31*0.25</f>
        <v>0.125</v>
      </c>
      <c r="J46" t="s">
        <v>2</v>
      </c>
      <c r="K46" s="13">
        <f t="shared" ref="K46:K47" si="10">H46*0.5</f>
        <v>6.25E-2</v>
      </c>
    </row>
    <row r="47" spans="7:11" x14ac:dyDescent="0.25">
      <c r="G47" t="s">
        <v>3</v>
      </c>
      <c r="H47" s="13">
        <f t="shared" si="9"/>
        <v>0.125</v>
      </c>
      <c r="J47" t="s">
        <v>3</v>
      </c>
      <c r="K47" s="13">
        <f t="shared" si="10"/>
        <v>6.25E-2</v>
      </c>
    </row>
    <row r="49" spans="1:11" x14ac:dyDescent="0.25">
      <c r="J49" s="6" t="s">
        <v>8</v>
      </c>
    </row>
    <row r="50" spans="1:11" x14ac:dyDescent="0.25">
      <c r="A50" t="s">
        <v>1</v>
      </c>
      <c r="B50" s="13">
        <v>1</v>
      </c>
      <c r="J50" t="s">
        <v>1</v>
      </c>
      <c r="K50" s="13">
        <f>H45*0.25</f>
        <v>3.125E-2</v>
      </c>
    </row>
    <row r="51" spans="1:11" x14ac:dyDescent="0.25">
      <c r="A51" t="s">
        <v>2</v>
      </c>
      <c r="B51" s="13">
        <v>1</v>
      </c>
      <c r="J51" t="s">
        <v>2</v>
      </c>
      <c r="K51" s="13">
        <f t="shared" ref="K51:K52" si="11">H46*0.25</f>
        <v>3.125E-2</v>
      </c>
    </row>
    <row r="52" spans="1:11" x14ac:dyDescent="0.25">
      <c r="A52" t="s">
        <v>3</v>
      </c>
      <c r="B52" s="13">
        <v>1</v>
      </c>
      <c r="J52" t="s">
        <v>3</v>
      </c>
      <c r="K52" s="13">
        <f t="shared" si="11"/>
        <v>3.125E-2</v>
      </c>
    </row>
    <row r="54" spans="1:11" x14ac:dyDescent="0.25">
      <c r="J54" t="s">
        <v>7</v>
      </c>
    </row>
    <row r="55" spans="1:11" x14ac:dyDescent="0.25">
      <c r="J55" t="s">
        <v>1</v>
      </c>
      <c r="K55" s="13">
        <f>H60*0.25</f>
        <v>3.125E-2</v>
      </c>
    </row>
    <row r="56" spans="1:11" x14ac:dyDescent="0.25">
      <c r="J56" t="s">
        <v>2</v>
      </c>
      <c r="K56" s="13">
        <f t="shared" ref="K56:K57" si="12">H61*0.25</f>
        <v>3.125E-2</v>
      </c>
    </row>
    <row r="57" spans="1:11" x14ac:dyDescent="0.25">
      <c r="J57" t="s">
        <v>3</v>
      </c>
      <c r="K57" s="13">
        <f t="shared" si="12"/>
        <v>3.125E-2</v>
      </c>
    </row>
    <row r="59" spans="1:11" x14ac:dyDescent="0.25">
      <c r="G59" t="s">
        <v>7</v>
      </c>
      <c r="J59" t="s">
        <v>4</v>
      </c>
    </row>
    <row r="60" spans="1:11" x14ac:dyDescent="0.25">
      <c r="G60" t="s">
        <v>1</v>
      </c>
      <c r="H60" s="13">
        <f>E75*0.25</f>
        <v>0.125</v>
      </c>
      <c r="J60" t="s">
        <v>1</v>
      </c>
      <c r="K60" s="13">
        <f>H60*0.5</f>
        <v>6.25E-2</v>
      </c>
    </row>
    <row r="61" spans="1:11" x14ac:dyDescent="0.25">
      <c r="G61" t="s">
        <v>2</v>
      </c>
      <c r="H61" s="13">
        <f t="shared" ref="H61:H62" si="13">E76*0.25</f>
        <v>0.125</v>
      </c>
      <c r="J61" t="s">
        <v>2</v>
      </c>
      <c r="K61" s="13">
        <f t="shared" ref="K61:K62" si="14">H61*0.5</f>
        <v>6.25E-2</v>
      </c>
    </row>
    <row r="62" spans="1:11" x14ac:dyDescent="0.25">
      <c r="G62" t="s">
        <v>3</v>
      </c>
      <c r="H62" s="13">
        <f t="shared" si="13"/>
        <v>0.125</v>
      </c>
      <c r="J62" t="s">
        <v>3</v>
      </c>
      <c r="K62" s="13">
        <f t="shared" si="14"/>
        <v>6.25E-2</v>
      </c>
    </row>
    <row r="64" spans="1:11" x14ac:dyDescent="0.25">
      <c r="J64" s="6" t="s">
        <v>8</v>
      </c>
    </row>
    <row r="65" spans="4:11" x14ac:dyDescent="0.25">
      <c r="J65" t="s">
        <v>1</v>
      </c>
      <c r="K65" s="13">
        <f>H60*0.25</f>
        <v>3.125E-2</v>
      </c>
    </row>
    <row r="66" spans="4:11" x14ac:dyDescent="0.25">
      <c r="J66" t="s">
        <v>2</v>
      </c>
      <c r="K66" s="13">
        <f t="shared" ref="K66:K67" si="15">H61*0.25</f>
        <v>3.125E-2</v>
      </c>
    </row>
    <row r="67" spans="4:11" x14ac:dyDescent="0.25">
      <c r="J67" t="s">
        <v>3</v>
      </c>
      <c r="K67" s="13">
        <f t="shared" si="15"/>
        <v>3.125E-2</v>
      </c>
    </row>
    <row r="69" spans="4:11" x14ac:dyDescent="0.25">
      <c r="J69" t="s">
        <v>7</v>
      </c>
    </row>
    <row r="70" spans="4:11" x14ac:dyDescent="0.25">
      <c r="J70" t="s">
        <v>1</v>
      </c>
      <c r="K70" s="13">
        <f>H75*0.25</f>
        <v>6.25E-2</v>
      </c>
    </row>
    <row r="71" spans="4:11" x14ac:dyDescent="0.25">
      <c r="J71" t="s">
        <v>2</v>
      </c>
      <c r="K71" s="13">
        <f t="shared" ref="K71:K72" si="16">H76*0.25</f>
        <v>6.25E-2</v>
      </c>
    </row>
    <row r="72" spans="4:11" x14ac:dyDescent="0.25">
      <c r="J72" t="s">
        <v>3</v>
      </c>
      <c r="K72" s="13">
        <f t="shared" si="16"/>
        <v>6.25E-2</v>
      </c>
    </row>
    <row r="74" spans="4:11" x14ac:dyDescent="0.25">
      <c r="D74" t="s">
        <v>4</v>
      </c>
      <c r="G74" t="s">
        <v>4</v>
      </c>
      <c r="J74" t="s">
        <v>4</v>
      </c>
    </row>
    <row r="75" spans="4:11" x14ac:dyDescent="0.25">
      <c r="D75" t="s">
        <v>1</v>
      </c>
      <c r="E75" s="13">
        <v>0.5</v>
      </c>
      <c r="G75" t="s">
        <v>1</v>
      </c>
      <c r="H75" s="13">
        <f>E75*0.5</f>
        <v>0.25</v>
      </c>
      <c r="J75" t="s">
        <v>1</v>
      </c>
      <c r="K75" s="13">
        <f>H75*0.5</f>
        <v>0.125</v>
      </c>
    </row>
    <row r="76" spans="4:11" x14ac:dyDescent="0.25">
      <c r="D76" t="s">
        <v>2</v>
      </c>
      <c r="E76" s="13">
        <v>0.5</v>
      </c>
      <c r="G76" t="s">
        <v>2</v>
      </c>
      <c r="H76" s="13">
        <f t="shared" ref="H76:H77" si="17">E76*0.5</f>
        <v>0.25</v>
      </c>
      <c r="J76" t="s">
        <v>2</v>
      </c>
      <c r="K76" s="13">
        <f t="shared" ref="K76:K77" si="18">H76*0.5</f>
        <v>0.125</v>
      </c>
    </row>
    <row r="77" spans="4:11" x14ac:dyDescent="0.25">
      <c r="D77" t="s">
        <v>3</v>
      </c>
      <c r="E77" s="13">
        <v>0.5</v>
      </c>
      <c r="G77" t="s">
        <v>3</v>
      </c>
      <c r="H77" s="13">
        <f t="shared" si="17"/>
        <v>0.25</v>
      </c>
      <c r="J77" t="s">
        <v>3</v>
      </c>
      <c r="K77" s="13">
        <f t="shared" si="18"/>
        <v>0.125</v>
      </c>
    </row>
    <row r="79" spans="4:11" x14ac:dyDescent="0.25">
      <c r="J79" s="6" t="s">
        <v>8</v>
      </c>
    </row>
    <row r="80" spans="4:11" x14ac:dyDescent="0.25">
      <c r="J80" t="s">
        <v>1</v>
      </c>
      <c r="K80" s="13">
        <f>H75*0.25</f>
        <v>6.25E-2</v>
      </c>
    </row>
    <row r="81" spans="7:11" x14ac:dyDescent="0.25">
      <c r="J81" t="s">
        <v>2</v>
      </c>
      <c r="K81" s="13">
        <f t="shared" ref="K81:K82" si="19">H76*0.25</f>
        <v>6.25E-2</v>
      </c>
    </row>
    <row r="82" spans="7:11" x14ac:dyDescent="0.25">
      <c r="J82" t="s">
        <v>3</v>
      </c>
      <c r="K82" s="13">
        <f t="shared" si="19"/>
        <v>6.25E-2</v>
      </c>
    </row>
    <row r="84" spans="7:11" x14ac:dyDescent="0.25">
      <c r="J84" t="s">
        <v>7</v>
      </c>
    </row>
    <row r="85" spans="7:11" x14ac:dyDescent="0.25">
      <c r="J85" t="s">
        <v>1</v>
      </c>
      <c r="K85" s="13">
        <f>H90*0.25</f>
        <v>3.125E-2</v>
      </c>
    </row>
    <row r="86" spans="7:11" x14ac:dyDescent="0.25">
      <c r="J86" t="s">
        <v>2</v>
      </c>
      <c r="K86" s="13">
        <f t="shared" ref="K86:K87" si="20">H91*0.25</f>
        <v>3.125E-2</v>
      </c>
    </row>
    <row r="87" spans="7:11" x14ac:dyDescent="0.25">
      <c r="J87" t="s">
        <v>3</v>
      </c>
      <c r="K87" s="13">
        <f t="shared" si="20"/>
        <v>3.125E-2</v>
      </c>
    </row>
    <row r="89" spans="7:11" x14ac:dyDescent="0.25">
      <c r="G89" s="6" t="s">
        <v>8</v>
      </c>
      <c r="J89" t="s">
        <v>4</v>
      </c>
    </row>
    <row r="90" spans="7:11" x14ac:dyDescent="0.25">
      <c r="G90" t="s">
        <v>1</v>
      </c>
      <c r="H90" s="13">
        <f>E75*0.25</f>
        <v>0.125</v>
      </c>
      <c r="J90" t="s">
        <v>1</v>
      </c>
      <c r="K90" s="13">
        <f>H90*0.5</f>
        <v>6.25E-2</v>
      </c>
    </row>
    <row r="91" spans="7:11" x14ac:dyDescent="0.25">
      <c r="G91" t="s">
        <v>2</v>
      </c>
      <c r="H91" s="13">
        <f t="shared" ref="H91:H92" si="21">E76*0.25</f>
        <v>0.125</v>
      </c>
      <c r="J91" t="s">
        <v>2</v>
      </c>
      <c r="K91" s="13">
        <f t="shared" ref="K91:K92" si="22">H91*0.5</f>
        <v>6.25E-2</v>
      </c>
    </row>
    <row r="92" spans="7:11" x14ac:dyDescent="0.25">
      <c r="G92" t="s">
        <v>3</v>
      </c>
      <c r="H92" s="13">
        <f t="shared" si="21"/>
        <v>0.125</v>
      </c>
      <c r="J92" t="s">
        <v>3</v>
      </c>
      <c r="K92" s="13">
        <f t="shared" si="22"/>
        <v>6.25E-2</v>
      </c>
    </row>
    <row r="94" spans="7:11" x14ac:dyDescent="0.25">
      <c r="J94" s="6" t="s">
        <v>8</v>
      </c>
    </row>
    <row r="95" spans="7:11" x14ac:dyDescent="0.25">
      <c r="J95" t="s">
        <v>1</v>
      </c>
      <c r="K95" s="13">
        <f>H90*0.25</f>
        <v>3.125E-2</v>
      </c>
    </row>
    <row r="96" spans="7:11" x14ac:dyDescent="0.25">
      <c r="J96" t="s">
        <v>2</v>
      </c>
      <c r="K96" s="13">
        <f t="shared" ref="K96:K97" si="23">H91*0.25</f>
        <v>3.125E-2</v>
      </c>
    </row>
    <row r="97" spans="10:11" x14ac:dyDescent="0.25">
      <c r="J97" t="s">
        <v>3</v>
      </c>
      <c r="K97" s="13">
        <f t="shared" si="23"/>
        <v>3.125E-2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A0D9-5720-441B-8D65-13E778CE3D16}">
  <sheetPr codeName="Sheet5"/>
  <dimension ref="A2:R97"/>
  <sheetViews>
    <sheetView zoomScale="70" zoomScaleNormal="70" workbookViewId="0"/>
  </sheetViews>
  <sheetFormatPr defaultRowHeight="15" x14ac:dyDescent="0.25"/>
  <cols>
    <col min="4" max="4" width="12.28515625" customWidth="1"/>
    <col min="7" max="7" width="12.42578125" bestFit="1" customWidth="1"/>
    <col min="10" max="10" width="12.42578125" bestFit="1" customWidth="1"/>
  </cols>
  <sheetData>
    <row r="2" spans="1:18" x14ac:dyDescent="0.25">
      <c r="A2" t="s">
        <v>0</v>
      </c>
      <c r="B2">
        <v>0</v>
      </c>
      <c r="E2">
        <v>1</v>
      </c>
      <c r="H2">
        <v>2</v>
      </c>
      <c r="K2">
        <v>3</v>
      </c>
      <c r="N2" t="s">
        <v>6</v>
      </c>
    </row>
    <row r="3" spans="1:18" x14ac:dyDescent="0.25">
      <c r="A3" t="s">
        <v>1</v>
      </c>
      <c r="B3" s="2">
        <f>B50</f>
        <v>2</v>
      </c>
      <c r="E3" s="1">
        <f>SUM(E30,E75)</f>
        <v>0.504</v>
      </c>
      <c r="H3" s="1">
        <f>SUM(H15,H30,H45,H60,H75,H90)</f>
        <v>-3.6355199999999996</v>
      </c>
      <c r="K3" s="1">
        <f>SUM(K10,K15,K20,K25,K30,K35,K40,K45,K50,K55,K60,K65,K70,K75,K80,K85,K90,K95)</f>
        <v>0</v>
      </c>
      <c r="N3" s="1">
        <f>SUM(B3:K3)</f>
        <v>-1.1315199999999996</v>
      </c>
    </row>
    <row r="4" spans="1:18" x14ac:dyDescent="0.25">
      <c r="A4" t="s">
        <v>2</v>
      </c>
      <c r="B4" s="2">
        <f>B51</f>
        <v>-7</v>
      </c>
      <c r="E4" s="1">
        <f t="shared" ref="E4:E5" si="0">SUM(E31,E76)</f>
        <v>6.5100000000000007</v>
      </c>
      <c r="H4" s="1">
        <f t="shared" ref="H4:H5" si="1">SUM(H16,H31,H46,H61,H76,H91)</f>
        <v>0.78120000000000001</v>
      </c>
      <c r="K4" s="1">
        <f t="shared" ref="K4:K5" si="2">SUM(K11,K16,K21,K26,K31,K36,K41,K46,K51,K56,K61,K66,K71,K76,K81,K86,K91,K96)</f>
        <v>0.87494400000000017</v>
      </c>
      <c r="N4" s="14">
        <f t="shared" ref="N4:N5" si="3">SUM(B4:K4)</f>
        <v>1.166144000000001</v>
      </c>
    </row>
    <row r="5" spans="1:18" x14ac:dyDescent="0.25">
      <c r="A5" t="s">
        <v>3</v>
      </c>
      <c r="B5" s="2">
        <f>B52</f>
        <v>-3.5</v>
      </c>
      <c r="E5" s="1">
        <f t="shared" si="0"/>
        <v>3.6750000000000003</v>
      </c>
      <c r="H5" s="1">
        <f t="shared" si="1"/>
        <v>0.44099999999999995</v>
      </c>
      <c r="K5" s="1">
        <f t="shared" si="2"/>
        <v>0.49392000000000014</v>
      </c>
      <c r="N5" s="1">
        <f t="shared" si="3"/>
        <v>1.1099200000000002</v>
      </c>
    </row>
    <row r="6" spans="1:18" x14ac:dyDescent="0.25">
      <c r="A6" s="5"/>
    </row>
    <row r="7" spans="1:18" x14ac:dyDescent="0.25">
      <c r="A7" t="s">
        <v>0</v>
      </c>
    </row>
    <row r="8" spans="1:18" x14ac:dyDescent="0.25">
      <c r="A8" s="8">
        <v>0</v>
      </c>
      <c r="B8" s="8"/>
      <c r="C8" s="8"/>
      <c r="D8" s="9">
        <v>1</v>
      </c>
      <c r="E8" s="9"/>
      <c r="F8" s="9"/>
      <c r="G8" s="7">
        <v>2</v>
      </c>
      <c r="H8" s="7"/>
      <c r="I8" s="7"/>
      <c r="J8" s="10">
        <v>3</v>
      </c>
      <c r="K8" s="10"/>
      <c r="L8" s="10"/>
    </row>
    <row r="9" spans="1:18" x14ac:dyDescent="0.25">
      <c r="J9" t="s">
        <v>7</v>
      </c>
      <c r="P9" s="1"/>
      <c r="Q9" s="11"/>
      <c r="R9" s="11"/>
    </row>
    <row r="10" spans="1:18" x14ac:dyDescent="0.25">
      <c r="J10" t="s">
        <v>1</v>
      </c>
      <c r="K10" s="4">
        <v>0</v>
      </c>
      <c r="P10" s="1"/>
      <c r="Q10" s="11"/>
    </row>
    <row r="11" spans="1:18" x14ac:dyDescent="0.25">
      <c r="J11" t="s">
        <v>2</v>
      </c>
      <c r="K11" s="4">
        <f>'Market Growth Tree'!K11*'Probability Tree'!K11*6.2*1.12*0.12</f>
        <v>3.1580010000000006E-2</v>
      </c>
      <c r="P11" s="1"/>
      <c r="Q11" s="1"/>
    </row>
    <row r="12" spans="1:18" x14ac:dyDescent="0.25">
      <c r="J12" t="s">
        <v>3</v>
      </c>
      <c r="K12" s="4">
        <f>'Market Growth Tree'!K12*'Probability Tree'!K12*3.5*1.12*0.12</f>
        <v>1.7827425000000004E-2</v>
      </c>
    </row>
    <row r="14" spans="1:18" x14ac:dyDescent="0.25">
      <c r="G14" t="s">
        <v>7</v>
      </c>
      <c r="J14" t="s">
        <v>4</v>
      </c>
    </row>
    <row r="15" spans="1:18" x14ac:dyDescent="0.25">
      <c r="G15" t="s">
        <v>1</v>
      </c>
      <c r="H15" s="4">
        <f>'Market Growth Tree'!H15*'Probability Tree'!H15*4*1.12*0.12-'Market Growth Tree'!H15*'Probability Tree'!H15*4</f>
        <v>-0.49988400000000011</v>
      </c>
      <c r="J15" t="s">
        <v>1</v>
      </c>
      <c r="K15" s="4">
        <v>0</v>
      </c>
    </row>
    <row r="16" spans="1:18" x14ac:dyDescent="0.25">
      <c r="G16" t="s">
        <v>2</v>
      </c>
      <c r="H16" s="4">
        <f>'Market Growth Tree'!H16*'Probability Tree'!H16*6.2*1*0.12</f>
        <v>0.10741500000000001</v>
      </c>
      <c r="J16" t="s">
        <v>2</v>
      </c>
      <c r="K16" s="4">
        <f>'Market Growth Tree'!K16*'Probability Tree'!K16*6.2*1.12*0.12</f>
        <v>6.0152400000000009E-2</v>
      </c>
      <c r="M16" s="12"/>
    </row>
    <row r="17" spans="4:11" x14ac:dyDescent="0.25">
      <c r="G17" t="s">
        <v>3</v>
      </c>
      <c r="H17" s="4">
        <f>'Market Growth Tree'!H17*'Probability Tree'!H17*3.5*1*0.12</f>
        <v>6.0637500000000004E-2</v>
      </c>
      <c r="J17" t="s">
        <v>3</v>
      </c>
      <c r="K17" s="4">
        <f>'Market Growth Tree'!K17*'Probability Tree'!K17*3.5*1.12*0.12</f>
        <v>3.3957000000000001E-2</v>
      </c>
    </row>
    <row r="19" spans="4:11" x14ac:dyDescent="0.25">
      <c r="J19" s="6" t="s">
        <v>8</v>
      </c>
    </row>
    <row r="20" spans="4:11" x14ac:dyDescent="0.25">
      <c r="J20" t="s">
        <v>1</v>
      </c>
      <c r="K20" s="4">
        <v>0</v>
      </c>
    </row>
    <row r="21" spans="4:11" x14ac:dyDescent="0.25">
      <c r="J21" t="s">
        <v>2</v>
      </c>
      <c r="K21" s="4">
        <f>'Market Growth Tree'!K21*'Probability Tree'!K21*6.2*1.12*0.12</f>
        <v>2.857239000000001E-2</v>
      </c>
    </row>
    <row r="22" spans="4:11" x14ac:dyDescent="0.25">
      <c r="J22" t="s">
        <v>3</v>
      </c>
      <c r="K22" s="4">
        <f>'Market Growth Tree'!K22*'Probability Tree'!K22*3.5*1.12*0.12</f>
        <v>1.6129575000000007E-2</v>
      </c>
    </row>
    <row r="24" spans="4:11" x14ac:dyDescent="0.25">
      <c r="J24" t="s">
        <v>7</v>
      </c>
    </row>
    <row r="25" spans="4:11" x14ac:dyDescent="0.25">
      <c r="J25" t="s">
        <v>1</v>
      </c>
      <c r="K25" s="4">
        <v>0</v>
      </c>
    </row>
    <row r="26" spans="4:11" x14ac:dyDescent="0.25">
      <c r="J26" t="s">
        <v>2</v>
      </c>
      <c r="K26" s="4">
        <f>'Market Growth Tree'!K26*'Probability Tree'!K26*6.2*1.12*0.12</f>
        <v>6.0152400000000009E-2</v>
      </c>
    </row>
    <row r="27" spans="4:11" x14ac:dyDescent="0.25">
      <c r="J27" t="s">
        <v>3</v>
      </c>
      <c r="K27" s="4">
        <f>'Market Growth Tree'!K27*'Probability Tree'!K27*3.5*1.12*0.12</f>
        <v>3.3957000000000001E-2</v>
      </c>
    </row>
    <row r="29" spans="4:11" x14ac:dyDescent="0.25">
      <c r="D29" t="s">
        <v>5</v>
      </c>
      <c r="G29" t="s">
        <v>4</v>
      </c>
      <c r="J29" t="s">
        <v>4</v>
      </c>
    </row>
    <row r="30" spans="4:11" x14ac:dyDescent="0.25">
      <c r="D30" t="s">
        <v>1</v>
      </c>
      <c r="E30" s="4">
        <f>'Probability Tree'!E30*'Market Growth Tree'!E30*4*0.12</f>
        <v>0.26400000000000001</v>
      </c>
      <c r="G30" t="s">
        <v>1</v>
      </c>
      <c r="H30" s="4">
        <f>'Market Growth Tree'!H30*'Probability Tree'!H30*4*1.12*0.12-'Market Growth Tree'!H30*'Probability Tree'!H30*4</f>
        <v>-0.95216000000000012</v>
      </c>
      <c r="J30" t="s">
        <v>1</v>
      </c>
      <c r="K30" s="4">
        <v>0</v>
      </c>
    </row>
    <row r="31" spans="4:11" x14ac:dyDescent="0.25">
      <c r="D31" t="s">
        <v>2</v>
      </c>
      <c r="E31" s="3">
        <f>6.2*'Market Growth Tree'!E31*'Probability Tree'!E31</f>
        <v>3.4100000000000006</v>
      </c>
      <c r="G31" t="s">
        <v>2</v>
      </c>
      <c r="H31" s="4">
        <f>'Market Growth Tree'!H31*'Probability Tree'!H31*6.2*1*0.12</f>
        <v>0.20460000000000003</v>
      </c>
      <c r="J31" t="s">
        <v>2</v>
      </c>
      <c r="K31" s="4">
        <f>'Market Growth Tree'!K31*'Probability Tree'!K31*6.2*1.12*0.12</f>
        <v>0.11457600000000003</v>
      </c>
    </row>
    <row r="32" spans="4:11" x14ac:dyDescent="0.25">
      <c r="D32" t="s">
        <v>3</v>
      </c>
      <c r="E32" s="3">
        <f>3.5*'Market Growth Tree'!E32*'Probability Tree'!E32</f>
        <v>1.9250000000000003</v>
      </c>
      <c r="G32" t="s">
        <v>3</v>
      </c>
      <c r="H32" s="4">
        <f>'Market Growth Tree'!H32*'Probability Tree'!H32*3.5*1*0.12</f>
        <v>0.11550000000000001</v>
      </c>
      <c r="J32" t="s">
        <v>3</v>
      </c>
      <c r="K32" s="4">
        <f>'Market Growth Tree'!K32*'Probability Tree'!K32*3.5*1.12*0.12</f>
        <v>6.4680000000000015E-2</v>
      </c>
    </row>
    <row r="34" spans="7:11" x14ac:dyDescent="0.25">
      <c r="J34" s="6" t="s">
        <v>8</v>
      </c>
    </row>
    <row r="35" spans="7:11" x14ac:dyDescent="0.25">
      <c r="J35" t="s">
        <v>1</v>
      </c>
      <c r="K35" s="4">
        <v>0</v>
      </c>
    </row>
    <row r="36" spans="7:11" x14ac:dyDescent="0.25">
      <c r="J36" t="s">
        <v>2</v>
      </c>
      <c r="K36" s="4">
        <f>'Market Growth Tree'!K36*'Probability Tree'!K36*6.2*1.12*0.12</f>
        <v>5.4423600000000003E-2</v>
      </c>
    </row>
    <row r="37" spans="7:11" x14ac:dyDescent="0.25">
      <c r="J37" t="s">
        <v>3</v>
      </c>
      <c r="K37" s="4">
        <f>'Market Growth Tree'!K37*'Probability Tree'!K37*3.5*1.12*0.12</f>
        <v>3.0723E-2</v>
      </c>
    </row>
    <row r="39" spans="7:11" x14ac:dyDescent="0.25">
      <c r="J39" t="s">
        <v>7</v>
      </c>
    </row>
    <row r="40" spans="7:11" x14ac:dyDescent="0.25">
      <c r="J40" t="s">
        <v>1</v>
      </c>
      <c r="K40" s="4">
        <v>0</v>
      </c>
    </row>
    <row r="41" spans="7:11" x14ac:dyDescent="0.25">
      <c r="J41" t="s">
        <v>2</v>
      </c>
      <c r="K41" s="4">
        <f>'Market Growth Tree'!K41*'Probability Tree'!K41*6.2*1.12*0.12</f>
        <v>2.8572390000000003E-2</v>
      </c>
    </row>
    <row r="42" spans="7:11" x14ac:dyDescent="0.25">
      <c r="J42" t="s">
        <v>3</v>
      </c>
      <c r="K42" s="4">
        <f>'Market Growth Tree'!K42*'Probability Tree'!K42*3.5*1.12*0.12</f>
        <v>1.6129575000000004E-2</v>
      </c>
    </row>
    <row r="44" spans="7:11" x14ac:dyDescent="0.25">
      <c r="G44" s="6" t="s">
        <v>8</v>
      </c>
      <c r="J44" t="s">
        <v>4</v>
      </c>
    </row>
    <row r="45" spans="7:11" x14ac:dyDescent="0.25">
      <c r="G45" t="s">
        <v>1</v>
      </c>
      <c r="H45" s="4">
        <f>'Market Growth Tree'!H45*'Probability Tree'!H45*4*1.12*0.12-'Market Growth Tree'!H45*'Probability Tree'!H45*4</f>
        <v>-0.45227599999999996</v>
      </c>
      <c r="J45" t="s">
        <v>1</v>
      </c>
      <c r="K45" s="4">
        <v>0</v>
      </c>
    </row>
    <row r="46" spans="7:11" x14ac:dyDescent="0.25">
      <c r="G46" t="s">
        <v>2</v>
      </c>
      <c r="H46" s="4">
        <f>'Market Growth Tree'!H46*'Probability Tree'!H46*6.2*1*0.12</f>
        <v>9.7184999999999994E-2</v>
      </c>
      <c r="J46" t="s">
        <v>2</v>
      </c>
      <c r="K46" s="4">
        <f>'Market Growth Tree'!K46*'Probability Tree'!K46*6.2*1.12*0.12</f>
        <v>5.4423600000000003E-2</v>
      </c>
    </row>
    <row r="47" spans="7:11" x14ac:dyDescent="0.25">
      <c r="G47" t="s">
        <v>3</v>
      </c>
      <c r="H47" s="4">
        <f>'Market Growth Tree'!H47*'Probability Tree'!H47*3.5*1*0.12</f>
        <v>5.4862499999999995E-2</v>
      </c>
      <c r="J47" t="s">
        <v>3</v>
      </c>
      <c r="K47" s="4">
        <f>'Market Growth Tree'!K47*'Probability Tree'!K47*3.5*1.12*0.12</f>
        <v>3.0723E-2</v>
      </c>
    </row>
    <row r="49" spans="1:11" x14ac:dyDescent="0.25">
      <c r="J49" s="6" t="s">
        <v>8</v>
      </c>
    </row>
    <row r="50" spans="1:11" x14ac:dyDescent="0.25">
      <c r="A50" t="s">
        <v>1</v>
      </c>
      <c r="B50" s="3">
        <f>2</f>
        <v>2</v>
      </c>
      <c r="J50" t="s">
        <v>1</v>
      </c>
      <c r="K50" s="4">
        <v>0</v>
      </c>
    </row>
    <row r="51" spans="1:11" x14ac:dyDescent="0.25">
      <c r="A51" t="s">
        <v>2</v>
      </c>
      <c r="B51" s="3">
        <f>-7</f>
        <v>-7</v>
      </c>
      <c r="J51" t="s">
        <v>2</v>
      </c>
      <c r="K51" s="4">
        <f>'Market Growth Tree'!K51*'Probability Tree'!K51*6.2*1.12*0.12</f>
        <v>2.5851209999999999E-2</v>
      </c>
    </row>
    <row r="52" spans="1:11" x14ac:dyDescent="0.25">
      <c r="A52" t="s">
        <v>3</v>
      </c>
      <c r="B52" s="3">
        <v>-3.5</v>
      </c>
      <c r="J52" t="s">
        <v>3</v>
      </c>
      <c r="K52" s="4">
        <f>'Market Growth Tree'!K52*'Probability Tree'!K52*3.5*1.12*0.12</f>
        <v>1.4593424999999998E-2</v>
      </c>
    </row>
    <row r="54" spans="1:11" x14ac:dyDescent="0.25">
      <c r="J54" t="s">
        <v>7</v>
      </c>
    </row>
    <row r="55" spans="1:11" x14ac:dyDescent="0.25">
      <c r="J55" t="s">
        <v>1</v>
      </c>
      <c r="K55" s="4">
        <v>0</v>
      </c>
    </row>
    <row r="56" spans="1:11" x14ac:dyDescent="0.25">
      <c r="J56" t="s">
        <v>2</v>
      </c>
      <c r="K56" s="4">
        <f>'Market Growth Tree'!K56*'Probability Tree'!K56*6.2*1.12*0.12</f>
        <v>2.8709100000000005E-2</v>
      </c>
    </row>
    <row r="57" spans="1:11" x14ac:dyDescent="0.25">
      <c r="J57" t="s">
        <v>3</v>
      </c>
      <c r="K57" s="4">
        <f>'Market Growth Tree'!K57*'Probability Tree'!K57*3.5*1.12*0.12</f>
        <v>1.6206750000000002E-2</v>
      </c>
    </row>
    <row r="59" spans="1:11" x14ac:dyDescent="0.25">
      <c r="G59" t="s">
        <v>7</v>
      </c>
      <c r="J59" t="s">
        <v>4</v>
      </c>
    </row>
    <row r="60" spans="1:11" x14ac:dyDescent="0.25">
      <c r="G60" t="s">
        <v>1</v>
      </c>
      <c r="H60" s="4">
        <f>'Market Growth Tree'!H60*'Probability Tree'!H60*4*1.12*0.12-'Market Growth Tree'!H60*'Probability Tree'!H60*4</f>
        <v>-0.45444000000000001</v>
      </c>
      <c r="J60" t="s">
        <v>1</v>
      </c>
      <c r="K60" s="4">
        <v>0</v>
      </c>
    </row>
    <row r="61" spans="1:11" x14ac:dyDescent="0.25">
      <c r="G61" t="s">
        <v>2</v>
      </c>
      <c r="H61" s="4">
        <f>'Market Growth Tree'!H61*'Probability Tree'!H61*6.2*1*0.12</f>
        <v>9.7650000000000001E-2</v>
      </c>
      <c r="J61" t="s">
        <v>2</v>
      </c>
      <c r="K61" s="4">
        <f>'Market Growth Tree'!K61*'Probability Tree'!K61*6.2*1.12*0.12</f>
        <v>5.468400000000001E-2</v>
      </c>
    </row>
    <row r="62" spans="1:11" x14ac:dyDescent="0.25">
      <c r="G62" t="s">
        <v>3</v>
      </c>
      <c r="H62" s="4">
        <f>'Market Growth Tree'!H62*'Probability Tree'!H62*3.5*1*0.12</f>
        <v>5.5125E-2</v>
      </c>
      <c r="J62" t="s">
        <v>3</v>
      </c>
      <c r="K62" s="4">
        <f>'Market Growth Tree'!K62*'Probability Tree'!K62*3.5*1.12*0.12</f>
        <v>3.0870000000000002E-2</v>
      </c>
    </row>
    <row r="64" spans="1:11" x14ac:dyDescent="0.25">
      <c r="J64" s="6" t="s">
        <v>8</v>
      </c>
    </row>
    <row r="65" spans="4:11" x14ac:dyDescent="0.25">
      <c r="J65" t="s">
        <v>1</v>
      </c>
      <c r="K65" s="4">
        <v>0</v>
      </c>
    </row>
    <row r="66" spans="4:11" x14ac:dyDescent="0.25">
      <c r="J66" t="s">
        <v>2</v>
      </c>
      <c r="K66" s="4">
        <f>'Market Growth Tree'!K66*'Probability Tree'!K66*6.2*1.12*0.12</f>
        <v>2.5974900000000002E-2</v>
      </c>
    </row>
    <row r="67" spans="4:11" x14ac:dyDescent="0.25">
      <c r="J67" t="s">
        <v>3</v>
      </c>
      <c r="K67" s="4">
        <f>'Market Growth Tree'!K67*'Probability Tree'!K67*3.5*1.12*0.12</f>
        <v>1.4663249999999999E-2</v>
      </c>
    </row>
    <row r="69" spans="4:11" x14ac:dyDescent="0.25">
      <c r="J69" t="s">
        <v>7</v>
      </c>
    </row>
    <row r="70" spans="4:11" x14ac:dyDescent="0.25">
      <c r="J70" t="s">
        <v>1</v>
      </c>
      <c r="K70" s="4">
        <v>0</v>
      </c>
    </row>
    <row r="71" spans="4:11" x14ac:dyDescent="0.25">
      <c r="J71" t="s">
        <v>2</v>
      </c>
      <c r="K71" s="4">
        <f>'Market Growth Tree'!K71*'Probability Tree'!K71*6.2*1.12*0.12</f>
        <v>5.468400000000001E-2</v>
      </c>
    </row>
    <row r="72" spans="4:11" x14ac:dyDescent="0.25">
      <c r="J72" t="s">
        <v>3</v>
      </c>
      <c r="K72" s="4">
        <f>'Market Growth Tree'!K72*'Probability Tree'!K72*3.5*1.12*0.12</f>
        <v>3.0870000000000002E-2</v>
      </c>
    </row>
    <row r="74" spans="4:11" x14ac:dyDescent="0.25">
      <c r="D74" t="s">
        <v>4</v>
      </c>
      <c r="G74" t="s">
        <v>4</v>
      </c>
      <c r="J74" t="s">
        <v>4</v>
      </c>
    </row>
    <row r="75" spans="4:11" x14ac:dyDescent="0.25">
      <c r="D75" t="s">
        <v>1</v>
      </c>
      <c r="E75" s="4">
        <f>'Probability Tree'!E75*'Market Growth Tree'!E75*4*0.12</f>
        <v>0.24</v>
      </c>
      <c r="G75" t="s">
        <v>1</v>
      </c>
      <c r="H75" s="4">
        <f>'Market Growth Tree'!H75*'Probability Tree'!H75*4*1.12*0.12-'Market Growth Tree'!H75*'Probability Tree'!H75*4</f>
        <v>-0.86559999999999993</v>
      </c>
      <c r="J75" t="s">
        <v>1</v>
      </c>
      <c r="K75" s="4">
        <v>0</v>
      </c>
    </row>
    <row r="76" spans="4:11" x14ac:dyDescent="0.25">
      <c r="D76" t="s">
        <v>2</v>
      </c>
      <c r="E76" s="3">
        <f>6.2*'Market Growth Tree'!E76*'Probability Tree'!E76</f>
        <v>3.1</v>
      </c>
      <c r="G76" t="s">
        <v>2</v>
      </c>
      <c r="H76" s="4">
        <f>'Market Growth Tree'!H76*'Probability Tree'!H76*6.2*1*0.12</f>
        <v>0.186</v>
      </c>
      <c r="J76" t="s">
        <v>2</v>
      </c>
      <c r="K76" s="4">
        <f>'Market Growth Tree'!K76*'Probability Tree'!K76*6.2*1.12*0.12</f>
        <v>0.10416</v>
      </c>
    </row>
    <row r="77" spans="4:11" x14ac:dyDescent="0.25">
      <c r="D77" t="s">
        <v>3</v>
      </c>
      <c r="E77" s="3">
        <f>3.5*'Market Growth Tree'!E77*'Probability Tree'!E77</f>
        <v>1.75</v>
      </c>
      <c r="G77" t="s">
        <v>3</v>
      </c>
      <c r="H77" s="4">
        <f>'Market Growth Tree'!H77*'Probability Tree'!H77*3.5*1*0.12</f>
        <v>0.105</v>
      </c>
      <c r="J77" t="s">
        <v>3</v>
      </c>
      <c r="K77" s="4">
        <f>'Market Growth Tree'!K77*'Probability Tree'!K77*3.5*1.12*0.12</f>
        <v>5.8800000000000005E-2</v>
      </c>
    </row>
    <row r="79" spans="4:11" x14ac:dyDescent="0.25">
      <c r="J79" s="6" t="s">
        <v>8</v>
      </c>
    </row>
    <row r="80" spans="4:11" x14ac:dyDescent="0.25">
      <c r="J80" t="s">
        <v>1</v>
      </c>
      <c r="K80" s="4">
        <v>0</v>
      </c>
    </row>
    <row r="81" spans="7:11" x14ac:dyDescent="0.25">
      <c r="J81" t="s">
        <v>2</v>
      </c>
      <c r="K81" s="4">
        <f>'Market Growth Tree'!K81*'Probability Tree'!K81*6.2*1.12*0.12</f>
        <v>4.9475999999999999E-2</v>
      </c>
    </row>
    <row r="82" spans="7:11" x14ac:dyDescent="0.25">
      <c r="J82" t="s">
        <v>3</v>
      </c>
      <c r="K82" s="4">
        <f>'Market Growth Tree'!K82*'Probability Tree'!K82*3.5*1.12*0.12</f>
        <v>2.793E-2</v>
      </c>
    </row>
    <row r="84" spans="7:11" x14ac:dyDescent="0.25">
      <c r="J84" t="s">
        <v>7</v>
      </c>
    </row>
    <row r="85" spans="7:11" x14ac:dyDescent="0.25">
      <c r="J85" t="s">
        <v>1</v>
      </c>
      <c r="K85" s="4">
        <v>0</v>
      </c>
    </row>
    <row r="86" spans="7:11" x14ac:dyDescent="0.25">
      <c r="J86" t="s">
        <v>2</v>
      </c>
      <c r="K86" s="4">
        <f>'Market Growth Tree'!K86*'Probability Tree'!K86*6.2*1.12*0.12</f>
        <v>2.5974900000000002E-2</v>
      </c>
    </row>
    <row r="87" spans="7:11" x14ac:dyDescent="0.25">
      <c r="J87" t="s">
        <v>3</v>
      </c>
      <c r="K87" s="4">
        <f>'Market Growth Tree'!K87*'Probability Tree'!K87*3.5*1.12*0.12</f>
        <v>1.4663249999999999E-2</v>
      </c>
    </row>
    <row r="89" spans="7:11" x14ac:dyDescent="0.25">
      <c r="G89" s="6" t="s">
        <v>8</v>
      </c>
      <c r="J89" t="s">
        <v>4</v>
      </c>
    </row>
    <row r="90" spans="7:11" x14ac:dyDescent="0.25">
      <c r="G90" t="s">
        <v>1</v>
      </c>
      <c r="H90" s="4">
        <f>'Market Growth Tree'!H90*'Probability Tree'!H90*4*1.12*0.12-'Market Growth Tree'!H90*'Probability Tree'!H90*4</f>
        <v>-0.41115999999999997</v>
      </c>
      <c r="J90" t="s">
        <v>1</v>
      </c>
      <c r="K90" s="4">
        <v>0</v>
      </c>
    </row>
    <row r="91" spans="7:11" x14ac:dyDescent="0.25">
      <c r="G91" t="s">
        <v>2</v>
      </c>
      <c r="H91" s="4">
        <f>'Market Growth Tree'!H91*'Probability Tree'!H91*6.2*1*0.12</f>
        <v>8.8349999999999998E-2</v>
      </c>
      <c r="J91" t="s">
        <v>2</v>
      </c>
      <c r="K91" s="4">
        <f>'Market Growth Tree'!K91*'Probability Tree'!K91*6.2*1.12*0.12</f>
        <v>4.9475999999999999E-2</v>
      </c>
    </row>
    <row r="92" spans="7:11" x14ac:dyDescent="0.25">
      <c r="G92" t="s">
        <v>3</v>
      </c>
      <c r="H92" s="4">
        <f>'Market Growth Tree'!H92*'Probability Tree'!H92*3.5*1*0.12</f>
        <v>4.9874999999999996E-2</v>
      </c>
      <c r="J92" t="s">
        <v>3</v>
      </c>
      <c r="K92" s="4">
        <f>'Market Growth Tree'!K92*'Probability Tree'!K92*3.5*1.12*0.12</f>
        <v>2.793E-2</v>
      </c>
    </row>
    <row r="94" spans="7:11" x14ac:dyDescent="0.25">
      <c r="J94" s="6" t="s">
        <v>8</v>
      </c>
    </row>
    <row r="95" spans="7:11" x14ac:dyDescent="0.25">
      <c r="J95" t="s">
        <v>1</v>
      </c>
      <c r="K95" s="4">
        <v>0</v>
      </c>
    </row>
    <row r="96" spans="7:11" x14ac:dyDescent="0.25">
      <c r="J96" t="s">
        <v>2</v>
      </c>
      <c r="K96" s="4">
        <f>'Market Growth Tree'!K96*'Probability Tree'!K96*6.2*1.12*0.12</f>
        <v>2.3501100000000004E-2</v>
      </c>
    </row>
    <row r="97" spans="10:11" x14ac:dyDescent="0.25">
      <c r="J97" t="s">
        <v>3</v>
      </c>
      <c r="K97" s="4">
        <f>'Market Growth Tree'!K97*'Probability Tree'!K97*3.5*1.12*0.12</f>
        <v>1.3266750000000001E-2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Q6 Part A</vt:lpstr>
      <vt:lpstr>Market Growth Tree</vt:lpstr>
      <vt:lpstr>Probability Tree</vt:lpstr>
      <vt:lpstr>Solved Part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Tolnai, David</dc:creator>
  <cp:lastModifiedBy>Aleshia Zionce</cp:lastModifiedBy>
  <dcterms:created xsi:type="dcterms:W3CDTF">2023-11-25T19:12:56Z</dcterms:created>
  <dcterms:modified xsi:type="dcterms:W3CDTF">2025-01-29T18:01:17Z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dd5db4b-78fb-42ac-8616-2bbd1a698c72_Enabled">
    <vt:lpwstr>true</vt:lpwstr>
  </property>
  <property fmtid="{D5CDD505-2E9C-101B-9397-08002B2CF9AE}" pid="5" name="MSIP_Label_0dd5db4b-78fb-42ac-8616-2bbd1a698c72_SetDate">
    <vt:lpwstr>2024-11-13T21:00:09Z</vt:lpwstr>
  </property>
  <property fmtid="{D5CDD505-2E9C-101B-9397-08002B2CF9AE}" pid="6" name="MSIP_Label_0dd5db4b-78fb-42ac-8616-2bbd1a698c72_Method">
    <vt:lpwstr>Privileged</vt:lpwstr>
  </property>
  <property fmtid="{D5CDD505-2E9C-101B-9397-08002B2CF9AE}" pid="7" name="MSIP_Label_0dd5db4b-78fb-42ac-8616-2bbd1a698c72_Name">
    <vt:lpwstr>EXTERNAL</vt:lpwstr>
  </property>
  <property fmtid="{D5CDD505-2E9C-101B-9397-08002B2CF9AE}" pid="8" name="MSIP_Label_0dd5db4b-78fb-42ac-8616-2bbd1a698c72_SiteId">
    <vt:lpwstr>5d3e2773-e07f-4432-a630-1a0f68a28a05</vt:lpwstr>
  </property>
  <property fmtid="{D5CDD505-2E9C-101B-9397-08002B2CF9AE}" pid="9" name="MSIP_Label_0dd5db4b-78fb-42ac-8616-2bbd1a698c72_ActionId">
    <vt:lpwstr>e53eec23-b896-4861-a7cc-de8cf3397ccf</vt:lpwstr>
  </property>
  <property fmtid="{D5CDD505-2E9C-101B-9397-08002B2CF9AE}" pid="10" name="MSIP_Label_0dd5db4b-78fb-42ac-8616-2bbd1a698c72_ContentBits">
    <vt:lpwstr>0</vt:lpwstr>
  </property>
</Properties>
</file>