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9af7d7eb94877f6b/"/>
    </mc:Choice>
  </mc:AlternateContent>
  <xr:revisionPtr revIDLastSave="0" documentId="8_{2B3CA97D-EEE2-4E68-B158-782D0620A664}" xr6:coauthVersionLast="47" xr6:coauthVersionMax="47" xr10:uidLastSave="{00000000-0000-0000-0000-000000000000}"/>
  <bookViews>
    <workbookView xWindow="-120" yWindow="-120" windowWidth="20730" windowHeight="11040" firstSheet="1" activeTab="1" xr2:uid="{F7D164C9-2EBF-4EF9-8823-18218CC24D93}"/>
  </bookViews>
  <sheets>
    <sheet name="Question 1 " sheetId="5" r:id="rId1"/>
    <sheet name="Question 1 Solution" sheetId="4" r:id="rId2"/>
  </sheets>
  <definedNames>
    <definedName name="alpha">'Question 1 '!$G$10</definedName>
    <definedName name="alpha_hat">'Question 1 '!$G$21</definedName>
    <definedName name="theta">'Question 1 '!$I$10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4" l="1"/>
  <c r="Q35" i="4"/>
  <c r="S35" i="4"/>
  <c r="T35" i="4"/>
  <c r="P36" i="4"/>
  <c r="Q36" i="4"/>
  <c r="S36" i="4"/>
  <c r="T36" i="4"/>
  <c r="P37" i="4"/>
  <c r="Q37" i="4"/>
  <c r="S37" i="4"/>
  <c r="T37" i="4"/>
  <c r="P38" i="4"/>
  <c r="Q38" i="4"/>
  <c r="S38" i="4"/>
  <c r="T38" i="4"/>
  <c r="P39" i="4"/>
  <c r="Q39" i="4"/>
  <c r="S39" i="4"/>
  <c r="T39" i="4"/>
  <c r="P40" i="4"/>
  <c r="Q40" i="4"/>
  <c r="S40" i="4"/>
  <c r="T40" i="4"/>
  <c r="P41" i="4"/>
  <c r="Q41" i="4"/>
  <c r="S41" i="4"/>
  <c r="T41" i="4"/>
  <c r="P42" i="4"/>
  <c r="Q42" i="4"/>
  <c r="S42" i="4"/>
  <c r="T42" i="4"/>
  <c r="P43" i="4"/>
  <c r="Q43" i="4"/>
  <c r="S43" i="4"/>
  <c r="T43" i="4"/>
  <c r="P44" i="4"/>
  <c r="Q44" i="4"/>
  <c r="S44" i="4"/>
  <c r="T44" i="4"/>
  <c r="P45" i="4"/>
  <c r="Q45" i="4"/>
  <c r="S45" i="4"/>
  <c r="T45" i="4"/>
  <c r="P46" i="4"/>
  <c r="Q46" i="4"/>
  <c r="S46" i="4"/>
  <c r="T46" i="4"/>
  <c r="P47" i="4"/>
  <c r="Q47" i="4"/>
  <c r="S47" i="4"/>
  <c r="T47" i="4"/>
  <c r="P48" i="4"/>
  <c r="Q48" i="4"/>
  <c r="S48" i="4"/>
  <c r="T48" i="4"/>
  <c r="P49" i="4"/>
  <c r="Q49" i="4"/>
  <c r="S49" i="4"/>
  <c r="T49" i="4"/>
  <c r="P50" i="4"/>
  <c r="Q50" i="4"/>
  <c r="S50" i="4"/>
  <c r="T50" i="4"/>
  <c r="P51" i="4"/>
  <c r="Q51" i="4"/>
  <c r="S51" i="4"/>
  <c r="T51" i="4"/>
  <c r="P52" i="4"/>
  <c r="Q52" i="4"/>
  <c r="S52" i="4"/>
  <c r="T52" i="4"/>
  <c r="P53" i="4"/>
  <c r="Q53" i="4"/>
  <c r="S53" i="4"/>
  <c r="T53" i="4"/>
  <c r="P54" i="4"/>
  <c r="Q54" i="4"/>
  <c r="S54" i="4"/>
  <c r="T54" i="4"/>
  <c r="P55" i="4"/>
  <c r="Q55" i="4"/>
  <c r="S55" i="4"/>
  <c r="T55" i="4"/>
  <c r="P56" i="4"/>
  <c r="Q56" i="4"/>
  <c r="S56" i="4"/>
  <c r="T56" i="4"/>
  <c r="P57" i="4"/>
  <c r="Q57" i="4"/>
  <c r="S57" i="4"/>
  <c r="T57" i="4"/>
  <c r="P58" i="4"/>
  <c r="Q58" i="4"/>
  <c r="S58" i="4"/>
  <c r="T58" i="4"/>
  <c r="P59" i="4"/>
  <c r="Q59" i="4"/>
  <c r="S59" i="4"/>
  <c r="T59" i="4"/>
  <c r="P60" i="4"/>
  <c r="Q60" i="4"/>
  <c r="S60" i="4"/>
  <c r="T60" i="4"/>
  <c r="P61" i="4"/>
  <c r="Q61" i="4"/>
  <c r="S61" i="4"/>
  <c r="T61" i="4"/>
  <c r="P62" i="4"/>
  <c r="Q62" i="4"/>
  <c r="S62" i="4"/>
  <c r="T62" i="4"/>
  <c r="P63" i="4"/>
  <c r="Q63" i="4"/>
  <c r="S63" i="4"/>
  <c r="T63" i="4"/>
  <c r="P64" i="4"/>
  <c r="Q64" i="4"/>
  <c r="S64" i="4"/>
  <c r="T64" i="4"/>
  <c r="P65" i="4"/>
  <c r="Q65" i="4"/>
  <c r="S65" i="4"/>
  <c r="T65" i="4"/>
  <c r="P66" i="4"/>
  <c r="Q66" i="4"/>
  <c r="S66" i="4"/>
  <c r="T66" i="4"/>
  <c r="P67" i="4"/>
  <c r="Q67" i="4"/>
  <c r="S67" i="4"/>
  <c r="T67" i="4"/>
  <c r="P68" i="4"/>
  <c r="Q68" i="4"/>
  <c r="S68" i="4"/>
  <c r="T68" i="4"/>
  <c r="P69" i="4"/>
  <c r="Q69" i="4"/>
  <c r="S69" i="4"/>
  <c r="T69" i="4"/>
  <c r="P70" i="4"/>
  <c r="Q70" i="4"/>
  <c r="S70" i="4"/>
  <c r="T70" i="4"/>
  <c r="P71" i="4"/>
  <c r="Q71" i="4"/>
  <c r="S71" i="4"/>
  <c r="T71" i="4"/>
  <c r="P72" i="4"/>
  <c r="Q72" i="4"/>
  <c r="S72" i="4"/>
  <c r="T72" i="4"/>
  <c r="P73" i="4"/>
  <c r="Q73" i="4"/>
  <c r="S73" i="4"/>
  <c r="T73" i="4"/>
  <c r="P74" i="4"/>
  <c r="Q74" i="4"/>
  <c r="S74" i="4"/>
  <c r="T74" i="4"/>
  <c r="P75" i="4"/>
  <c r="Q75" i="4"/>
  <c r="S75" i="4"/>
  <c r="T75" i="4"/>
  <c r="P76" i="4"/>
  <c r="Q76" i="4"/>
  <c r="S76" i="4"/>
  <c r="T76" i="4"/>
  <c r="P77" i="4"/>
  <c r="Q77" i="4"/>
  <c r="S77" i="4"/>
  <c r="T77" i="4"/>
  <c r="P78" i="4"/>
  <c r="Q78" i="4"/>
  <c r="S78" i="4"/>
  <c r="T78" i="4"/>
  <c r="P79" i="4"/>
  <c r="Q79" i="4"/>
  <c r="S79" i="4"/>
  <c r="T79" i="4"/>
  <c r="P80" i="4"/>
  <c r="Q80" i="4"/>
  <c r="S80" i="4"/>
  <c r="T80" i="4"/>
  <c r="P81" i="4"/>
  <c r="Q81" i="4"/>
  <c r="S81" i="4"/>
  <c r="T81" i="4"/>
  <c r="P82" i="4"/>
  <c r="Q82" i="4"/>
  <c r="S82" i="4"/>
  <c r="T82" i="4"/>
  <c r="P83" i="4"/>
  <c r="Q83" i="4"/>
  <c r="S83" i="4"/>
  <c r="T83" i="4"/>
  <c r="P84" i="4"/>
  <c r="Q84" i="4"/>
  <c r="S84" i="4"/>
  <c r="T84" i="4"/>
  <c r="P85" i="4"/>
  <c r="Q85" i="4"/>
  <c r="S85" i="4"/>
  <c r="T85" i="4"/>
  <c r="P86" i="4"/>
  <c r="Q86" i="4"/>
  <c r="S86" i="4"/>
  <c r="T86" i="4"/>
  <c r="P87" i="4"/>
  <c r="Q87" i="4"/>
  <c r="S87" i="4"/>
  <c r="T87" i="4"/>
  <c r="P88" i="4"/>
  <c r="Q88" i="4"/>
  <c r="S88" i="4"/>
  <c r="T88" i="4"/>
  <c r="P89" i="4"/>
  <c r="Q89" i="4"/>
  <c r="S89" i="4"/>
  <c r="T89" i="4"/>
  <c r="P90" i="4"/>
  <c r="Q90" i="4"/>
  <c r="S90" i="4"/>
  <c r="T90" i="4"/>
  <c r="P91" i="4"/>
  <c r="Q91" i="4"/>
  <c r="S91" i="4"/>
  <c r="T91" i="4"/>
  <c r="P92" i="4"/>
  <c r="Q92" i="4"/>
  <c r="S92" i="4"/>
  <c r="T92" i="4"/>
  <c r="P93" i="4"/>
  <c r="Q93" i="4"/>
  <c r="S93" i="4"/>
  <c r="T93" i="4"/>
  <c r="P94" i="4"/>
  <c r="Q94" i="4"/>
  <c r="S94" i="4"/>
  <c r="T94" i="4"/>
  <c r="P95" i="4"/>
  <c r="Q95" i="4"/>
  <c r="S95" i="4"/>
  <c r="T95" i="4"/>
  <c r="P96" i="4"/>
  <c r="Q96" i="4"/>
  <c r="S96" i="4"/>
  <c r="T96" i="4"/>
  <c r="P97" i="4"/>
  <c r="Q97" i="4"/>
  <c r="S97" i="4"/>
  <c r="T97" i="4"/>
  <c r="P98" i="4"/>
  <c r="Q98" i="4"/>
  <c r="S98" i="4"/>
  <c r="T98" i="4"/>
  <c r="P99" i="4"/>
  <c r="Q99" i="4"/>
  <c r="S99" i="4"/>
  <c r="T99" i="4"/>
  <c r="P100" i="4"/>
  <c r="Q100" i="4"/>
  <c r="S100" i="4"/>
  <c r="T100" i="4"/>
  <c r="P101" i="4"/>
  <c r="Q101" i="4"/>
  <c r="S101" i="4"/>
  <c r="T101" i="4"/>
  <c r="P102" i="4"/>
  <c r="Q102" i="4"/>
  <c r="S102" i="4"/>
  <c r="T102" i="4"/>
  <c r="P103" i="4"/>
  <c r="Q103" i="4"/>
  <c r="S103" i="4"/>
  <c r="T103" i="4"/>
  <c r="P104" i="4"/>
  <c r="Q104" i="4"/>
  <c r="S104" i="4"/>
  <c r="T104" i="4"/>
  <c r="P105" i="4"/>
  <c r="Q105" i="4"/>
  <c r="S105" i="4"/>
  <c r="T105" i="4"/>
  <c r="C2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6" i="4"/>
  <c r="C16" i="4" s="1"/>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6" i="4"/>
  <c r="C11" i="4" s="1"/>
  <c r="C29" i="4" l="1"/>
  <c r="C38" i="4" s="1"/>
  <c r="C42" i="4" s="1"/>
  <c r="T3" i="4"/>
  <c r="C18" i="4"/>
  <c r="C13" i="4"/>
</calcChain>
</file>

<file path=xl/sharedStrings.xml><?xml version="1.0" encoding="utf-8"?>
<sst xmlns="http://schemas.openxmlformats.org/spreadsheetml/2006/main" count="123" uniqueCount="80">
  <si>
    <t>For Grader Use Only</t>
  </si>
  <si>
    <t>Question 1 (10 Points)</t>
  </si>
  <si>
    <r>
      <t xml:space="preserve">You are fitting a Pareto distribution with parameters </t>
    </r>
    <r>
      <rPr>
        <i/>
        <sz val="14"/>
        <color theme="1"/>
        <rFont val="Symbol"/>
        <family val="1"/>
        <charset val="2"/>
      </rPr>
      <t>a</t>
    </r>
    <r>
      <rPr>
        <sz val="14"/>
        <color theme="1"/>
        <rFont val="Symbol"/>
        <family val="1"/>
        <charset val="2"/>
      </rPr>
      <t xml:space="preserve"> </t>
    </r>
    <r>
      <rPr>
        <sz val="14"/>
        <color theme="1"/>
        <rFont val="Calibri"/>
        <family val="2"/>
        <scheme val="minor"/>
      </rPr>
      <t>and</t>
    </r>
    <r>
      <rPr>
        <sz val="14"/>
        <color theme="1"/>
        <rFont val="Symbol"/>
        <family val="1"/>
        <charset val="2"/>
      </rPr>
      <t xml:space="preserve"> </t>
    </r>
    <r>
      <rPr>
        <i/>
        <sz val="14"/>
        <color theme="1"/>
        <rFont val="Symbol"/>
        <family val="1"/>
        <charset val="2"/>
      </rPr>
      <t>q</t>
    </r>
    <r>
      <rPr>
        <sz val="14"/>
        <color theme="1"/>
        <rFont val="Calibri"/>
        <family val="2"/>
        <scheme val="minor"/>
      </rPr>
      <t xml:space="preserve"> to loss severity data, using maximum likelihood estimation (MLE).</t>
    </r>
  </si>
  <si>
    <t>Loss Data</t>
  </si>
  <si>
    <r>
      <t xml:space="preserve">There are </t>
    </r>
    <r>
      <rPr>
        <i/>
        <sz val="14"/>
        <color theme="1"/>
        <rFont val="Calibri"/>
        <family val="2"/>
        <scheme val="minor"/>
      </rPr>
      <t>n</t>
    </r>
    <r>
      <rPr>
        <sz val="14"/>
        <color theme="1"/>
        <rFont val="Calibri"/>
        <family val="2"/>
        <scheme val="minor"/>
      </rPr>
      <t xml:space="preserve"> = 100 observations.</t>
    </r>
  </si>
  <si>
    <t>i</t>
  </si>
  <si>
    <r>
      <t>y</t>
    </r>
    <r>
      <rPr>
        <i/>
        <vertAlign val="subscript"/>
        <sz val="14"/>
        <color theme="1"/>
        <rFont val="Calibri"/>
        <family val="2"/>
        <scheme val="minor"/>
      </rPr>
      <t>i</t>
    </r>
  </si>
  <si>
    <r>
      <t xml:space="preserve">The sorted individual loss severity values, denoted </t>
    </r>
    <r>
      <rPr>
        <i/>
        <sz val="14"/>
        <color theme="1"/>
        <rFont val="Calibri"/>
        <family val="2"/>
        <scheme val="minor"/>
      </rPr>
      <t>y</t>
    </r>
    <r>
      <rPr>
        <i/>
        <vertAlign val="subscript"/>
        <sz val="14"/>
        <color theme="1"/>
        <rFont val="Calibri"/>
        <family val="2"/>
        <scheme val="minor"/>
      </rPr>
      <t>i</t>
    </r>
    <r>
      <rPr>
        <vertAlign val="subscript"/>
        <sz val="14"/>
        <color theme="1"/>
        <rFont val="Calibri"/>
        <family val="2"/>
        <scheme val="minor"/>
      </rPr>
      <t xml:space="preserve"> </t>
    </r>
    <r>
      <rPr>
        <sz val="14"/>
        <color theme="1"/>
        <rFont val="Calibri"/>
        <family val="2"/>
        <scheme val="minor"/>
      </rPr>
      <t>, for</t>
    </r>
    <r>
      <rPr>
        <i/>
        <sz val="14"/>
        <color theme="1"/>
        <rFont val="Calibri"/>
        <family val="2"/>
        <scheme val="minor"/>
      </rPr>
      <t xml:space="preserve"> i</t>
    </r>
    <r>
      <rPr>
        <sz val="14"/>
        <color theme="1"/>
        <rFont val="Calibri"/>
        <family val="2"/>
        <scheme val="minor"/>
      </rPr>
      <t>= 1, 2,…, 100,  are given in Column N of this worksheet.</t>
    </r>
  </si>
  <si>
    <t xml:space="preserve">You should use the columns to the right of the data for your calculations.  </t>
  </si>
  <si>
    <t>Do not insert any rows or cells in the data table shown in columns M and N.</t>
  </si>
  <si>
    <r>
      <t>Let ln(f(</t>
    </r>
    <r>
      <rPr>
        <i/>
        <sz val="14"/>
        <color theme="1"/>
        <rFont val="Calibri"/>
        <family val="2"/>
        <scheme val="minor"/>
      </rPr>
      <t>y</t>
    </r>
    <r>
      <rPr>
        <sz val="14"/>
        <color theme="1"/>
        <rFont val="Calibri"/>
        <family val="2"/>
        <scheme val="minor"/>
      </rPr>
      <t>)) denote the natural log of the Pareto probability density function.</t>
    </r>
  </si>
  <si>
    <t>(a) (4 points)</t>
  </si>
  <si>
    <t>Assume first that</t>
  </si>
  <si>
    <r>
      <rPr>
        <i/>
        <sz val="14"/>
        <color theme="1"/>
        <rFont val="Symbol"/>
        <family val="1"/>
        <charset val="2"/>
      </rPr>
      <t xml:space="preserve">a </t>
    </r>
    <r>
      <rPr>
        <sz val="14"/>
        <color theme="1"/>
        <rFont val="Calibri"/>
        <family val="2"/>
        <scheme val="minor"/>
      </rPr>
      <t>=</t>
    </r>
    <r>
      <rPr>
        <sz val="14"/>
        <color theme="1"/>
        <rFont val="Calibri"/>
        <family val="1"/>
        <charset val="2"/>
        <scheme val="minor"/>
      </rPr>
      <t xml:space="preserve"> </t>
    </r>
  </si>
  <si>
    <r>
      <rPr>
        <i/>
        <sz val="14"/>
        <color theme="1"/>
        <rFont val="Symbol"/>
        <family val="1"/>
        <charset val="2"/>
      </rPr>
      <t xml:space="preserve">q </t>
    </r>
    <r>
      <rPr>
        <sz val="14"/>
        <color theme="1"/>
        <rFont val="Calibri"/>
        <family val="2"/>
        <scheme val="minor"/>
      </rPr>
      <t>=</t>
    </r>
    <r>
      <rPr>
        <sz val="14"/>
        <color theme="1"/>
        <rFont val="Calibri"/>
        <family val="1"/>
        <charset val="2"/>
        <scheme val="minor"/>
      </rPr>
      <t xml:space="preserve"> </t>
    </r>
  </si>
  <si>
    <t xml:space="preserve">(i) </t>
  </si>
  <si>
    <r>
      <t>Calculate ln(</t>
    </r>
    <r>
      <rPr>
        <i/>
        <sz val="14"/>
        <color theme="1"/>
        <rFont val="Calibri"/>
        <family val="2"/>
        <scheme val="minor"/>
      </rPr>
      <t>f</t>
    </r>
    <r>
      <rPr>
        <sz val="14"/>
        <color theme="1"/>
        <rFont val="Calibri"/>
        <family val="2"/>
        <scheme val="minor"/>
      </rPr>
      <t>(</t>
    </r>
    <r>
      <rPr>
        <i/>
        <sz val="14"/>
        <color theme="1"/>
        <rFont val="Calibri"/>
        <family val="2"/>
        <scheme val="minor"/>
      </rPr>
      <t>y</t>
    </r>
    <r>
      <rPr>
        <vertAlign val="subscript"/>
        <sz val="14"/>
        <color theme="1"/>
        <rFont val="Calibri"/>
        <family val="2"/>
        <scheme val="minor"/>
      </rPr>
      <t>1</t>
    </r>
    <r>
      <rPr>
        <sz val="14"/>
        <color theme="1"/>
        <rFont val="Calibri"/>
        <family val="2"/>
        <scheme val="minor"/>
      </rPr>
      <t>)).</t>
    </r>
  </si>
  <si>
    <t>Answer</t>
  </si>
  <si>
    <t xml:space="preserve">(ii) </t>
  </si>
  <si>
    <t>Calculate the total log-likelihood for the sample.</t>
  </si>
  <si>
    <t>(iii)</t>
  </si>
  <si>
    <r>
      <t>Calculate 10</t>
    </r>
    <r>
      <rPr>
        <vertAlign val="superscript"/>
        <sz val="14"/>
        <color theme="1"/>
        <rFont val="Calibri"/>
        <family val="2"/>
        <scheme val="minor"/>
      </rPr>
      <t>5</t>
    </r>
    <r>
      <rPr>
        <sz val="14"/>
        <color theme="1"/>
        <rFont val="Calibri"/>
        <family val="2"/>
        <scheme val="minor"/>
      </rPr>
      <t xml:space="preserve"> times the derivative with respect to </t>
    </r>
    <r>
      <rPr>
        <i/>
        <sz val="14"/>
        <color theme="1"/>
        <rFont val="Symbol"/>
        <family val="1"/>
        <charset val="2"/>
      </rPr>
      <t>q</t>
    </r>
    <r>
      <rPr>
        <sz val="14"/>
        <color theme="1"/>
        <rFont val="Symbol"/>
        <family val="1"/>
        <charset val="2"/>
      </rPr>
      <t>,</t>
    </r>
    <r>
      <rPr>
        <sz val="14"/>
        <color theme="1"/>
        <rFont val="Calibri"/>
        <family val="2"/>
        <scheme val="minor"/>
      </rPr>
      <t xml:space="preserve"> of ln(</t>
    </r>
    <r>
      <rPr>
        <i/>
        <sz val="14"/>
        <color theme="1"/>
        <rFont val="Calibri"/>
        <family val="2"/>
        <scheme val="minor"/>
      </rPr>
      <t>f</t>
    </r>
    <r>
      <rPr>
        <sz val="14"/>
        <color theme="1"/>
        <rFont val="Calibri"/>
        <family val="2"/>
        <scheme val="minor"/>
      </rPr>
      <t>(</t>
    </r>
    <r>
      <rPr>
        <i/>
        <sz val="14"/>
        <color theme="1"/>
        <rFont val="Calibri"/>
        <family val="2"/>
        <scheme val="minor"/>
      </rPr>
      <t>y</t>
    </r>
    <r>
      <rPr>
        <vertAlign val="subscript"/>
        <sz val="14"/>
        <color theme="1"/>
        <rFont val="Calibri"/>
        <family val="2"/>
        <scheme val="minor"/>
      </rPr>
      <t>1</t>
    </r>
    <r>
      <rPr>
        <sz val="14"/>
        <color theme="1"/>
        <rFont val="Calibri"/>
        <family val="2"/>
        <scheme val="minor"/>
      </rPr>
      <t>)) .</t>
    </r>
  </si>
  <si>
    <t>Your answer should be -7.3 to the nearest 0.1.</t>
  </si>
  <si>
    <t xml:space="preserve">(iv) </t>
  </si>
  <si>
    <r>
      <t>Calculate 10</t>
    </r>
    <r>
      <rPr>
        <vertAlign val="superscript"/>
        <sz val="14"/>
        <color theme="1"/>
        <rFont val="Calibri"/>
        <family val="2"/>
        <scheme val="minor"/>
      </rPr>
      <t>5</t>
    </r>
    <r>
      <rPr>
        <sz val="14"/>
        <color theme="1"/>
        <rFont val="Calibri"/>
        <family val="2"/>
        <scheme val="minor"/>
      </rPr>
      <t xml:space="preserve"> times the derivative with respect to </t>
    </r>
    <r>
      <rPr>
        <i/>
        <sz val="14"/>
        <color theme="1"/>
        <rFont val="Symbol"/>
        <family val="1"/>
        <charset val="2"/>
      </rPr>
      <t>q</t>
    </r>
    <r>
      <rPr>
        <sz val="14"/>
        <color theme="1"/>
        <rFont val="Calibri"/>
        <family val="2"/>
        <scheme val="minor"/>
      </rPr>
      <t xml:space="preserve"> of the total log-likelihood for the sample. </t>
    </r>
  </si>
  <si>
    <t xml:space="preserve">(b) (3 points) </t>
  </si>
  <si>
    <r>
      <t xml:space="preserve">You are given that the MLE of </t>
    </r>
    <r>
      <rPr>
        <i/>
        <sz val="14"/>
        <color theme="1"/>
        <rFont val="Symbol"/>
        <family val="1"/>
        <charset val="2"/>
      </rPr>
      <t>a</t>
    </r>
    <r>
      <rPr>
        <sz val="14"/>
        <color theme="1"/>
        <rFont val="Calibri"/>
        <family val="2"/>
        <scheme val="minor"/>
      </rPr>
      <t xml:space="preserve"> is  </t>
    </r>
  </si>
  <si>
    <r>
      <t>Use Goal Seek to determine the MLE of</t>
    </r>
    <r>
      <rPr>
        <sz val="14"/>
        <color theme="1"/>
        <rFont val="Symbol"/>
        <family val="1"/>
        <charset val="2"/>
      </rPr>
      <t xml:space="preserve"> </t>
    </r>
    <r>
      <rPr>
        <i/>
        <sz val="14"/>
        <color theme="1"/>
        <rFont val="Symbol"/>
        <family val="1"/>
        <charset val="2"/>
      </rPr>
      <t>q</t>
    </r>
    <r>
      <rPr>
        <sz val="14"/>
        <color theme="1"/>
        <rFont val="Calibri"/>
        <family val="2"/>
        <scheme val="minor"/>
      </rPr>
      <t xml:space="preserve">. </t>
    </r>
  </si>
  <si>
    <t>Determine the maximum value of the log-likelihood for the fitted distribution.</t>
  </si>
  <si>
    <t>Your answer should be -926.0 to the nearest 0.1.</t>
  </si>
  <si>
    <t>(c) (3 points)</t>
  </si>
  <si>
    <t xml:space="preserve">Your colleague has fitted a 3-parameter translated Pareto distribution to the same data. </t>
  </si>
  <si>
    <t xml:space="preserve">The maximum log-likelihood for that distribution is </t>
  </si>
  <si>
    <t>Calculate the test statistic for a likelihood ratio test to compare the two fitted distributions.</t>
  </si>
  <si>
    <t>(ii)</t>
  </si>
  <si>
    <t>Write down the degrees of freedom for the likelihood ratio test.</t>
  </si>
  <si>
    <t>Evaluate the p-value for the likelihood ratio test.</t>
  </si>
  <si>
    <t>(iv)</t>
  </si>
  <si>
    <t>State clearly the conclusion of the likelihood ratio test.</t>
  </si>
  <si>
    <t>alpha</t>
  </si>
  <si>
    <t>sum</t>
  </si>
  <si>
    <r>
      <t xml:space="preserve">You are fitting a Pareto distribution with parameters </t>
    </r>
    <r>
      <rPr>
        <sz val="14"/>
        <color theme="1"/>
        <rFont val="Symbol"/>
        <family val="1"/>
        <charset val="2"/>
      </rPr>
      <t xml:space="preserve">a </t>
    </r>
    <r>
      <rPr>
        <sz val="14"/>
        <color theme="1"/>
        <rFont val="Calibri"/>
        <family val="2"/>
        <scheme val="minor"/>
      </rPr>
      <t>and</t>
    </r>
    <r>
      <rPr>
        <sz val="14"/>
        <color theme="1"/>
        <rFont val="Symbol"/>
        <family val="1"/>
        <charset val="2"/>
      </rPr>
      <t xml:space="preserve"> q</t>
    </r>
    <r>
      <rPr>
        <sz val="14"/>
        <color theme="1"/>
        <rFont val="Calibri"/>
        <family val="2"/>
        <scheme val="minor"/>
      </rPr>
      <t xml:space="preserve"> to loss severity data, using maximum likelihood estimation (MLE).</t>
    </r>
  </si>
  <si>
    <t>theta</t>
  </si>
  <si>
    <t xml:space="preserve">There are n=100 observations </t>
  </si>
  <si>
    <r>
      <t>The sorted individual loss severity values, denoted y</t>
    </r>
    <r>
      <rPr>
        <vertAlign val="subscript"/>
        <sz val="14"/>
        <color theme="1"/>
        <rFont val="Calibri"/>
        <family val="2"/>
        <scheme val="minor"/>
      </rPr>
      <t xml:space="preserve">j </t>
    </r>
    <r>
      <rPr>
        <sz val="14"/>
        <color theme="1"/>
        <rFont val="Calibri"/>
        <family val="2"/>
        <scheme val="minor"/>
      </rPr>
      <t>, for j=1,2,…,100,  are given in Column O.</t>
    </r>
  </si>
  <si>
    <t>ln(f(y))</t>
  </si>
  <si>
    <r>
      <t>d/dqln(f(y))*10</t>
    </r>
    <r>
      <rPr>
        <vertAlign val="superscript"/>
        <sz val="14"/>
        <color theme="1"/>
        <rFont val="Calibri"/>
        <family val="2"/>
        <scheme val="minor"/>
      </rPr>
      <t>5</t>
    </r>
  </si>
  <si>
    <t>You may use the columns to the right of the data for your calculations.  Do not insert any rows or cells in the data table.</t>
  </si>
  <si>
    <r>
      <t>Let ln(f(</t>
    </r>
    <r>
      <rPr>
        <i/>
        <sz val="14"/>
        <color theme="1"/>
        <rFont val="Calibri"/>
        <family val="2"/>
        <scheme val="minor"/>
      </rPr>
      <t>y</t>
    </r>
    <r>
      <rPr>
        <sz val="14"/>
        <color theme="1"/>
        <rFont val="Calibri"/>
        <family val="2"/>
        <scheme val="minor"/>
      </rPr>
      <t>)) denote the log of the Pareto density function</t>
    </r>
  </si>
  <si>
    <t xml:space="preserve">(a) </t>
  </si>
  <si>
    <r>
      <t xml:space="preserve">Assume first that </t>
    </r>
    <r>
      <rPr>
        <sz val="14"/>
        <color theme="1"/>
        <rFont val="Symbol"/>
        <family val="1"/>
        <charset val="2"/>
      </rPr>
      <t>a</t>
    </r>
    <r>
      <rPr>
        <sz val="14"/>
        <color theme="1"/>
        <rFont val="Calibri"/>
        <family val="2"/>
        <scheme val="minor"/>
      </rPr>
      <t xml:space="preserve"> =4.00 and </t>
    </r>
    <r>
      <rPr>
        <sz val="14"/>
        <color theme="1"/>
        <rFont val="Symbol"/>
        <family val="1"/>
        <charset val="2"/>
      </rPr>
      <t>q</t>
    </r>
    <r>
      <rPr>
        <sz val="14"/>
        <color theme="1"/>
        <rFont val="Calibri"/>
        <family val="2"/>
        <scheme val="minor"/>
      </rPr>
      <t xml:space="preserve"> =13,000</t>
    </r>
  </si>
  <si>
    <r>
      <t>Calculate ln(</t>
    </r>
    <r>
      <rPr>
        <i/>
        <sz val="14"/>
        <color theme="1"/>
        <rFont val="Calibri"/>
        <family val="2"/>
        <scheme val="minor"/>
      </rPr>
      <t>f</t>
    </r>
    <r>
      <rPr>
        <sz val="14"/>
        <color theme="1"/>
        <rFont val="Calibri"/>
        <family val="2"/>
        <scheme val="minor"/>
      </rPr>
      <t>(</t>
    </r>
    <r>
      <rPr>
        <i/>
        <sz val="14"/>
        <color theme="1"/>
        <rFont val="Calibri"/>
        <family val="2"/>
        <scheme val="minor"/>
      </rPr>
      <t>y</t>
    </r>
    <r>
      <rPr>
        <vertAlign val="subscript"/>
        <sz val="14"/>
        <color theme="1"/>
        <rFont val="Calibri"/>
        <family val="2"/>
        <scheme val="minor"/>
      </rPr>
      <t>1</t>
    </r>
    <r>
      <rPr>
        <sz val="14"/>
        <color theme="1"/>
        <rFont val="Calibri"/>
        <family val="2"/>
        <scheme val="minor"/>
      </rPr>
      <t>))</t>
    </r>
  </si>
  <si>
    <t>Calculate the total log likelihood for the sample</t>
  </si>
  <si>
    <r>
      <t>Calculate 10</t>
    </r>
    <r>
      <rPr>
        <vertAlign val="superscript"/>
        <sz val="14"/>
        <color theme="1"/>
        <rFont val="Calibri"/>
        <family val="2"/>
        <scheme val="minor"/>
      </rPr>
      <t>5</t>
    </r>
    <r>
      <rPr>
        <sz val="14"/>
        <color theme="1"/>
        <rFont val="Calibri"/>
        <family val="2"/>
        <scheme val="minor"/>
      </rPr>
      <t xml:space="preserve"> times the derivative of ln(f(y1)) with respect to </t>
    </r>
    <r>
      <rPr>
        <sz val="14"/>
        <color theme="1"/>
        <rFont val="Symbol"/>
        <family val="1"/>
        <charset val="2"/>
      </rPr>
      <t>q</t>
    </r>
  </si>
  <si>
    <t>Your answer should be -7.3 to the nearest 0.1</t>
  </si>
  <si>
    <r>
      <t>Calculate 10</t>
    </r>
    <r>
      <rPr>
        <vertAlign val="superscript"/>
        <sz val="14"/>
        <color theme="1"/>
        <rFont val="Calibri"/>
        <family val="2"/>
        <scheme val="minor"/>
      </rPr>
      <t>5</t>
    </r>
    <r>
      <rPr>
        <sz val="14"/>
        <color theme="1"/>
        <rFont val="Calibri"/>
        <family val="2"/>
        <scheme val="minor"/>
      </rPr>
      <t xml:space="preserve"> times the derivative of the log-likelihood with respect to </t>
    </r>
    <r>
      <rPr>
        <sz val="14"/>
        <color theme="1"/>
        <rFont val="Symbol"/>
        <family val="1"/>
        <charset val="2"/>
      </rPr>
      <t>q</t>
    </r>
    <r>
      <rPr>
        <sz val="14"/>
        <color theme="1"/>
        <rFont val="Calibri"/>
        <family val="2"/>
        <scheme val="minor"/>
      </rPr>
      <t xml:space="preserve"> for the whole data set, </t>
    </r>
  </si>
  <si>
    <t>Notes:</t>
  </si>
  <si>
    <t xml:space="preserve">(b) </t>
  </si>
  <si>
    <r>
      <t xml:space="preserve">You are given that the MLE of </t>
    </r>
    <r>
      <rPr>
        <sz val="14"/>
        <color theme="1"/>
        <rFont val="Symbol"/>
        <family val="1"/>
        <charset val="2"/>
      </rPr>
      <t>a</t>
    </r>
    <r>
      <rPr>
        <sz val="14"/>
        <color theme="1"/>
        <rFont val="Calibri"/>
        <family val="2"/>
        <scheme val="minor"/>
      </rPr>
      <t xml:space="preserve"> is  </t>
    </r>
  </si>
  <si>
    <r>
      <t>Use Goal Seek to determine the maximum likelihood value of</t>
    </r>
    <r>
      <rPr>
        <sz val="14"/>
        <color theme="1"/>
        <rFont val="Symbol"/>
        <family val="1"/>
        <charset val="2"/>
      </rPr>
      <t xml:space="preserve"> </t>
    </r>
    <r>
      <rPr>
        <i/>
        <sz val="14"/>
        <color theme="1"/>
        <rFont val="Symbol"/>
        <family val="1"/>
        <charset val="2"/>
      </rPr>
      <t>q</t>
    </r>
    <r>
      <rPr>
        <sz val="14"/>
        <color theme="1"/>
        <rFont val="Calibri"/>
        <family val="2"/>
        <scheme val="minor"/>
      </rPr>
      <t xml:space="preserve">. </t>
    </r>
  </si>
  <si>
    <t>Determine the maximum value of the log-likelihood  for the fitted Pareto distribution</t>
  </si>
  <si>
    <t>Your answer should be -926.0 to the nearest 0.1</t>
  </si>
  <si>
    <t>(c)</t>
  </si>
  <si>
    <t>Calculate the test statistic for a likelihood ratio test to compare the two fitted distributions</t>
  </si>
  <si>
    <t>Write down the degrees of freedom for this likelihood ratio test</t>
  </si>
  <si>
    <t>Evaluate the p-value for the likelihood ratio test</t>
  </si>
  <si>
    <t>State clearly the conclusion of the likelihood ratio test</t>
  </si>
  <si>
    <t xml:space="preserve">Question 1 </t>
  </si>
  <si>
    <t xml:space="preserve">It is possible these numbers will change if the candidate uses the same cells for part (b) and soft codes their answers. In this case the numbers will match the values from Columns R and S, assuming they do everything else right. </t>
  </si>
  <si>
    <t xml:space="preserve">As the p-value is smaller than 0.4%, there is very strong evidence to reject the null hypothesis that the 2 parameter distribution offers a better fit to the data than the three parameter distribution. </t>
  </si>
  <si>
    <t xml:space="preserve">Actual value on GO  is 926.1 to nearest 0.1 
Can use Goal seek without derivatives by trying to set l()=0 by changing thta_hat.  Will get slightly different answers. </t>
  </si>
  <si>
    <t>Examiners' Comments</t>
  </si>
  <si>
    <r>
      <t>·</t>
    </r>
    <r>
      <rPr>
        <sz val="7"/>
        <color theme="1"/>
        <rFont val="Times New Roman"/>
        <family val="1"/>
      </rPr>
      <t xml:space="preserve">         </t>
    </r>
    <r>
      <rPr>
        <sz val="12"/>
        <color theme="1"/>
        <rFont val="Aptos"/>
        <family val="2"/>
      </rPr>
      <t>Parts a) and b)</t>
    </r>
  </si>
  <si>
    <r>
      <t>o</t>
    </r>
    <r>
      <rPr>
        <sz val="7"/>
        <color theme="1"/>
        <rFont val="Times New Roman"/>
        <family val="1"/>
      </rPr>
      <t xml:space="preserve">   </t>
    </r>
    <r>
      <rPr>
        <sz val="12"/>
        <color theme="1"/>
        <rFont val="Aptos"/>
        <family val="2"/>
      </rPr>
      <t>Some candidates lost points though applying the wrong order of operations or summation functions in Excel.</t>
    </r>
  </si>
  <si>
    <r>
      <t>·</t>
    </r>
    <r>
      <rPr>
        <sz val="7"/>
        <color theme="1"/>
        <rFont val="Times New Roman"/>
        <family val="1"/>
      </rPr>
      <t xml:space="preserve">         </t>
    </r>
    <r>
      <rPr>
        <sz val="12"/>
        <color theme="1"/>
        <rFont val="Aptos"/>
        <family val="2"/>
      </rPr>
      <t>For the Likelihood Ratio test</t>
    </r>
  </si>
  <si>
    <r>
      <t>o</t>
    </r>
    <r>
      <rPr>
        <sz val="7"/>
        <color theme="1"/>
        <rFont val="Times New Roman"/>
        <family val="1"/>
      </rPr>
      <t xml:space="preserve">   </t>
    </r>
    <r>
      <rPr>
        <sz val="12"/>
        <color theme="1"/>
        <rFont val="Aptos"/>
        <family val="2"/>
      </rPr>
      <t>To obtain full points candidates needed to state a preferred model by name and interpret the result within context.</t>
    </r>
  </si>
  <si>
    <r>
      <t>o</t>
    </r>
    <r>
      <rPr>
        <sz val="7"/>
        <color theme="1"/>
        <rFont val="Times New Roman"/>
        <family val="1"/>
      </rPr>
      <t xml:space="preserve">   </t>
    </r>
    <r>
      <rPr>
        <sz val="12"/>
        <color theme="1"/>
        <rFont val="Aptos"/>
        <family val="2"/>
      </rPr>
      <t>Make sure that you reference the correct parameters</t>
    </r>
    <r>
      <rPr>
        <sz val="12"/>
        <color theme="1"/>
        <rFont val="Courier New"/>
        <family val="3"/>
      </rPr>
      <t>.</t>
    </r>
  </si>
  <si>
    <r>
      <t>o</t>
    </r>
    <r>
      <rPr>
        <sz val="7"/>
        <color theme="1"/>
        <rFont val="Times New Roman"/>
        <family val="1"/>
      </rPr>
      <t xml:space="preserve">   </t>
    </r>
    <r>
      <rPr>
        <sz val="12"/>
        <color theme="1"/>
        <rFont val="Aptos"/>
        <family val="2"/>
      </rPr>
      <t>Candidates should be prepared to use goal seek.  This was clearly noted on Terminology Note</t>
    </r>
    <r>
      <rPr>
        <sz val="12"/>
        <color theme="1"/>
        <rFont val="Courier New"/>
        <family val="3"/>
      </rPr>
      <t>.</t>
    </r>
  </si>
  <si>
    <r>
      <t>o</t>
    </r>
    <r>
      <rPr>
        <sz val="7"/>
        <color theme="1"/>
        <rFont val="Times New Roman"/>
        <family val="1"/>
      </rPr>
      <t xml:space="preserve">   </t>
    </r>
    <r>
      <rPr>
        <sz val="12"/>
        <color theme="1"/>
        <rFont val="Aptos"/>
        <family val="2"/>
      </rPr>
      <t>The degrees of freedom are based on differences in parameters estimated, not on the sample size</t>
    </r>
    <r>
      <rPr>
        <sz val="12"/>
        <color theme="1"/>
        <rFont val="Courier New"/>
        <family val="3"/>
      </rPr>
      <t>.</t>
    </r>
  </si>
  <si>
    <r>
      <t>o</t>
    </r>
    <r>
      <rPr>
        <sz val="7"/>
        <color theme="1"/>
        <rFont val="Times New Roman"/>
        <family val="1"/>
      </rPr>
      <t xml:space="preserve">   </t>
    </r>
    <r>
      <rPr>
        <sz val="12"/>
        <color theme="1"/>
        <rFont val="Aptos"/>
        <family val="2"/>
      </rPr>
      <t>Make sure that you use the correct excel function to determine the p-value</t>
    </r>
    <r>
      <rPr>
        <sz val="12"/>
        <color theme="1"/>
        <rFont val="Courier New"/>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</si>
</sst>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
    <numFmt numFmtId="166" formatCode="0.0000"/>
  </numFmts>
  <fonts count="15">
    <font>
      <sz val="11"/>
      <color theme="1"/>
      <name val="Calibri"/>
      <family val="2"/>
      <scheme val="minor"/>
    </font>
    <font>
      <sz val="14"/>
      <color theme="1"/>
      <name val="Calibri"/>
      <family val="2"/>
      <scheme val="minor"/>
    </font>
    <font>
      <sz val="14"/>
      <color theme="1"/>
      <name val="Symbol"/>
      <family val="1"/>
      <charset val="2"/>
    </font>
    <font>
      <vertAlign val="subscript"/>
      <sz val="14"/>
      <color theme="1"/>
      <name val="Calibri"/>
      <family val="2"/>
      <scheme val="minor"/>
    </font>
    <font>
      <b/>
      <sz val="14"/>
      <color theme="1"/>
      <name val="Calibri"/>
      <family val="2"/>
      <scheme val="minor"/>
    </font>
    <font>
      <i/>
      <sz val="14"/>
      <color theme="1"/>
      <name val="Calibri"/>
      <family val="2"/>
      <scheme val="minor"/>
    </font>
    <font>
      <i/>
      <vertAlign val="subscript"/>
      <sz val="14"/>
      <color theme="1"/>
      <name val="Calibri"/>
      <family val="2"/>
      <scheme val="minor"/>
    </font>
    <font>
      <i/>
      <sz val="14"/>
      <color theme="1"/>
      <name val="Symbol"/>
      <family val="1"/>
      <charset val="2"/>
    </font>
    <font>
      <vertAlign val="superscript"/>
      <sz val="14"/>
      <color theme="1"/>
      <name val="Calibri"/>
      <family val="2"/>
      <scheme val="minor"/>
    </font>
    <font>
      <b/>
      <i/>
      <sz val="14"/>
      <color theme="1"/>
      <name val="Calibri"/>
      <family val="2"/>
      <scheme val="minor"/>
    </font>
    <font>
      <sz val="14"/>
      <color theme="1"/>
      <name val="Calibri"/>
      <family val="1"/>
      <charset val="2"/>
      <scheme val="minor"/>
    </font>
    <font>
      <sz val="12"/>
      <color theme="1"/>
      <name val="Aptos"/>
      <family val="2"/>
    </font>
    <font>
      <sz val="12"/>
      <color theme="1"/>
      <name val="Symbol"/>
      <family val="1"/>
      <charset val="2"/>
    </font>
    <font>
      <sz val="7"/>
      <color theme="1"/>
      <name val="Times New Roman"/>
      <family val="1"/>
    </font>
    <font>
      <sz val="12"/>
      <color theme="1"/>
      <name val="Courier New"/>
      <family val="3"/>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vertical="center"/>
    </xf>
    <xf numFmtId="0" fontId="5" fillId="0" borderId="0" xfId="0" applyFont="1" applyAlignment="1">
      <alignment horizontal="center" vertical="center"/>
    </xf>
    <xf numFmtId="2" fontId="1" fillId="0" borderId="0" xfId="0" applyNumberFormat="1" applyFont="1" applyAlignment="1">
      <alignment vertical="center"/>
    </xf>
    <xf numFmtId="0" fontId="5" fillId="0" borderId="0" xfId="0" applyFont="1" applyAlignment="1">
      <alignment vertical="center"/>
    </xf>
    <xf numFmtId="164" fontId="1" fillId="0" borderId="0" xfId="0" applyNumberFormat="1" applyFont="1" applyAlignment="1">
      <alignment vertical="center"/>
    </xf>
    <xf numFmtId="166" fontId="1" fillId="0" borderId="0" xfId="0" applyNumberFormat="1" applyFont="1" applyAlignment="1">
      <alignment vertical="center"/>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1" fillId="0" borderId="0" xfId="0" applyFont="1" applyAlignment="1">
      <alignment vertical="top" wrapText="1"/>
    </xf>
    <xf numFmtId="0" fontId="9" fillId="0" borderId="0" xfId="0" applyFont="1" applyAlignment="1">
      <alignment vertical="top" wrapText="1"/>
    </xf>
    <xf numFmtId="0" fontId="4" fillId="3" borderId="0" xfId="0" applyFont="1" applyFill="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0" xfId="0" applyFont="1" applyFill="1" applyAlignment="1">
      <alignment horizontal="left" vertical="center"/>
    </xf>
    <xf numFmtId="2" fontId="1" fillId="3" borderId="0" xfId="0" applyNumberFormat="1" applyFont="1" applyFill="1" applyAlignment="1">
      <alignment vertical="center"/>
    </xf>
    <xf numFmtId="166" fontId="1" fillId="3" borderId="0" xfId="0" applyNumberFormat="1" applyFont="1" applyFill="1" applyAlignment="1">
      <alignment vertical="center"/>
    </xf>
    <xf numFmtId="164" fontId="1" fillId="3" borderId="0" xfId="0" applyNumberFormat="1" applyFont="1" applyFill="1" applyAlignment="1">
      <alignment vertical="center"/>
    </xf>
    <xf numFmtId="164" fontId="1" fillId="3" borderId="0" xfId="0" applyNumberFormat="1" applyFont="1" applyFill="1" applyAlignment="1">
      <alignment horizontal="left" vertical="center"/>
    </xf>
    <xf numFmtId="0" fontId="1" fillId="3" borderId="12" xfId="0" applyFont="1" applyFill="1" applyBorder="1" applyAlignment="1">
      <alignment vertical="center"/>
    </xf>
    <xf numFmtId="2" fontId="1" fillId="3" borderId="9" xfId="0" applyNumberFormat="1" applyFont="1" applyFill="1" applyBorder="1" applyAlignment="1">
      <alignment vertical="center"/>
    </xf>
    <xf numFmtId="0" fontId="1" fillId="3" borderId="13" xfId="0" applyFont="1" applyFill="1" applyBorder="1" applyAlignment="1">
      <alignment vertical="center"/>
    </xf>
    <xf numFmtId="2" fontId="1" fillId="3" borderId="7" xfId="0" applyNumberFormat="1" applyFont="1" applyFill="1" applyBorder="1" applyAlignment="1">
      <alignment vertical="center"/>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0" xfId="0" applyFont="1" applyAlignment="1">
      <alignment horizontal="left" vertical="center"/>
    </xf>
    <xf numFmtId="0" fontId="1" fillId="2" borderId="15" xfId="0" applyFont="1" applyFill="1" applyBorder="1" applyAlignment="1">
      <alignment vertical="center"/>
    </xf>
    <xf numFmtId="0" fontId="10" fillId="3" borderId="15" xfId="0" applyFont="1" applyFill="1" applyBorder="1" applyAlignment="1">
      <alignment horizontal="right" vertical="center"/>
    </xf>
    <xf numFmtId="2" fontId="1" fillId="3" borderId="15" xfId="0" applyNumberFormat="1" applyFont="1" applyFill="1" applyBorder="1" applyAlignment="1">
      <alignment horizontal="center" vertical="center"/>
    </xf>
    <xf numFmtId="3" fontId="1" fillId="3" borderId="15" xfId="0" applyNumberFormat="1" applyFont="1" applyFill="1" applyBorder="1" applyAlignment="1">
      <alignment horizontal="center" vertical="center"/>
    </xf>
    <xf numFmtId="165" fontId="1" fillId="3" borderId="15"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quotePrefix="1" applyFont="1" applyAlignment="1">
      <alignment vertical="center"/>
    </xf>
    <xf numFmtId="166" fontId="5" fillId="0" borderId="0" xfId="0" applyNumberFormat="1" applyFont="1" applyAlignment="1">
      <alignment horizontal="left" vertical="top" wrapText="1"/>
    </xf>
    <xf numFmtId="0" fontId="4" fillId="0" borderId="0" xfId="0" applyFont="1" applyAlignment="1">
      <alignment vertical="center"/>
    </xf>
    <xf numFmtId="166" fontId="4" fillId="0" borderId="0" xfId="0" applyNumberFormat="1" applyFont="1" applyAlignment="1">
      <alignment horizontal="center" vertical="center"/>
    </xf>
    <xf numFmtId="165" fontId="1" fillId="0" borderId="0" xfId="0" applyNumberFormat="1" applyFont="1" applyAlignment="1">
      <alignment horizontal="center" vertical="center"/>
    </xf>
    <xf numFmtId="165" fontId="4" fillId="0" borderId="0" xfId="0" applyNumberFormat="1" applyFont="1" applyAlignment="1">
      <alignment horizontal="center" vertical="center"/>
    </xf>
    <xf numFmtId="164" fontId="1" fillId="0" borderId="0" xfId="0" applyNumberFormat="1" applyFont="1" applyAlignment="1">
      <alignment horizontal="left" vertical="center"/>
    </xf>
    <xf numFmtId="0" fontId="1" fillId="2" borderId="15" xfId="0" applyFont="1" applyFill="1" applyBorder="1" applyAlignment="1">
      <alignment horizontal="center"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9"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1" fillId="0" borderId="0" xfId="0" applyFont="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0" xfId="0" applyFont="1" applyAlignment="1">
      <alignment horizontal="left" vertical="center"/>
    </xf>
    <xf numFmtId="166" fontId="5" fillId="0" borderId="0" xfId="0" applyNumberFormat="1" applyFont="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165" fontId="5" fillId="0" borderId="0" xfId="0" applyNumberFormat="1" applyFont="1" applyAlignment="1">
      <alignment horizontal="left" vertical="top" wrapText="1"/>
    </xf>
    <xf numFmtId="0" fontId="9"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top" wrapText="1"/>
    </xf>
    <xf numFmtId="0" fontId="12" fillId="4" borderId="0" xfId="0" applyFont="1" applyFill="1" applyAlignment="1">
      <alignment horizontal="left" vertical="center" indent="5"/>
    </xf>
    <xf numFmtId="0" fontId="14" fillId="4" borderId="0" xfId="0" applyFont="1" applyFill="1" applyAlignment="1">
      <alignment horizontal="left" vertical="center" indent="10"/>
    </xf>
    <xf numFmtId="0" fontId="11" fillId="4" borderId="0" xfId="0" applyFont="1" applyFill="1" applyAlignment="1">
      <alignment horizontal="left" vertical="center"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1447800</xdr:colOff>
          <xdr:row>23</xdr:row>
          <xdr:rowOff>28575</xdr:rowOff>
        </xdr:from>
        <xdr:to>
          <xdr:col>4</xdr:col>
          <xdr:colOff>28575</xdr:colOff>
          <xdr:row>23</xdr:row>
          <xdr:rowOff>257175</xdr:rowOff>
        </xdr:to>
        <xdr:sp macro="" textlink="">
          <xdr:nvSpPr>
            <xdr:cNvPr id="4109" name="Object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FB12-9EE8-4FB8-B01A-9B62D5487926}">
  <sheetPr>
    <tabColor theme="2" tint="-9.9978637043366805E-2"/>
  </sheetPr>
  <dimension ref="A1:W105"/>
  <sheetViews>
    <sheetView zoomScale="82" zoomScaleNormal="82" workbookViewId="0">
      <selection activeCell="H26" sqref="H26"/>
    </sheetView>
  </sheetViews>
  <sheetFormatPr defaultColWidth="9.140625" defaultRowHeight="21" customHeight="1"/>
  <cols>
    <col min="1" max="2" width="11.42578125" style="29" customWidth="1"/>
    <col min="3" max="3" width="12.140625" style="1" customWidth="1"/>
    <col min="4" max="4" width="13.42578125" style="1" customWidth="1"/>
    <col min="5" max="5" width="19.140625" style="1" customWidth="1"/>
    <col min="6" max="6" width="17.42578125" style="1" customWidth="1"/>
    <col min="7" max="7" width="13.140625" style="1" customWidth="1"/>
    <col min="8" max="8" width="15.140625" style="1" customWidth="1"/>
    <col min="9" max="9" width="16" style="1" customWidth="1"/>
    <col min="10" max="10" width="9.140625" style="1"/>
    <col min="11" max="11" width="17.42578125" style="1" customWidth="1"/>
    <col min="12" max="13" width="9.140625" style="1"/>
    <col min="14" max="14" width="12" style="1" bestFit="1" customWidth="1"/>
    <col min="15" max="15" width="9.140625" style="1"/>
    <col min="18" max="18" width="13.85546875" style="1" customWidth="1"/>
    <col min="19" max="19" width="19.42578125" style="1" bestFit="1" customWidth="1"/>
    <col min="20" max="20" width="19.42578125" style="1" customWidth="1"/>
    <col min="21" max="21" width="17.42578125" style="1" customWidth="1"/>
    <col min="22" max="16384" width="9.140625" style="1"/>
  </cols>
  <sheetData>
    <row r="1" spans="1:23" ht="21" customHeight="1">
      <c r="A1" s="44" t="s">
        <v>0</v>
      </c>
      <c r="B1" s="44"/>
      <c r="C1" s="14" t="s">
        <v>1</v>
      </c>
      <c r="D1" s="15"/>
      <c r="E1" s="15"/>
      <c r="F1" s="15"/>
      <c r="G1" s="15"/>
      <c r="H1" s="15"/>
      <c r="I1" s="15"/>
      <c r="J1" s="15"/>
      <c r="K1" s="15"/>
    </row>
    <row r="2" spans="1:23" ht="21" customHeight="1" thickBot="1">
      <c r="C2" s="15"/>
      <c r="D2" s="15"/>
      <c r="E2" s="15"/>
      <c r="F2" s="15"/>
      <c r="G2" s="15"/>
      <c r="H2" s="15"/>
      <c r="I2" s="15"/>
      <c r="J2" s="15"/>
      <c r="K2" s="15"/>
      <c r="U2" s="35"/>
    </row>
    <row r="3" spans="1:23" ht="21" customHeight="1" thickBot="1">
      <c r="C3" s="15" t="s">
        <v>2</v>
      </c>
      <c r="D3" s="15"/>
      <c r="E3" s="15"/>
      <c r="F3" s="15"/>
      <c r="G3" s="15"/>
      <c r="H3" s="15"/>
      <c r="I3" s="15"/>
      <c r="J3" s="15"/>
      <c r="K3" s="15"/>
      <c r="M3" s="55" t="s">
        <v>3</v>
      </c>
      <c r="N3" s="56"/>
      <c r="U3" s="5"/>
    </row>
    <row r="4" spans="1:23" ht="21" customHeight="1" thickBot="1">
      <c r="C4" s="15" t="s">
        <v>4</v>
      </c>
      <c r="D4" s="15"/>
      <c r="E4" s="15"/>
      <c r="F4" s="15"/>
      <c r="G4" s="15"/>
      <c r="H4" s="15"/>
      <c r="I4" s="15"/>
      <c r="J4" s="15"/>
      <c r="K4" s="15"/>
      <c r="M4" s="26" t="s">
        <v>5</v>
      </c>
      <c r="N4" s="27" t="s">
        <v>6</v>
      </c>
      <c r="U4" s="35"/>
      <c r="V4" s="54"/>
      <c r="W4" s="54"/>
    </row>
    <row r="5" spans="1:23" ht="21" customHeight="1">
      <c r="C5" s="15" t="s">
        <v>7</v>
      </c>
      <c r="D5" s="15"/>
      <c r="E5" s="15"/>
      <c r="F5" s="15"/>
      <c r="G5" s="15"/>
      <c r="H5" s="15"/>
      <c r="I5" s="15"/>
      <c r="J5" s="15"/>
      <c r="K5" s="15"/>
      <c r="M5" s="22">
        <v>1</v>
      </c>
      <c r="N5" s="23">
        <v>125.57917564212595</v>
      </c>
      <c r="T5" s="35"/>
    </row>
    <row r="6" spans="1:23" ht="21" customHeight="1">
      <c r="C6" s="15" t="s">
        <v>8</v>
      </c>
      <c r="D6" s="15"/>
      <c r="E6" s="15"/>
      <c r="F6" s="15"/>
      <c r="G6" s="15"/>
      <c r="H6" s="15"/>
      <c r="I6" s="15"/>
      <c r="J6" s="15"/>
      <c r="K6" s="15"/>
      <c r="M6" s="22">
        <v>2</v>
      </c>
      <c r="N6" s="23">
        <v>142.84621384677899</v>
      </c>
      <c r="R6" s="6"/>
      <c r="S6" s="5"/>
      <c r="T6" s="6"/>
      <c r="U6" s="5"/>
    </row>
    <row r="7" spans="1:23" ht="21" customHeight="1">
      <c r="C7" s="16" t="s">
        <v>9</v>
      </c>
      <c r="D7" s="15"/>
      <c r="E7" s="15"/>
      <c r="F7" s="15"/>
      <c r="G7" s="15"/>
      <c r="H7" s="15"/>
      <c r="I7" s="15"/>
      <c r="J7" s="17"/>
      <c r="K7" s="17"/>
      <c r="L7" s="36"/>
      <c r="M7" s="22">
        <v>3</v>
      </c>
      <c r="N7" s="23">
        <v>158.48412733996423</v>
      </c>
      <c r="R7" s="6"/>
      <c r="S7" s="5"/>
      <c r="T7" s="6"/>
      <c r="U7" s="5"/>
    </row>
    <row r="8" spans="1:23" ht="21" customHeight="1">
      <c r="C8" s="17" t="s">
        <v>10</v>
      </c>
      <c r="D8" s="17"/>
      <c r="E8" s="17"/>
      <c r="F8" s="17"/>
      <c r="G8" s="17"/>
      <c r="H8" s="17"/>
      <c r="I8" s="17"/>
      <c r="J8" s="17"/>
      <c r="K8" s="17"/>
      <c r="L8" s="36"/>
      <c r="M8" s="22">
        <v>4</v>
      </c>
      <c r="N8" s="23">
        <v>177.44004807667659</v>
      </c>
      <c r="R8" s="6"/>
      <c r="S8" s="5"/>
      <c r="T8" s="6"/>
      <c r="U8" s="5"/>
    </row>
    <row r="9" spans="1:23" ht="21" customHeight="1">
      <c r="M9" s="22">
        <v>5</v>
      </c>
      <c r="N9" s="23">
        <v>193.42613692291917</v>
      </c>
      <c r="R9" s="6"/>
      <c r="S9" s="5"/>
      <c r="T9" s="6"/>
      <c r="U9" s="5"/>
    </row>
    <row r="10" spans="1:23" ht="21" customHeight="1">
      <c r="C10" s="36" t="s">
        <v>11</v>
      </c>
      <c r="D10" s="28"/>
      <c r="E10" s="15" t="s">
        <v>12</v>
      </c>
      <c r="F10" s="30" t="s">
        <v>13</v>
      </c>
      <c r="G10" s="31">
        <v>4</v>
      </c>
      <c r="H10" s="30" t="s">
        <v>14</v>
      </c>
      <c r="I10" s="32">
        <v>13000</v>
      </c>
      <c r="J10" s="15"/>
      <c r="K10" s="15"/>
      <c r="M10" s="22">
        <v>6</v>
      </c>
      <c r="N10" s="23">
        <v>256.70402117545797</v>
      </c>
      <c r="R10" s="6"/>
      <c r="S10" s="5"/>
      <c r="T10" s="6"/>
      <c r="U10" s="5"/>
    </row>
    <row r="11" spans="1:23" ht="21" customHeight="1" thickBot="1">
      <c r="C11" s="35"/>
      <c r="D11" s="1" t="s">
        <v>15</v>
      </c>
      <c r="E11" s="15" t="s">
        <v>16</v>
      </c>
      <c r="F11" s="15"/>
      <c r="G11" s="15"/>
      <c r="H11" s="15"/>
      <c r="I11" s="15"/>
      <c r="J11" s="15"/>
      <c r="K11" s="15"/>
      <c r="M11" s="22">
        <v>7</v>
      </c>
      <c r="N11" s="23">
        <v>292.14939490878123</v>
      </c>
      <c r="R11" s="6"/>
      <c r="S11" s="5"/>
      <c r="T11" s="6"/>
      <c r="U11" s="5"/>
    </row>
    <row r="12" spans="1:23" ht="21" customHeight="1" thickBot="1">
      <c r="C12" s="35"/>
      <c r="D12" s="1" t="s">
        <v>17</v>
      </c>
      <c r="E12" s="8"/>
      <c r="F12" s="15"/>
      <c r="G12" s="15"/>
      <c r="H12" s="15"/>
      <c r="I12" s="15"/>
      <c r="J12" s="15"/>
      <c r="K12" s="15"/>
      <c r="M12" s="22">
        <v>8</v>
      </c>
      <c r="N12" s="23">
        <v>313.80883211011638</v>
      </c>
      <c r="R12" s="6"/>
      <c r="S12" s="5"/>
      <c r="T12" s="6"/>
      <c r="U12" s="5"/>
    </row>
    <row r="13" spans="1:23" ht="21" customHeight="1" thickBot="1">
      <c r="C13" s="35"/>
      <c r="D13" s="1" t="s">
        <v>18</v>
      </c>
      <c r="E13" s="15" t="s">
        <v>19</v>
      </c>
      <c r="F13" s="15"/>
      <c r="G13" s="15"/>
      <c r="H13" s="15"/>
      <c r="I13" s="15"/>
      <c r="J13" s="15"/>
      <c r="K13" s="15"/>
      <c r="M13" s="22">
        <v>9</v>
      </c>
      <c r="N13" s="23">
        <v>395.65661193252947</v>
      </c>
      <c r="R13" s="6"/>
      <c r="S13" s="5"/>
      <c r="T13" s="6"/>
      <c r="U13" s="5"/>
    </row>
    <row r="14" spans="1:23" ht="21" customHeight="1" thickBot="1">
      <c r="C14" s="35"/>
      <c r="D14" s="1" t="s">
        <v>17</v>
      </c>
      <c r="E14" s="9"/>
      <c r="F14" s="15"/>
      <c r="G14" s="15"/>
      <c r="H14" s="15"/>
      <c r="I14" s="15"/>
      <c r="J14" s="15"/>
      <c r="K14" s="15"/>
      <c r="M14" s="22">
        <v>10</v>
      </c>
      <c r="N14" s="23">
        <v>423.92551923556647</v>
      </c>
      <c r="R14" s="6"/>
      <c r="S14" s="5"/>
      <c r="T14" s="6"/>
      <c r="U14" s="5"/>
    </row>
    <row r="15" spans="1:23" ht="21" customHeight="1">
      <c r="C15" s="35"/>
      <c r="D15" s="1" t="s">
        <v>20</v>
      </c>
      <c r="E15" s="15" t="s">
        <v>21</v>
      </c>
      <c r="F15" s="15"/>
      <c r="G15" s="15"/>
      <c r="H15" s="15"/>
      <c r="I15" s="15"/>
      <c r="J15" s="15"/>
      <c r="K15" s="15"/>
      <c r="M15" s="22">
        <v>11</v>
      </c>
      <c r="N15" s="23">
        <v>453.36835382006336</v>
      </c>
      <c r="R15" s="6"/>
      <c r="S15" s="5"/>
      <c r="T15" s="6"/>
      <c r="U15" s="5"/>
    </row>
    <row r="16" spans="1:23" ht="21" customHeight="1" thickBot="1">
      <c r="C16" s="35"/>
      <c r="E16" s="15" t="s">
        <v>22</v>
      </c>
      <c r="F16" s="15"/>
      <c r="G16" s="15"/>
      <c r="H16" s="15"/>
      <c r="I16" s="15"/>
      <c r="J16" s="15"/>
      <c r="K16" s="15"/>
      <c r="M16" s="22">
        <v>12</v>
      </c>
      <c r="N16" s="23">
        <v>461.62185631409307</v>
      </c>
      <c r="R16" s="6"/>
      <c r="S16" s="5"/>
      <c r="T16" s="6"/>
      <c r="U16" s="5"/>
    </row>
    <row r="17" spans="3:21" ht="21" customHeight="1" thickBot="1">
      <c r="C17" s="35"/>
      <c r="D17" s="1" t="s">
        <v>17</v>
      </c>
      <c r="E17" s="8"/>
      <c r="F17" s="15"/>
      <c r="G17" s="15"/>
      <c r="H17" s="15"/>
      <c r="I17" s="15"/>
      <c r="J17" s="15"/>
      <c r="K17" s="15"/>
      <c r="M17" s="22">
        <v>13</v>
      </c>
      <c r="N17" s="23">
        <v>475.86757998526497</v>
      </c>
      <c r="R17" s="6"/>
      <c r="S17" s="5"/>
      <c r="T17" s="6"/>
      <c r="U17" s="5"/>
    </row>
    <row r="18" spans="3:21" ht="21.75" thickBot="1">
      <c r="C18" s="35"/>
      <c r="D18" s="1" t="s">
        <v>23</v>
      </c>
      <c r="E18" s="18" t="s">
        <v>24</v>
      </c>
      <c r="F18" s="15"/>
      <c r="G18" s="15"/>
      <c r="H18" s="15"/>
      <c r="I18" s="15"/>
      <c r="J18" s="15"/>
      <c r="K18" s="15"/>
      <c r="M18" s="22">
        <v>14</v>
      </c>
      <c r="N18" s="23">
        <v>500.58828207311592</v>
      </c>
      <c r="R18" s="6"/>
      <c r="S18" s="5"/>
      <c r="T18" s="6"/>
      <c r="U18" s="5"/>
    </row>
    <row r="19" spans="3:21" ht="21" customHeight="1" thickBot="1">
      <c r="C19" s="35"/>
      <c r="D19" s="1" t="s">
        <v>17</v>
      </c>
      <c r="E19" s="8"/>
      <c r="F19" s="15"/>
      <c r="G19" s="15"/>
      <c r="H19" s="15"/>
      <c r="I19" s="15"/>
      <c r="J19" s="15"/>
      <c r="K19" s="15"/>
      <c r="M19" s="22">
        <v>15</v>
      </c>
      <c r="N19" s="23">
        <v>584.27865650529895</v>
      </c>
      <c r="R19" s="6"/>
      <c r="S19" s="5"/>
      <c r="T19" s="6"/>
      <c r="U19" s="5"/>
    </row>
    <row r="20" spans="3:21" ht="21" customHeight="1">
      <c r="C20" s="35"/>
      <c r="M20" s="22">
        <v>16</v>
      </c>
      <c r="N20" s="23">
        <v>598.60751907183896</v>
      </c>
      <c r="R20" s="6"/>
      <c r="S20" s="5"/>
      <c r="T20" s="6"/>
      <c r="U20" s="5"/>
    </row>
    <row r="21" spans="3:21" ht="21" customHeight="1">
      <c r="C21" s="36" t="s">
        <v>25</v>
      </c>
      <c r="D21" s="4"/>
      <c r="E21" s="15" t="s">
        <v>26</v>
      </c>
      <c r="F21" s="15"/>
      <c r="G21" s="33">
        <v>4.4400000000000004</v>
      </c>
      <c r="H21" s="15"/>
      <c r="I21" s="15"/>
      <c r="J21" s="15"/>
      <c r="K21" s="15"/>
      <c r="M21" s="22">
        <v>17</v>
      </c>
      <c r="N21" s="23">
        <v>627.89829023266623</v>
      </c>
      <c r="R21" s="6"/>
      <c r="S21" s="5"/>
      <c r="T21" s="6"/>
      <c r="U21" s="5"/>
    </row>
    <row r="22" spans="3:21" ht="21" customHeight="1" thickBot="1">
      <c r="C22" s="35"/>
      <c r="D22" s="36" t="s">
        <v>15</v>
      </c>
      <c r="E22" s="15" t="s">
        <v>27</v>
      </c>
      <c r="F22" s="15"/>
      <c r="G22" s="15"/>
      <c r="H22" s="15"/>
      <c r="I22" s="15"/>
      <c r="J22" s="15"/>
      <c r="K22" s="15"/>
      <c r="M22" s="22">
        <v>18</v>
      </c>
      <c r="N22" s="23">
        <v>751.12828559107027</v>
      </c>
      <c r="R22" s="6"/>
      <c r="S22" s="5"/>
      <c r="T22" s="6"/>
      <c r="U22" s="5"/>
    </row>
    <row r="23" spans="3:21" ht="21" customHeight="1" thickBot="1">
      <c r="C23" s="35"/>
      <c r="D23" s="1" t="s">
        <v>17</v>
      </c>
      <c r="E23" s="10"/>
      <c r="F23" s="15"/>
      <c r="G23" s="15"/>
      <c r="H23" s="15"/>
      <c r="I23" s="15"/>
      <c r="J23" s="15"/>
      <c r="K23" s="15"/>
      <c r="M23" s="22">
        <v>19</v>
      </c>
      <c r="N23" s="23">
        <v>825.99862444672738</v>
      </c>
      <c r="R23" s="6"/>
      <c r="S23" s="5"/>
      <c r="T23" s="6"/>
      <c r="U23" s="5"/>
    </row>
    <row r="24" spans="3:21" ht="21" customHeight="1">
      <c r="C24" s="35"/>
      <c r="D24" s="36" t="s">
        <v>18</v>
      </c>
      <c r="E24" s="15" t="s">
        <v>28</v>
      </c>
      <c r="F24" s="15"/>
      <c r="G24" s="15"/>
      <c r="H24" s="15"/>
      <c r="I24" s="15"/>
      <c r="J24" s="15"/>
      <c r="K24" s="15"/>
      <c r="M24" s="22">
        <v>20</v>
      </c>
      <c r="N24" s="23">
        <v>843.97334399943043</v>
      </c>
      <c r="R24" s="6"/>
      <c r="S24" s="5"/>
      <c r="T24" s="6"/>
      <c r="U24" s="5"/>
    </row>
    <row r="25" spans="3:21" ht="21" customHeight="1" thickBot="1">
      <c r="C25" s="35"/>
      <c r="E25" s="15" t="s">
        <v>29</v>
      </c>
      <c r="F25" s="15"/>
      <c r="G25" s="15"/>
      <c r="H25" s="15"/>
      <c r="I25" s="15"/>
      <c r="J25" s="15"/>
      <c r="K25" s="15"/>
      <c r="M25" s="22">
        <v>21</v>
      </c>
      <c r="N25" s="23">
        <v>894.6663874537295</v>
      </c>
      <c r="R25" s="6"/>
      <c r="S25" s="5"/>
      <c r="T25" s="6"/>
      <c r="U25" s="5"/>
    </row>
    <row r="26" spans="3:21" ht="21" customHeight="1" thickBot="1">
      <c r="C26" s="35"/>
      <c r="D26" s="1" t="s">
        <v>17</v>
      </c>
      <c r="E26" s="9"/>
      <c r="F26" s="15"/>
      <c r="G26" s="15"/>
      <c r="H26" s="15"/>
      <c r="I26" s="15"/>
      <c r="J26" s="15"/>
      <c r="K26" s="15"/>
      <c r="M26" s="22">
        <v>22</v>
      </c>
      <c r="N26" s="23">
        <v>962.73565380664559</v>
      </c>
      <c r="R26" s="6"/>
      <c r="S26" s="5"/>
      <c r="T26" s="6"/>
      <c r="U26" s="5"/>
    </row>
    <row r="27" spans="3:21" ht="21" customHeight="1">
      <c r="C27" s="35"/>
      <c r="E27" s="6"/>
      <c r="M27" s="22">
        <v>23</v>
      </c>
      <c r="N27" s="23">
        <v>989.74508364865449</v>
      </c>
      <c r="R27" s="6"/>
      <c r="S27" s="5"/>
      <c r="T27" s="6"/>
      <c r="U27" s="5"/>
    </row>
    <row r="28" spans="3:21" ht="21" customHeight="1">
      <c r="C28" s="36" t="s">
        <v>30</v>
      </c>
      <c r="D28" s="4"/>
      <c r="E28" s="19" t="s">
        <v>31</v>
      </c>
      <c r="F28" s="15"/>
      <c r="G28" s="15"/>
      <c r="H28" s="15"/>
      <c r="I28" s="15"/>
      <c r="J28" s="15"/>
      <c r="K28" s="15"/>
      <c r="M28" s="22">
        <v>24</v>
      </c>
      <c r="N28" s="23">
        <v>997.54779289552891</v>
      </c>
      <c r="R28" s="6"/>
      <c r="S28" s="5"/>
      <c r="T28" s="6"/>
      <c r="U28" s="5"/>
    </row>
    <row r="29" spans="3:21" ht="21" customHeight="1">
      <c r="C29" s="35"/>
      <c r="E29" s="15" t="s">
        <v>32</v>
      </c>
      <c r="F29" s="15"/>
      <c r="G29" s="15"/>
      <c r="H29" s="34">
        <v>-921.8</v>
      </c>
      <c r="I29" s="15"/>
      <c r="J29" s="15"/>
      <c r="K29" s="15"/>
      <c r="M29" s="22">
        <v>25</v>
      </c>
      <c r="N29" s="23">
        <v>1023.2993694374131</v>
      </c>
      <c r="R29" s="6"/>
      <c r="S29" s="5"/>
      <c r="T29" s="6"/>
      <c r="U29" s="5"/>
    </row>
    <row r="30" spans="3:21" ht="21" customHeight="1" thickBot="1">
      <c r="C30" s="35"/>
      <c r="D30" s="1" t="s">
        <v>15</v>
      </c>
      <c r="E30" s="20" t="s">
        <v>33</v>
      </c>
      <c r="F30" s="15"/>
      <c r="G30" s="15"/>
      <c r="H30" s="15"/>
      <c r="I30" s="15"/>
      <c r="J30" s="15"/>
      <c r="K30" s="15"/>
      <c r="M30" s="22">
        <v>26</v>
      </c>
      <c r="N30" s="23">
        <v>1028.5802629645536</v>
      </c>
      <c r="R30" s="6"/>
      <c r="S30" s="5"/>
      <c r="T30" s="6"/>
      <c r="U30" s="5"/>
    </row>
    <row r="31" spans="3:21" ht="21" customHeight="1" thickBot="1">
      <c r="C31" s="35"/>
      <c r="D31" s="1" t="s">
        <v>17</v>
      </c>
      <c r="E31" s="8"/>
      <c r="F31" s="15"/>
      <c r="G31" s="15"/>
      <c r="H31" s="15"/>
      <c r="I31" s="15"/>
      <c r="J31" s="15"/>
      <c r="K31" s="15"/>
      <c r="M31" s="22">
        <v>27</v>
      </c>
      <c r="N31" s="23">
        <v>1070.6619918082979</v>
      </c>
      <c r="R31" s="6"/>
      <c r="S31" s="5"/>
      <c r="T31" s="6"/>
      <c r="U31" s="5"/>
    </row>
    <row r="32" spans="3:21" ht="21" customHeight="1" thickBot="1">
      <c r="C32" s="35"/>
      <c r="D32" s="1" t="s">
        <v>34</v>
      </c>
      <c r="E32" s="15" t="s">
        <v>35</v>
      </c>
      <c r="F32" s="15"/>
      <c r="G32" s="15"/>
      <c r="H32" s="15"/>
      <c r="I32" s="15"/>
      <c r="J32" s="15"/>
      <c r="K32" s="15"/>
      <c r="M32" s="22">
        <v>28</v>
      </c>
      <c r="N32" s="23">
        <v>1102.9217417760078</v>
      </c>
      <c r="R32" s="6"/>
      <c r="S32" s="5"/>
      <c r="T32" s="6"/>
      <c r="U32" s="5"/>
    </row>
    <row r="33" spans="3:21" ht="21" customHeight="1" thickBot="1">
      <c r="C33" s="35"/>
      <c r="D33" s="1" t="s">
        <v>17</v>
      </c>
      <c r="E33" s="7"/>
      <c r="F33" s="15"/>
      <c r="G33" s="18"/>
      <c r="H33" s="15"/>
      <c r="I33" s="15"/>
      <c r="J33" s="15"/>
      <c r="K33" s="15"/>
      <c r="M33" s="22">
        <v>29</v>
      </c>
      <c r="N33" s="23">
        <v>1132.3926062750318</v>
      </c>
      <c r="R33" s="6"/>
      <c r="S33" s="5"/>
      <c r="T33" s="6"/>
      <c r="U33" s="5"/>
    </row>
    <row r="34" spans="3:21" ht="21" customHeight="1" thickBot="1">
      <c r="C34" s="35"/>
      <c r="D34" s="1" t="s">
        <v>20</v>
      </c>
      <c r="E34" s="21" t="s">
        <v>36</v>
      </c>
      <c r="F34" s="15"/>
      <c r="G34" s="15"/>
      <c r="H34" s="15"/>
      <c r="I34" s="15"/>
      <c r="J34" s="15"/>
      <c r="K34" s="15"/>
      <c r="M34" s="22">
        <v>30</v>
      </c>
      <c r="N34" s="23">
        <v>1140.5569961400722</v>
      </c>
      <c r="R34" s="6"/>
      <c r="S34" s="5"/>
      <c r="T34" s="6"/>
      <c r="U34" s="5"/>
    </row>
    <row r="35" spans="3:21" ht="21" customHeight="1" thickBot="1">
      <c r="C35" s="35"/>
      <c r="D35" s="1" t="s">
        <v>17</v>
      </c>
      <c r="E35" s="11"/>
      <c r="F35" s="15"/>
      <c r="G35" s="15"/>
      <c r="H35" s="15"/>
      <c r="I35" s="15"/>
      <c r="J35" s="15"/>
      <c r="K35" s="15"/>
      <c r="M35" s="22">
        <v>31</v>
      </c>
      <c r="N35" s="23">
        <v>1178.328963191218</v>
      </c>
      <c r="R35" s="6"/>
      <c r="S35" s="5"/>
      <c r="T35" s="6"/>
      <c r="U35" s="5"/>
    </row>
    <row r="36" spans="3:21" ht="21" customHeight="1" thickBot="1">
      <c r="C36" s="35"/>
      <c r="D36" s="1" t="s">
        <v>37</v>
      </c>
      <c r="E36" s="15" t="s">
        <v>38</v>
      </c>
      <c r="F36" s="15"/>
      <c r="G36" s="15"/>
      <c r="H36" s="15"/>
      <c r="I36" s="15"/>
      <c r="J36" s="15"/>
      <c r="K36" s="15"/>
      <c r="M36" s="22">
        <v>32</v>
      </c>
      <c r="N36" s="23">
        <v>1189.8331584780112</v>
      </c>
      <c r="R36" s="6"/>
      <c r="S36" s="5"/>
      <c r="T36" s="6"/>
      <c r="U36" s="5"/>
    </row>
    <row r="37" spans="3:21" ht="21" customHeight="1">
      <c r="C37" s="35"/>
      <c r="D37" s="1" t="s">
        <v>17</v>
      </c>
      <c r="E37" s="45"/>
      <c r="F37" s="46"/>
      <c r="G37" s="46"/>
      <c r="H37" s="46"/>
      <c r="I37" s="46"/>
      <c r="J37" s="46"/>
      <c r="K37" s="47"/>
      <c r="L37" s="13"/>
      <c r="M37" s="22">
        <v>33</v>
      </c>
      <c r="N37" s="23">
        <v>1195.1879614326615</v>
      </c>
      <c r="R37" s="6"/>
      <c r="S37" s="5"/>
      <c r="T37" s="6"/>
      <c r="U37" s="5"/>
    </row>
    <row r="38" spans="3:21" ht="21" customHeight="1">
      <c r="C38" s="35"/>
      <c r="E38" s="48"/>
      <c r="F38" s="49"/>
      <c r="G38" s="49"/>
      <c r="H38" s="49"/>
      <c r="I38" s="49"/>
      <c r="J38" s="49"/>
      <c r="K38" s="50"/>
      <c r="L38" s="13"/>
      <c r="M38" s="22">
        <v>34</v>
      </c>
      <c r="N38" s="23">
        <v>1265.7695634791824</v>
      </c>
      <c r="R38" s="6"/>
      <c r="S38" s="5"/>
      <c r="T38" s="6"/>
      <c r="U38" s="5"/>
    </row>
    <row r="39" spans="3:21" ht="21" customHeight="1">
      <c r="C39" s="35"/>
      <c r="E39" s="48"/>
      <c r="F39" s="49"/>
      <c r="G39" s="49"/>
      <c r="H39" s="49"/>
      <c r="I39" s="49"/>
      <c r="J39" s="49"/>
      <c r="K39" s="50"/>
      <c r="L39" s="13"/>
      <c r="M39" s="22">
        <v>35</v>
      </c>
      <c r="N39" s="23">
        <v>1294.7779617693886</v>
      </c>
      <c r="R39" s="6"/>
      <c r="S39" s="5"/>
      <c r="T39" s="6"/>
      <c r="U39" s="5"/>
    </row>
    <row r="40" spans="3:21" ht="21" customHeight="1" thickBot="1">
      <c r="C40" s="35"/>
      <c r="E40" s="51"/>
      <c r="F40" s="52"/>
      <c r="G40" s="52"/>
      <c r="H40" s="52"/>
      <c r="I40" s="52"/>
      <c r="J40" s="52"/>
      <c r="K40" s="53"/>
      <c r="M40" s="22">
        <v>36</v>
      </c>
      <c r="N40" s="23">
        <v>1385.7673961652795</v>
      </c>
      <c r="R40" s="6"/>
      <c r="S40" s="5"/>
      <c r="T40" s="6"/>
      <c r="U40" s="5"/>
    </row>
    <row r="41" spans="3:21" ht="21" customHeight="1">
      <c r="C41" s="35"/>
      <c r="E41" s="12"/>
      <c r="F41" s="12"/>
      <c r="G41" s="12"/>
      <c r="H41" s="12"/>
      <c r="I41" s="12"/>
      <c r="J41" s="12"/>
      <c r="M41" s="22">
        <v>37</v>
      </c>
      <c r="N41" s="23">
        <v>1508.0767072786698</v>
      </c>
      <c r="R41" s="6"/>
      <c r="S41" s="5"/>
      <c r="T41" s="6"/>
      <c r="U41" s="5"/>
    </row>
    <row r="42" spans="3:21" ht="21" customHeight="1">
      <c r="C42" s="35"/>
      <c r="E42" s="12"/>
      <c r="F42" s="12"/>
      <c r="G42" s="12"/>
      <c r="H42" s="12"/>
      <c r="I42" s="12"/>
      <c r="J42" s="12"/>
      <c r="M42" s="22">
        <v>38</v>
      </c>
      <c r="N42" s="23">
        <v>1539.5001176513942</v>
      </c>
      <c r="R42" s="6"/>
      <c r="S42" s="5"/>
      <c r="T42" s="6"/>
      <c r="U42" s="5"/>
    </row>
    <row r="43" spans="3:21" ht="21" customHeight="1">
      <c r="C43" s="35"/>
      <c r="M43" s="22">
        <v>39</v>
      </c>
      <c r="N43" s="23">
        <v>1640.7184315402285</v>
      </c>
      <c r="R43" s="6"/>
      <c r="S43" s="5"/>
      <c r="T43" s="6"/>
      <c r="U43" s="5"/>
    </row>
    <row r="44" spans="3:21" ht="21" customHeight="1">
      <c r="C44" s="35"/>
      <c r="M44" s="22">
        <v>40</v>
      </c>
      <c r="N44" s="23">
        <v>1648.9461736503504</v>
      </c>
      <c r="R44" s="6"/>
      <c r="S44" s="5"/>
      <c r="T44" s="6"/>
      <c r="U44" s="5"/>
    </row>
    <row r="45" spans="3:21" ht="21" customHeight="1">
      <c r="C45" s="35"/>
      <c r="M45" s="22">
        <v>41</v>
      </c>
      <c r="N45" s="23">
        <v>1683.5381248844233</v>
      </c>
      <c r="R45" s="6"/>
      <c r="S45" s="5"/>
      <c r="T45" s="6"/>
      <c r="U45" s="5"/>
    </row>
    <row r="46" spans="3:21" ht="21" customHeight="1">
      <c r="C46" s="35"/>
      <c r="M46" s="22">
        <v>42</v>
      </c>
      <c r="N46" s="23">
        <v>1730.3643372960444</v>
      </c>
      <c r="R46" s="6"/>
      <c r="S46" s="5"/>
      <c r="T46" s="6"/>
      <c r="U46" s="5"/>
    </row>
    <row r="47" spans="3:21" ht="21" customHeight="1">
      <c r="C47" s="35"/>
      <c r="M47" s="22">
        <v>43</v>
      </c>
      <c r="N47" s="23">
        <v>1739.4949455526105</v>
      </c>
      <c r="R47" s="6"/>
      <c r="S47" s="5"/>
      <c r="T47" s="6"/>
      <c r="U47" s="5"/>
    </row>
    <row r="48" spans="3:21" ht="21" customHeight="1">
      <c r="C48" s="35"/>
      <c r="M48" s="22">
        <v>44</v>
      </c>
      <c r="N48" s="23">
        <v>1770.8538507427977</v>
      </c>
      <c r="R48" s="6"/>
      <c r="S48" s="5"/>
      <c r="T48" s="6"/>
      <c r="U48" s="5"/>
    </row>
    <row r="49" spans="3:21" ht="21" customHeight="1">
      <c r="C49" s="35"/>
      <c r="M49" s="22">
        <v>45</v>
      </c>
      <c r="N49" s="23">
        <v>1841.3444255931502</v>
      </c>
      <c r="R49" s="6"/>
      <c r="S49" s="5"/>
      <c r="T49" s="6"/>
      <c r="U49" s="5"/>
    </row>
    <row r="50" spans="3:21" ht="21" customHeight="1">
      <c r="C50" s="35"/>
      <c r="M50" s="22">
        <v>46</v>
      </c>
      <c r="N50" s="23">
        <v>1871.2700556867389</v>
      </c>
      <c r="R50" s="6"/>
      <c r="S50" s="5"/>
      <c r="T50" s="6"/>
      <c r="U50" s="5"/>
    </row>
    <row r="51" spans="3:21" ht="21" customHeight="1">
      <c r="C51" s="35"/>
      <c r="M51" s="22">
        <v>47</v>
      </c>
      <c r="N51" s="23">
        <v>1896.8944818812047</v>
      </c>
      <c r="R51" s="6"/>
      <c r="S51" s="5"/>
      <c r="T51" s="6"/>
      <c r="U51" s="5"/>
    </row>
    <row r="52" spans="3:21" ht="21" customHeight="1">
      <c r="C52" s="35"/>
      <c r="M52" s="22">
        <v>48</v>
      </c>
      <c r="N52" s="23">
        <v>1901.9593108423026</v>
      </c>
      <c r="R52" s="6"/>
      <c r="S52" s="5"/>
      <c r="T52" s="6"/>
      <c r="U52" s="5"/>
    </row>
    <row r="53" spans="3:21" ht="21" customHeight="1">
      <c r="C53" s="35"/>
      <c r="M53" s="22">
        <v>49</v>
      </c>
      <c r="N53" s="23">
        <v>2183.0564712753762</v>
      </c>
      <c r="R53" s="6"/>
      <c r="S53" s="5"/>
      <c r="T53" s="6"/>
      <c r="U53" s="5"/>
    </row>
    <row r="54" spans="3:21" ht="21" customHeight="1">
      <c r="C54" s="35"/>
      <c r="M54" s="22">
        <v>50</v>
      </c>
      <c r="N54" s="23">
        <v>2280.7906049745479</v>
      </c>
      <c r="R54" s="6"/>
      <c r="S54" s="5"/>
      <c r="T54" s="6"/>
      <c r="U54" s="5"/>
    </row>
    <row r="55" spans="3:21" ht="21" customHeight="1">
      <c r="C55" s="35"/>
      <c r="M55" s="22">
        <v>51</v>
      </c>
      <c r="N55" s="23">
        <v>2392.4290768584292</v>
      </c>
      <c r="R55" s="6"/>
      <c r="S55" s="5"/>
      <c r="T55" s="6"/>
      <c r="U55" s="5"/>
    </row>
    <row r="56" spans="3:21" ht="21" customHeight="1">
      <c r="C56" s="35"/>
      <c r="M56" s="22">
        <v>52</v>
      </c>
      <c r="N56" s="23">
        <v>2406.510210109469</v>
      </c>
      <c r="R56" s="6"/>
      <c r="S56" s="5"/>
      <c r="T56" s="6"/>
      <c r="U56" s="5"/>
    </row>
    <row r="57" spans="3:21" ht="21" customHeight="1">
      <c r="C57" s="35"/>
      <c r="M57" s="22">
        <v>53</v>
      </c>
      <c r="N57" s="23">
        <v>2466.6787370220181</v>
      </c>
      <c r="R57" s="6"/>
      <c r="S57" s="5"/>
      <c r="T57" s="6"/>
      <c r="U57" s="5"/>
    </row>
    <row r="58" spans="3:21" ht="21" customHeight="1">
      <c r="C58" s="35"/>
      <c r="M58" s="22">
        <v>54</v>
      </c>
      <c r="N58" s="23">
        <v>2498.2803762284702</v>
      </c>
      <c r="R58" s="6"/>
      <c r="S58" s="5"/>
      <c r="T58" s="6"/>
      <c r="U58" s="5"/>
    </row>
    <row r="59" spans="3:21" ht="21" customHeight="1">
      <c r="C59" s="35"/>
      <c r="M59" s="22">
        <v>55</v>
      </c>
      <c r="N59" s="23">
        <v>2523.6842839105698</v>
      </c>
      <c r="R59" s="6"/>
      <c r="S59" s="5"/>
      <c r="T59" s="6"/>
      <c r="U59" s="5"/>
    </row>
    <row r="60" spans="3:21" ht="21" customHeight="1">
      <c r="C60" s="35"/>
      <c r="M60" s="22">
        <v>56</v>
      </c>
      <c r="N60" s="23">
        <v>2638.0617610167074</v>
      </c>
      <c r="R60" s="6"/>
      <c r="S60" s="5"/>
      <c r="T60" s="6"/>
      <c r="U60" s="5"/>
    </row>
    <row r="61" spans="3:21" ht="21" customHeight="1">
      <c r="C61" s="35"/>
      <c r="M61" s="22">
        <v>57</v>
      </c>
      <c r="N61" s="23">
        <v>2655.2666283836584</v>
      </c>
      <c r="R61" s="6"/>
      <c r="S61" s="5"/>
      <c r="T61" s="6"/>
      <c r="U61" s="5"/>
    </row>
    <row r="62" spans="3:21" ht="21" customHeight="1">
      <c r="C62" s="35"/>
      <c r="M62" s="22">
        <v>58</v>
      </c>
      <c r="N62" s="23">
        <v>2841.513589073023</v>
      </c>
      <c r="R62" s="6"/>
      <c r="S62" s="5"/>
      <c r="T62" s="6"/>
      <c r="U62" s="5"/>
    </row>
    <row r="63" spans="3:21" ht="21" customHeight="1">
      <c r="C63" s="35"/>
      <c r="M63" s="22">
        <v>59</v>
      </c>
      <c r="N63" s="23">
        <v>2919.9994567591889</v>
      </c>
      <c r="R63" s="6"/>
      <c r="S63" s="5"/>
      <c r="T63" s="6"/>
      <c r="U63" s="5"/>
    </row>
    <row r="64" spans="3:21" ht="21" customHeight="1">
      <c r="C64" s="35"/>
      <c r="M64" s="22">
        <v>60</v>
      </c>
      <c r="N64" s="23">
        <v>2990.9710619331354</v>
      </c>
      <c r="R64" s="6"/>
      <c r="S64" s="5"/>
      <c r="T64" s="6"/>
      <c r="U64" s="5"/>
    </row>
    <row r="65" spans="3:21" ht="21" customHeight="1">
      <c r="C65" s="35"/>
      <c r="M65" s="22">
        <v>61</v>
      </c>
      <c r="N65" s="23">
        <v>3028.453342634733</v>
      </c>
      <c r="R65" s="6"/>
      <c r="S65" s="5"/>
      <c r="T65" s="6"/>
      <c r="U65" s="5"/>
    </row>
    <row r="66" spans="3:21" ht="21" customHeight="1">
      <c r="M66" s="22">
        <v>62</v>
      </c>
      <c r="N66" s="23">
        <v>3042.4186012829291</v>
      </c>
      <c r="R66" s="6"/>
      <c r="S66" s="5"/>
      <c r="T66" s="6"/>
      <c r="U66" s="5"/>
    </row>
    <row r="67" spans="3:21" ht="21" customHeight="1">
      <c r="M67" s="22">
        <v>63</v>
      </c>
      <c r="N67" s="23">
        <v>3117.6715820726399</v>
      </c>
      <c r="R67" s="6"/>
      <c r="S67" s="5"/>
      <c r="T67" s="6"/>
      <c r="U67" s="5"/>
    </row>
    <row r="68" spans="3:21" ht="21" customHeight="1">
      <c r="M68" s="22">
        <v>64</v>
      </c>
      <c r="N68" s="23">
        <v>3153.3015472482034</v>
      </c>
      <c r="R68" s="6"/>
      <c r="S68" s="5"/>
      <c r="T68" s="6"/>
      <c r="U68" s="5"/>
    </row>
    <row r="69" spans="3:21" ht="21" customHeight="1">
      <c r="M69" s="22">
        <v>65</v>
      </c>
      <c r="N69" s="23">
        <v>3237.7942863144517</v>
      </c>
      <c r="R69" s="6"/>
      <c r="S69" s="5"/>
      <c r="T69" s="6"/>
      <c r="U69" s="5"/>
    </row>
    <row r="70" spans="3:21" ht="21" customHeight="1">
      <c r="M70" s="22">
        <v>66</v>
      </c>
      <c r="N70" s="23">
        <v>3375.8806538422937</v>
      </c>
      <c r="R70" s="6"/>
      <c r="S70" s="5"/>
      <c r="T70" s="6"/>
      <c r="U70" s="5"/>
    </row>
    <row r="71" spans="3:21" ht="21" customHeight="1">
      <c r="M71" s="22">
        <v>67</v>
      </c>
      <c r="N71" s="23">
        <v>3460.6341169620605</v>
      </c>
      <c r="R71" s="6"/>
      <c r="S71" s="5"/>
      <c r="T71" s="6"/>
      <c r="U71" s="5"/>
    </row>
    <row r="72" spans="3:21" ht="21" customHeight="1">
      <c r="M72" s="22">
        <v>68</v>
      </c>
      <c r="N72" s="23">
        <v>3654.9826349447949</v>
      </c>
      <c r="R72" s="6"/>
      <c r="S72" s="5"/>
      <c r="T72" s="6"/>
      <c r="U72" s="5"/>
    </row>
    <row r="73" spans="3:21" ht="21" customHeight="1">
      <c r="M73" s="22">
        <v>69</v>
      </c>
      <c r="N73" s="23">
        <v>3882.9080086185159</v>
      </c>
      <c r="R73" s="6"/>
      <c r="S73" s="5"/>
      <c r="T73" s="6"/>
      <c r="U73" s="5"/>
    </row>
    <row r="74" spans="3:21" ht="21" customHeight="1">
      <c r="M74" s="22">
        <v>70</v>
      </c>
      <c r="N74" s="23">
        <v>3938.1776191814934</v>
      </c>
      <c r="R74" s="6"/>
      <c r="S74" s="5"/>
      <c r="T74" s="6"/>
      <c r="U74" s="5"/>
    </row>
    <row r="75" spans="3:21" ht="21" customHeight="1">
      <c r="M75" s="22">
        <v>71</v>
      </c>
      <c r="N75" s="23">
        <v>4014.7070753734133</v>
      </c>
      <c r="R75" s="6"/>
      <c r="S75" s="5"/>
      <c r="T75" s="6"/>
      <c r="U75" s="5"/>
    </row>
    <row r="76" spans="3:21" ht="21" customHeight="1">
      <c r="M76" s="22">
        <v>72</v>
      </c>
      <c r="N76" s="23">
        <v>4251.908661007963</v>
      </c>
      <c r="R76" s="6"/>
      <c r="S76" s="5"/>
      <c r="T76" s="6"/>
      <c r="U76" s="5"/>
    </row>
    <row r="77" spans="3:21" ht="21" customHeight="1">
      <c r="M77" s="22">
        <v>73</v>
      </c>
      <c r="N77" s="23">
        <v>4463.2562487754094</v>
      </c>
      <c r="R77" s="6"/>
      <c r="S77" s="5"/>
      <c r="T77" s="6"/>
      <c r="U77" s="5"/>
    </row>
    <row r="78" spans="3:21" ht="21" customHeight="1">
      <c r="M78" s="22">
        <v>74</v>
      </c>
      <c r="N78" s="23">
        <v>4481.1665636591688</v>
      </c>
      <c r="R78" s="6"/>
      <c r="S78" s="5"/>
      <c r="T78" s="6"/>
      <c r="U78" s="5"/>
    </row>
    <row r="79" spans="3:21" ht="21" customHeight="1">
      <c r="M79" s="22">
        <v>75</v>
      </c>
      <c r="N79" s="23">
        <v>4527.7410723870198</v>
      </c>
      <c r="R79" s="6"/>
      <c r="S79" s="5"/>
      <c r="T79" s="6"/>
      <c r="U79" s="5"/>
    </row>
    <row r="80" spans="3:21" ht="21" customHeight="1">
      <c r="M80" s="22">
        <v>76</v>
      </c>
      <c r="N80" s="23">
        <v>4877.5293047290661</v>
      </c>
      <c r="R80" s="6"/>
      <c r="S80" s="5"/>
      <c r="T80" s="6"/>
      <c r="U80" s="5"/>
    </row>
    <row r="81" spans="13:21" ht="21" customHeight="1">
      <c r="M81" s="22">
        <v>77</v>
      </c>
      <c r="N81" s="23">
        <v>4925.3526208417234</v>
      </c>
      <c r="R81" s="6"/>
      <c r="S81" s="5"/>
      <c r="T81" s="6"/>
      <c r="U81" s="5"/>
    </row>
    <row r="82" spans="13:21" ht="21" customHeight="1">
      <c r="M82" s="22">
        <v>78</v>
      </c>
      <c r="N82" s="23">
        <v>4947.0871794230898</v>
      </c>
      <c r="R82" s="6"/>
      <c r="S82" s="5"/>
      <c r="T82" s="6"/>
      <c r="U82" s="5"/>
    </row>
    <row r="83" spans="13:21" ht="21" customHeight="1">
      <c r="M83" s="22">
        <v>79</v>
      </c>
      <c r="N83" s="23">
        <v>5394.5029645939085</v>
      </c>
      <c r="R83" s="6"/>
      <c r="S83" s="5"/>
      <c r="T83" s="6"/>
      <c r="U83" s="5"/>
    </row>
    <row r="84" spans="13:21" ht="21" customHeight="1">
      <c r="M84" s="22">
        <v>80</v>
      </c>
      <c r="N84" s="23">
        <v>5404.598656199064</v>
      </c>
      <c r="R84" s="6"/>
      <c r="S84" s="5"/>
      <c r="T84" s="6"/>
      <c r="U84" s="5"/>
    </row>
    <row r="85" spans="13:21" ht="21" customHeight="1">
      <c r="M85" s="22">
        <v>81</v>
      </c>
      <c r="N85" s="23">
        <v>5622.4679064426991</v>
      </c>
      <c r="R85" s="6"/>
      <c r="S85" s="5"/>
      <c r="T85" s="6"/>
      <c r="U85" s="5"/>
    </row>
    <row r="86" spans="13:21" ht="21" customHeight="1">
      <c r="M86" s="22">
        <v>82</v>
      </c>
      <c r="N86" s="23">
        <v>5626.8553375564825</v>
      </c>
      <c r="R86" s="6"/>
      <c r="S86" s="5"/>
      <c r="T86" s="6"/>
      <c r="U86" s="5"/>
    </row>
    <row r="87" spans="13:21" ht="21" customHeight="1">
      <c r="M87" s="22">
        <v>83</v>
      </c>
      <c r="N87" s="23">
        <v>5710.457360727486</v>
      </c>
      <c r="R87" s="6"/>
      <c r="S87" s="5"/>
      <c r="T87" s="6"/>
      <c r="U87" s="5"/>
    </row>
    <row r="88" spans="13:21" ht="21" customHeight="1">
      <c r="M88" s="22">
        <v>84</v>
      </c>
      <c r="N88" s="23">
        <v>7036.7031190585476</v>
      </c>
      <c r="R88" s="6"/>
      <c r="S88" s="5"/>
      <c r="T88" s="6"/>
      <c r="U88" s="5"/>
    </row>
    <row r="89" spans="13:21" ht="21" customHeight="1">
      <c r="M89" s="22">
        <v>85</v>
      </c>
      <c r="N89" s="23">
        <v>7102.0788409632805</v>
      </c>
      <c r="R89" s="6"/>
      <c r="S89" s="5"/>
      <c r="T89" s="6"/>
      <c r="U89" s="5"/>
    </row>
    <row r="90" spans="13:21" ht="21" customHeight="1">
      <c r="M90" s="22">
        <v>86</v>
      </c>
      <c r="N90" s="23">
        <v>7202.3815424677623</v>
      </c>
      <c r="R90" s="6"/>
      <c r="S90" s="5"/>
      <c r="T90" s="6"/>
      <c r="U90" s="5"/>
    </row>
    <row r="91" spans="13:21" ht="21" customHeight="1">
      <c r="M91" s="22">
        <v>87</v>
      </c>
      <c r="N91" s="23">
        <v>7520.0070878909446</v>
      </c>
      <c r="R91" s="6"/>
      <c r="S91" s="5"/>
      <c r="T91" s="6"/>
      <c r="U91" s="5"/>
    </row>
    <row r="92" spans="13:21" ht="21" customHeight="1">
      <c r="M92" s="22">
        <v>88</v>
      </c>
      <c r="N92" s="23">
        <v>9088.4706956348891</v>
      </c>
      <c r="R92" s="6"/>
      <c r="S92" s="5"/>
      <c r="T92" s="6"/>
      <c r="U92" s="5"/>
    </row>
    <row r="93" spans="13:21" ht="21" customHeight="1">
      <c r="M93" s="22">
        <v>89</v>
      </c>
      <c r="N93" s="23">
        <v>9772.0122935571453</v>
      </c>
      <c r="R93" s="6"/>
      <c r="S93" s="5"/>
      <c r="T93" s="6"/>
      <c r="U93" s="5"/>
    </row>
    <row r="94" spans="13:21" ht="21" customHeight="1">
      <c r="M94" s="22">
        <v>90</v>
      </c>
      <c r="N94" s="23">
        <v>9773.5371278714065</v>
      </c>
      <c r="R94" s="6"/>
      <c r="S94" s="5"/>
      <c r="T94" s="6"/>
      <c r="U94" s="5"/>
    </row>
    <row r="95" spans="13:21" ht="21" customHeight="1">
      <c r="M95" s="22">
        <v>91</v>
      </c>
      <c r="N95" s="23">
        <v>10347.294459639636</v>
      </c>
      <c r="R95" s="6"/>
      <c r="S95" s="5"/>
      <c r="T95" s="6"/>
      <c r="U95" s="5"/>
    </row>
    <row r="96" spans="13:21" ht="21" customHeight="1">
      <c r="M96" s="22">
        <v>92</v>
      </c>
      <c r="N96" s="23">
        <v>11327.796807618473</v>
      </c>
      <c r="R96" s="6"/>
      <c r="S96" s="5"/>
      <c r="T96" s="6"/>
      <c r="U96" s="5"/>
    </row>
    <row r="97" spans="13:21" ht="21" customHeight="1">
      <c r="M97" s="22">
        <v>93</v>
      </c>
      <c r="N97" s="23">
        <v>13354.698600017155</v>
      </c>
      <c r="R97" s="6"/>
      <c r="S97" s="5"/>
      <c r="T97" s="6"/>
      <c r="U97" s="5"/>
    </row>
    <row r="98" spans="13:21" ht="21" customHeight="1">
      <c r="M98" s="22">
        <v>94</v>
      </c>
      <c r="N98" s="23">
        <v>13614.277152574621</v>
      </c>
      <c r="R98" s="6"/>
      <c r="S98" s="5"/>
      <c r="T98" s="6"/>
      <c r="U98" s="5"/>
    </row>
    <row r="99" spans="13:21" ht="21" customHeight="1">
      <c r="M99" s="22">
        <v>95</v>
      </c>
      <c r="N99" s="23">
        <v>15527.771333416084</v>
      </c>
      <c r="R99" s="6"/>
      <c r="S99" s="5"/>
      <c r="T99" s="6"/>
      <c r="U99" s="5"/>
    </row>
    <row r="100" spans="13:21" ht="21" customHeight="1">
      <c r="M100" s="22">
        <v>96</v>
      </c>
      <c r="N100" s="23">
        <v>15700.732379773292</v>
      </c>
      <c r="R100" s="6"/>
      <c r="S100" s="5"/>
      <c r="T100" s="6"/>
      <c r="U100" s="5"/>
    </row>
    <row r="101" spans="13:21" ht="21" customHeight="1">
      <c r="M101" s="22">
        <v>97</v>
      </c>
      <c r="N101" s="23">
        <v>16391.685732469086</v>
      </c>
      <c r="R101" s="6"/>
      <c r="S101" s="5"/>
      <c r="T101" s="6"/>
      <c r="U101" s="5"/>
    </row>
    <row r="102" spans="13:21" ht="21" customHeight="1">
      <c r="M102" s="22">
        <v>98</v>
      </c>
      <c r="N102" s="23">
        <v>18972.381987647204</v>
      </c>
      <c r="R102" s="6"/>
      <c r="S102" s="5"/>
      <c r="T102" s="6"/>
      <c r="U102" s="5"/>
    </row>
    <row r="103" spans="13:21" ht="21" customHeight="1">
      <c r="M103" s="22">
        <v>99</v>
      </c>
      <c r="N103" s="23">
        <v>19083.458669377276</v>
      </c>
      <c r="R103" s="6"/>
      <c r="S103" s="5"/>
      <c r="T103" s="6"/>
      <c r="U103" s="5"/>
    </row>
    <row r="104" spans="13:21" ht="21" customHeight="1" thickBot="1">
      <c r="M104" s="24">
        <v>100</v>
      </c>
      <c r="N104" s="25">
        <v>27995.384893697683</v>
      </c>
      <c r="R104" s="6"/>
      <c r="S104" s="5"/>
      <c r="T104" s="6"/>
      <c r="U104" s="5"/>
    </row>
    <row r="105" spans="13:21" ht="21" customHeight="1">
      <c r="R105" s="6"/>
      <c r="S105" s="5"/>
      <c r="T105" s="6"/>
      <c r="U105" s="5"/>
    </row>
  </sheetData>
  <mergeCells count="4">
    <mergeCell ref="A1:B1"/>
    <mergeCell ref="E37:K40"/>
    <mergeCell ref="V4:W4"/>
    <mergeCell ref="M3:N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D262-651C-41EA-8A2B-1CA13C9D4914}">
  <dimension ref="A1:T105"/>
  <sheetViews>
    <sheetView tabSelected="1" zoomScale="86" zoomScaleNormal="86" workbookViewId="0">
      <selection activeCell="D62" sqref="D62"/>
    </sheetView>
  </sheetViews>
  <sheetFormatPr defaultColWidth="9.140625" defaultRowHeight="21" customHeight="1"/>
  <cols>
    <col min="1" max="1" width="7.42578125" style="1" customWidth="1"/>
    <col min="2" max="2" width="13.42578125" style="1" customWidth="1"/>
    <col min="3" max="3" width="17.42578125" style="1" customWidth="1"/>
    <col min="4" max="4" width="25.42578125" style="1" customWidth="1"/>
    <col min="5" max="5" width="17.140625" style="1" customWidth="1"/>
    <col min="6" max="6" width="15.140625" style="1" customWidth="1"/>
    <col min="7" max="7" width="16" style="1" customWidth="1"/>
    <col min="8" max="8" width="9.140625" style="1"/>
    <col min="9" max="9" width="11.28515625" style="1" customWidth="1"/>
    <col min="10" max="10" width="20.42578125" style="1" customWidth="1"/>
    <col min="11" max="11" width="12.42578125" style="1" customWidth="1"/>
    <col min="12" max="14" width="9.140625" style="1"/>
    <col min="15" max="15" width="12" style="1" bestFit="1" customWidth="1"/>
    <col min="16" max="16" width="11.140625" style="1" customWidth="1"/>
    <col min="17" max="17" width="19.42578125" style="1" bestFit="1" customWidth="1"/>
    <col min="18" max="18" width="9.42578125" style="1" customWidth="1"/>
    <col min="19" max="19" width="19.42578125" style="1" customWidth="1"/>
    <col min="20" max="20" width="19.85546875" style="1" customWidth="1"/>
    <col min="21" max="21" width="9.140625" style="1"/>
    <col min="22" max="22" width="13.42578125" style="1" customWidth="1"/>
    <col min="23" max="23" width="12.85546875" style="1" customWidth="1"/>
    <col min="24" max="16384" width="9.140625" style="1"/>
  </cols>
  <sheetData>
    <row r="1" spans="1:20" ht="21" customHeight="1">
      <c r="A1" s="39" t="s">
        <v>67</v>
      </c>
    </row>
    <row r="2" spans="1:20" ht="21" customHeight="1">
      <c r="O2" s="1" t="s">
        <v>39</v>
      </c>
      <c r="P2" s="1">
        <v>4</v>
      </c>
      <c r="R2" s="1" t="s">
        <v>39</v>
      </c>
      <c r="S2" s="1">
        <v>4.4400000000000004</v>
      </c>
      <c r="T2" s="35" t="s">
        <v>40</v>
      </c>
    </row>
    <row r="3" spans="1:20" ht="21" customHeight="1">
      <c r="A3" s="57" t="s">
        <v>41</v>
      </c>
      <c r="B3" s="57"/>
      <c r="C3" s="57"/>
      <c r="D3" s="57"/>
      <c r="E3" s="57"/>
      <c r="F3" s="57"/>
      <c r="G3" s="57"/>
      <c r="H3" s="57"/>
      <c r="I3" s="57"/>
      <c r="J3" s="57"/>
      <c r="K3" s="57"/>
      <c r="O3" s="1" t="s">
        <v>42</v>
      </c>
      <c r="P3" s="1">
        <v>13000</v>
      </c>
      <c r="R3" s="1" t="s">
        <v>42</v>
      </c>
      <c r="S3" s="1">
        <v>13712.148494776831</v>
      </c>
      <c r="T3" s="5">
        <f>SUM(T6:T105)</f>
        <v>8.4907929820587924E-4</v>
      </c>
    </row>
    <row r="4" spans="1:20" ht="21" customHeight="1">
      <c r="A4" s="57" t="s">
        <v>43</v>
      </c>
      <c r="B4" s="57"/>
      <c r="C4" s="57"/>
      <c r="D4" s="57"/>
      <c r="E4" s="57"/>
      <c r="F4" s="57"/>
      <c r="G4" s="57"/>
      <c r="H4" s="57"/>
      <c r="I4" s="57"/>
      <c r="J4" s="57"/>
      <c r="K4" s="57"/>
      <c r="N4" s="36" t="s">
        <v>3</v>
      </c>
      <c r="T4" s="35"/>
    </row>
    <row r="5" spans="1:20" ht="21" customHeight="1">
      <c r="A5" s="57" t="s">
        <v>44</v>
      </c>
      <c r="B5" s="57"/>
      <c r="C5" s="57"/>
      <c r="D5" s="57"/>
      <c r="E5" s="57"/>
      <c r="F5" s="57"/>
      <c r="G5" s="57"/>
      <c r="H5" s="57"/>
      <c r="I5" s="57"/>
      <c r="J5" s="57"/>
      <c r="K5" s="57"/>
      <c r="N5" s="2" t="s">
        <v>5</v>
      </c>
      <c r="O5" s="2" t="s">
        <v>6</v>
      </c>
      <c r="P5" s="1" t="s">
        <v>45</v>
      </c>
      <c r="Q5" s="1" t="s">
        <v>46</v>
      </c>
      <c r="S5" s="35" t="s">
        <v>45</v>
      </c>
      <c r="T5" s="1" t="s">
        <v>46</v>
      </c>
    </row>
    <row r="6" spans="1:20" ht="21" customHeight="1">
      <c r="A6" s="57" t="s">
        <v>47</v>
      </c>
      <c r="B6" s="57"/>
      <c r="C6" s="57"/>
      <c r="D6" s="57"/>
      <c r="E6" s="57"/>
      <c r="F6" s="57"/>
      <c r="G6" s="57"/>
      <c r="H6" s="57"/>
      <c r="I6" s="57"/>
      <c r="J6" s="57"/>
      <c r="K6" s="57"/>
      <c r="N6" s="1">
        <v>1</v>
      </c>
      <c r="O6" s="3">
        <v>125.57917564212595</v>
      </c>
      <c r="P6" s="6">
        <f>LN($P$2)+$P$2*LN($P$3)-($P$2+1)*LN($P$3+O6)</f>
        <v>-8.1344781638764161</v>
      </c>
      <c r="Q6" s="5">
        <f>($P$2/$P$3-($P$2+1)/($P$3+O6))*100000</f>
        <v>-7.3243263461670844</v>
      </c>
      <c r="R6" s="5"/>
      <c r="S6" s="6">
        <f>LN($S$2)+$S$2*LN($S$3)-($S$2+1)*LN($S$3+O6)</f>
        <v>-8.0849771786538014</v>
      </c>
      <c r="T6" s="5">
        <f>($S$2/$S$3-($S$2+1)/($S$3+O6))*100000</f>
        <v>-6.932766910290237</v>
      </c>
    </row>
    <row r="7" spans="1:20" ht="21" customHeight="1">
      <c r="A7" s="36" t="s">
        <v>48</v>
      </c>
      <c r="B7" s="36"/>
      <c r="C7" s="36"/>
      <c r="D7" s="36"/>
      <c r="E7" s="36"/>
      <c r="F7" s="36"/>
      <c r="G7" s="36"/>
      <c r="H7" s="36"/>
      <c r="I7" s="36"/>
      <c r="J7" s="36"/>
      <c r="K7" s="36"/>
      <c r="N7" s="1">
        <v>2</v>
      </c>
      <c r="O7" s="3">
        <v>142.84621384677899</v>
      </c>
      <c r="P7" s="6">
        <f t="shared" ref="P7:P70" si="0">LN($P$2)+$P$2*LN($P$3)-($P$2+1)*LN($P$3+O7)</f>
        <v>-8.14105147020733</v>
      </c>
      <c r="Q7" s="5">
        <f t="shared" ref="Q7:Q70" si="1">($P$2/$P$3-($P$2+1)/($P$3+O7))*100000</f>
        <v>-7.2742791269148555</v>
      </c>
      <c r="R7" s="5"/>
      <c r="S7" s="6">
        <f t="shared" ref="S7:S70" si="2">LN($S$2)+$S$2*LN($S$3)-($S$2+1)*LN($S$3+O7)</f>
        <v>-8.0917611053996694</v>
      </c>
      <c r="T7" s="5">
        <f t="shared" ref="T7:T70" si="3">($S$2/$S$3-($S$2+1)/($S$3+O7))*100000</f>
        <v>-6.883772604773374</v>
      </c>
    </row>
    <row r="8" spans="1:20" ht="21" customHeight="1">
      <c r="N8" s="1">
        <v>3</v>
      </c>
      <c r="O8" s="3">
        <v>158.48412733996423</v>
      </c>
      <c r="P8" s="6">
        <f t="shared" si="0"/>
        <v>-8.146997144868287</v>
      </c>
      <c r="Q8" s="5">
        <f t="shared" si="1"/>
        <v>-7.229067147253998</v>
      </c>
      <c r="R8" s="5"/>
      <c r="S8" s="6">
        <f t="shared" si="2"/>
        <v>-8.0978976849193316</v>
      </c>
      <c r="T8" s="5">
        <f t="shared" si="3"/>
        <v>-6.8395061162433199</v>
      </c>
    </row>
    <row r="9" spans="1:20" ht="21" customHeight="1">
      <c r="A9" s="1" t="s">
        <v>49</v>
      </c>
      <c r="B9" s="4"/>
      <c r="C9" s="1" t="s">
        <v>50</v>
      </c>
      <c r="N9" s="1">
        <v>4</v>
      </c>
      <c r="O9" s="3">
        <v>177.44004807667659</v>
      </c>
      <c r="P9" s="6">
        <f t="shared" si="0"/>
        <v>-8.1541948888638913</v>
      </c>
      <c r="Q9" s="5">
        <f t="shared" si="1"/>
        <v>-7.1744060961843692</v>
      </c>
      <c r="R9" s="5"/>
      <c r="S9" s="6">
        <f t="shared" si="2"/>
        <v>-8.1053270367405901</v>
      </c>
      <c r="T9" s="5">
        <f t="shared" si="3"/>
        <v>-6.7859809365516153</v>
      </c>
    </row>
    <row r="10" spans="1:20" ht="21" customHeight="1" thickBot="1">
      <c r="B10" s="1" t="s">
        <v>15</v>
      </c>
      <c r="C10" s="57" t="s">
        <v>51</v>
      </c>
      <c r="D10" s="57"/>
      <c r="E10" s="57"/>
      <c r="F10" s="57"/>
      <c r="G10" s="57"/>
      <c r="H10" s="57"/>
      <c r="I10" s="57"/>
      <c r="J10" s="57"/>
      <c r="K10" s="57"/>
      <c r="N10" s="1">
        <v>5</v>
      </c>
      <c r="O10" s="3">
        <v>193.42613692291917</v>
      </c>
      <c r="P10" s="6">
        <f t="shared" si="0"/>
        <v>-8.1602569160617477</v>
      </c>
      <c r="Q10" s="5">
        <f t="shared" si="1"/>
        <v>-7.1284309003720736</v>
      </c>
      <c r="R10" s="5"/>
      <c r="S10" s="6">
        <f t="shared" si="2"/>
        <v>-8.1115845522922214</v>
      </c>
      <c r="T10" s="5">
        <f t="shared" si="3"/>
        <v>-6.7409549952231966</v>
      </c>
    </row>
    <row r="11" spans="1:20" ht="21" customHeight="1" thickBot="1">
      <c r="B11" s="1" t="s">
        <v>17</v>
      </c>
      <c r="C11" s="8">
        <f>P6</f>
        <v>-8.1344781638764161</v>
      </c>
      <c r="I11" s="37"/>
      <c r="N11" s="1">
        <v>6</v>
      </c>
      <c r="O11" s="3">
        <v>256.70402117545797</v>
      </c>
      <c r="P11" s="6">
        <f t="shared" si="0"/>
        <v>-8.1841804297059824</v>
      </c>
      <c r="Q11" s="5">
        <f t="shared" si="1"/>
        <v>-6.9475349669077326</v>
      </c>
      <c r="R11" s="5"/>
      <c r="S11" s="6">
        <f t="shared" si="2"/>
        <v>-8.1362833401690651</v>
      </c>
      <c r="T11" s="5">
        <f t="shared" si="3"/>
        <v>-6.5637397103946089</v>
      </c>
    </row>
    <row r="12" spans="1:20" ht="21" customHeight="1" thickBot="1">
      <c r="B12" s="1" t="s">
        <v>18</v>
      </c>
      <c r="C12" s="57" t="s">
        <v>52</v>
      </c>
      <c r="D12" s="57"/>
      <c r="E12" s="57"/>
      <c r="F12" s="57"/>
      <c r="G12" s="57"/>
      <c r="H12" s="57"/>
      <c r="I12" s="57"/>
      <c r="J12" s="57"/>
      <c r="K12" s="57"/>
      <c r="N12" s="1">
        <v>7</v>
      </c>
      <c r="O12" s="3">
        <v>292.14939490878123</v>
      </c>
      <c r="P12" s="6">
        <f t="shared" si="0"/>
        <v>-8.1975314374644626</v>
      </c>
      <c r="Q12" s="5">
        <f t="shared" si="1"/>
        <v>-6.8469579407390597</v>
      </c>
      <c r="R12" s="5"/>
      <c r="S12" s="6">
        <f t="shared" si="2"/>
        <v>-8.1500696269127317</v>
      </c>
      <c r="T12" s="5">
        <f t="shared" si="3"/>
        <v>-6.4651716099083938</v>
      </c>
    </row>
    <row r="13" spans="1:20" ht="21" customHeight="1" thickBot="1">
      <c r="B13" s="1" t="s">
        <v>17</v>
      </c>
      <c r="C13" s="9">
        <f>SUM(P6:P105)</f>
        <v>-926.24590639641644</v>
      </c>
      <c r="I13" s="37"/>
      <c r="N13" s="1">
        <v>8</v>
      </c>
      <c r="O13" s="3">
        <v>313.80883211011638</v>
      </c>
      <c r="P13" s="6">
        <f t="shared" si="0"/>
        <v>-8.205672261336062</v>
      </c>
      <c r="Q13" s="5">
        <f t="shared" si="1"/>
        <v>-6.7857624190524186</v>
      </c>
      <c r="R13" s="5"/>
      <c r="S13" s="6">
        <f t="shared" si="2"/>
        <v>-8.1584767827460354</v>
      </c>
      <c r="T13" s="5">
        <f t="shared" si="3"/>
        <v>-6.4051852907336144</v>
      </c>
    </row>
    <row r="14" spans="1:20" ht="21" customHeight="1">
      <c r="B14" s="1" t="s">
        <v>20</v>
      </c>
      <c r="C14" s="1" t="s">
        <v>53</v>
      </c>
      <c r="N14" s="1">
        <v>9</v>
      </c>
      <c r="O14" s="3">
        <v>395.65661193252947</v>
      </c>
      <c r="P14" s="6">
        <f t="shared" si="0"/>
        <v>-8.2363160928980932</v>
      </c>
      <c r="Q14" s="5">
        <f t="shared" si="1"/>
        <v>-6.5563005193670616</v>
      </c>
      <c r="R14" s="5"/>
      <c r="S14" s="6">
        <f t="shared" si="2"/>
        <v>-8.1901293695228432</v>
      </c>
      <c r="T14" s="5">
        <f t="shared" si="3"/>
        <v>-6.1801690636957884</v>
      </c>
    </row>
    <row r="15" spans="1:20" ht="21" customHeight="1" thickBot="1">
      <c r="C15" s="1" t="s">
        <v>54</v>
      </c>
      <c r="N15" s="1">
        <v>10</v>
      </c>
      <c r="O15" s="3">
        <v>423.92551923556647</v>
      </c>
      <c r="P15" s="6">
        <f t="shared" si="0"/>
        <v>-8.2468564949199106</v>
      </c>
      <c r="Q15" s="5">
        <f t="shared" si="1"/>
        <v>-6.4776981774126083</v>
      </c>
      <c r="R15" s="5"/>
      <c r="S15" s="6">
        <f t="shared" si="2"/>
        <v>-8.2010190144206376</v>
      </c>
      <c r="T15" s="5">
        <f t="shared" si="3"/>
        <v>-6.1030574734366221</v>
      </c>
    </row>
    <row r="16" spans="1:20" ht="21" customHeight="1" thickBot="1">
      <c r="B16" s="1" t="s">
        <v>17</v>
      </c>
      <c r="C16" s="8">
        <f>Q6</f>
        <v>-7.3243263461670844</v>
      </c>
      <c r="I16" s="37"/>
      <c r="N16" s="1">
        <v>11</v>
      </c>
      <c r="O16" s="3">
        <v>453.36835382006336</v>
      </c>
      <c r="P16" s="6">
        <f t="shared" si="0"/>
        <v>-8.2578110376282936</v>
      </c>
      <c r="Q16" s="5">
        <f t="shared" si="1"/>
        <v>-6.3961828915068928</v>
      </c>
      <c r="R16" s="5"/>
      <c r="S16" s="6">
        <f t="shared" si="2"/>
        <v>-8.212337747611258</v>
      </c>
      <c r="T16" s="5">
        <f t="shared" si="3"/>
        <v>-6.023070864823497</v>
      </c>
    </row>
    <row r="17" spans="1:20" ht="21" customHeight="1" thickBot="1">
      <c r="B17" s="1" t="s">
        <v>23</v>
      </c>
      <c r="C17" s="3" t="s">
        <v>55</v>
      </c>
      <c r="N17" s="1">
        <v>12</v>
      </c>
      <c r="O17" s="3">
        <v>461.62185631409307</v>
      </c>
      <c r="P17" s="6">
        <f t="shared" si="0"/>
        <v>-8.2608775454324217</v>
      </c>
      <c r="Q17" s="5">
        <f t="shared" si="1"/>
        <v>-6.3733962735484768</v>
      </c>
      <c r="R17" s="5"/>
      <c r="S17" s="6">
        <f t="shared" si="2"/>
        <v>-8.2155064268035503</v>
      </c>
      <c r="T17" s="5">
        <f t="shared" si="3"/>
        <v>-6.0007084154849535</v>
      </c>
    </row>
    <row r="18" spans="1:20" ht="30" customHeight="1" thickBot="1">
      <c r="B18" s="1" t="s">
        <v>17</v>
      </c>
      <c r="C18" s="8">
        <f>SUM(Q6:Q105)</f>
        <v>-35.929457216299831</v>
      </c>
      <c r="I18" s="37"/>
      <c r="N18" s="1">
        <v>13</v>
      </c>
      <c r="O18" s="3">
        <v>475.86757998526497</v>
      </c>
      <c r="P18" s="6">
        <f t="shared" si="0"/>
        <v>-8.2661659837009225</v>
      </c>
      <c r="Q18" s="5">
        <f t="shared" si="1"/>
        <v>-6.3341317439638498</v>
      </c>
      <c r="R18" s="5"/>
      <c r="S18" s="6">
        <f t="shared" si="2"/>
        <v>-8.2209712971840574</v>
      </c>
      <c r="T18" s="5">
        <f t="shared" si="3"/>
        <v>-5.9621715531194619</v>
      </c>
    </row>
    <row r="19" spans="1:20" ht="21" customHeight="1">
      <c r="C19" s="40"/>
      <c r="N19" s="1">
        <v>14</v>
      </c>
      <c r="O19" s="3">
        <v>500.58828207311592</v>
      </c>
      <c r="P19" s="6">
        <f t="shared" si="0"/>
        <v>-8.2753297927401945</v>
      </c>
      <c r="Q19" s="5">
        <f t="shared" si="1"/>
        <v>-6.2661923955456622</v>
      </c>
      <c r="R19" s="5"/>
      <c r="S19" s="6">
        <f t="shared" si="2"/>
        <v>-8.2304415146830863</v>
      </c>
      <c r="T19" s="5">
        <f t="shared" si="3"/>
        <v>-5.8954816147798272</v>
      </c>
    </row>
    <row r="20" spans="1:20" ht="21" customHeight="1">
      <c r="B20" s="1" t="s">
        <v>56</v>
      </c>
      <c r="C20" s="58" t="s">
        <v>68</v>
      </c>
      <c r="D20" s="58"/>
      <c r="E20" s="58"/>
      <c r="F20" s="58"/>
      <c r="G20" s="58"/>
      <c r="H20" s="58"/>
      <c r="I20" s="58"/>
      <c r="J20" s="58"/>
      <c r="N20" s="1">
        <v>15</v>
      </c>
      <c r="O20" s="3">
        <v>584.27865650529895</v>
      </c>
      <c r="P20" s="6">
        <f t="shared" si="0"/>
        <v>-8.3062292027217879</v>
      </c>
      <c r="Q20" s="5">
        <f t="shared" si="1"/>
        <v>-6.0380236049687621</v>
      </c>
      <c r="R20" s="5"/>
      <c r="S20" s="6">
        <f t="shared" si="2"/>
        <v>-8.2623805042548</v>
      </c>
      <c r="T20" s="5">
        <f t="shared" si="3"/>
        <v>-5.6714191123268227</v>
      </c>
    </row>
    <row r="21" spans="1:20" ht="21" customHeight="1">
      <c r="C21" s="58"/>
      <c r="D21" s="58"/>
      <c r="E21" s="58"/>
      <c r="F21" s="58"/>
      <c r="G21" s="58"/>
      <c r="H21" s="58"/>
      <c r="I21" s="58"/>
      <c r="J21" s="58"/>
      <c r="N21" s="1">
        <v>16</v>
      </c>
      <c r="O21" s="3">
        <v>598.60751907183896</v>
      </c>
      <c r="P21" s="6">
        <f t="shared" si="0"/>
        <v>-8.3115004839982234</v>
      </c>
      <c r="Q21" s="5">
        <f t="shared" si="1"/>
        <v>-5.9992397744449439</v>
      </c>
      <c r="R21" s="5"/>
      <c r="S21" s="6">
        <f t="shared" si="2"/>
        <v>-8.2678301158737213</v>
      </c>
      <c r="T21" s="5">
        <f t="shared" si="3"/>
        <v>-5.6333195028759464</v>
      </c>
    </row>
    <row r="22" spans="1:20" ht="21" customHeight="1">
      <c r="C22" s="58"/>
      <c r="D22" s="58"/>
      <c r="E22" s="58"/>
      <c r="F22" s="58"/>
      <c r="G22" s="58"/>
      <c r="H22" s="58"/>
      <c r="I22" s="58"/>
      <c r="J22" s="58"/>
      <c r="N22" s="1">
        <v>17</v>
      </c>
      <c r="O22" s="3">
        <v>627.89829023266623</v>
      </c>
      <c r="P22" s="6">
        <f t="shared" si="0"/>
        <v>-8.3222586704016663</v>
      </c>
      <c r="Q22" s="5">
        <f t="shared" si="1"/>
        <v>-5.9202124120672623</v>
      </c>
      <c r="R22" s="5"/>
      <c r="S22" s="6">
        <f t="shared" si="2"/>
        <v>-8.2789531445544</v>
      </c>
      <c r="T22" s="5">
        <f t="shared" si="3"/>
        <v>-5.555673954797566</v>
      </c>
    </row>
    <row r="23" spans="1:20" ht="21" customHeight="1">
      <c r="C23" s="38"/>
      <c r="D23" s="38"/>
      <c r="E23" s="38"/>
      <c r="F23" s="38"/>
      <c r="G23" s="38"/>
      <c r="H23" s="38"/>
      <c r="I23" s="38"/>
      <c r="J23" s="38"/>
      <c r="N23" s="1">
        <v>18</v>
      </c>
      <c r="O23" s="3">
        <v>751.12828559107027</v>
      </c>
      <c r="P23" s="6">
        <f t="shared" si="0"/>
        <v>-8.3672678774159763</v>
      </c>
      <c r="Q23" s="5">
        <f t="shared" si="1"/>
        <v>-5.5914219434574033</v>
      </c>
      <c r="R23" s="5"/>
      <c r="S23" s="6">
        <f t="shared" si="2"/>
        <v>-8.3255016106330899</v>
      </c>
      <c r="T23" s="5">
        <f t="shared" si="3"/>
        <v>-5.2324540735945249</v>
      </c>
    </row>
    <row r="24" spans="1:20" ht="21" customHeight="1">
      <c r="A24" s="1" t="s">
        <v>57</v>
      </c>
      <c r="B24" s="4"/>
      <c r="C24" s="57" t="s">
        <v>58</v>
      </c>
      <c r="D24" s="57"/>
      <c r="E24" s="41">
        <v>4.4400000000000004</v>
      </c>
      <c r="N24" s="1">
        <v>19</v>
      </c>
      <c r="O24" s="3">
        <v>825.99862444672738</v>
      </c>
      <c r="P24" s="6">
        <f t="shared" si="0"/>
        <v>-8.3944173781798028</v>
      </c>
      <c r="Q24" s="5">
        <f t="shared" si="1"/>
        <v>-5.3945222862566355</v>
      </c>
      <c r="R24" s="5"/>
      <c r="S24" s="6">
        <f t="shared" si="2"/>
        <v>-8.3535895796667106</v>
      </c>
      <c r="T24" s="5">
        <f t="shared" si="3"/>
        <v>-5.038752592382564</v>
      </c>
    </row>
    <row r="25" spans="1:20" ht="21" customHeight="1" thickBot="1">
      <c r="B25" s="35" t="s">
        <v>15</v>
      </c>
      <c r="C25" s="1" t="s">
        <v>59</v>
      </c>
      <c r="N25" s="1">
        <v>20</v>
      </c>
      <c r="O25" s="3">
        <v>843.97334399943043</v>
      </c>
      <c r="P25" s="6">
        <f t="shared" si="0"/>
        <v>-8.4009134895967605</v>
      </c>
      <c r="Q25" s="5">
        <f t="shared" si="1"/>
        <v>-5.3475680410415221</v>
      </c>
      <c r="R25" s="5"/>
      <c r="S25" s="6">
        <f t="shared" si="2"/>
        <v>-8.3603113493010497</v>
      </c>
      <c r="T25" s="5">
        <f t="shared" si="3"/>
        <v>-4.9925457510664586</v>
      </c>
    </row>
    <row r="26" spans="1:20" ht="21" customHeight="1" thickBot="1">
      <c r="B26" s="1" t="s">
        <v>17</v>
      </c>
      <c r="C26" s="10">
        <f>S3</f>
        <v>13712.148494776831</v>
      </c>
      <c r="I26" s="37"/>
      <c r="N26" s="1">
        <v>21</v>
      </c>
      <c r="O26" s="3">
        <v>894.6663874537295</v>
      </c>
      <c r="P26" s="6">
        <f t="shared" si="0"/>
        <v>-8.4191887548516036</v>
      </c>
      <c r="Q26" s="5">
        <f t="shared" si="1"/>
        <v>-5.2158001813128054</v>
      </c>
      <c r="R26" s="5"/>
      <c r="S26" s="6">
        <f t="shared" si="2"/>
        <v>-8.3792237405176095</v>
      </c>
      <c r="T26" s="5">
        <f t="shared" si="3"/>
        <v>-4.8628439347200763</v>
      </c>
    </row>
    <row r="27" spans="1:20" ht="21" customHeight="1">
      <c r="B27" s="35" t="s">
        <v>18</v>
      </c>
      <c r="C27" s="1" t="s">
        <v>60</v>
      </c>
      <c r="N27" s="1">
        <v>22</v>
      </c>
      <c r="O27" s="3">
        <v>962.73565380664559</v>
      </c>
      <c r="P27" s="6">
        <f t="shared" si="0"/>
        <v>-8.4436236973939671</v>
      </c>
      <c r="Q27" s="5">
        <f t="shared" si="1"/>
        <v>-5.0403707585103597</v>
      </c>
      <c r="R27" s="5"/>
      <c r="S27" s="6">
        <f t="shared" si="2"/>
        <v>-8.4045158163354472</v>
      </c>
      <c r="T27" s="5">
        <f t="shared" si="3"/>
        <v>-4.6900932558106367</v>
      </c>
    </row>
    <row r="28" spans="1:20" ht="21" customHeight="1" thickBot="1">
      <c r="C28" s="1" t="s">
        <v>61</v>
      </c>
      <c r="N28" s="1">
        <v>23</v>
      </c>
      <c r="O28" s="3">
        <v>989.74508364865449</v>
      </c>
      <c r="P28" s="6">
        <f t="shared" si="0"/>
        <v>-8.453286323942784</v>
      </c>
      <c r="Q28" s="5">
        <f t="shared" si="1"/>
        <v>-4.9712346224084705</v>
      </c>
      <c r="R28" s="5"/>
      <c r="S28" s="6">
        <f t="shared" si="2"/>
        <v>-8.4145190468536128</v>
      </c>
      <c r="T28" s="5">
        <f t="shared" si="3"/>
        <v>-4.6219902375121249</v>
      </c>
    </row>
    <row r="29" spans="1:20" ht="21" customHeight="1" thickBot="1">
      <c r="B29" s="1" t="s">
        <v>17</v>
      </c>
      <c r="C29" s="9">
        <f>SUM(S6:S105)</f>
        <v>-926.06038644741386</v>
      </c>
      <c r="I29" s="37"/>
      <c r="N29" s="1">
        <v>24</v>
      </c>
      <c r="O29" s="3">
        <v>997.54779289552891</v>
      </c>
      <c r="P29" s="6">
        <f t="shared" si="0"/>
        <v>-8.4560742711313424</v>
      </c>
      <c r="Q29" s="5">
        <f t="shared" si="1"/>
        <v>-4.9513116713369651</v>
      </c>
      <c r="R29" s="5"/>
      <c r="S29" s="6">
        <f t="shared" si="2"/>
        <v>-8.4174054422842559</v>
      </c>
      <c r="T29" s="5">
        <f t="shared" si="3"/>
        <v>-4.602362630985442</v>
      </c>
    </row>
    <row r="30" spans="1:20" ht="21" customHeight="1">
      <c r="C30" s="42"/>
      <c r="N30" s="1">
        <v>25</v>
      </c>
      <c r="O30" s="3">
        <v>1023.2993694374131</v>
      </c>
      <c r="P30" s="6">
        <f t="shared" si="0"/>
        <v>-8.4652644228931777</v>
      </c>
      <c r="Q30" s="5">
        <f t="shared" si="1"/>
        <v>-4.8857165315241016</v>
      </c>
      <c r="R30" s="5"/>
      <c r="S30" s="6">
        <f t="shared" si="2"/>
        <v>-8.4269206690653675</v>
      </c>
      <c r="T30" s="5">
        <f t="shared" si="3"/>
        <v>-4.5377324048002006</v>
      </c>
    </row>
    <row r="31" spans="1:20" ht="21" customHeight="1">
      <c r="B31" s="1" t="s">
        <v>56</v>
      </c>
      <c r="C31" s="68" t="s">
        <v>70</v>
      </c>
      <c r="D31" s="68"/>
      <c r="E31" s="68"/>
      <c r="F31" s="68"/>
      <c r="G31" s="68"/>
      <c r="H31" s="68"/>
      <c r="I31" s="68"/>
      <c r="J31" s="68"/>
      <c r="N31" s="1">
        <v>26</v>
      </c>
      <c r="O31" s="3">
        <v>1028.5802629645536</v>
      </c>
      <c r="P31" s="6">
        <f t="shared" si="0"/>
        <v>-8.4671469682551006</v>
      </c>
      <c r="Q31" s="5">
        <f t="shared" si="1"/>
        <v>-4.8722946472791104</v>
      </c>
      <c r="R31" s="5"/>
      <c r="S31" s="6">
        <f t="shared" si="2"/>
        <v>-8.4288699083756953</v>
      </c>
      <c r="T31" s="5">
        <f t="shared" si="3"/>
        <v>-4.5245065419140502</v>
      </c>
    </row>
    <row r="32" spans="1:20" ht="21" customHeight="1">
      <c r="C32" s="68"/>
      <c r="D32" s="68"/>
      <c r="E32" s="68"/>
      <c r="F32" s="68"/>
      <c r="G32" s="68"/>
      <c r="H32" s="68"/>
      <c r="I32" s="68"/>
      <c r="J32" s="68"/>
      <c r="N32" s="1">
        <v>27</v>
      </c>
      <c r="O32" s="3">
        <v>1070.6619918082979</v>
      </c>
      <c r="P32" s="6">
        <f t="shared" si="0"/>
        <v>-8.4821230875123703</v>
      </c>
      <c r="Q32" s="5">
        <f t="shared" si="1"/>
        <v>-4.7657000173300608</v>
      </c>
      <c r="R32" s="5"/>
      <c r="S32" s="6">
        <f t="shared" si="2"/>
        <v>-8.4443778566638628</v>
      </c>
      <c r="T32" s="5">
        <f t="shared" si="3"/>
        <v>-4.419451594643613</v>
      </c>
    </row>
    <row r="33" spans="1:20" ht="23.1" customHeight="1">
      <c r="C33" s="68"/>
      <c r="D33" s="68"/>
      <c r="E33" s="68"/>
      <c r="F33" s="68"/>
      <c r="G33" s="68"/>
      <c r="H33" s="68"/>
      <c r="I33" s="68"/>
      <c r="J33" s="68"/>
      <c r="N33" s="1">
        <v>28</v>
      </c>
      <c r="O33" s="3">
        <v>1102.9217417760078</v>
      </c>
      <c r="P33" s="6">
        <f t="shared" si="0"/>
        <v>-8.4935734462496271</v>
      </c>
      <c r="Q33" s="5">
        <f t="shared" si="1"/>
        <v>-4.6844155854028351</v>
      </c>
      <c r="R33" s="5"/>
      <c r="S33" s="6">
        <f t="shared" si="2"/>
        <v>-8.4562363482199743</v>
      </c>
      <c r="T33" s="5">
        <f t="shared" si="3"/>
        <v>-4.3393208511039836</v>
      </c>
    </row>
    <row r="34" spans="1:20" ht="33.950000000000003" customHeight="1">
      <c r="C34" s="68"/>
      <c r="D34" s="68"/>
      <c r="E34" s="68"/>
      <c r="F34" s="68"/>
      <c r="G34" s="68"/>
      <c r="H34" s="68"/>
      <c r="I34" s="68"/>
      <c r="J34" s="68"/>
      <c r="N34" s="1">
        <v>29</v>
      </c>
      <c r="O34" s="3">
        <v>1132.3926062750318</v>
      </c>
      <c r="P34" s="6">
        <f t="shared" si="0"/>
        <v>-8.5040110404049116</v>
      </c>
      <c r="Q34" s="5">
        <f t="shared" si="1"/>
        <v>-4.6104826260786069</v>
      </c>
      <c r="R34" s="5"/>
      <c r="S34" s="6">
        <f t="shared" si="2"/>
        <v>-8.4670471139992287</v>
      </c>
      <c r="T34" s="5">
        <f t="shared" si="3"/>
        <v>-4.2664218992469216</v>
      </c>
    </row>
    <row r="35" spans="1:20" ht="21" customHeight="1">
      <c r="A35" s="1" t="s">
        <v>62</v>
      </c>
      <c r="B35" s="4"/>
      <c r="C35" s="6" t="s">
        <v>31</v>
      </c>
      <c r="N35" s="1">
        <v>30</v>
      </c>
      <c r="O35" s="3">
        <v>1140.5569961400722</v>
      </c>
      <c r="P35" s="6">
        <f t="shared" si="0"/>
        <v>-8.5068987440958281</v>
      </c>
      <c r="Q35" s="5">
        <f t="shared" si="1"/>
        <v>-4.5900552996620094</v>
      </c>
      <c r="R35" s="5"/>
      <c r="S35" s="6">
        <f t="shared" si="2"/>
        <v>-8.4700382520393944</v>
      </c>
      <c r="T35" s="5">
        <f t="shared" si="3"/>
        <v>-4.2462776870107906</v>
      </c>
    </row>
    <row r="36" spans="1:20" ht="21" customHeight="1">
      <c r="C36" s="1" t="s">
        <v>32</v>
      </c>
      <c r="F36" s="1">
        <v>-921.8</v>
      </c>
      <c r="N36" s="1">
        <v>31</v>
      </c>
      <c r="O36" s="3">
        <v>1178.328963191218</v>
      </c>
      <c r="P36" s="6">
        <f t="shared" si="0"/>
        <v>-8.5202368356806275</v>
      </c>
      <c r="Q36" s="5">
        <f t="shared" si="1"/>
        <v>-4.495855920326572</v>
      </c>
      <c r="R36" s="5"/>
      <c r="S36" s="6">
        <f t="shared" si="2"/>
        <v>-8.4838551734881307</v>
      </c>
      <c r="T36" s="5">
        <f t="shared" si="3"/>
        <v>-4.1533694308372846</v>
      </c>
    </row>
    <row r="37" spans="1:20" ht="21" customHeight="1" thickBot="1">
      <c r="B37" s="1" t="s">
        <v>15</v>
      </c>
      <c r="C37" s="5" t="s">
        <v>63</v>
      </c>
      <c r="N37" s="1">
        <v>32</v>
      </c>
      <c r="O37" s="3">
        <v>1189.8331584780112</v>
      </c>
      <c r="P37" s="6">
        <f t="shared" si="0"/>
        <v>-8.5242921551151767</v>
      </c>
      <c r="Q37" s="5">
        <f t="shared" si="1"/>
        <v>-4.4672652780299806</v>
      </c>
      <c r="R37" s="5"/>
      <c r="S37" s="6">
        <f t="shared" si="2"/>
        <v>-8.4880564262438725</v>
      </c>
      <c r="T37" s="5">
        <f t="shared" si="3"/>
        <v>-4.1251659639285325</v>
      </c>
    </row>
    <row r="38" spans="1:20" ht="21" customHeight="1" thickBot="1">
      <c r="B38" s="1" t="s">
        <v>17</v>
      </c>
      <c r="C38" s="8">
        <f>2*(F36-C29)</f>
        <v>8.5207728948278145</v>
      </c>
      <c r="I38" s="37"/>
      <c r="N38" s="1">
        <v>33</v>
      </c>
      <c r="O38" s="3">
        <v>1195.1879614326615</v>
      </c>
      <c r="P38" s="6">
        <f t="shared" si="0"/>
        <v>-8.5261786441177847</v>
      </c>
      <c r="Q38" s="5">
        <f t="shared" si="1"/>
        <v>-4.4539731332793817</v>
      </c>
      <c r="R38" s="5"/>
      <c r="S38" s="6">
        <f t="shared" si="2"/>
        <v>-8.4900108572898745</v>
      </c>
      <c r="T38" s="5">
        <f t="shared" si="3"/>
        <v>-4.1120530770059371</v>
      </c>
    </row>
    <row r="39" spans="1:20" ht="21" customHeight="1" thickBot="1">
      <c r="B39" s="1" t="s">
        <v>34</v>
      </c>
      <c r="C39" s="1" t="s">
        <v>64</v>
      </c>
      <c r="N39" s="1">
        <v>34</v>
      </c>
      <c r="O39" s="3">
        <v>1265.7695634791824</v>
      </c>
      <c r="P39" s="6">
        <f t="shared" si="0"/>
        <v>-8.550978142406116</v>
      </c>
      <c r="Q39" s="5">
        <f t="shared" si="1"/>
        <v>-4.2797021169428371</v>
      </c>
      <c r="R39" s="5"/>
      <c r="S39" s="6">
        <f t="shared" si="2"/>
        <v>-8.5157067822719483</v>
      </c>
      <c r="T39" s="5">
        <f t="shared" si="3"/>
        <v>-3.9400885349431878</v>
      </c>
    </row>
    <row r="40" spans="1:20" ht="21" customHeight="1" thickBot="1">
      <c r="B40" s="1" t="s">
        <v>17</v>
      </c>
      <c r="C40" s="7">
        <v>1</v>
      </c>
      <c r="E40" s="3"/>
      <c r="I40" s="37"/>
      <c r="N40" s="1">
        <v>35</v>
      </c>
      <c r="O40" s="3">
        <v>1294.7779617693886</v>
      </c>
      <c r="P40" s="6">
        <f t="shared" si="0"/>
        <v>-8.5611349533844958</v>
      </c>
      <c r="Q40" s="5">
        <f t="shared" si="1"/>
        <v>-4.2085773042645283</v>
      </c>
      <c r="R40" s="5"/>
      <c r="S40" s="6">
        <f t="shared" si="2"/>
        <v>-8.5262324820702347</v>
      </c>
      <c r="T40" s="5">
        <f t="shared" si="3"/>
        <v>-3.8698816918785428</v>
      </c>
    </row>
    <row r="41" spans="1:20" ht="21" customHeight="1" thickBot="1">
      <c r="B41" s="1" t="s">
        <v>20</v>
      </c>
      <c r="C41" s="43" t="s">
        <v>65</v>
      </c>
      <c r="N41" s="1">
        <v>36</v>
      </c>
      <c r="O41" s="3">
        <v>1385.7673961652795</v>
      </c>
      <c r="P41" s="6">
        <f t="shared" si="0"/>
        <v>-8.592860200769799</v>
      </c>
      <c r="Q41" s="5">
        <f t="shared" si="1"/>
        <v>-3.9873439918265881</v>
      </c>
      <c r="R41" s="5"/>
      <c r="S41" s="6">
        <f t="shared" si="2"/>
        <v>-8.5591164961854744</v>
      </c>
      <c r="T41" s="5">
        <f t="shared" si="3"/>
        <v>-3.6514170741189655</v>
      </c>
    </row>
    <row r="42" spans="1:20" ht="21" customHeight="1" thickBot="1">
      <c r="B42" s="1" t="s">
        <v>17</v>
      </c>
      <c r="C42" s="11">
        <f>1-_xlfn.CHISQ.DIST(C38,1,TRUE)</f>
        <v>3.5111533964389263E-3</v>
      </c>
      <c r="I42" s="37"/>
      <c r="N42" s="1">
        <v>37</v>
      </c>
      <c r="O42" s="3">
        <v>1508.0767072786698</v>
      </c>
      <c r="P42" s="6">
        <f t="shared" si="0"/>
        <v>-8.6351910312497608</v>
      </c>
      <c r="Q42" s="5">
        <f t="shared" si="1"/>
        <v>-3.6943311548077973</v>
      </c>
      <c r="R42" s="5"/>
      <c r="S42" s="6">
        <f t="shared" si="2"/>
        <v>-8.6030087823242951</v>
      </c>
      <c r="T42" s="5">
        <f t="shared" si="3"/>
        <v>-3.3618692272742403</v>
      </c>
    </row>
    <row r="43" spans="1:20" ht="21" customHeight="1" thickBot="1">
      <c r="B43" s="1" t="s">
        <v>37</v>
      </c>
      <c r="C43" s="1" t="s">
        <v>66</v>
      </c>
      <c r="N43" s="1">
        <v>38</v>
      </c>
      <c r="O43" s="3">
        <v>1539.5001176513942</v>
      </c>
      <c r="P43" s="6">
        <f t="shared" si="0"/>
        <v>-8.6460089465685073</v>
      </c>
      <c r="Q43" s="5">
        <f t="shared" si="1"/>
        <v>-3.6198469813161553</v>
      </c>
      <c r="R43" s="5"/>
      <c r="S43" s="6">
        <f t="shared" si="2"/>
        <v>-8.6142285329745931</v>
      </c>
      <c r="T43" s="5">
        <f t="shared" si="3"/>
        <v>-3.2882291310144112</v>
      </c>
    </row>
    <row r="44" spans="1:20" ht="21" customHeight="1">
      <c r="B44" s="1" t="s">
        <v>17</v>
      </c>
      <c r="C44" s="59" t="s">
        <v>69</v>
      </c>
      <c r="D44" s="60"/>
      <c r="E44" s="60"/>
      <c r="F44" s="60"/>
      <c r="G44" s="60"/>
      <c r="H44" s="60"/>
      <c r="I44" s="60"/>
      <c r="J44" s="60"/>
      <c r="K44" s="61"/>
      <c r="N44" s="1">
        <v>39</v>
      </c>
      <c r="O44" s="3">
        <v>1640.7184315402285</v>
      </c>
      <c r="P44" s="6">
        <f t="shared" si="0"/>
        <v>-8.680696390624874</v>
      </c>
      <c r="Q44" s="5">
        <f t="shared" si="1"/>
        <v>-3.3820987804762463</v>
      </c>
      <c r="R44" s="5"/>
      <c r="S44" s="6">
        <f t="shared" si="2"/>
        <v>-8.6502120880485194</v>
      </c>
      <c r="T44" s="5">
        <f t="shared" si="3"/>
        <v>-3.0530754823410176</v>
      </c>
    </row>
    <row r="45" spans="1:20" ht="21" customHeight="1">
      <c r="C45" s="62"/>
      <c r="D45" s="63"/>
      <c r="E45" s="63"/>
      <c r="F45" s="63"/>
      <c r="G45" s="63"/>
      <c r="H45" s="63"/>
      <c r="I45" s="63"/>
      <c r="J45" s="63"/>
      <c r="K45" s="64"/>
      <c r="N45" s="1">
        <v>40</v>
      </c>
      <c r="O45" s="3">
        <v>1648.9461736503504</v>
      </c>
      <c r="P45" s="6">
        <f t="shared" si="0"/>
        <v>-8.6835054846986495</v>
      </c>
      <c r="Q45" s="5">
        <f t="shared" si="1"/>
        <v>-3.3629173097464125</v>
      </c>
      <c r="R45" s="5"/>
      <c r="S45" s="6">
        <f t="shared" si="2"/>
        <v>-8.6531266530102258</v>
      </c>
      <c r="T45" s="5">
        <f t="shared" si="3"/>
        <v>-3.0340967186139296</v>
      </c>
    </row>
    <row r="46" spans="1:20" ht="21" customHeight="1" thickBot="1">
      <c r="C46" s="65"/>
      <c r="D46" s="66"/>
      <c r="E46" s="66"/>
      <c r="F46" s="66"/>
      <c r="G46" s="66"/>
      <c r="H46" s="66"/>
      <c r="I46" s="66"/>
      <c r="J46" s="66"/>
      <c r="K46" s="67"/>
      <c r="N46" s="1">
        <v>41</v>
      </c>
      <c r="O46" s="3">
        <v>1683.5381248844233</v>
      </c>
      <c r="P46" s="6">
        <f t="shared" si="0"/>
        <v>-8.6952985421561806</v>
      </c>
      <c r="Q46" s="5">
        <f t="shared" si="1"/>
        <v>-3.2825076978517687</v>
      </c>
      <c r="R46" s="5"/>
      <c r="S46" s="6">
        <f t="shared" si="2"/>
        <v>-8.6653633231803653</v>
      </c>
      <c r="T46" s="5">
        <f t="shared" si="3"/>
        <v>-2.9545261005144869</v>
      </c>
    </row>
    <row r="47" spans="1:20" ht="21" customHeight="1">
      <c r="C47" s="12"/>
      <c r="D47" s="12"/>
      <c r="E47" s="12"/>
      <c r="F47" s="12"/>
      <c r="G47" s="12"/>
      <c r="H47" s="12"/>
      <c r="N47" s="1">
        <v>42</v>
      </c>
      <c r="O47" s="3">
        <v>1730.3643372960444</v>
      </c>
      <c r="P47" s="6">
        <f t="shared" si="0"/>
        <v>-8.7112183107181593</v>
      </c>
      <c r="Q47" s="5">
        <f t="shared" si="1"/>
        <v>-3.1742609564994639</v>
      </c>
      <c r="R47" s="5"/>
      <c r="S47" s="6">
        <f t="shared" si="2"/>
        <v>-8.6818840536917179</v>
      </c>
      <c r="T47" s="5">
        <f t="shared" si="3"/>
        <v>-2.847381350175429</v>
      </c>
    </row>
    <row r="48" spans="1:20" ht="21" customHeight="1">
      <c r="C48" s="12"/>
      <c r="D48" s="12"/>
      <c r="E48" s="12"/>
      <c r="F48" s="12"/>
      <c r="G48" s="12"/>
      <c r="H48" s="12"/>
      <c r="N48" s="1">
        <v>43</v>
      </c>
      <c r="O48" s="3">
        <v>1739.4949455526105</v>
      </c>
      <c r="P48" s="6">
        <f t="shared" si="0"/>
        <v>-8.7143165978396198</v>
      </c>
      <c r="Q48" s="5">
        <f t="shared" si="1"/>
        <v>-3.1532341352309938</v>
      </c>
      <c r="R48" s="5"/>
      <c r="S48" s="6">
        <f t="shared" si="2"/>
        <v>-8.6850995815685081</v>
      </c>
      <c r="T48" s="5">
        <f t="shared" si="3"/>
        <v>-2.8265649340501158</v>
      </c>
    </row>
    <row r="49" spans="1:20" ht="21" customHeight="1">
      <c r="A49" s="69" t="s">
        <v>71</v>
      </c>
      <c r="B49" s="70"/>
      <c r="C49" s="71"/>
      <c r="D49" s="71"/>
      <c r="E49" s="71"/>
      <c r="F49" s="71"/>
      <c r="G49" s="71"/>
      <c r="H49" s="71"/>
      <c r="I49" s="70"/>
      <c r="J49" s="70"/>
      <c r="N49" s="1">
        <v>44</v>
      </c>
      <c r="O49" s="3">
        <v>1770.8538507427977</v>
      </c>
      <c r="P49" s="6">
        <f t="shared" si="0"/>
        <v>-8.7249430113768511</v>
      </c>
      <c r="Q49" s="5">
        <f t="shared" si="1"/>
        <v>-3.0812158638767611</v>
      </c>
      <c r="R49" s="5"/>
      <c r="S49" s="6">
        <f t="shared" si="2"/>
        <v>-8.6961288012887081</v>
      </c>
      <c r="T49" s="5">
        <f t="shared" si="3"/>
        <v>-2.7552583003654654</v>
      </c>
    </row>
    <row r="50" spans="1:20" ht="21" customHeight="1">
      <c r="A50" s="70"/>
      <c r="B50" s="70"/>
      <c r="C50" s="70"/>
      <c r="D50" s="70"/>
      <c r="E50" s="70"/>
      <c r="F50" s="70"/>
      <c r="G50" s="70"/>
      <c r="H50" s="70"/>
      <c r="I50" s="70"/>
      <c r="J50" s="70"/>
      <c r="N50" s="1">
        <v>45</v>
      </c>
      <c r="O50" s="3">
        <v>1841.3444255931502</v>
      </c>
      <c r="P50" s="6">
        <f t="shared" si="0"/>
        <v>-8.7487476297776112</v>
      </c>
      <c r="Q50" s="5">
        <f t="shared" si="1"/>
        <v>-2.9204394966095162</v>
      </c>
      <c r="R50" s="5"/>
      <c r="S50" s="6">
        <f t="shared" si="2"/>
        <v>-8.7208396704295126</v>
      </c>
      <c r="T50" s="5">
        <f t="shared" si="3"/>
        <v>-2.5960202555484972</v>
      </c>
    </row>
    <row r="51" spans="1:20" ht="21" customHeight="1">
      <c r="A51" s="70"/>
      <c r="B51" s="72" t="s">
        <v>72</v>
      </c>
      <c r="C51" s="70"/>
      <c r="D51" s="70"/>
      <c r="E51" s="70"/>
      <c r="F51" s="70"/>
      <c r="G51" s="70"/>
      <c r="H51" s="70"/>
      <c r="I51" s="70"/>
      <c r="J51" s="70"/>
      <c r="N51" s="1">
        <v>46</v>
      </c>
      <c r="O51" s="3">
        <v>1871.2700556867389</v>
      </c>
      <c r="P51" s="6">
        <f t="shared" si="0"/>
        <v>-8.7588193251618023</v>
      </c>
      <c r="Q51" s="5">
        <f t="shared" si="1"/>
        <v>-2.85264538039918</v>
      </c>
      <c r="R51" s="5"/>
      <c r="S51" s="6">
        <f t="shared" si="2"/>
        <v>-8.731296422248775</v>
      </c>
      <c r="T51" s="5">
        <f t="shared" si="3"/>
        <v>-2.5288539390151676</v>
      </c>
    </row>
    <row r="52" spans="1:20" ht="21" customHeight="1">
      <c r="A52" s="70"/>
      <c r="B52" s="73" t="s">
        <v>73</v>
      </c>
      <c r="C52" s="70"/>
      <c r="D52" s="70"/>
      <c r="E52" s="70"/>
      <c r="F52" s="70"/>
      <c r="G52" s="70"/>
      <c r="H52" s="70"/>
      <c r="I52" s="70"/>
      <c r="J52" s="70"/>
      <c r="N52" s="1">
        <v>47</v>
      </c>
      <c r="O52" s="3">
        <v>1896.8944818812047</v>
      </c>
      <c r="P52" s="6">
        <f t="shared" si="0"/>
        <v>-8.7674273239825382</v>
      </c>
      <c r="Q52" s="5">
        <f t="shared" si="1"/>
        <v>-2.7948117638045544</v>
      </c>
      <c r="R52" s="5"/>
      <c r="S52" s="6">
        <f t="shared" si="2"/>
        <v>-8.7402342811435645</v>
      </c>
      <c r="T52" s="5">
        <f t="shared" si="3"/>
        <v>-2.4715460993745912</v>
      </c>
    </row>
    <row r="53" spans="1:20" ht="21" customHeight="1">
      <c r="A53" s="70"/>
      <c r="B53" s="73" t="s">
        <v>76</v>
      </c>
      <c r="C53" s="70"/>
      <c r="D53" s="70"/>
      <c r="E53" s="70"/>
      <c r="F53" s="70"/>
      <c r="G53" s="70"/>
      <c r="H53" s="70"/>
      <c r="I53" s="70"/>
      <c r="J53" s="70"/>
      <c r="N53" s="1">
        <v>48</v>
      </c>
      <c r="O53" s="3">
        <v>1901.9593108423026</v>
      </c>
      <c r="P53" s="6">
        <f t="shared" si="0"/>
        <v>-8.7691269964078984</v>
      </c>
      <c r="Q53" s="5">
        <f t="shared" si="1"/>
        <v>-2.7834041273235499</v>
      </c>
      <c r="R53" s="5"/>
      <c r="S53" s="6">
        <f t="shared" si="2"/>
        <v>-8.7419991683570402</v>
      </c>
      <c r="T53" s="5">
        <f t="shared" si="3"/>
        <v>-2.4602411080446407</v>
      </c>
    </row>
    <row r="54" spans="1:20" ht="21" customHeight="1">
      <c r="A54" s="70"/>
      <c r="B54" s="73" t="s">
        <v>77</v>
      </c>
      <c r="C54" s="70"/>
      <c r="D54" s="70"/>
      <c r="E54" s="70"/>
      <c r="F54" s="70"/>
      <c r="G54" s="70"/>
      <c r="H54" s="70"/>
      <c r="I54" s="70"/>
      <c r="J54" s="70"/>
      <c r="N54" s="1">
        <v>49</v>
      </c>
      <c r="O54" s="3">
        <v>2183.0564712753762</v>
      </c>
      <c r="P54" s="6">
        <f t="shared" si="0"/>
        <v>-8.8625639893583426</v>
      </c>
      <c r="Q54" s="5">
        <f t="shared" si="1"/>
        <v>-2.1622149476407548</v>
      </c>
      <c r="R54" s="5"/>
      <c r="S54" s="6">
        <f t="shared" si="2"/>
        <v>-8.8390631146528946</v>
      </c>
      <c r="T54" s="5">
        <f t="shared" si="3"/>
        <v>-1.8441115384193041</v>
      </c>
    </row>
    <row r="55" spans="1:20" ht="21" customHeight="1">
      <c r="A55" s="70"/>
      <c r="B55" s="74"/>
      <c r="C55" s="70"/>
      <c r="D55" s="70"/>
      <c r="E55" s="70"/>
      <c r="F55" s="70"/>
      <c r="G55" s="70"/>
      <c r="H55" s="70"/>
      <c r="I55" s="70"/>
      <c r="J55" s="70"/>
      <c r="N55" s="1">
        <v>50</v>
      </c>
      <c r="O55" s="3">
        <v>2280.7906049745479</v>
      </c>
      <c r="P55" s="6">
        <f t="shared" si="0"/>
        <v>-8.8946461058316189</v>
      </c>
      <c r="Q55" s="5">
        <f t="shared" si="1"/>
        <v>-1.9515893064810694</v>
      </c>
      <c r="R55" s="5"/>
      <c r="S55" s="6">
        <f t="shared" si="2"/>
        <v>-8.8724093859830759</v>
      </c>
      <c r="T55" s="5">
        <f t="shared" si="3"/>
        <v>-1.6349649660021988</v>
      </c>
    </row>
    <row r="56" spans="1:20" ht="21" customHeight="1">
      <c r="A56" s="70"/>
      <c r="B56" s="72" t="s">
        <v>74</v>
      </c>
      <c r="C56" s="70"/>
      <c r="D56" s="70"/>
      <c r="E56" s="70"/>
      <c r="F56" s="70"/>
      <c r="G56" s="70"/>
      <c r="H56" s="70"/>
      <c r="I56" s="70"/>
      <c r="J56" s="70"/>
      <c r="N56" s="1">
        <v>51</v>
      </c>
      <c r="O56" s="3">
        <v>2392.4290768584292</v>
      </c>
      <c r="P56" s="6">
        <f t="shared" si="0"/>
        <v>-8.9310423387652449</v>
      </c>
      <c r="Q56" s="5">
        <f t="shared" si="1"/>
        <v>-1.7142711850981474</v>
      </c>
      <c r="R56" s="5"/>
      <c r="S56" s="6">
        <f t="shared" si="2"/>
        <v>-8.9102513001856067</v>
      </c>
      <c r="T56" s="5">
        <f t="shared" si="3"/>
        <v>-1.3991696564731062</v>
      </c>
    </row>
    <row r="57" spans="1:20" ht="21" customHeight="1">
      <c r="A57" s="70"/>
      <c r="B57" s="73" t="s">
        <v>78</v>
      </c>
      <c r="C57" s="70"/>
      <c r="D57" s="70"/>
      <c r="E57" s="70"/>
      <c r="F57" s="70"/>
      <c r="G57" s="70"/>
      <c r="H57" s="70"/>
      <c r="I57" s="70"/>
      <c r="J57" s="70"/>
      <c r="N57" s="1">
        <v>52</v>
      </c>
      <c r="O57" s="3">
        <v>2406.510210109469</v>
      </c>
      <c r="P57" s="6">
        <f t="shared" si="0"/>
        <v>-8.9356142930461857</v>
      </c>
      <c r="Q57" s="5">
        <f t="shared" si="1"/>
        <v>-1.6845821436967252</v>
      </c>
      <c r="R57" s="5"/>
      <c r="S57" s="6">
        <f t="shared" si="2"/>
        <v>-8.9150057183392732</v>
      </c>
      <c r="T57" s="5">
        <f t="shared" si="3"/>
        <v>-1.3696603997483539</v>
      </c>
    </row>
    <row r="58" spans="1:20" ht="21" customHeight="1">
      <c r="A58" s="70"/>
      <c r="B58" s="73" t="s">
        <v>79</v>
      </c>
      <c r="C58" s="70"/>
      <c r="D58" s="70"/>
      <c r="E58" s="70"/>
      <c r="F58" s="70"/>
      <c r="G58" s="70"/>
      <c r="H58" s="70"/>
      <c r="I58" s="70"/>
      <c r="J58" s="70"/>
      <c r="N58" s="1">
        <v>53</v>
      </c>
      <c r="O58" s="3">
        <v>2466.6787370220181</v>
      </c>
      <c r="P58" s="6">
        <f t="shared" si="0"/>
        <v>-8.9551032428896136</v>
      </c>
      <c r="Q58" s="5">
        <f t="shared" si="1"/>
        <v>-1.5583302088846183</v>
      </c>
      <c r="R58" s="5"/>
      <c r="S58" s="6">
        <f t="shared" si="2"/>
        <v>-8.9352746126863991</v>
      </c>
      <c r="T58" s="5">
        <f t="shared" si="3"/>
        <v>-1.2441463502433237</v>
      </c>
    </row>
    <row r="59" spans="1:20" ht="21" customHeight="1">
      <c r="A59" s="70"/>
      <c r="B59" s="73" t="s">
        <v>75</v>
      </c>
      <c r="C59" s="70"/>
      <c r="D59" s="70"/>
      <c r="E59" s="70"/>
      <c r="F59" s="70"/>
      <c r="G59" s="70"/>
      <c r="H59" s="70"/>
      <c r="I59" s="70"/>
      <c r="J59" s="70"/>
      <c r="N59" s="1">
        <v>54</v>
      </c>
      <c r="O59" s="3">
        <v>2498.2803762284702</v>
      </c>
      <c r="P59" s="6">
        <f t="shared" si="0"/>
        <v>-8.9653088595230415</v>
      </c>
      <c r="Q59" s="5">
        <f t="shared" si="1"/>
        <v>-1.4924129655740661</v>
      </c>
      <c r="R59" s="5"/>
      <c r="S59" s="6">
        <f t="shared" si="2"/>
        <v>-8.9458900446239866</v>
      </c>
      <c r="T59" s="5">
        <f t="shared" si="3"/>
        <v>-1.1785972148086312</v>
      </c>
    </row>
    <row r="60" spans="1:20" ht="21" customHeight="1">
      <c r="A60" s="70"/>
      <c r="B60" s="70"/>
      <c r="C60" s="70"/>
      <c r="D60" s="70"/>
      <c r="E60" s="70"/>
      <c r="F60" s="70"/>
      <c r="G60" s="70"/>
      <c r="H60" s="70"/>
      <c r="I60" s="70"/>
      <c r="J60" s="70"/>
      <c r="N60" s="1">
        <v>55</v>
      </c>
      <c r="O60" s="3">
        <v>2523.6842839105698</v>
      </c>
      <c r="P60" s="6">
        <f t="shared" si="0"/>
        <v>-8.9734978680655502</v>
      </c>
      <c r="Q60" s="5">
        <f t="shared" si="1"/>
        <v>-1.4396180359605359</v>
      </c>
      <c r="R60" s="5"/>
      <c r="S60" s="6">
        <f t="shared" si="2"/>
        <v>-8.9544085782856868</v>
      </c>
      <c r="T60" s="5">
        <f t="shared" si="3"/>
        <v>-1.1260886254678502</v>
      </c>
    </row>
    <row r="61" spans="1:20" ht="21" customHeight="1">
      <c r="N61" s="1">
        <v>56</v>
      </c>
      <c r="O61" s="3">
        <v>2638.0617610167074</v>
      </c>
      <c r="P61" s="6">
        <f t="shared" si="0"/>
        <v>-9.0102024835844858</v>
      </c>
      <c r="Q61" s="5">
        <f t="shared" si="1"/>
        <v>-1.2040410876705381</v>
      </c>
      <c r="R61" s="5"/>
      <c r="S61" s="6">
        <f t="shared" si="2"/>
        <v>-8.9925976907276564</v>
      </c>
      <c r="T61" s="5">
        <f t="shared" si="3"/>
        <v>-0.89169731830660692</v>
      </c>
    </row>
    <row r="62" spans="1:20" ht="21" customHeight="1">
      <c r="N62" s="1">
        <v>57</v>
      </c>
      <c r="O62" s="3">
        <v>2655.2666283836584</v>
      </c>
      <c r="P62" s="6">
        <f t="shared" si="0"/>
        <v>-9.0157004187629894</v>
      </c>
      <c r="Q62" s="5">
        <f t="shared" si="1"/>
        <v>-1.1689030146729082</v>
      </c>
      <c r="R62" s="5"/>
      <c r="S62" s="6">
        <f t="shared" si="2"/>
        <v>-8.9983190403683579</v>
      </c>
      <c r="T62" s="5">
        <f t="shared" si="3"/>
        <v>-0.85672319882706227</v>
      </c>
    </row>
    <row r="63" spans="1:20" ht="21" customHeight="1">
      <c r="N63" s="1">
        <v>58</v>
      </c>
      <c r="O63" s="3">
        <v>2841.513589073023</v>
      </c>
      <c r="P63" s="6">
        <f t="shared" si="0"/>
        <v>-9.0748331714507344</v>
      </c>
      <c r="Q63" s="5">
        <f t="shared" si="1"/>
        <v>-0.79340983254128838</v>
      </c>
      <c r="R63" s="5"/>
      <c r="S63" s="6">
        <f t="shared" si="2"/>
        <v>-9.0598719640030509</v>
      </c>
      <c r="T63" s="5">
        <f t="shared" si="3"/>
        <v>-0.48277287723812007</v>
      </c>
    </row>
    <row r="64" spans="1:20" ht="21" customHeight="1">
      <c r="N64" s="1">
        <v>59</v>
      </c>
      <c r="O64" s="3">
        <v>2919.9994567591889</v>
      </c>
      <c r="P64" s="6">
        <f t="shared" si="0"/>
        <v>-9.0995442194814515</v>
      </c>
      <c r="Q64" s="5">
        <f t="shared" si="1"/>
        <v>-0.63780547835615564</v>
      </c>
      <c r="R64" s="5"/>
      <c r="S64" s="6">
        <f t="shared" si="2"/>
        <v>-9.0856036798070434</v>
      </c>
      <c r="T64" s="5">
        <f t="shared" si="3"/>
        <v>-0.32769568171773283</v>
      </c>
    </row>
    <row r="65" spans="14:20" ht="21" customHeight="1">
      <c r="N65" s="1">
        <v>60</v>
      </c>
      <c r="O65" s="3">
        <v>2990.9710619331354</v>
      </c>
      <c r="P65" s="6">
        <f t="shared" si="0"/>
        <v>-9.1217847596589152</v>
      </c>
      <c r="Q65" s="5">
        <f t="shared" si="1"/>
        <v>-0.4984138324320509</v>
      </c>
      <c r="R65" s="5"/>
      <c r="S65" s="6">
        <f t="shared" si="2"/>
        <v>-9.1087675026499184</v>
      </c>
      <c r="T65" s="5">
        <f t="shared" si="3"/>
        <v>-0.18872038875171168</v>
      </c>
    </row>
    <row r="66" spans="14:20" ht="21" customHeight="1">
      <c r="N66" s="1">
        <v>61</v>
      </c>
      <c r="O66" s="3">
        <v>3028.453342634733</v>
      </c>
      <c r="P66" s="6">
        <f t="shared" si="0"/>
        <v>-9.1334908719703165</v>
      </c>
      <c r="Q66" s="5">
        <f t="shared" si="1"/>
        <v>-0.4252949477346788</v>
      </c>
      <c r="R66" s="5"/>
      <c r="S66" s="6">
        <f t="shared" si="2"/>
        <v>-9.1209613425631275</v>
      </c>
      <c r="T66" s="5">
        <f t="shared" si="3"/>
        <v>-0.11579877826102124</v>
      </c>
    </row>
    <row r="67" spans="14:20" ht="21" customHeight="1">
      <c r="N67" s="1">
        <v>62</v>
      </c>
      <c r="O67" s="3">
        <v>3042.4186012829291</v>
      </c>
      <c r="P67" s="6">
        <f t="shared" si="0"/>
        <v>-9.137845371453615</v>
      </c>
      <c r="Q67" s="5">
        <f t="shared" si="1"/>
        <v>-0.39813946508131293</v>
      </c>
      <c r="R67" s="5"/>
      <c r="S67" s="6">
        <f t="shared" si="2"/>
        <v>-9.1254975795111548</v>
      </c>
      <c r="T67" s="5">
        <f t="shared" si="3"/>
        <v>-8.8712857406326839E-2</v>
      </c>
    </row>
    <row r="68" spans="14:20" ht="21" customHeight="1">
      <c r="N68" s="1">
        <v>63</v>
      </c>
      <c r="O68" s="3">
        <v>3117.6715820726399</v>
      </c>
      <c r="P68" s="6">
        <f t="shared" si="0"/>
        <v>-9.1612449072468607</v>
      </c>
      <c r="Q68" s="5">
        <f t="shared" si="1"/>
        <v>-0.25261984076303684</v>
      </c>
      <c r="R68" s="5"/>
      <c r="S68" s="6">
        <f t="shared" si="2"/>
        <v>-9.1498765802963646</v>
      </c>
      <c r="T68" s="5">
        <f t="shared" si="3"/>
        <v>5.6468189139918412E-2</v>
      </c>
    </row>
    <row r="69" spans="14:20" ht="21" customHeight="1">
      <c r="N69" s="1">
        <v>64</v>
      </c>
      <c r="O69" s="3">
        <v>3153.3015472482034</v>
      </c>
      <c r="P69" s="6">
        <f t="shared" si="0"/>
        <v>-9.17228578274527</v>
      </c>
      <c r="Q69" s="5">
        <f t="shared" si="1"/>
        <v>-0.18419373891119006</v>
      </c>
      <c r="R69" s="5"/>
      <c r="S69" s="6">
        <f t="shared" si="2"/>
        <v>-9.161381285978365</v>
      </c>
      <c r="T69" s="5">
        <f t="shared" si="3"/>
        <v>0.12475500932129617</v>
      </c>
    </row>
    <row r="70" spans="14:20" ht="21" customHeight="1">
      <c r="N70" s="1">
        <v>65</v>
      </c>
      <c r="O70" s="3">
        <v>3237.7942863144517</v>
      </c>
      <c r="P70" s="6">
        <f t="shared" si="0"/>
        <v>-9.1983710165209231</v>
      </c>
      <c r="Q70" s="5">
        <f t="shared" si="1"/>
        <v>-2.312878303984095E-2</v>
      </c>
      <c r="R70" s="5"/>
      <c r="S70" s="6">
        <f t="shared" si="2"/>
        <v>-9.188566624884615</v>
      </c>
      <c r="T70" s="5">
        <f t="shared" si="3"/>
        <v>0.28554244833625891</v>
      </c>
    </row>
    <row r="71" spans="14:20" ht="21" customHeight="1">
      <c r="N71" s="1">
        <v>66</v>
      </c>
      <c r="O71" s="3">
        <v>3375.8806538422937</v>
      </c>
      <c r="P71" s="6">
        <f t="shared" ref="P71:P105" si="4">LN($P$2)+$P$2*LN($P$3)-($P$2+1)*LN($P$3+O71)</f>
        <v>-9.2407112903286901</v>
      </c>
      <c r="Q71" s="5">
        <f t="shared" ref="Q71:Q105" si="5">($P$2/$P$3-($P$2+1)/($P$3+O71))*100000</f>
        <v>0.23652168511294419</v>
      </c>
      <c r="R71" s="5"/>
      <c r="S71" s="6">
        <f t="shared" ref="S71:S105" si="6">LN($S$2)+$S$2*LN($S$3)-($S$2+1)*LN($S$3+O71)</f>
        <v>-9.2327052099885947</v>
      </c>
      <c r="T71" s="5">
        <f t="shared" ref="T71:T105" si="7">($S$2/$S$3-($S$2+1)/($S$3+O71))*100000</f>
        <v>0.54489438321335626</v>
      </c>
    </row>
    <row r="72" spans="14:20" ht="21" customHeight="1">
      <c r="N72" s="1">
        <v>67</v>
      </c>
      <c r="O72" s="3">
        <v>3460.6341169620605</v>
      </c>
      <c r="P72" s="6">
        <f t="shared" si="4"/>
        <v>-9.2665220841719602</v>
      </c>
      <c r="Q72" s="5">
        <f t="shared" si="5"/>
        <v>0.39373026012408041</v>
      </c>
      <c r="R72" s="5"/>
      <c r="S72" s="6">
        <f t="shared" si="6"/>
        <v>-9.2596199125993195</v>
      </c>
      <c r="T72" s="5">
        <f t="shared" si="7"/>
        <v>0.70201157356783084</v>
      </c>
    </row>
    <row r="73" spans="14:20" ht="21" customHeight="1">
      <c r="N73" s="1">
        <v>68</v>
      </c>
      <c r="O73" s="3">
        <v>3654.9826349447949</v>
      </c>
      <c r="P73" s="6">
        <f t="shared" si="4"/>
        <v>-9.3252106330758266</v>
      </c>
      <c r="Q73" s="5">
        <f t="shared" si="5"/>
        <v>0.74818475799562445</v>
      </c>
      <c r="R73" s="5"/>
      <c r="S73" s="6">
        <f t="shared" si="6"/>
        <v>-9.3208399320677557</v>
      </c>
      <c r="T73" s="5">
        <f t="shared" si="7"/>
        <v>1.0565076046792214</v>
      </c>
    </row>
    <row r="74" spans="14:20" ht="21" customHeight="1">
      <c r="N74" s="1">
        <v>69</v>
      </c>
      <c r="O74" s="3">
        <v>3882.9080086185159</v>
      </c>
      <c r="P74" s="6">
        <f t="shared" si="4"/>
        <v>-9.393172236627116</v>
      </c>
      <c r="Q74" s="5">
        <f t="shared" si="5"/>
        <v>1.1534797537803432</v>
      </c>
      <c r="R74" s="5"/>
      <c r="S74" s="6">
        <f t="shared" si="6"/>
        <v>-9.3917697955912658</v>
      </c>
      <c r="T74" s="5">
        <f t="shared" si="7"/>
        <v>1.4622709626118009</v>
      </c>
    </row>
    <row r="75" spans="14:20" ht="21" customHeight="1">
      <c r="N75" s="1">
        <v>70</v>
      </c>
      <c r="O75" s="3">
        <v>3938.1776191814934</v>
      </c>
      <c r="P75" s="6">
        <f t="shared" si="4"/>
        <v>-9.4095140123971319</v>
      </c>
      <c r="Q75" s="5">
        <f t="shared" si="5"/>
        <v>1.250116538560565</v>
      </c>
      <c r="R75" s="5"/>
      <c r="S75" s="6">
        <f t="shared" si="6"/>
        <v>-9.4088311469279375</v>
      </c>
      <c r="T75" s="5">
        <f t="shared" si="7"/>
        <v>1.5590857964402924</v>
      </c>
    </row>
    <row r="76" spans="14:20" ht="21" customHeight="1">
      <c r="N76" s="1">
        <v>71</v>
      </c>
      <c r="O76" s="3">
        <v>4014.7070753734133</v>
      </c>
      <c r="P76" s="6">
        <f t="shared" si="4"/>
        <v>-9.4320539486890453</v>
      </c>
      <c r="Q76" s="5">
        <f t="shared" si="5"/>
        <v>1.3828888366279319</v>
      </c>
      <c r="R76" s="5"/>
      <c r="S76" s="6">
        <f t="shared" si="6"/>
        <v>-9.4323672722649121</v>
      </c>
      <c r="T76" s="5">
        <f t="shared" si="7"/>
        <v>1.6921444384441282</v>
      </c>
    </row>
    <row r="77" spans="14:20" ht="21" customHeight="1">
      <c r="N77" s="1">
        <v>72</v>
      </c>
      <c r="O77" s="3">
        <v>4251.908661007963</v>
      </c>
      <c r="P77" s="6">
        <f t="shared" si="4"/>
        <v>-9.5012774098730688</v>
      </c>
      <c r="Q77" s="5">
        <f t="shared" si="5"/>
        <v>1.7869303278843012</v>
      </c>
      <c r="R77" s="5"/>
      <c r="S77" s="6">
        <f t="shared" si="6"/>
        <v>-9.5046767497265847</v>
      </c>
      <c r="T77" s="5">
        <f t="shared" si="7"/>
        <v>2.0973546236506362</v>
      </c>
    </row>
    <row r="78" spans="14:20" ht="21" customHeight="1">
      <c r="N78" s="1">
        <v>73</v>
      </c>
      <c r="O78" s="3">
        <v>4463.2562487754094</v>
      </c>
      <c r="P78" s="6">
        <f t="shared" si="4"/>
        <v>-9.5621586413253326</v>
      </c>
      <c r="Q78" s="5">
        <f t="shared" si="5"/>
        <v>2.1376861777081047</v>
      </c>
      <c r="R78" s="5"/>
      <c r="S78" s="6">
        <f t="shared" si="6"/>
        <v>-9.5683049237161555</v>
      </c>
      <c r="T78" s="5">
        <f t="shared" si="7"/>
        <v>2.4494883933746578</v>
      </c>
    </row>
    <row r="79" spans="14:20" ht="21" customHeight="1">
      <c r="N79" s="1">
        <v>74</v>
      </c>
      <c r="O79" s="3">
        <v>4481.1665636591688</v>
      </c>
      <c r="P79" s="6">
        <f t="shared" si="4"/>
        <v>-9.567284013276165</v>
      </c>
      <c r="Q79" s="5">
        <f t="shared" si="5"/>
        <v>2.1670206032668955</v>
      </c>
      <c r="R79" s="5"/>
      <c r="S79" s="6">
        <f t="shared" si="6"/>
        <v>-9.5736629413408991</v>
      </c>
      <c r="T79" s="5">
        <f t="shared" si="7"/>
        <v>2.4789533760311877</v>
      </c>
    </row>
    <row r="80" spans="14:20" ht="21" customHeight="1">
      <c r="N80" s="1">
        <v>75</v>
      </c>
      <c r="O80" s="3">
        <v>4527.7410723870198</v>
      </c>
      <c r="P80" s="6">
        <f t="shared" si="4"/>
        <v>-9.5805876377962065</v>
      </c>
      <c r="Q80" s="5">
        <f t="shared" si="5"/>
        <v>2.2430220618409975</v>
      </c>
      <c r="R80" s="5"/>
      <c r="S80" s="6">
        <f t="shared" si="6"/>
        <v>-9.5875714332289306</v>
      </c>
      <c r="T80" s="5">
        <f t="shared" si="7"/>
        <v>2.5553040961158122</v>
      </c>
    </row>
    <row r="81" spans="14:20" ht="21" customHeight="1">
      <c r="N81" s="1">
        <v>76</v>
      </c>
      <c r="O81" s="3">
        <v>4877.5293047290661</v>
      </c>
      <c r="P81" s="6">
        <f t="shared" si="4"/>
        <v>-9.679386378692179</v>
      </c>
      <c r="Q81" s="5">
        <f t="shared" si="5"/>
        <v>2.8011602670200895</v>
      </c>
      <c r="R81" s="5"/>
      <c r="S81" s="6">
        <f t="shared" si="6"/>
        <v>-9.6909071679003276</v>
      </c>
      <c r="T81" s="5">
        <f t="shared" si="7"/>
        <v>3.1164942301320875</v>
      </c>
    </row>
    <row r="82" spans="14:20" ht="21" customHeight="1">
      <c r="N82" s="1">
        <v>77</v>
      </c>
      <c r="O82" s="3">
        <v>4925.3526208417234</v>
      </c>
      <c r="P82" s="6">
        <f t="shared" si="4"/>
        <v>-9.6927437795444931</v>
      </c>
      <c r="Q82" s="5">
        <f t="shared" si="5"/>
        <v>2.8757767002350869</v>
      </c>
      <c r="R82" s="5"/>
      <c r="S82" s="6">
        <f t="shared" si="6"/>
        <v>-9.7048839982885866</v>
      </c>
      <c r="T82" s="5">
        <f t="shared" si="7"/>
        <v>3.1915837006360306</v>
      </c>
    </row>
    <row r="83" spans="14:20" ht="21" customHeight="1">
      <c r="N83" s="1">
        <v>78</v>
      </c>
      <c r="O83" s="3">
        <v>4947.0871794230898</v>
      </c>
      <c r="P83" s="6">
        <f t="shared" si="4"/>
        <v>-9.6988026262139542</v>
      </c>
      <c r="Q83" s="5">
        <f t="shared" si="5"/>
        <v>2.9095566615980837</v>
      </c>
      <c r="R83" s="5"/>
      <c r="S83" s="6">
        <f t="shared" si="6"/>
        <v>-9.7112242855224622</v>
      </c>
      <c r="T83" s="5">
        <f t="shared" si="7"/>
        <v>3.2255828609647987</v>
      </c>
    </row>
    <row r="84" spans="14:20" ht="21" customHeight="1">
      <c r="N84" s="1">
        <v>79</v>
      </c>
      <c r="O84" s="3">
        <v>5394.5029645939085</v>
      </c>
      <c r="P84" s="6">
        <f t="shared" si="4"/>
        <v>-9.8219228282933528</v>
      </c>
      <c r="Q84" s="5">
        <f t="shared" si="5"/>
        <v>3.5871970408712897</v>
      </c>
      <c r="R84" s="5"/>
      <c r="S84" s="6">
        <f t="shared" si="6"/>
        <v>-9.8401266329270243</v>
      </c>
      <c r="T84" s="5">
        <f t="shared" si="7"/>
        <v>3.908285796971612</v>
      </c>
    </row>
    <row r="85" spans="14:20" ht="21" customHeight="1">
      <c r="N85" s="1">
        <v>80</v>
      </c>
      <c r="O85" s="3">
        <v>5404.598656199064</v>
      </c>
      <c r="P85" s="6">
        <f t="shared" si="4"/>
        <v>-9.8246662897947985</v>
      </c>
      <c r="Q85" s="5">
        <f t="shared" si="5"/>
        <v>3.6021075224769352</v>
      </c>
      <c r="R85" s="5"/>
      <c r="S85" s="6">
        <f t="shared" si="6"/>
        <v>-9.843000294904023</v>
      </c>
      <c r="T85" s="5">
        <f t="shared" si="7"/>
        <v>3.9233219382626712</v>
      </c>
    </row>
    <row r="86" spans="14:20" ht="21" customHeight="1">
      <c r="N86" s="1">
        <v>81</v>
      </c>
      <c r="O86" s="3">
        <v>5622.4679064426991</v>
      </c>
      <c r="P86" s="6">
        <f t="shared" si="4"/>
        <v>-9.8835075064734426</v>
      </c>
      <c r="Q86" s="5">
        <f t="shared" si="5"/>
        <v>3.9199429889028958</v>
      </c>
      <c r="R86" s="5"/>
      <c r="S86" s="6">
        <f t="shared" si="6"/>
        <v>-9.9046481167579543</v>
      </c>
      <c r="T86" s="5">
        <f t="shared" si="7"/>
        <v>4.243982303208174</v>
      </c>
    </row>
    <row r="87" spans="14:20" ht="21" customHeight="1">
      <c r="N87" s="1">
        <v>82</v>
      </c>
      <c r="O87" s="3">
        <v>5626.8553375564825</v>
      </c>
      <c r="P87" s="6">
        <f t="shared" si="4"/>
        <v>-9.8846853617341495</v>
      </c>
      <c r="Q87" s="5">
        <f t="shared" si="5"/>
        <v>3.9262671589496123</v>
      </c>
      <c r="R87" s="5"/>
      <c r="S87" s="6">
        <f t="shared" si="6"/>
        <v>-9.9058824271337187</v>
      </c>
      <c r="T87" s="5">
        <f t="shared" si="7"/>
        <v>4.2503655193586338</v>
      </c>
    </row>
    <row r="88" spans="14:20" ht="21" customHeight="1">
      <c r="N88" s="1">
        <v>83</v>
      </c>
      <c r="O88" s="3">
        <v>5710.457360727486</v>
      </c>
      <c r="P88" s="6">
        <f t="shared" si="4"/>
        <v>-9.9070764115566092</v>
      </c>
      <c r="Q88" s="5">
        <f t="shared" si="5"/>
        <v>4.0462068281121377</v>
      </c>
      <c r="R88" s="5"/>
      <c r="S88" s="6">
        <f t="shared" si="6"/>
        <v>-9.9293487235509446</v>
      </c>
      <c r="T88" s="5">
        <f t="shared" si="7"/>
        <v>4.3714459872838898</v>
      </c>
    </row>
    <row r="89" spans="14:20" ht="21" customHeight="1">
      <c r="N89" s="1">
        <v>84</v>
      </c>
      <c r="O89" s="3">
        <v>7036.7031190585476</v>
      </c>
      <c r="P89" s="6">
        <f t="shared" si="4"/>
        <v>-10.249492226343833</v>
      </c>
      <c r="Q89" s="5">
        <f t="shared" si="5"/>
        <v>5.8150256273474694</v>
      </c>
      <c r="R89" s="5"/>
      <c r="S89" s="6">
        <f t="shared" si="6"/>
        <v>-10.288678475673358</v>
      </c>
      <c r="T89" s="5">
        <f t="shared" si="7"/>
        <v>6.1617275773118241</v>
      </c>
    </row>
    <row r="90" spans="14:20" ht="21" customHeight="1">
      <c r="N90" s="1">
        <v>85</v>
      </c>
      <c r="O90" s="3">
        <v>7102.0788409632805</v>
      </c>
      <c r="P90" s="6">
        <f t="shared" si="4"/>
        <v>-10.26577966121905</v>
      </c>
      <c r="Q90" s="5">
        <f t="shared" si="5"/>
        <v>5.8961813719157874</v>
      </c>
      <c r="R90" s="5"/>
      <c r="S90" s="6">
        <f t="shared" si="6"/>
        <v>-10.305791944138647</v>
      </c>
      <c r="T90" s="5">
        <f t="shared" si="7"/>
        <v>6.2440770909899967</v>
      </c>
    </row>
    <row r="91" spans="14:20" ht="21" customHeight="1">
      <c r="N91" s="1">
        <v>86</v>
      </c>
      <c r="O91" s="3">
        <v>7202.3815424677623</v>
      </c>
      <c r="P91" s="6">
        <f t="shared" si="4"/>
        <v>-10.290665966014544</v>
      </c>
      <c r="Q91" s="5">
        <f t="shared" si="5"/>
        <v>6.0196734485286711</v>
      </c>
      <c r="R91" s="5"/>
      <c r="S91" s="6">
        <f t="shared" si="6"/>
        <v>-10.33194406470961</v>
      </c>
      <c r="T91" s="5">
        <f t="shared" si="7"/>
        <v>6.3694209686919185</v>
      </c>
    </row>
    <row r="92" spans="14:20" ht="21" customHeight="1">
      <c r="N92" s="1">
        <v>87</v>
      </c>
      <c r="O92" s="3">
        <v>7520.0070878909446</v>
      </c>
      <c r="P92" s="6">
        <f t="shared" si="4"/>
        <v>-10.368665316597593</v>
      </c>
      <c r="Q92" s="5">
        <f t="shared" si="5"/>
        <v>6.4027674508503987</v>
      </c>
      <c r="R92" s="5"/>
      <c r="S92" s="6">
        <f t="shared" si="6"/>
        <v>-10.413939393834355</v>
      </c>
      <c r="T92" s="5">
        <f t="shared" si="7"/>
        <v>6.7585307297290207</v>
      </c>
    </row>
    <row r="93" spans="14:20" ht="21" customHeight="1">
      <c r="N93" s="1">
        <v>88</v>
      </c>
      <c r="O93" s="3">
        <v>9088.4706956348891</v>
      </c>
      <c r="P93" s="6">
        <f t="shared" si="4"/>
        <v>-10.736942410100433</v>
      </c>
      <c r="Q93" s="5">
        <f t="shared" si="5"/>
        <v>8.1329873239654678</v>
      </c>
      <c r="R93" s="5"/>
      <c r="S93" s="6">
        <f t="shared" si="6"/>
        <v>-10.801653023240561</v>
      </c>
      <c r="T93" s="5">
        <f t="shared" si="7"/>
        <v>8.5210448988927432</v>
      </c>
    </row>
    <row r="94" spans="14:20" ht="21" customHeight="1">
      <c r="N94" s="1">
        <v>89</v>
      </c>
      <c r="O94" s="3">
        <v>9772.0122935571453</v>
      </c>
      <c r="P94" s="6">
        <f t="shared" si="4"/>
        <v>-10.889324742729961</v>
      </c>
      <c r="Q94" s="5">
        <f t="shared" si="5"/>
        <v>8.8124535835156408</v>
      </c>
      <c r="R94" s="5"/>
      <c r="S94" s="6">
        <f t="shared" si="6"/>
        <v>-10.962342418801342</v>
      </c>
      <c r="T94" s="5">
        <f t="shared" si="7"/>
        <v>9.2154967864155104</v>
      </c>
    </row>
    <row r="95" spans="14:20" ht="21" customHeight="1">
      <c r="N95" s="1">
        <v>90</v>
      </c>
      <c r="O95" s="3">
        <v>9773.5371278714065</v>
      </c>
      <c r="P95" s="6">
        <f t="shared" si="4"/>
        <v>-10.889659535993893</v>
      </c>
      <c r="Q95" s="5">
        <f t="shared" si="5"/>
        <v>8.813923730515441</v>
      </c>
      <c r="R95" s="5"/>
      <c r="S95" s="6">
        <f t="shared" si="6"/>
        <v>-10.9626956283307</v>
      </c>
      <c r="T95" s="5">
        <f t="shared" si="7"/>
        <v>9.2170007705951438</v>
      </c>
    </row>
    <row r="96" spans="14:20" ht="21" customHeight="1">
      <c r="N96" s="1">
        <v>91</v>
      </c>
      <c r="O96" s="3">
        <v>10347.294459639636</v>
      </c>
      <c r="P96" s="6">
        <f t="shared" si="4"/>
        <v>-11.014069030193092</v>
      </c>
      <c r="Q96" s="5">
        <f t="shared" si="5"/>
        <v>9.3534731162681197</v>
      </c>
      <c r="R96" s="5"/>
      <c r="S96" s="6">
        <f t="shared" si="6"/>
        <v>-11.093997888083912</v>
      </c>
      <c r="T96" s="5">
        <f t="shared" si="7"/>
        <v>9.7693812680425758</v>
      </c>
    </row>
    <row r="97" spans="14:20" ht="21" customHeight="1">
      <c r="N97" s="1">
        <v>92</v>
      </c>
      <c r="O97" s="3">
        <v>11327.796807618473</v>
      </c>
      <c r="P97" s="6">
        <f t="shared" si="4"/>
        <v>-11.219761478704704</v>
      </c>
      <c r="Q97" s="5">
        <f t="shared" si="5"/>
        <v>10.216609257552394</v>
      </c>
      <c r="R97" s="5"/>
      <c r="S97" s="6">
        <f t="shared" si="6"/>
        <v>-11.311297621265275</v>
      </c>
      <c r="T97" s="5">
        <f t="shared" si="7"/>
        <v>10.654758997962093</v>
      </c>
    </row>
    <row r="98" spans="14:20" ht="21" customHeight="1">
      <c r="N98" s="1">
        <v>93</v>
      </c>
      <c r="O98" s="3">
        <v>13354.698600017155</v>
      </c>
      <c r="P98" s="6">
        <f t="shared" si="4"/>
        <v>-11.619896358427631</v>
      </c>
      <c r="Q98" s="5">
        <f t="shared" si="5"/>
        <v>11.797281683853086</v>
      </c>
      <c r="R98" s="5"/>
      <c r="S98" s="6">
        <f t="shared" si="6"/>
        <v>-11.734732330466123</v>
      </c>
      <c r="T98" s="5">
        <f t="shared" si="7"/>
        <v>12.281657881141632</v>
      </c>
    </row>
    <row r="99" spans="14:20" ht="21" customHeight="1">
      <c r="N99" s="1">
        <v>94</v>
      </c>
      <c r="O99" s="3">
        <v>13614.277152574621</v>
      </c>
      <c r="P99" s="6">
        <f t="shared" si="4"/>
        <v>-11.668902522296648</v>
      </c>
      <c r="Q99" s="5">
        <f t="shared" si="5"/>
        <v>11.982321880682171</v>
      </c>
      <c r="R99" s="5"/>
      <c r="S99" s="6">
        <f t="shared" si="6"/>
        <v>-11.786654855985994</v>
      </c>
      <c r="T99" s="5">
        <f t="shared" si="7"/>
        <v>12.472576026914373</v>
      </c>
    </row>
    <row r="100" spans="14:20" ht="21" customHeight="1">
      <c r="N100" s="1">
        <v>95</v>
      </c>
      <c r="O100" s="3">
        <v>15527.771333416084</v>
      </c>
      <c r="P100" s="6">
        <f t="shared" si="4"/>
        <v>-12.016053715889321</v>
      </c>
      <c r="Q100" s="5">
        <f t="shared" si="5"/>
        <v>13.242449789521935</v>
      </c>
      <c r="R100" s="5"/>
      <c r="S100" s="6">
        <f t="shared" si="6"/>
        <v>-12.15483779101271</v>
      </c>
      <c r="T100" s="5">
        <f t="shared" si="7"/>
        <v>13.775343897325708</v>
      </c>
    </row>
    <row r="101" spans="14:20" ht="21" customHeight="1">
      <c r="N101" s="1">
        <v>96</v>
      </c>
      <c r="O101" s="3">
        <v>15700.732379773292</v>
      </c>
      <c r="P101" s="6">
        <f t="shared" si="4"/>
        <v>-12.046276692511029</v>
      </c>
      <c r="Q101" s="5">
        <f t="shared" si="5"/>
        <v>13.34807254288625</v>
      </c>
      <c r="R101" s="5"/>
      <c r="S101" s="6">
        <f t="shared" si="6"/>
        <v>-12.186921879352916</v>
      </c>
      <c r="T101" s="5">
        <f t="shared" si="7"/>
        <v>13.884747963147504</v>
      </c>
    </row>
    <row r="102" spans="14:20" ht="21" customHeight="1">
      <c r="N102" s="1">
        <v>97</v>
      </c>
      <c r="O102" s="3">
        <v>16391.685732469086</v>
      </c>
      <c r="P102" s="6">
        <f t="shared" si="4"/>
        <v>-12.165222668687825</v>
      </c>
      <c r="Q102" s="5">
        <f t="shared" si="5"/>
        <v>13.757617194183304</v>
      </c>
      <c r="R102" s="5"/>
      <c r="S102" s="6">
        <f t="shared" si="6"/>
        <v>-12.313237826506068</v>
      </c>
      <c r="T102" s="5">
        <f t="shared" si="7"/>
        <v>14.309258281022625</v>
      </c>
    </row>
    <row r="103" spans="14:20" ht="21" customHeight="1">
      <c r="N103" s="1">
        <v>98</v>
      </c>
      <c r="O103" s="3">
        <v>18972.381987647204</v>
      </c>
      <c r="P103" s="6">
        <f t="shared" si="4"/>
        <v>-12.586025824318597</v>
      </c>
      <c r="Q103" s="5">
        <f t="shared" si="5"/>
        <v>15.130733762871373</v>
      </c>
      <c r="R103" s="5"/>
      <c r="S103" s="6">
        <f t="shared" si="6"/>
        <v>-12.760674265640674</v>
      </c>
      <c r="T103" s="5">
        <f t="shared" si="7"/>
        <v>15.736086621238746</v>
      </c>
    </row>
    <row r="104" spans="14:20" ht="21" customHeight="1">
      <c r="N104" s="1">
        <v>99</v>
      </c>
      <c r="O104" s="3">
        <v>19083.458669377276</v>
      </c>
      <c r="P104" s="6">
        <f t="shared" si="4"/>
        <v>-12.603366443366838</v>
      </c>
      <c r="Q104" s="5">
        <f t="shared" si="5"/>
        <v>15.184876066312304</v>
      </c>
      <c r="R104" s="5"/>
      <c r="S104" s="6">
        <f t="shared" si="6"/>
        <v>-12.779130479996013</v>
      </c>
      <c r="T104" s="5">
        <f t="shared" si="7"/>
        <v>15.792458676719534</v>
      </c>
    </row>
    <row r="105" spans="14:20" ht="21" customHeight="1">
      <c r="N105" s="1">
        <v>100</v>
      </c>
      <c r="O105" s="3">
        <v>27995.384893697683</v>
      </c>
      <c r="P105" s="6">
        <f t="shared" si="4"/>
        <v>-13.828960972017128</v>
      </c>
      <c r="Q105" s="5">
        <f t="shared" si="5"/>
        <v>18.572735937031595</v>
      </c>
      <c r="R105" s="5"/>
      <c r="S105" s="6">
        <f t="shared" si="6"/>
        <v>-14.086836797879513</v>
      </c>
      <c r="T105" s="5">
        <f t="shared" si="7"/>
        <v>19.336838866379018</v>
      </c>
    </row>
  </sheetData>
  <mergeCells count="10">
    <mergeCell ref="C44:K46"/>
    <mergeCell ref="A6:K6"/>
    <mergeCell ref="C12:K12"/>
    <mergeCell ref="C10:K10"/>
    <mergeCell ref="C31:J34"/>
    <mergeCell ref="A3:K3"/>
    <mergeCell ref="A5:K5"/>
    <mergeCell ref="A4:K4"/>
    <mergeCell ref="C20:J22"/>
    <mergeCell ref="C24:D24"/>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4109" r:id="rId4">
          <objectPr defaultSize="0" autoPict="0" r:id="rId5">
            <anchor moveWithCells="1">
              <from>
                <xdr:col>3</xdr:col>
                <xdr:colOff>1447800</xdr:colOff>
                <xdr:row>23</xdr:row>
                <xdr:rowOff>28575</xdr:rowOff>
              </from>
              <to>
                <xdr:col>4</xdr:col>
                <xdr:colOff>28575</xdr:colOff>
                <xdr:row>23</xdr:row>
                <xdr:rowOff>257175</xdr:rowOff>
              </to>
            </anchor>
          </objectPr>
        </oleObject>
      </mc:Choice>
      <mc:Fallback>
        <oleObject progId="Equation.DSMT4" shapeId="410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Question 1 </vt:lpstr>
      <vt:lpstr>Question 1 Solution</vt:lpstr>
      <vt:lpstr>alpha</vt:lpstr>
      <vt:lpstr>alpha_hat</vt:lpstr>
      <vt:lpstr>theta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Hardy</dc:creator>
  <cp:keywords/>
  <dc:description/>
  <cp:lastModifiedBy>Jeffrey Beckley</cp:lastModifiedBy>
  <cp:revision/>
  <dcterms:created xsi:type="dcterms:W3CDTF">2023-09-03T23:12:32Z</dcterms:created>
  <dcterms:modified xsi:type="dcterms:W3CDTF">2025-01-13T16:19:49Z</dcterms:modified>
  <cp:category/>
  <cp:contentStatus/>
</cp:coreProperties>
</file>