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azionce\Desktop\"/>
    </mc:Choice>
  </mc:AlternateContent>
  <xr:revisionPtr revIDLastSave="0" documentId="8_{5FB03C07-9D0E-4C95-BBEE-5C659D653401}" xr6:coauthVersionLast="47" xr6:coauthVersionMax="47" xr10:uidLastSave="{00000000-0000-0000-0000-000000000000}"/>
  <bookViews>
    <workbookView xWindow="30525" yWindow="2055" windowWidth="21600" windowHeight="11385" xr2:uid="{00000000-000D-0000-FFFF-FFFF00000000}"/>
  </bookViews>
  <sheets>
    <sheet name="Navigation &amp; Instructions" sheetId="47" r:id="rId1"/>
    <sheet name="Q1_b-i" sheetId="48" r:id="rId2"/>
    <sheet name="Q1_c-i" sheetId="49" r:id="rId3"/>
    <sheet name="Q4_c-i" sheetId="50" r:id="rId4"/>
    <sheet name="Q4_c-ii" sheetId="51" r:id="rId5"/>
    <sheet name="Q4_c-iii" sheetId="52" r:id="rId6"/>
    <sheet name="Q5_d" sheetId="53" r:id="rId7"/>
    <sheet name="Q5_e" sheetId="54" r:id="rId8"/>
    <sheet name="Q5_f" sheetId="46" r:id="rId9"/>
    <sheet name="Q7_b" sheetId="45" r:id="rId10"/>
    <sheet name="Q8_b" sheetId="36" r:id="rId11"/>
    <sheet name="Q8_c" sheetId="37" r:id="rId12"/>
    <sheet name="Q8_d" sheetId="38" r:id="rId13"/>
    <sheet name="Case Study Exhibits --&gt;" sheetId="20" r:id="rId14"/>
    <sheet name="BJA Sect 2.7 Exh A" sheetId="21" r:id="rId15"/>
    <sheet name="BJA Sect 2.7 Exh B" sheetId="22" r:id="rId16"/>
    <sheet name="BJA Sect 2.7 Exh C" sheetId="23" r:id="rId17"/>
    <sheet name="BJT Sect 3.5 Exh A" sheetId="24" r:id="rId18"/>
    <sheet name="BJT Sect 3.5 Exh B" sheetId="25" r:id="rId19"/>
    <sheet name="BJT Sect 3.5 Exh C" sheetId="26" r:id="rId20"/>
    <sheet name="Frenz Sect 4.5 Exh C" sheetId="27" r:id="rId21"/>
    <sheet name="Big Ben Sect 5.5 IS" sheetId="28" r:id="rId22"/>
    <sheet name="Big Ben Sect 5.5 BS" sheetId="29" r:id="rId23"/>
    <sheet name="Darwin Sect 6.8 Exh A" sheetId="30" r:id="rId24"/>
    <sheet name="Darwin Sect 6.8 Exh B" sheetId="31" r:id="rId25"/>
    <sheet name="Snappy Sect 7.4" sheetId="32" r:id="rId26"/>
    <sheet name="SEA Sect 8.6" sheetId="33"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CognitiveLevels" localSheetId="0">'[1]syllabus list'!$C$71:$C$74</definedName>
    <definedName name="CognitiveLevels" localSheetId="1">'[2]syllabus list'!$C$71:$C$74</definedName>
    <definedName name="CognitiveLevels" localSheetId="2">'[2]syllabus list'!$C$71:$C$74</definedName>
    <definedName name="CognitiveLevels" localSheetId="3">'[3]syllabus list'!$C$71:$C$74</definedName>
    <definedName name="CognitiveLevels" localSheetId="4">'[3]syllabus list'!$C$71:$C$74</definedName>
    <definedName name="CognitiveLevels" localSheetId="5">'[3]syllabus list'!$C$71:$C$74</definedName>
    <definedName name="CognitiveLevels" localSheetId="8">'[4]syllabus list'!$C$71:$C$74</definedName>
    <definedName name="CognitiveLevels" localSheetId="9">'[5]syllabus list'!$C$71:$C$74</definedName>
    <definedName name="CognitiveLevels" localSheetId="10">'[2]syllabus list'!$C$71:$C$74</definedName>
    <definedName name="CognitiveLevels" localSheetId="11">'[2]syllabus list'!$C$71:$C$74</definedName>
    <definedName name="CognitiveLevels" localSheetId="12">'[2]syllabus list'!$C$71:$C$74</definedName>
    <definedName name="CognitiveLevels">'[6]syllabus list'!$C$71:$C$74</definedName>
    <definedName name="FD_Multiple">[7]Inputs!$B$4</definedName>
    <definedName name="LOList" localSheetId="0">'[1]syllabus list'!$A$70:$A$88</definedName>
    <definedName name="LOList" localSheetId="1">'[2]syllabus list'!$A$70:$A$88</definedName>
    <definedName name="LOList" localSheetId="2">'[2]syllabus list'!$A$70:$A$88</definedName>
    <definedName name="LOList" localSheetId="3">'[3]syllabus list'!$A$70:$A$88</definedName>
    <definedName name="LOList" localSheetId="4">'[3]syllabus list'!$A$70:$A$88</definedName>
    <definedName name="LOList" localSheetId="5">'[3]syllabus list'!$A$70:$A$88</definedName>
    <definedName name="LOList" localSheetId="8">'[4]syllabus list'!$A$70:$A$88</definedName>
    <definedName name="LOList" localSheetId="9">'[5]syllabus list'!$A$70:$A$88</definedName>
    <definedName name="LOList" localSheetId="10">'[2]syllabus list'!$A$70:$A$88</definedName>
    <definedName name="LOList" localSheetId="11">'[2]syllabus list'!$A$70:$A$88</definedName>
    <definedName name="LOList" localSheetId="12">'[2]syllabus list'!$A$70:$A$88</definedName>
    <definedName name="LOList">'[6]syllabus list'!$A$70:$A$88</definedName>
    <definedName name="new" localSheetId="0">#REF!</definedName>
    <definedName name="new" localSheetId="1">#REF!</definedName>
    <definedName name="new" localSheetId="2">#REF!</definedName>
    <definedName name="new" localSheetId="3">#REF!</definedName>
    <definedName name="new" localSheetId="4">#REF!</definedName>
    <definedName name="new" localSheetId="5">#REF!</definedName>
    <definedName name="new" localSheetId="7">#REF!</definedName>
    <definedName name="new" localSheetId="9">#REF!</definedName>
    <definedName name="new">#REF!</definedName>
    <definedName name="Q_sources" localSheetId="0">[8]sample1!$B$9:$B$18</definedName>
    <definedName name="Q_sources" localSheetId="8">[9]sample1!$B$9:$B$18</definedName>
    <definedName name="Q_sources" localSheetId="9">[9]sample1!$B$9:$B$18</definedName>
    <definedName name="Q_sources">[10]sample1!$B$9:$B$18</definedName>
    <definedName name="Start_Year">'[11]Inputs and Risk Scenarios'!$M$1</definedName>
    <definedName name="SyllabusListing" localSheetId="0">'[1]syllabus list'!$B$4:$B$67</definedName>
    <definedName name="SyllabusListing" localSheetId="1">'[2]syllabus list'!$B$4:$B$67</definedName>
    <definedName name="SyllabusListing" localSheetId="2">'[2]syllabus list'!$B$4:$B$67</definedName>
    <definedName name="SyllabusListing" localSheetId="3">'[3]syllabus list'!$B$4:$B$67</definedName>
    <definedName name="SyllabusListing" localSheetId="4">'[3]syllabus list'!$B$4:$B$67</definedName>
    <definedName name="SyllabusListing" localSheetId="5">'[3]syllabus list'!$B$4:$B$67</definedName>
    <definedName name="SyllabusListing" localSheetId="8">'[4]syllabus list'!$B$4:$B$67</definedName>
    <definedName name="SyllabusListing" localSheetId="9">'[5]syllabus list'!$B$4:$B$67</definedName>
    <definedName name="SyllabusListing" localSheetId="10">'[2]syllabus list'!$B$4:$B$67</definedName>
    <definedName name="SyllabusListing" localSheetId="11">'[2]syllabus list'!$B$4:$B$67</definedName>
    <definedName name="SyllabusListing" localSheetId="12">'[2]syllabus list'!$B$4:$B$67</definedName>
    <definedName name="SyllabusListing">'[6]syllabus list'!$B$4:$B$67</definedName>
    <definedName name="Year1">[7]Inputs!$B$1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2" l="1"/>
  <c r="E10" i="52"/>
  <c r="D10" i="52"/>
  <c r="C10" i="52"/>
  <c r="F9" i="52"/>
  <c r="E9" i="52"/>
  <c r="D9" i="52"/>
  <c r="C9" i="52"/>
  <c r="F8" i="52"/>
  <c r="E8" i="52"/>
  <c r="D8" i="52"/>
  <c r="C8" i="52"/>
  <c r="F7" i="52"/>
  <c r="E7" i="52"/>
  <c r="D7" i="52"/>
  <c r="C7" i="52"/>
  <c r="F6" i="52"/>
  <c r="E6" i="52"/>
  <c r="D6" i="52"/>
  <c r="C6" i="52"/>
  <c r="F12" i="51"/>
  <c r="E12" i="51"/>
  <c r="D12" i="51"/>
  <c r="C12" i="51"/>
  <c r="F11" i="51"/>
  <c r="E11" i="51"/>
  <c r="D11" i="51"/>
  <c r="C11" i="51"/>
  <c r="F10" i="51"/>
  <c r="E10" i="51"/>
  <c r="D10" i="51"/>
  <c r="C10" i="51"/>
  <c r="F9" i="51"/>
  <c r="E9" i="51"/>
  <c r="D9" i="51"/>
  <c r="C9" i="51"/>
  <c r="F8" i="51"/>
  <c r="E8" i="51"/>
  <c r="D8" i="51"/>
  <c r="C8" i="51"/>
  <c r="M21" i="50"/>
  <c r="M20" i="50"/>
  <c r="M19" i="50"/>
  <c r="C16" i="47"/>
  <c r="C15" i="47"/>
  <c r="C14" i="47"/>
  <c r="C13" i="47"/>
  <c r="C12" i="47"/>
  <c r="C11" i="47"/>
  <c r="C10" i="47"/>
  <c r="C9" i="47"/>
  <c r="C8" i="47"/>
  <c r="C7" i="47"/>
  <c r="C6" i="47"/>
  <c r="C5" i="47"/>
  <c r="C4" i="47"/>
  <c r="B8" i="37" l="1"/>
  <c r="B9" i="37" s="1"/>
  <c r="B10" i="37" s="1"/>
  <c r="B11" i="37" s="1"/>
  <c r="B12" i="37" s="1"/>
  <c r="B13" i="37" s="1"/>
  <c r="B14" i="37" s="1"/>
  <c r="B15" i="37" s="1"/>
  <c r="B16" i="37" s="1"/>
  <c r="B17" i="37" s="1"/>
  <c r="B18" i="37" s="1"/>
  <c r="B19" i="37" s="1"/>
  <c r="B20" i="37" s="1"/>
  <c r="B21" i="37" s="1"/>
  <c r="B22" i="37" s="1"/>
  <c r="B23" i="37" s="1"/>
  <c r="B24" i="37" s="1"/>
  <c r="B25" i="37" s="1"/>
  <c r="B26" i="37" s="1"/>
  <c r="B27" i="37" s="1"/>
  <c r="B28" i="37" s="1"/>
  <c r="B29" i="37" s="1"/>
  <c r="B30" i="37" s="1"/>
  <c r="B31" i="37" s="1"/>
  <c r="B32" i="37" s="1"/>
  <c r="B33" i="37" s="1"/>
  <c r="B34" i="37" s="1"/>
  <c r="B35" i="37" s="1"/>
  <c r="B36" i="37" s="1"/>
  <c r="B37" i="37" s="1"/>
  <c r="B38" i="37" s="1"/>
  <c r="B39" i="37" s="1"/>
  <c r="B40" i="37" s="1"/>
  <c r="B41" i="37" s="1"/>
  <c r="B42" i="37" s="1"/>
  <c r="B43" i="37" s="1"/>
  <c r="B44" i="37" s="1"/>
  <c r="B45" i="37" s="1"/>
  <c r="B46" i="37" s="1"/>
  <c r="B47" i="37" s="1"/>
  <c r="B48" i="37" s="1"/>
  <c r="B49" i="37" s="1"/>
  <c r="B50" i="37" s="1"/>
  <c r="B51" i="37" s="1"/>
  <c r="B52" i="37" s="1"/>
  <c r="B53" i="37" s="1"/>
  <c r="B54" i="37" s="1"/>
  <c r="B55" i="37" s="1"/>
  <c r="B56" i="37" s="1"/>
  <c r="B57" i="37" s="1"/>
  <c r="B58" i="37" s="1"/>
  <c r="B59" i="37" s="1"/>
  <c r="B60" i="37" s="1"/>
  <c r="B61" i="37" s="1"/>
  <c r="B62" i="37" s="1"/>
  <c r="B63" i="37" s="1"/>
  <c r="B64" i="37" s="1"/>
  <c r="B65" i="37" s="1"/>
  <c r="B66" i="37" s="1"/>
  <c r="B67" i="37" s="1"/>
  <c r="B68" i="37" s="1"/>
  <c r="B69" i="37" s="1"/>
  <c r="B70" i="37" s="1"/>
  <c r="B71" i="37" s="1"/>
  <c r="B72" i="37" s="1"/>
  <c r="B73" i="37" s="1"/>
  <c r="B74" i="37" s="1"/>
  <c r="B75" i="37" s="1"/>
  <c r="B76" i="37" s="1"/>
  <c r="B77" i="37" s="1"/>
  <c r="B78" i="37" s="1"/>
  <c r="B79" i="37" s="1"/>
  <c r="B80" i="37" s="1"/>
  <c r="B81" i="37" s="1"/>
  <c r="B82" i="37" s="1"/>
  <c r="B83" i="37" s="1"/>
  <c r="B84" i="37" s="1"/>
  <c r="B85" i="37" s="1"/>
  <c r="B86" i="37" s="1"/>
  <c r="B87" i="37" s="1"/>
  <c r="B88" i="37" s="1"/>
  <c r="B89" i="37" s="1"/>
  <c r="B90" i="37" s="1"/>
  <c r="B91" i="37" s="1"/>
  <c r="B92" i="37" s="1"/>
  <c r="B93" i="37" s="1"/>
  <c r="B94" i="37" s="1"/>
  <c r="B95" i="37" s="1"/>
  <c r="B96" i="37" s="1"/>
  <c r="B97" i="37" s="1"/>
  <c r="B98" i="37" s="1"/>
  <c r="B99" i="37" s="1"/>
  <c r="B100" i="37" s="1"/>
  <c r="B101" i="37" s="1"/>
  <c r="B102" i="37" s="1"/>
  <c r="B103" i="37" s="1"/>
  <c r="B104" i="37" s="1"/>
  <c r="B105" i="37" s="1"/>
  <c r="B106" i="37" s="1"/>
  <c r="B107" i="37" s="1"/>
  <c r="B108" i="37" s="1"/>
  <c r="B109" i="37" s="1"/>
  <c r="B110" i="37" s="1"/>
  <c r="B111" i="37" s="1"/>
  <c r="B112" i="37" s="1"/>
  <c r="B113" i="37" s="1"/>
  <c r="B114" i="37" s="1"/>
  <c r="B115" i="37" s="1"/>
  <c r="B116" i="37" s="1"/>
  <c r="B117" i="37" s="1"/>
  <c r="B118" i="37" s="1"/>
  <c r="B119" i="37" s="1"/>
  <c r="B120" i="37" s="1"/>
  <c r="B121" i="37" s="1"/>
  <c r="B122" i="37" s="1"/>
  <c r="B123" i="37" s="1"/>
  <c r="B124" i="37" s="1"/>
  <c r="B125" i="37" s="1"/>
  <c r="B126" i="37" s="1"/>
  <c r="B127" i="37" s="1"/>
  <c r="B128" i="37" s="1"/>
  <c r="B129" i="37" s="1"/>
  <c r="B130" i="37" s="1"/>
  <c r="B131" i="37" s="1"/>
  <c r="B132" i="37" s="1"/>
  <c r="B133" i="37" s="1"/>
  <c r="B134" i="37" s="1"/>
  <c r="B135" i="37" s="1"/>
  <c r="B136" i="37" s="1"/>
  <c r="B137" i="37" s="1"/>
  <c r="B138" i="37" s="1"/>
  <c r="B139" i="37" s="1"/>
  <c r="B140" i="37" s="1"/>
  <c r="B141" i="37" s="1"/>
  <c r="B142" i="37" s="1"/>
  <c r="B143" i="37" s="1"/>
  <c r="B144" i="37" s="1"/>
  <c r="B145" i="37" s="1"/>
  <c r="B146" i="37" s="1"/>
  <c r="B147" i="37" s="1"/>
  <c r="B148" i="37" s="1"/>
  <c r="B149" i="37" s="1"/>
  <c r="B150" i="37" s="1"/>
  <c r="B151" i="37" s="1"/>
  <c r="B152" i="37" s="1"/>
  <c r="B153" i="37" s="1"/>
  <c r="B154" i="37" s="1"/>
  <c r="B155" i="37" s="1"/>
  <c r="B156" i="37" s="1"/>
  <c r="B157" i="37" s="1"/>
  <c r="B158" i="37" s="1"/>
  <c r="B159" i="37" s="1"/>
  <c r="B160" i="37" s="1"/>
  <c r="B161" i="37" s="1"/>
  <c r="B162" i="37" s="1"/>
  <c r="B163" i="37" s="1"/>
  <c r="B164" i="37" s="1"/>
  <c r="B165" i="37" s="1"/>
  <c r="B166" i="37" s="1"/>
  <c r="B167" i="37" s="1"/>
  <c r="B168" i="37" s="1"/>
  <c r="B169" i="37" s="1"/>
  <c r="B170" i="37" s="1"/>
  <c r="B171" i="37" s="1"/>
  <c r="B172" i="37" s="1"/>
  <c r="B173" i="37" s="1"/>
  <c r="B174" i="37" s="1"/>
  <c r="B175" i="37" s="1"/>
  <c r="B176" i="37" s="1"/>
  <c r="B177" i="37" s="1"/>
  <c r="B178" i="37" s="1"/>
  <c r="B179" i="37" s="1"/>
  <c r="B180" i="37" s="1"/>
  <c r="B181" i="37" s="1"/>
  <c r="B182" i="37" s="1"/>
  <c r="B183" i="37" s="1"/>
  <c r="B184" i="37" s="1"/>
  <c r="B185" i="37" s="1"/>
  <c r="B186" i="37" s="1"/>
  <c r="B187" i="37" s="1"/>
  <c r="B188" i="37" s="1"/>
  <c r="B189" i="37" s="1"/>
  <c r="B190" i="37" s="1"/>
  <c r="B191" i="37" s="1"/>
  <c r="B192" i="37" s="1"/>
  <c r="B193" i="37" s="1"/>
  <c r="B194" i="37" s="1"/>
  <c r="B195" i="37" s="1"/>
  <c r="B196" i="37" s="1"/>
  <c r="B197" i="37" s="1"/>
  <c r="B198" i="37" s="1"/>
  <c r="B199" i="37" s="1"/>
  <c r="B200" i="37" s="1"/>
  <c r="B201" i="37" s="1"/>
  <c r="B202" i="37" s="1"/>
  <c r="B203" i="37" s="1"/>
  <c r="B204" i="37" s="1"/>
  <c r="B205" i="37" s="1"/>
  <c r="B206" i="37" s="1"/>
  <c r="B207" i="37" s="1"/>
  <c r="B208" i="37" s="1"/>
  <c r="B209" i="37" s="1"/>
  <c r="B210" i="37" s="1"/>
  <c r="B211" i="37" s="1"/>
  <c r="B212" i="37" s="1"/>
  <c r="B213" i="37" s="1"/>
  <c r="B214" i="37" s="1"/>
  <c r="B215" i="37" s="1"/>
  <c r="B216" i="37" s="1"/>
  <c r="B217" i="37" s="1"/>
  <c r="B218" i="37" s="1"/>
  <c r="B219" i="37" s="1"/>
  <c r="B220" i="37" s="1"/>
  <c r="B221" i="37" s="1"/>
  <c r="B222" i="37" s="1"/>
  <c r="B223" i="37" s="1"/>
  <c r="B224" i="37" s="1"/>
  <c r="B225" i="37" s="1"/>
  <c r="B226" i="37" s="1"/>
  <c r="B227" i="37" s="1"/>
  <c r="B228" i="37" s="1"/>
  <c r="B229" i="37" s="1"/>
  <c r="B230" i="37" s="1"/>
  <c r="B231" i="37" s="1"/>
  <c r="B232" i="37" s="1"/>
  <c r="B233" i="37" s="1"/>
  <c r="B234" i="37" s="1"/>
  <c r="B235" i="37" s="1"/>
  <c r="B236" i="37" s="1"/>
  <c r="B237" i="37" s="1"/>
  <c r="B238" i="37" s="1"/>
  <c r="B239" i="37" s="1"/>
  <c r="B240" i="37" s="1"/>
  <c r="B241" i="37" s="1"/>
  <c r="B242" i="37" s="1"/>
  <c r="B243" i="37" s="1"/>
  <c r="B244" i="37" s="1"/>
  <c r="B245" i="37" s="1"/>
  <c r="B246" i="37" s="1"/>
  <c r="B247" i="37" s="1"/>
  <c r="B248" i="37" s="1"/>
  <c r="B249" i="37" s="1"/>
  <c r="B250" i="37" s="1"/>
  <c r="B251" i="37" s="1"/>
  <c r="B252" i="37" s="1"/>
  <c r="B253" i="37" s="1"/>
  <c r="B254" i="37" s="1"/>
  <c r="B255" i="37" s="1"/>
  <c r="B256" i="37" s="1"/>
  <c r="B257" i="37" s="1"/>
  <c r="B258" i="37" s="1"/>
  <c r="B259" i="37" s="1"/>
  <c r="B260" i="37" s="1"/>
  <c r="B261" i="37" s="1"/>
  <c r="B262" i="37" s="1"/>
  <c r="B263" i="37" s="1"/>
  <c r="B264" i="37" s="1"/>
  <c r="B265" i="37" s="1"/>
  <c r="B266" i="37" s="1"/>
  <c r="B267" i="37" s="1"/>
  <c r="B268" i="37" s="1"/>
  <c r="B269" i="37" s="1"/>
  <c r="B270" i="37" s="1"/>
  <c r="B271" i="37" s="1"/>
  <c r="B272" i="37" s="1"/>
  <c r="B273" i="37" s="1"/>
  <c r="B274" i="37" s="1"/>
  <c r="B275" i="37" s="1"/>
  <c r="B276" i="37" s="1"/>
  <c r="B277" i="37" s="1"/>
  <c r="B278" i="37" s="1"/>
  <c r="B279" i="37" s="1"/>
  <c r="B280" i="37" s="1"/>
  <c r="B281" i="37" s="1"/>
  <c r="B282" i="37" s="1"/>
  <c r="B283" i="37" s="1"/>
  <c r="B284" i="37" s="1"/>
  <c r="B285" i="37" s="1"/>
  <c r="B286" i="37" s="1"/>
  <c r="B287" i="37" s="1"/>
  <c r="B288" i="37" s="1"/>
  <c r="B289" i="37" s="1"/>
  <c r="B290" i="37" s="1"/>
  <c r="B291" i="37" s="1"/>
  <c r="B292" i="37" s="1"/>
  <c r="B293" i="37" s="1"/>
  <c r="B294" i="37" s="1"/>
  <c r="B295" i="37" s="1"/>
  <c r="B296" i="37" s="1"/>
  <c r="B297" i="37" s="1"/>
  <c r="B298" i="37" s="1"/>
  <c r="B299" i="37" s="1"/>
  <c r="B300" i="37" s="1"/>
  <c r="B301" i="37" s="1"/>
  <c r="B302" i="37" s="1"/>
  <c r="B303" i="37" s="1"/>
  <c r="B304" i="37" s="1"/>
  <c r="B305" i="37" s="1"/>
  <c r="B306" i="37" s="1"/>
  <c r="B307" i="37" s="1"/>
  <c r="B308" i="37" s="1"/>
  <c r="B309" i="37" s="1"/>
  <c r="B310" i="37" s="1"/>
  <c r="B311" i="37" s="1"/>
  <c r="B312" i="37" s="1"/>
  <c r="B313" i="37" s="1"/>
  <c r="B314" i="37" s="1"/>
  <c r="B315" i="37" s="1"/>
  <c r="B316" i="37" s="1"/>
  <c r="B317" i="37" s="1"/>
  <c r="B318" i="37" s="1"/>
  <c r="B319" i="37" s="1"/>
  <c r="B320" i="37" s="1"/>
  <c r="B321" i="37" s="1"/>
  <c r="B322" i="37" s="1"/>
  <c r="B323" i="37" s="1"/>
  <c r="B324" i="37" s="1"/>
  <c r="B325" i="37" s="1"/>
  <c r="B326" i="37" s="1"/>
  <c r="B327" i="37" s="1"/>
  <c r="B328" i="37" s="1"/>
  <c r="B329" i="37" s="1"/>
  <c r="B330" i="37" s="1"/>
  <c r="B331" i="37" s="1"/>
  <c r="B332" i="37" s="1"/>
  <c r="B333" i="37" s="1"/>
  <c r="B334" i="37" s="1"/>
  <c r="B335" i="37" s="1"/>
  <c r="B336" i="37" s="1"/>
  <c r="B337" i="37" s="1"/>
  <c r="B338" i="37" s="1"/>
  <c r="B339" i="37" s="1"/>
  <c r="B340" i="37" s="1"/>
  <c r="B341" i="37" s="1"/>
  <c r="B342" i="37" s="1"/>
  <c r="B343" i="37" s="1"/>
  <c r="B344" i="37" s="1"/>
  <c r="B345" i="37" s="1"/>
  <c r="B346" i="37" s="1"/>
  <c r="B347" i="37" s="1"/>
  <c r="B348" i="37" s="1"/>
  <c r="B349" i="37" s="1"/>
  <c r="B350" i="37" s="1"/>
  <c r="B351" i="37" s="1"/>
  <c r="B352" i="37" s="1"/>
  <c r="B353" i="37" s="1"/>
  <c r="B354" i="37" s="1"/>
  <c r="B355" i="37" s="1"/>
  <c r="B356" i="37" s="1"/>
  <c r="B357" i="37" s="1"/>
  <c r="B358" i="37" s="1"/>
  <c r="B359" i="37" s="1"/>
  <c r="B360" i="37" s="1"/>
  <c r="B361" i="37" s="1"/>
  <c r="B362" i="37" s="1"/>
  <c r="B363" i="37" s="1"/>
  <c r="B364" i="37" s="1"/>
  <c r="B365" i="37" s="1"/>
  <c r="B366" i="37" s="1"/>
  <c r="B367" i="37" s="1"/>
  <c r="B368" i="37" s="1"/>
  <c r="B369" i="37" s="1"/>
  <c r="B370" i="37" s="1"/>
  <c r="B371" i="37" s="1"/>
  <c r="B372" i="37" s="1"/>
  <c r="B373" i="37" s="1"/>
  <c r="B374" i="37" s="1"/>
  <c r="B375" i="37" s="1"/>
  <c r="B376" i="37" s="1"/>
  <c r="B377" i="37" s="1"/>
  <c r="B378" i="37" s="1"/>
  <c r="B379" i="37" s="1"/>
  <c r="B380" i="37" s="1"/>
  <c r="B381" i="37" s="1"/>
  <c r="B382" i="37" s="1"/>
  <c r="B383" i="37" s="1"/>
  <c r="B384" i="37" s="1"/>
  <c r="B385" i="37" s="1"/>
  <c r="B386" i="37" s="1"/>
  <c r="B387" i="37" s="1"/>
  <c r="B388" i="37" s="1"/>
  <c r="B389" i="37" s="1"/>
  <c r="B390" i="37" s="1"/>
  <c r="B391" i="37" s="1"/>
  <c r="B392" i="37" s="1"/>
  <c r="B393" i="37" s="1"/>
  <c r="B394" i="37" s="1"/>
  <c r="B395" i="37" s="1"/>
  <c r="B396" i="37" s="1"/>
  <c r="B397" i="37" s="1"/>
  <c r="B398" i="37" s="1"/>
  <c r="B399" i="37" s="1"/>
  <c r="B400" i="37" s="1"/>
  <c r="B401" i="37" s="1"/>
  <c r="B402" i="37" s="1"/>
  <c r="B403" i="37" s="1"/>
  <c r="B404" i="37" s="1"/>
  <c r="B405" i="37" s="1"/>
  <c r="B406" i="37" s="1"/>
  <c r="B407" i="37" s="1"/>
  <c r="B408" i="37" s="1"/>
  <c r="B409" i="37" s="1"/>
  <c r="B410" i="37" s="1"/>
  <c r="B411" i="37" s="1"/>
  <c r="B412" i="37" s="1"/>
  <c r="B413" i="37" s="1"/>
  <c r="B414" i="37" s="1"/>
  <c r="B415" i="37" s="1"/>
  <c r="B416" i="37" s="1"/>
  <c r="B417" i="37" s="1"/>
  <c r="B418" i="37" s="1"/>
  <c r="B419" i="37" s="1"/>
  <c r="B420" i="37" s="1"/>
  <c r="B421" i="37" s="1"/>
  <c r="B422" i="37" s="1"/>
  <c r="B423" i="37" s="1"/>
  <c r="B424" i="37" s="1"/>
  <c r="B425" i="37" s="1"/>
  <c r="B426" i="37" s="1"/>
  <c r="B427" i="37" s="1"/>
  <c r="B428" i="37" s="1"/>
  <c r="B429" i="37" s="1"/>
  <c r="B430" i="37" s="1"/>
  <c r="B431" i="37" s="1"/>
  <c r="B432" i="37" s="1"/>
  <c r="B433" i="37" s="1"/>
  <c r="B434" i="37" s="1"/>
  <c r="B435" i="37" s="1"/>
  <c r="B436" i="37" s="1"/>
  <c r="B437" i="37" s="1"/>
  <c r="B438" i="37" s="1"/>
  <c r="B439" i="37" s="1"/>
  <c r="B440" i="37" s="1"/>
  <c r="B441" i="37" s="1"/>
  <c r="B442" i="37" s="1"/>
  <c r="B443" i="37" s="1"/>
  <c r="B444" i="37" s="1"/>
  <c r="B445" i="37" s="1"/>
  <c r="B446" i="37" s="1"/>
  <c r="B447" i="37" s="1"/>
  <c r="B448" i="37" s="1"/>
  <c r="B449" i="37" s="1"/>
  <c r="B450" i="37" s="1"/>
  <c r="B451" i="37" s="1"/>
  <c r="B452" i="37" s="1"/>
  <c r="B453" i="37" s="1"/>
  <c r="B454" i="37" s="1"/>
  <c r="B455" i="37" s="1"/>
  <c r="B456" i="37" s="1"/>
  <c r="B457" i="37" s="1"/>
  <c r="B458" i="37" s="1"/>
  <c r="B459" i="37" s="1"/>
  <c r="B460" i="37" s="1"/>
  <c r="B461" i="37" s="1"/>
  <c r="B462" i="37" s="1"/>
  <c r="B463" i="37" s="1"/>
  <c r="B464" i="37" s="1"/>
  <c r="B465" i="37" s="1"/>
  <c r="B466" i="37" s="1"/>
  <c r="B467" i="37" s="1"/>
  <c r="B468" i="37" s="1"/>
  <c r="B469" i="37" s="1"/>
  <c r="B470" i="37" s="1"/>
  <c r="B471" i="37" s="1"/>
  <c r="B472" i="37" s="1"/>
  <c r="B473" i="37" s="1"/>
  <c r="B474" i="37" s="1"/>
  <c r="B475" i="37" s="1"/>
  <c r="B476" i="37" s="1"/>
  <c r="B477" i="37" s="1"/>
  <c r="B478" i="37" s="1"/>
  <c r="B479" i="37" s="1"/>
  <c r="B480" i="37" s="1"/>
  <c r="B481" i="37" s="1"/>
  <c r="B482" i="37" s="1"/>
  <c r="B483" i="37" s="1"/>
  <c r="B484" i="37" s="1"/>
  <c r="B485" i="37" s="1"/>
  <c r="B486" i="37" s="1"/>
  <c r="B487" i="37" s="1"/>
  <c r="B488" i="37" s="1"/>
  <c r="B489" i="37" s="1"/>
  <c r="B490" i="37" s="1"/>
  <c r="B491" i="37" s="1"/>
  <c r="B492" i="37" s="1"/>
  <c r="B493" i="37" s="1"/>
  <c r="B494" i="37" s="1"/>
  <c r="B495" i="37" s="1"/>
  <c r="B496" i="37" s="1"/>
  <c r="B497" i="37" s="1"/>
  <c r="B498" i="37" s="1"/>
  <c r="B499" i="37" s="1"/>
  <c r="B500" i="37" s="1"/>
  <c r="B501" i="37" s="1"/>
  <c r="B502" i="37" s="1"/>
  <c r="B503" i="37" s="1"/>
  <c r="B504" i="37" s="1"/>
  <c r="B505" i="37" s="1"/>
  <c r="B506" i="37" s="1"/>
  <c r="B507" i="37" s="1"/>
  <c r="B508" i="37" s="1"/>
  <c r="B509" i="37" s="1"/>
  <c r="B510" i="37" s="1"/>
  <c r="B511" i="37" s="1"/>
  <c r="B512" i="37" s="1"/>
  <c r="B513" i="37" s="1"/>
  <c r="B514" i="37" s="1"/>
  <c r="B515" i="37" s="1"/>
  <c r="B516" i="37" s="1"/>
  <c r="B517" i="37" s="1"/>
  <c r="B518" i="37" s="1"/>
  <c r="B519" i="37" s="1"/>
  <c r="B520" i="37" s="1"/>
  <c r="B521" i="37" s="1"/>
  <c r="B522" i="37" s="1"/>
  <c r="B523" i="37" s="1"/>
  <c r="B524" i="37" s="1"/>
  <c r="B525" i="37" s="1"/>
  <c r="B526" i="37" s="1"/>
  <c r="B527" i="37" s="1"/>
  <c r="B528" i="37" s="1"/>
  <c r="B529" i="37" s="1"/>
  <c r="B530" i="37" s="1"/>
  <c r="B531" i="37" s="1"/>
  <c r="B532" i="37" s="1"/>
  <c r="B533" i="37" s="1"/>
  <c r="B534" i="37" s="1"/>
  <c r="B535" i="37" s="1"/>
  <c r="B536" i="37" s="1"/>
  <c r="B537" i="37" s="1"/>
  <c r="B538" i="37" s="1"/>
  <c r="B539" i="37" s="1"/>
  <c r="B540" i="37" s="1"/>
  <c r="B541" i="37" s="1"/>
  <c r="B542" i="37" s="1"/>
  <c r="B543" i="37" s="1"/>
  <c r="B544" i="37" s="1"/>
  <c r="B545" i="37" s="1"/>
  <c r="B546" i="37" s="1"/>
  <c r="B547" i="37" s="1"/>
  <c r="B548" i="37" s="1"/>
  <c r="B549" i="37" s="1"/>
  <c r="B550" i="37" s="1"/>
  <c r="B551" i="37" s="1"/>
  <c r="B552" i="37" s="1"/>
  <c r="B553" i="37" s="1"/>
  <c r="B554" i="37" s="1"/>
  <c r="B555" i="37" s="1"/>
  <c r="B556" i="37" s="1"/>
  <c r="B557" i="37" s="1"/>
  <c r="B558" i="37" s="1"/>
  <c r="B559" i="37" s="1"/>
  <c r="B560" i="37" s="1"/>
  <c r="B561" i="37" s="1"/>
  <c r="B562" i="37" s="1"/>
  <c r="B563" i="37" s="1"/>
  <c r="B564" i="37" s="1"/>
  <c r="B565" i="37" s="1"/>
  <c r="B566" i="37" s="1"/>
  <c r="B567" i="37" s="1"/>
  <c r="B568" i="37" s="1"/>
  <c r="B569" i="37" s="1"/>
  <c r="B570" i="37" s="1"/>
  <c r="B571" i="37" s="1"/>
  <c r="B572" i="37" s="1"/>
  <c r="B573" i="37" s="1"/>
  <c r="B574" i="37" s="1"/>
  <c r="B575" i="37" s="1"/>
  <c r="B576" i="37" s="1"/>
  <c r="B577" i="37" s="1"/>
  <c r="B578" i="37" s="1"/>
  <c r="B579" i="37" s="1"/>
  <c r="B580" i="37" s="1"/>
  <c r="B581" i="37" s="1"/>
  <c r="B582" i="37" s="1"/>
  <c r="B583" i="37" s="1"/>
  <c r="B584" i="37" s="1"/>
  <c r="B585" i="37" s="1"/>
  <c r="B586" i="37" s="1"/>
  <c r="B587" i="37" s="1"/>
  <c r="B588" i="37" s="1"/>
  <c r="B589" i="37" s="1"/>
  <c r="B590" i="37" s="1"/>
  <c r="B591" i="37" s="1"/>
  <c r="B592" i="37" s="1"/>
  <c r="B593" i="37" s="1"/>
  <c r="B594" i="37" s="1"/>
  <c r="B595" i="37" s="1"/>
  <c r="B596" i="37" s="1"/>
  <c r="B597" i="37" s="1"/>
  <c r="B598" i="37" s="1"/>
  <c r="B599" i="37" s="1"/>
  <c r="B600" i="37" s="1"/>
  <c r="B601" i="37" s="1"/>
  <c r="B602" i="37" s="1"/>
  <c r="B603" i="37" s="1"/>
  <c r="B604" i="37" s="1"/>
  <c r="B605" i="37" s="1"/>
  <c r="B606" i="37" s="1"/>
  <c r="B607" i="37" s="1"/>
  <c r="B608" i="37" s="1"/>
  <c r="B609" i="37" s="1"/>
  <c r="B610" i="37" s="1"/>
  <c r="B611" i="37" s="1"/>
  <c r="B612" i="37" s="1"/>
  <c r="B613" i="37" s="1"/>
  <c r="B614" i="37" s="1"/>
  <c r="B615" i="37" s="1"/>
  <c r="B616" i="37" s="1"/>
  <c r="B617" i="37" s="1"/>
  <c r="B618" i="37" s="1"/>
  <c r="B619" i="37" s="1"/>
  <c r="B620" i="37" s="1"/>
  <c r="B621" i="37" s="1"/>
  <c r="B622" i="37" s="1"/>
  <c r="B623" i="37" s="1"/>
  <c r="B624" i="37" s="1"/>
  <c r="B625" i="37" s="1"/>
  <c r="B626" i="37" s="1"/>
  <c r="B627" i="37" s="1"/>
  <c r="B628" i="37" s="1"/>
  <c r="B629" i="37" s="1"/>
  <c r="B630" i="37" s="1"/>
  <c r="B631" i="37" s="1"/>
  <c r="B632" i="37" s="1"/>
  <c r="B633" i="37" s="1"/>
  <c r="B634" i="37" s="1"/>
  <c r="B635" i="37" s="1"/>
  <c r="B636" i="37" s="1"/>
  <c r="B637" i="37" s="1"/>
  <c r="B638" i="37" s="1"/>
  <c r="B639" i="37" s="1"/>
  <c r="B640" i="37" s="1"/>
  <c r="B641" i="37" s="1"/>
  <c r="B642" i="37" s="1"/>
  <c r="B643" i="37" s="1"/>
  <c r="B644" i="37" s="1"/>
  <c r="B645" i="37" s="1"/>
  <c r="B646" i="37" s="1"/>
  <c r="B647" i="37" s="1"/>
  <c r="B648" i="37" s="1"/>
  <c r="B649" i="37" s="1"/>
  <c r="B650" i="37" s="1"/>
  <c r="B651" i="37" s="1"/>
  <c r="B652" i="37" s="1"/>
  <c r="B653" i="37" s="1"/>
  <c r="B654" i="37" s="1"/>
  <c r="B655" i="37" s="1"/>
  <c r="B656" i="37" s="1"/>
  <c r="B657" i="37" s="1"/>
  <c r="B658" i="37" s="1"/>
  <c r="B659" i="37" s="1"/>
  <c r="B660" i="37" s="1"/>
  <c r="B661" i="37" s="1"/>
  <c r="B662" i="37" s="1"/>
  <c r="B663" i="37" s="1"/>
  <c r="B664" i="37" s="1"/>
  <c r="B665" i="37" s="1"/>
  <c r="B666" i="37" s="1"/>
  <c r="B667" i="37" s="1"/>
  <c r="B668" i="37" s="1"/>
  <c r="B669" i="37" s="1"/>
  <c r="B670" i="37" s="1"/>
  <c r="B671" i="37" s="1"/>
  <c r="B672" i="37" s="1"/>
  <c r="B673" i="37" s="1"/>
  <c r="B674" i="37" s="1"/>
  <c r="B675" i="37" s="1"/>
  <c r="B676" i="37" s="1"/>
  <c r="B677" i="37" s="1"/>
  <c r="B678" i="37" s="1"/>
  <c r="B679" i="37" s="1"/>
  <c r="B680" i="37" s="1"/>
  <c r="B681" i="37" s="1"/>
  <c r="B682" i="37" s="1"/>
  <c r="B683" i="37" s="1"/>
  <c r="B684" i="37" s="1"/>
  <c r="B685" i="37" s="1"/>
  <c r="B686" i="37" s="1"/>
  <c r="B687" i="37" s="1"/>
  <c r="B688" i="37" s="1"/>
  <c r="B689" i="37" s="1"/>
  <c r="B690" i="37" s="1"/>
  <c r="B691" i="37" s="1"/>
  <c r="B692" i="37" s="1"/>
  <c r="B693" i="37" s="1"/>
  <c r="B694" i="37" s="1"/>
  <c r="B695" i="37" s="1"/>
  <c r="B696" i="37" s="1"/>
  <c r="B697" i="37" s="1"/>
  <c r="B698" i="37" s="1"/>
  <c r="B699" i="37" s="1"/>
  <c r="B700" i="37" s="1"/>
  <c r="B701" i="37" s="1"/>
  <c r="B702" i="37" s="1"/>
  <c r="B703" i="37" s="1"/>
  <c r="B704" i="37" s="1"/>
  <c r="B705" i="37" s="1"/>
  <c r="B706" i="37" s="1"/>
  <c r="B707" i="37" s="1"/>
  <c r="B708" i="37" s="1"/>
  <c r="B709" i="37" s="1"/>
  <c r="B710" i="37" s="1"/>
  <c r="B711" i="37" s="1"/>
  <c r="B712" i="37" s="1"/>
  <c r="B713" i="37" s="1"/>
  <c r="B714" i="37" s="1"/>
  <c r="B715" i="37" s="1"/>
  <c r="B716" i="37" s="1"/>
  <c r="B717" i="37" s="1"/>
  <c r="B718" i="37" s="1"/>
  <c r="B719" i="37" s="1"/>
  <c r="B720" i="37" s="1"/>
  <c r="B721" i="37" s="1"/>
  <c r="B722" i="37" s="1"/>
  <c r="B723" i="37" s="1"/>
  <c r="B724" i="37" s="1"/>
  <c r="B725" i="37" s="1"/>
  <c r="B726" i="37" s="1"/>
  <c r="B727" i="37" s="1"/>
  <c r="B728" i="37" s="1"/>
  <c r="B729" i="37" s="1"/>
  <c r="B730" i="37" s="1"/>
  <c r="B731" i="37" s="1"/>
  <c r="B732" i="37" s="1"/>
  <c r="B733" i="37" s="1"/>
  <c r="B734" i="37" s="1"/>
  <c r="B735" i="37" s="1"/>
  <c r="B736" i="37" s="1"/>
  <c r="B737" i="37" s="1"/>
  <c r="B738" i="37" s="1"/>
  <c r="B739" i="37" s="1"/>
  <c r="B740" i="37" s="1"/>
  <c r="B741" i="37" s="1"/>
  <c r="B742" i="37" s="1"/>
  <c r="B743" i="37" s="1"/>
  <c r="B744" i="37" s="1"/>
  <c r="B745" i="37" s="1"/>
  <c r="B746" i="37" s="1"/>
  <c r="B747" i="37" s="1"/>
  <c r="B748" i="37" s="1"/>
  <c r="B749" i="37" s="1"/>
  <c r="B750" i="37" s="1"/>
  <c r="B751" i="37" s="1"/>
  <c r="B752" i="37" s="1"/>
  <c r="B753" i="37" s="1"/>
  <c r="B754" i="37" s="1"/>
  <c r="B755" i="37" s="1"/>
  <c r="B756" i="37" s="1"/>
  <c r="B757" i="37" s="1"/>
  <c r="B758" i="37" s="1"/>
  <c r="B759" i="37" s="1"/>
  <c r="B760" i="37" s="1"/>
  <c r="B761" i="37" s="1"/>
  <c r="B762" i="37" s="1"/>
  <c r="B763" i="37" s="1"/>
  <c r="B764" i="37" s="1"/>
  <c r="B765" i="37" s="1"/>
  <c r="B766" i="37" s="1"/>
  <c r="B767" i="37" s="1"/>
  <c r="B768" i="37" s="1"/>
  <c r="B769" i="37" s="1"/>
  <c r="B770" i="37" s="1"/>
  <c r="B771" i="37" s="1"/>
  <c r="B772" i="37" s="1"/>
  <c r="B773" i="37" s="1"/>
  <c r="B774" i="37" s="1"/>
  <c r="B775" i="37" s="1"/>
  <c r="B776" i="37" s="1"/>
  <c r="B777" i="37" s="1"/>
  <c r="B778" i="37" s="1"/>
  <c r="B779" i="37" s="1"/>
  <c r="B780" i="37" s="1"/>
  <c r="B781" i="37" s="1"/>
  <c r="B782" i="37" s="1"/>
  <c r="B783" i="37" s="1"/>
  <c r="B784" i="37" s="1"/>
  <c r="B785" i="37" s="1"/>
  <c r="B786" i="37" s="1"/>
  <c r="B787" i="37" s="1"/>
  <c r="B788" i="37" s="1"/>
  <c r="B789" i="37" s="1"/>
  <c r="B790" i="37" s="1"/>
  <c r="B791" i="37" s="1"/>
  <c r="B792" i="37" s="1"/>
  <c r="B793" i="37" s="1"/>
  <c r="B794" i="37" s="1"/>
  <c r="B795" i="37" s="1"/>
  <c r="B796" i="37" s="1"/>
  <c r="B797" i="37" s="1"/>
  <c r="B798" i="37" s="1"/>
  <c r="B799" i="37" s="1"/>
  <c r="B800" i="37" s="1"/>
  <c r="B801" i="37" s="1"/>
  <c r="B802" i="37" s="1"/>
  <c r="B803" i="37" s="1"/>
  <c r="B804" i="37" s="1"/>
  <c r="B805" i="37" s="1"/>
  <c r="B806" i="37" s="1"/>
  <c r="B807" i="37" s="1"/>
  <c r="B808" i="37" s="1"/>
  <c r="B809" i="37" s="1"/>
  <c r="B810" i="37" s="1"/>
  <c r="B811" i="37" s="1"/>
  <c r="B812" i="37" s="1"/>
  <c r="B813" i="37" s="1"/>
  <c r="B814" i="37" s="1"/>
  <c r="B815" i="37" s="1"/>
  <c r="B816" i="37" s="1"/>
  <c r="B817" i="37" s="1"/>
  <c r="B818" i="37" s="1"/>
  <c r="B819" i="37" s="1"/>
  <c r="B820" i="37" s="1"/>
  <c r="B821" i="37" s="1"/>
  <c r="B822" i="37" s="1"/>
  <c r="B823" i="37" s="1"/>
  <c r="B824" i="37" s="1"/>
  <c r="B825" i="37" s="1"/>
  <c r="B826" i="37" s="1"/>
  <c r="B827" i="37" s="1"/>
  <c r="B828" i="37" s="1"/>
  <c r="B829" i="37" s="1"/>
  <c r="B830" i="37" s="1"/>
  <c r="B831" i="37" s="1"/>
  <c r="B832" i="37" s="1"/>
  <c r="B833" i="37" s="1"/>
  <c r="B834" i="37" s="1"/>
  <c r="B835" i="37" s="1"/>
  <c r="B836" i="37" s="1"/>
  <c r="B837" i="37" s="1"/>
  <c r="B838" i="37" s="1"/>
  <c r="B839" i="37" s="1"/>
  <c r="B840" i="37" s="1"/>
  <c r="B841" i="37" s="1"/>
  <c r="B842" i="37" s="1"/>
  <c r="B843" i="37" s="1"/>
  <c r="B844" i="37" s="1"/>
  <c r="B845" i="37" s="1"/>
  <c r="B846" i="37" s="1"/>
  <c r="B847" i="37" s="1"/>
  <c r="B848" i="37" s="1"/>
  <c r="B849" i="37" s="1"/>
  <c r="B850" i="37" s="1"/>
  <c r="B851" i="37" s="1"/>
  <c r="B852" i="37" s="1"/>
  <c r="B853" i="37" s="1"/>
  <c r="B854" i="37" s="1"/>
  <c r="B855" i="37" s="1"/>
  <c r="B856" i="37" s="1"/>
  <c r="B857" i="37" s="1"/>
  <c r="B858" i="37" s="1"/>
  <c r="B859" i="37" s="1"/>
  <c r="B860" i="37" s="1"/>
  <c r="B861" i="37" s="1"/>
  <c r="B862" i="37" s="1"/>
  <c r="B863" i="37" s="1"/>
  <c r="B864" i="37" s="1"/>
  <c r="B865" i="37" s="1"/>
  <c r="B866" i="37" s="1"/>
  <c r="B867" i="37" s="1"/>
  <c r="B868" i="37" s="1"/>
  <c r="B869" i="37" s="1"/>
  <c r="B870" i="37" s="1"/>
  <c r="B871" i="37" s="1"/>
  <c r="B872" i="37" s="1"/>
  <c r="B873" i="37" s="1"/>
  <c r="B874" i="37" s="1"/>
  <c r="B875" i="37" s="1"/>
  <c r="B876" i="37" s="1"/>
  <c r="B877" i="37" s="1"/>
  <c r="B878" i="37" s="1"/>
  <c r="B879" i="37" s="1"/>
  <c r="B880" i="37" s="1"/>
  <c r="B881" i="37" s="1"/>
  <c r="B882" i="37" s="1"/>
  <c r="B883" i="37" s="1"/>
  <c r="B884" i="37" s="1"/>
  <c r="B885" i="37" s="1"/>
  <c r="B886" i="37" s="1"/>
  <c r="B887" i="37" s="1"/>
  <c r="B888" i="37" s="1"/>
  <c r="B889" i="37" s="1"/>
  <c r="B890" i="37" s="1"/>
  <c r="B891" i="37" s="1"/>
  <c r="B892" i="37" s="1"/>
  <c r="B893" i="37" s="1"/>
  <c r="B894" i="37" s="1"/>
  <c r="B895" i="37" s="1"/>
  <c r="B896" i="37" s="1"/>
  <c r="B897" i="37" s="1"/>
  <c r="B898" i="37" s="1"/>
  <c r="B899" i="37" s="1"/>
  <c r="B900" i="37" s="1"/>
  <c r="B901" i="37" s="1"/>
  <c r="B902" i="37" s="1"/>
  <c r="B903" i="37" s="1"/>
  <c r="B904" i="37" s="1"/>
  <c r="B905" i="37" s="1"/>
  <c r="B906" i="37" s="1"/>
  <c r="B907" i="37" s="1"/>
  <c r="B908" i="37" s="1"/>
  <c r="B909" i="37" s="1"/>
  <c r="B910" i="37" s="1"/>
  <c r="B911" i="37" s="1"/>
  <c r="B912" i="37" s="1"/>
  <c r="B913" i="37" s="1"/>
  <c r="B914" i="37" s="1"/>
  <c r="B915" i="37" s="1"/>
  <c r="B916" i="37" s="1"/>
  <c r="B917" i="37" s="1"/>
  <c r="B918" i="37" s="1"/>
  <c r="B919" i="37" s="1"/>
  <c r="B920" i="37" s="1"/>
  <c r="B921" i="37" s="1"/>
  <c r="B922" i="37" s="1"/>
  <c r="B923" i="37" s="1"/>
  <c r="B924" i="37" s="1"/>
  <c r="B925" i="37" s="1"/>
  <c r="B926" i="37" s="1"/>
  <c r="B927" i="37" s="1"/>
  <c r="B928" i="37" s="1"/>
  <c r="B929" i="37" s="1"/>
  <c r="B930" i="37" s="1"/>
  <c r="B931" i="37" s="1"/>
  <c r="B932" i="37" s="1"/>
  <c r="B933" i="37" s="1"/>
  <c r="B934" i="37" s="1"/>
  <c r="B935" i="37" s="1"/>
  <c r="B936" i="37" s="1"/>
  <c r="B937" i="37" s="1"/>
  <c r="B938" i="37" s="1"/>
  <c r="B939" i="37" s="1"/>
  <c r="B940" i="37" s="1"/>
  <c r="B941" i="37" s="1"/>
  <c r="B942" i="37" s="1"/>
  <c r="B943" i="37" s="1"/>
  <c r="B944" i="37" s="1"/>
  <c r="B945" i="37" s="1"/>
  <c r="B946" i="37" s="1"/>
  <c r="B947" i="37" s="1"/>
  <c r="B948" i="37" s="1"/>
  <c r="B949" i="37" s="1"/>
  <c r="B950" i="37" s="1"/>
  <c r="B951" i="37" s="1"/>
  <c r="B952" i="37" s="1"/>
  <c r="B953" i="37" s="1"/>
  <c r="B954" i="37" s="1"/>
  <c r="B955" i="37" s="1"/>
  <c r="B956" i="37" s="1"/>
  <c r="B957" i="37" s="1"/>
  <c r="B958" i="37" s="1"/>
  <c r="B959" i="37" s="1"/>
  <c r="B960" i="37" s="1"/>
  <c r="B961" i="37" s="1"/>
  <c r="B962" i="37" s="1"/>
  <c r="B963" i="37" s="1"/>
  <c r="B964" i="37" s="1"/>
  <c r="B965" i="37" s="1"/>
  <c r="B966" i="37" s="1"/>
  <c r="B967" i="37" s="1"/>
  <c r="B968" i="37" s="1"/>
  <c r="B969" i="37" s="1"/>
  <c r="B970" i="37" s="1"/>
  <c r="B971" i="37" s="1"/>
  <c r="B972" i="37" s="1"/>
  <c r="B973" i="37" s="1"/>
  <c r="B974" i="37" s="1"/>
  <c r="B975" i="37" s="1"/>
  <c r="B976" i="37" s="1"/>
  <c r="B977" i="37" s="1"/>
  <c r="B978" i="37" s="1"/>
  <c r="B979" i="37" s="1"/>
  <c r="B980" i="37" s="1"/>
  <c r="B981" i="37" s="1"/>
  <c r="B982" i="37" s="1"/>
  <c r="B983" i="37" s="1"/>
  <c r="B984" i="37" s="1"/>
  <c r="B985" i="37" s="1"/>
  <c r="B986" i="37" s="1"/>
  <c r="B987" i="37" s="1"/>
  <c r="B988" i="37" s="1"/>
  <c r="B989" i="37" s="1"/>
  <c r="B990" i="37" s="1"/>
  <c r="B991" i="37" s="1"/>
  <c r="B992" i="37" s="1"/>
  <c r="B993" i="37" s="1"/>
  <c r="B994" i="37" s="1"/>
  <c r="B995" i="37" s="1"/>
  <c r="B996" i="37" s="1"/>
  <c r="B997" i="37" s="1"/>
  <c r="B998" i="37" s="1"/>
  <c r="B999" i="37" s="1"/>
  <c r="B1000" i="37" s="1"/>
  <c r="B1001" i="37" s="1"/>
  <c r="B1002" i="37" s="1"/>
  <c r="B1003" i="37" s="1"/>
  <c r="B1004" i="37" s="1"/>
  <c r="B1005" i="37" s="1"/>
  <c r="B1006" i="37" s="1"/>
  <c r="D45" i="22" l="1"/>
  <c r="C45" i="22"/>
  <c r="B45" i="22"/>
  <c r="D44" i="22"/>
  <c r="C44" i="22"/>
  <c r="B44" i="22"/>
  <c r="D43" i="22"/>
  <c r="C43" i="22"/>
  <c r="B43" i="22"/>
  <c r="D42" i="22"/>
  <c r="C42" i="22"/>
  <c r="B42" i="22"/>
  <c r="D41" i="22"/>
  <c r="C41" i="22"/>
  <c r="B41" i="22"/>
  <c r="D37" i="22"/>
  <c r="C37" i="22"/>
  <c r="B37" i="22"/>
  <c r="D36" i="22"/>
  <c r="C36" i="22"/>
  <c r="B36" i="22"/>
  <c r="D35" i="22"/>
  <c r="C35" i="22"/>
  <c r="B35" i="22"/>
  <c r="D34" i="22"/>
  <c r="C34" i="22"/>
  <c r="B34" i="22"/>
  <c r="D33" i="22"/>
  <c r="C33" i="22"/>
  <c r="B33" i="22"/>
  <c r="D32" i="22"/>
  <c r="C32" i="22"/>
  <c r="B32" i="22"/>
  <c r="D31" i="22"/>
  <c r="C31" i="22"/>
  <c r="B31" i="22"/>
  <c r="D30" i="22"/>
  <c r="C30" i="22"/>
  <c r="B30" i="22"/>
  <c r="D29" i="22"/>
  <c r="C29" i="22"/>
  <c r="B29" i="22"/>
  <c r="D28" i="22"/>
  <c r="C28" i="22"/>
  <c r="B28" i="22"/>
  <c r="D24" i="22"/>
  <c r="C24" i="22"/>
  <c r="B24" i="22"/>
  <c r="D23" i="22"/>
  <c r="C23" i="22"/>
  <c r="B23" i="22"/>
  <c r="D22" i="22"/>
  <c r="C22" i="22"/>
  <c r="B22" i="22"/>
  <c r="D21" i="22"/>
  <c r="C21" i="22"/>
  <c r="B21" i="22"/>
  <c r="D20" i="22"/>
  <c r="C20" i="22"/>
  <c r="B20" i="22"/>
  <c r="D19" i="22"/>
  <c r="C19" i="22"/>
  <c r="B19" i="22"/>
  <c r="D17" i="22"/>
  <c r="C17" i="22"/>
  <c r="B17" i="22"/>
  <c r="D16" i="22"/>
  <c r="C16" i="22"/>
  <c r="B16" i="22"/>
  <c r="D15" i="22"/>
  <c r="C15" i="22"/>
  <c r="B15" i="22"/>
  <c r="D14" i="22"/>
  <c r="C14" i="22"/>
  <c r="B14" i="22"/>
  <c r="D13" i="22"/>
  <c r="C13" i="22"/>
  <c r="B13" i="22"/>
  <c r="D12" i="22"/>
  <c r="C12" i="22"/>
  <c r="B12" i="22"/>
  <c r="D11" i="22"/>
  <c r="C11" i="22"/>
  <c r="B11" i="22"/>
  <c r="D10" i="22"/>
  <c r="C10" i="22"/>
  <c r="B10" i="22"/>
  <c r="D9" i="22"/>
  <c r="C9" i="22"/>
  <c r="B9" i="22"/>
  <c r="D6" i="22"/>
  <c r="C6" i="22"/>
  <c r="B6" i="22"/>
</calcChain>
</file>

<file path=xl/sharedStrings.xml><?xml version="1.0" encoding="utf-8"?>
<sst xmlns="http://schemas.openxmlformats.org/spreadsheetml/2006/main" count="902" uniqueCount="544">
  <si>
    <t>Interest</t>
  </si>
  <si>
    <t>Total</t>
  </si>
  <si>
    <t>Sales</t>
  </si>
  <si>
    <t>Cost of Sales</t>
  </si>
  <si>
    <t>Operating Income</t>
  </si>
  <si>
    <t>6+</t>
  </si>
  <si>
    <t>Depreciation</t>
  </si>
  <si>
    <t>Year</t>
  </si>
  <si>
    <t>Blue Jay Air</t>
  </si>
  <si>
    <t>EXHIBIT A</t>
  </si>
  <si>
    <t>NON-CONSOLIDATED STATEMENT OF OPERATIONS</t>
  </si>
  <si>
    <t>(US Dollars in millions)</t>
  </si>
  <si>
    <t>Fiscal Year Ended</t>
  </si>
  <si>
    <t>Operating revenues:</t>
  </si>
  <si>
    <t xml:space="preserve">Passenger </t>
  </si>
  <si>
    <t>Other</t>
  </si>
  <si>
    <t>Total revenues</t>
  </si>
  <si>
    <t>Operating expenses:</t>
  </si>
  <si>
    <t>Aircraft fuel</t>
  </si>
  <si>
    <t>Wages, salaries and benefits</t>
  </si>
  <si>
    <t>Capacity purchase agreements</t>
  </si>
  <si>
    <t>Airport and navigation fees</t>
  </si>
  <si>
    <t>Depreciation, amortization &amp; impairment</t>
  </si>
  <si>
    <t>Aircraft maintenance</t>
  </si>
  <si>
    <t>Sales &amp; Distribution costs</t>
  </si>
  <si>
    <t>Aircraft rent</t>
  </si>
  <si>
    <t>Food, beverages and supplies</t>
  </si>
  <si>
    <t>Communications and Information technology</t>
  </si>
  <si>
    <t>Total operating expenses</t>
  </si>
  <si>
    <t>Net Operating income</t>
  </si>
  <si>
    <t>Non-operating income (expenses)</t>
  </si>
  <si>
    <t>Foreign exchange gain(loss)                                             [Note 3]</t>
  </si>
  <si>
    <t>Interest income</t>
  </si>
  <si>
    <t>Interest expense</t>
  </si>
  <si>
    <t>Interest capitalized                                                             [Note 2]</t>
  </si>
  <si>
    <t>Net financing expense relating to employee benefits [Note 2]</t>
  </si>
  <si>
    <t>Loss on financial instruments recorded at fair value  [Note 1]</t>
  </si>
  <si>
    <t>Other                                                                                     [Note 2]</t>
  </si>
  <si>
    <t>Total non-operating Income</t>
  </si>
  <si>
    <t>Income (loss) before income taxes</t>
  </si>
  <si>
    <t>Income taxes</t>
  </si>
  <si>
    <t>Net income (loss)                                                               [Note 1]</t>
  </si>
  <si>
    <t>Earnings per share (Basic)</t>
  </si>
  <si>
    <t>Earnings per share (Diluted)</t>
  </si>
  <si>
    <t>EXHIBIT B</t>
  </si>
  <si>
    <t>NON-CONSOLIDATED STATEMENT OF FINANCIAL POSITION</t>
  </si>
  <si>
    <t>ASSETS</t>
  </si>
  <si>
    <t xml:space="preserve">Current: </t>
  </si>
  <si>
    <t>Cash and Cash equivalents</t>
  </si>
  <si>
    <t>Short-term investments</t>
  </si>
  <si>
    <t>Total cash  &amp; Short-term investments</t>
  </si>
  <si>
    <t>Restricted cash</t>
  </si>
  <si>
    <t>Accounts receivable</t>
  </si>
  <si>
    <t>Aircraft fuel inventory</t>
  </si>
  <si>
    <t>Spare parts and supplies inventory</t>
  </si>
  <si>
    <t>Prepaid expenses &amp; other current assets</t>
  </si>
  <si>
    <t>Total current assets                                          [Note 1]</t>
  </si>
  <si>
    <t>Property and equipment                                 [Note 4]</t>
  </si>
  <si>
    <t>Intangible assets</t>
  </si>
  <si>
    <t>Deferred tax assets                                           [Note 7]</t>
  </si>
  <si>
    <t>Goodwill                                                            [Note 5]</t>
  </si>
  <si>
    <t>Deposit and other assets</t>
  </si>
  <si>
    <t>Total assets                                                       [Note 1]</t>
  </si>
  <si>
    <t>LIABILITIES</t>
  </si>
  <si>
    <t>Current:</t>
  </si>
  <si>
    <t>Account payable &amp; accrued liabilities</t>
  </si>
  <si>
    <t>Advance ticket sales</t>
  </si>
  <si>
    <t>Current portion of long-term debt &amp; finance leases</t>
  </si>
  <si>
    <t>Total current liabilities</t>
  </si>
  <si>
    <t>Long-term debt and finance leases                [Note 6]</t>
  </si>
  <si>
    <t>Pension &amp; other benefit liabilities</t>
  </si>
  <si>
    <t>Maintenance provisions</t>
  </si>
  <si>
    <t>Deferred tax liabilities                                     [Note 7]</t>
  </si>
  <si>
    <t>Other long-term liabilities</t>
  </si>
  <si>
    <t>Total liabilities                                                  [Note 1]</t>
  </si>
  <si>
    <t>EQUITY</t>
  </si>
  <si>
    <t>Shareholders’ equity</t>
  </si>
  <si>
    <t>Share capital</t>
  </si>
  <si>
    <t>Contributed surplus</t>
  </si>
  <si>
    <t>Deficit</t>
  </si>
  <si>
    <t>Total shareholders’ equity</t>
  </si>
  <si>
    <t>Total liabilities &amp; equity</t>
  </si>
  <si>
    <t>EXHIBIT C</t>
  </si>
  <si>
    <t>NON-CONSOLIDATED STATEMENT OF CASH FLOW</t>
  </si>
  <si>
    <t>Cash Flows from (used for)</t>
  </si>
  <si>
    <t>Operating</t>
  </si>
  <si>
    <t>Net income (loss)</t>
  </si>
  <si>
    <t>Adjustments to reconcile to net cash from operations:</t>
  </si>
  <si>
    <t>Adjust for non-cash items:</t>
  </si>
  <si>
    <t>Deferred income tax                                                   [Note 7]</t>
  </si>
  <si>
    <t>Depreciation, amortization &amp; impairment             [Note 4]</t>
  </si>
  <si>
    <t>Fuel &amp; other derivatives</t>
  </si>
  <si>
    <t>Adjust for Changes in non-cash working capital items:</t>
  </si>
  <si>
    <t>Change in inventories</t>
  </si>
  <si>
    <t>Change in account receivable</t>
  </si>
  <si>
    <t>Change in Account Payable</t>
  </si>
  <si>
    <t>Change in advance ticket sales</t>
  </si>
  <si>
    <t>Change in pension &amp; other benefit liabilities</t>
  </si>
  <si>
    <t>Change in maintenance provisions</t>
  </si>
  <si>
    <t>Net cash flow from operating activities</t>
  </si>
  <si>
    <t>Financing</t>
  </si>
  <si>
    <t>Proceeds from borrowings</t>
  </si>
  <si>
    <t>Reduction of long-term debt obligations                [Note 6]</t>
  </si>
  <si>
    <t>Reduction of finance lease obligations                    [Note 6]</t>
  </si>
  <si>
    <t>Contributed Surplus</t>
  </si>
  <si>
    <t>Net cash flows used in financing activities</t>
  </si>
  <si>
    <t>Investing</t>
  </si>
  <si>
    <t>Additions to property, equipment &amp; intangible assets</t>
  </si>
  <si>
    <t>Proceeds from sale of assets</t>
  </si>
  <si>
    <t>Foreign exchange gain(loss)                                      [Note 3]</t>
  </si>
  <si>
    <t>Net cash flows used in investing activities</t>
  </si>
  <si>
    <t>Increase in cash &amp; cash equivalents</t>
  </si>
  <si>
    <t>Cash &amp; cash equivalents, beginning of year</t>
  </si>
  <si>
    <t>Cash &amp; cash equivalents, end of year</t>
  </si>
  <si>
    <t>Blue Jay Tire Corporation</t>
  </si>
  <si>
    <t>NON-CONSOLIDATED STATEMENTS OF OPERATIONS</t>
  </si>
  <si>
    <t>FISCAL YEAR ending 12/31/YYYY</t>
  </si>
  <si>
    <t>Total Gross Sales</t>
  </si>
  <si>
    <t xml:space="preserve">Cost of Sales (1) </t>
  </si>
  <si>
    <t>Cost of Raw Materials</t>
  </si>
  <si>
    <t xml:space="preserve">Production Costs (2) </t>
  </si>
  <si>
    <t xml:space="preserve">Depreciation &amp; Amortization </t>
  </si>
  <si>
    <t>Shipping Costs</t>
  </si>
  <si>
    <t xml:space="preserve">Other </t>
  </si>
  <si>
    <t>Total Costs of Sales</t>
  </si>
  <si>
    <t>Net Revenue</t>
  </si>
  <si>
    <t>Operating Expenses</t>
  </si>
  <si>
    <t>Research Development</t>
  </si>
  <si>
    <t xml:space="preserve">Selling General &amp; Administrative (3) </t>
  </si>
  <si>
    <t>Non-Recurring (4)</t>
  </si>
  <si>
    <t>Other (5)</t>
  </si>
  <si>
    <t>Total Operating Expenses</t>
  </si>
  <si>
    <t>Operating Income or Loss</t>
  </si>
  <si>
    <t>Income from Other Revenue and Continuing Operations</t>
  </si>
  <si>
    <t>Other Revenue – Warranty program</t>
  </si>
  <si>
    <t>Other Revenue – Book Sales</t>
  </si>
  <si>
    <t>Tire Replacement Expenses</t>
  </si>
  <si>
    <t>Foreign Exchange Gain/(Loss)</t>
  </si>
  <si>
    <t>Net Investment Income</t>
  </si>
  <si>
    <t xml:space="preserve">Total Other Income/Expenses Net (6) </t>
  </si>
  <si>
    <t>Earnings Before Interest &amp; Taxes</t>
  </si>
  <si>
    <t>Interest Expense</t>
  </si>
  <si>
    <t>Income Before Taxes</t>
  </si>
  <si>
    <t>Income Taxes</t>
  </si>
  <si>
    <t>Net Income from Continuing Ops</t>
  </si>
  <si>
    <t>Notes:</t>
  </si>
  <si>
    <t xml:space="preserve">   (1)  Includes cost of material &amp; production with overhead </t>
  </si>
  <si>
    <t xml:space="preserve">   (2)  Includes salaries &amp; overhead directly related to production</t>
  </si>
  <si>
    <t xml:space="preserve">   (3)  Includes salaries other than production related</t>
  </si>
  <si>
    <t xml:space="preserve">   (4)  Includes operational process upgrades</t>
  </si>
  <si>
    <t xml:space="preserve">   (5)  Predominantly injury claims</t>
  </si>
  <si>
    <t xml:space="preserve">   (6)  Performance of the tire warranty program and Sales from travel &amp; restaurant guide books</t>
  </si>
  <si>
    <t xml:space="preserve">Current Assets </t>
  </si>
  <si>
    <t>Cash and Cash Equivalents</t>
  </si>
  <si>
    <t>Short Term Investments</t>
  </si>
  <si>
    <t>Receivables</t>
  </si>
  <si>
    <t>Inventory</t>
  </si>
  <si>
    <t>Total Current Assets</t>
  </si>
  <si>
    <t>Long Term Investments</t>
  </si>
  <si>
    <t>Property Plant and Equipment</t>
  </si>
  <si>
    <t>Intangible Assets</t>
  </si>
  <si>
    <t>Other Assets</t>
  </si>
  <si>
    <t>TOTAL ASSETS</t>
  </si>
  <si>
    <t>LIABILITIES and EQUITY</t>
  </si>
  <si>
    <t>Current Liabilities</t>
  </si>
  <si>
    <t>Accounts payable</t>
  </si>
  <si>
    <t>Short/Current Term Debt</t>
  </si>
  <si>
    <t>Other Current Liabilities</t>
  </si>
  <si>
    <t>Total Current Liabilities</t>
  </si>
  <si>
    <t>Long Term Debt</t>
  </si>
  <si>
    <t>Other Liabilities</t>
  </si>
  <si>
    <t>TOTAL LIABILITIES</t>
  </si>
  <si>
    <t>Equity</t>
  </si>
  <si>
    <t>Retained Earnings</t>
  </si>
  <si>
    <t>Capital</t>
  </si>
  <si>
    <t>TOTAL EQUITY</t>
  </si>
  <si>
    <t>TOTAL LIABILITIES and EQUITY</t>
  </si>
  <si>
    <t>Net Income</t>
  </si>
  <si>
    <t>Operating Activities, Cash Flows Provided By or Used In</t>
  </si>
  <si>
    <t>Adjustments To Net Income:</t>
  </si>
  <si>
    <t>Changes In Accounts Receivables</t>
  </si>
  <si>
    <t>Changes In Liabilities/Account Payables</t>
  </si>
  <si>
    <t>Changes In Inventories</t>
  </si>
  <si>
    <t>Changes In Other Operating Activities</t>
  </si>
  <si>
    <t>Total Cash Flow From Operating Activities</t>
  </si>
  <si>
    <t>Investing Activities, Cash Flows Provided By or Used In</t>
  </si>
  <si>
    <t>Capital Expenditures</t>
  </si>
  <si>
    <t>Investments</t>
  </si>
  <si>
    <t>Other Cash flows from Investing Activities</t>
  </si>
  <si>
    <t>Total Cash Flow From Investing Activities</t>
  </si>
  <si>
    <t>Financing Activities, Cash Flows Provided By or Used In</t>
  </si>
  <si>
    <t>Dividends Paid</t>
  </si>
  <si>
    <t>Sale Purchase of Stock</t>
  </si>
  <si>
    <t>Net Borrowings</t>
  </si>
  <si>
    <t>Other Cash Flows from Financing Activities</t>
  </si>
  <si>
    <t>Total Cash Flow From Financing Activities</t>
  </si>
  <si>
    <t>Change In Cash and Cash Equivalents</t>
  </si>
  <si>
    <t>Frenz Financial Statements</t>
  </si>
  <si>
    <t xml:space="preserve">INCOME STATEMENT </t>
  </si>
  <si>
    <t>Euros in thousands</t>
  </si>
  <si>
    <t>Store Operating Expenses</t>
  </si>
  <si>
    <t>General and Administrative Expenses</t>
  </si>
  <si>
    <t>Impairment of Goodwill</t>
  </si>
  <si>
    <t>Income Tax Expense</t>
  </si>
  <si>
    <t>BALANCE SHEET</t>
  </si>
  <si>
    <t>Dec. 31,</t>
  </si>
  <si>
    <t>Current Assets:</t>
  </si>
  <si>
    <t>Cash</t>
  </si>
  <si>
    <t>Accounts Receivable</t>
  </si>
  <si>
    <t>Long-term Assets:</t>
  </si>
  <si>
    <t>Goodwill</t>
  </si>
  <si>
    <t>Current Liabilities:</t>
  </si>
  <si>
    <t>Accounts Payable</t>
  </si>
  <si>
    <t>Current Borrowing</t>
  </si>
  <si>
    <t>Long-term Debt</t>
  </si>
  <si>
    <t>Total Liabilities</t>
  </si>
  <si>
    <t>Paid-in Capital</t>
  </si>
  <si>
    <t>Retained Earnings, accumulated</t>
  </si>
  <si>
    <t>Total Equity</t>
  </si>
  <si>
    <t>TOTAL LIABILITIES AND EQUITY</t>
  </si>
  <si>
    <t>STATEMENT OF CASH FLOWS</t>
  </si>
  <si>
    <t>Operating Activites:</t>
  </si>
  <si>
    <t>Adjustments</t>
  </si>
  <si>
    <t>Net Cash Provided by Operating Activities</t>
  </si>
  <si>
    <t>Investing Activities:</t>
  </si>
  <si>
    <t>Purchases of  investments</t>
  </si>
  <si>
    <t>Sales of investments</t>
  </si>
  <si>
    <t>Net Cash Used by Investing Activities</t>
  </si>
  <si>
    <t>Financing Activities:</t>
  </si>
  <si>
    <t>Change in Current Borrowing</t>
  </si>
  <si>
    <t>Proceeds from Issuance of Long-Term Debt</t>
  </si>
  <si>
    <t>Repayments of Long-Term Debt</t>
  </si>
  <si>
    <t>Cash Dividends</t>
  </si>
  <si>
    <t>Net Increase in Cash from Financing Activities</t>
  </si>
  <si>
    <t>Net increase in Cash and Cash Equivalents</t>
  </si>
  <si>
    <t>Cash and Cash Equivalents:</t>
  </si>
  <si>
    <t>Beginning of Period</t>
  </si>
  <si>
    <t>End of Period</t>
  </si>
  <si>
    <t>Big Ben – Annual Report 2021</t>
  </si>
  <si>
    <t>Exhibit A</t>
  </si>
  <si>
    <t>Statement of Income</t>
  </si>
  <si>
    <t>In millions of pounds sterling</t>
  </si>
  <si>
    <t>Net interest income</t>
  </si>
  <si>
    <t>Provision for credit losses</t>
  </si>
  <si>
    <t>Net interest income after provision for credit losses</t>
  </si>
  <si>
    <t>Commissions and fee income</t>
  </si>
  <si>
    <t>Net gains (losses) on financial assets/liabilities at fair value through profit or loss</t>
  </si>
  <si>
    <t>Net gains (losses) on financial assets available for sale</t>
  </si>
  <si>
    <t>Net income (loss) from equity method investments</t>
  </si>
  <si>
    <t>Other income (loss)</t>
  </si>
  <si>
    <t>Total noninterest income</t>
  </si>
  <si>
    <t>Compensation and benefits</t>
  </si>
  <si>
    <t>General and administrative expenses</t>
  </si>
  <si>
    <t>Impairment of goodwill and other intangible assets</t>
  </si>
  <si>
    <t>Restructuring activities</t>
  </si>
  <si>
    <t>Total noninterest expenses</t>
  </si>
  <si>
    <t>Income tax expense</t>
  </si>
  <si>
    <t>.</t>
  </si>
  <si>
    <t>Balance Sheet</t>
  </si>
  <si>
    <t>in millions of pounds sterling</t>
  </si>
  <si>
    <t>Dec 31,2021</t>
  </si>
  <si>
    <t>Dec 31,2020</t>
  </si>
  <si>
    <t>Assets:</t>
  </si>
  <si>
    <t>Cash and central bank balances</t>
  </si>
  <si>
    <t>Interbank balances (w/o central banks)</t>
  </si>
  <si>
    <t xml:space="preserve">Central bank funds sold and securities purchased under resale agreements </t>
  </si>
  <si>
    <t>Securities borrowed</t>
  </si>
  <si>
    <t>Financial assets at fair value through profit or loss</t>
  </si>
  <si>
    <t xml:space="preserve">  Trading assets</t>
  </si>
  <si>
    <t xml:space="preserve">  Positive market values from derivative financial instruments </t>
  </si>
  <si>
    <t xml:space="preserve">  Financial assets designated at fair value through profit or loss</t>
  </si>
  <si>
    <t>Total financial assets at fair value through profit or loss</t>
  </si>
  <si>
    <t xml:space="preserve">Financial assets available for sale </t>
  </si>
  <si>
    <t xml:space="preserve">Equity method investments </t>
  </si>
  <si>
    <t>Loans</t>
  </si>
  <si>
    <t xml:space="preserve">Securities held to maturity </t>
  </si>
  <si>
    <t>Property and equipment</t>
  </si>
  <si>
    <t xml:space="preserve">Goodwill and other intangible assets </t>
  </si>
  <si>
    <t>Other assets</t>
  </si>
  <si>
    <t>Assets for current tax</t>
  </si>
  <si>
    <t>Deferred tax assets</t>
  </si>
  <si>
    <t>Total assets</t>
  </si>
  <si>
    <t>Liabilities and equity:</t>
  </si>
  <si>
    <t>Deposits</t>
  </si>
  <si>
    <t xml:space="preserve">Central bank funds purchased and securities sold under repurchase agreements </t>
  </si>
  <si>
    <t>Securities loaned</t>
  </si>
  <si>
    <t>Financial liabilities at fair value through profit or loss</t>
  </si>
  <si>
    <t xml:space="preserve">  Trading liabilities</t>
  </si>
  <si>
    <t xml:space="preserve">  Negative market values from derivative financial instruments</t>
  </si>
  <si>
    <t xml:space="preserve">  Financial liabilities designated at fair value through profit or loss </t>
  </si>
  <si>
    <t xml:space="preserve">  Investment contract liabilities</t>
  </si>
  <si>
    <t xml:space="preserve">Total financial liabilities at fair value through profit or loss </t>
  </si>
  <si>
    <t>Other short-term borrowings</t>
  </si>
  <si>
    <t>Other liabilities</t>
  </si>
  <si>
    <t>Provisions</t>
  </si>
  <si>
    <t>Liabilities for current tax</t>
  </si>
  <si>
    <t>Deferred tax liabilities</t>
  </si>
  <si>
    <t>Long-term debt</t>
  </si>
  <si>
    <t>Trust preferred securities</t>
  </si>
  <si>
    <t>Total liabilities</t>
  </si>
  <si>
    <t>Paid-in capital</t>
  </si>
  <si>
    <t>Retained earnings</t>
  </si>
  <si>
    <t xml:space="preserve">Accumulated other comprehensive income (loss), net of tax </t>
  </si>
  <si>
    <t>Total  equity</t>
  </si>
  <si>
    <t>Total liabilities and equity</t>
  </si>
  <si>
    <t>DARWIN</t>
  </si>
  <si>
    <t>Financial Data: Management Accounting Income Statements (in 000s)</t>
  </si>
  <si>
    <t>Note:  Years 2019-2021 are actual results and years 2022-2024 are forecasts.</t>
  </si>
  <si>
    <t>REVENUES</t>
  </si>
  <si>
    <t xml:space="preserve">    Premium - First Year</t>
  </si>
  <si>
    <t xml:space="preserve">    Premium - Renewal</t>
  </si>
  <si>
    <t xml:space="preserve">  Total Premiums</t>
  </si>
  <si>
    <t xml:space="preserve">  Net Investment Income</t>
  </si>
  <si>
    <t xml:space="preserve">   Other income</t>
  </si>
  <si>
    <t xml:space="preserve"> Total Revenues</t>
  </si>
  <si>
    <t>BENEFITS AND EXPENSES</t>
  </si>
  <si>
    <t xml:space="preserve">    Claims</t>
  </si>
  <si>
    <t xml:space="preserve">    Surrender and other benefits</t>
  </si>
  <si>
    <t xml:space="preserve">    Incr in reserves &amp; S/A Transfers</t>
  </si>
  <si>
    <t xml:space="preserve">  Total Benefits</t>
  </si>
  <si>
    <t xml:space="preserve">    Field Compensation</t>
  </si>
  <si>
    <t xml:space="preserve">    Change in DAC</t>
  </si>
  <si>
    <t xml:space="preserve">  Total Acquisition Costs</t>
  </si>
  <si>
    <t xml:space="preserve">  Total Administrative Expenses</t>
  </si>
  <si>
    <t>Total Benefits and Expenses</t>
  </si>
  <si>
    <t>EBIT</t>
  </si>
  <si>
    <t>Tax</t>
  </si>
  <si>
    <t>Variable Annuities</t>
  </si>
  <si>
    <t>Universal Life</t>
  </si>
  <si>
    <t xml:space="preserve">    Increase in reserves</t>
  </si>
  <si>
    <t>Traditional Life</t>
  </si>
  <si>
    <t>Term</t>
  </si>
  <si>
    <t>Corp</t>
  </si>
  <si>
    <t>Total Revenues</t>
  </si>
  <si>
    <t>Financial Data: Statutory Balance Sheets (in 000s)</t>
  </si>
  <si>
    <t xml:space="preserve">   Cash</t>
  </si>
  <si>
    <t xml:space="preserve">   Bonds</t>
  </si>
  <si>
    <t xml:space="preserve">   Mortgages</t>
  </si>
  <si>
    <t>Subtotal: Cash &amp; Invested Assets</t>
  </si>
  <si>
    <t>Separate Account Assets</t>
  </si>
  <si>
    <t>Deferred Tax Asset</t>
  </si>
  <si>
    <t>Total Assets</t>
  </si>
  <si>
    <t>Statutory Reserves</t>
  </si>
  <si>
    <t>Debt</t>
  </si>
  <si>
    <t>Statutory Equity</t>
  </si>
  <si>
    <t>RBC</t>
  </si>
  <si>
    <t>Debt Ratio</t>
  </si>
  <si>
    <t>Variable Annuity</t>
  </si>
  <si>
    <t>Cash, Invested and Other Assets</t>
  </si>
  <si>
    <t>SNAPPY Financials</t>
  </si>
  <si>
    <t>Summary of Operations (in 000s)</t>
  </si>
  <si>
    <t>Premiums</t>
  </si>
  <si>
    <t>Net investment income</t>
  </si>
  <si>
    <t>Death Benefits</t>
  </si>
  <si>
    <t xml:space="preserve">Surrender Benefits </t>
  </si>
  <si>
    <t>Increase in Reserves</t>
  </si>
  <si>
    <t>Total Benefits</t>
  </si>
  <si>
    <t>Sales Expenses</t>
  </si>
  <si>
    <t>General Insurance Expenses</t>
  </si>
  <si>
    <t>Insurance Taxes, Licenses, and Fees</t>
  </si>
  <si>
    <t>Total Expenses</t>
  </si>
  <si>
    <t>Net Gain from Operations before FIT</t>
  </si>
  <si>
    <t>Federal Income Tax</t>
  </si>
  <si>
    <t>Balance Sheet (in 000s)</t>
  </si>
  <si>
    <t>Assets</t>
  </si>
  <si>
    <t>Bonds</t>
  </si>
  <si>
    <t>Furniture and Equipment</t>
  </si>
  <si>
    <t>Liabilities</t>
  </si>
  <si>
    <t>Surplus</t>
  </si>
  <si>
    <t>SEAPLANE Financials</t>
  </si>
  <si>
    <t>Net Operating Statement (in CAD 000s)</t>
  </si>
  <si>
    <t>Passenger revenues</t>
  </si>
  <si>
    <t>Freight, charters, aircraft sales, and other</t>
  </si>
  <si>
    <t>Total operating revenues</t>
  </si>
  <si>
    <t>Salaries, wages and benefits</t>
  </si>
  <si>
    <t>Aircraft maintenance, material, repairs, and other</t>
  </si>
  <si>
    <t>Depreciation and amortization</t>
  </si>
  <si>
    <t>Other operating expense</t>
  </si>
  <si>
    <t>Operating income</t>
  </si>
  <si>
    <t>Interest expense, net</t>
  </si>
  <si>
    <t>Income tax benefit (expense)</t>
  </si>
  <si>
    <t>Balance Sheet (in CAD 000s)</t>
  </si>
  <si>
    <t>Cash and Short-Term Investments</t>
  </si>
  <si>
    <t>Fuel, Parts, and Other Inventory</t>
  </si>
  <si>
    <t>Property, Equipment, and Other Assets</t>
  </si>
  <si>
    <t>Owner Equity</t>
  </si>
  <si>
    <t>Scenario 
Number</t>
  </si>
  <si>
    <t>Proxy Model
Result ($MM)</t>
  </si>
  <si>
    <t>The results of sample stress testing of the model are provided in the table below.</t>
  </si>
  <si>
    <t>Risk Factor</t>
  </si>
  <si>
    <t>Marginal Impact</t>
  </si>
  <si>
    <t>of Risk Factor</t>
  </si>
  <si>
    <t>Interest Rate</t>
  </si>
  <si>
    <t>Mortality</t>
  </si>
  <si>
    <t>Lapse</t>
  </si>
  <si>
    <t>Credit Spread</t>
  </si>
  <si>
    <t>Combined Scenarios</t>
  </si>
  <si>
    <t xml:space="preserve">(ii) Determine the number of heavy lift calculations required to calibrate the formulas of each of the potential risk factor pairings. Show your work. </t>
  </si>
  <si>
    <t>Feature</t>
  </si>
  <si>
    <t>Count</t>
  </si>
  <si>
    <t>% Missing</t>
  </si>
  <si>
    <t>Cardinality</t>
  </si>
  <si>
    <t>Min</t>
  </si>
  <si>
    <t>1st Qrt</t>
  </si>
  <si>
    <t>Mean</t>
  </si>
  <si>
    <t>Median</t>
  </si>
  <si>
    <t>3rd Qrt</t>
  </si>
  <si>
    <t>Max</t>
  </si>
  <si>
    <t>Std Dev</t>
  </si>
  <si>
    <t>10yr UST</t>
  </si>
  <si>
    <t>Competitor Rates Avg</t>
  </si>
  <si>
    <t>S&amp;P Index</t>
  </si>
  <si>
    <t>Surrender Charge</t>
  </si>
  <si>
    <t>Credited Rate (not considering GMIR)</t>
  </si>
  <si>
    <t>Guaranteed Rate</t>
  </si>
  <si>
    <t>Benefit base (USD)</t>
  </si>
  <si>
    <t>Remaining time to annuitization (months)</t>
  </si>
  <si>
    <t>Simulation</t>
  </si>
  <si>
    <t xml:space="preserve">Net Loss </t>
  </si>
  <si>
    <t>Gabriela has asked you to compare these two projects using the following assumptions:</t>
  </si>
  <si>
    <t>After seeing your NPV calculation, Anne argues that the timing to deploy capital was not accurately reflected in the initial analysis:</t>
  </si>
  <si>
    <t>Term Life (TL) - 2022 Sales - Projected Values</t>
  </si>
  <si>
    <t>Discount Rate</t>
  </si>
  <si>
    <t>Term Life</t>
  </si>
  <si>
    <t>Whole Life</t>
  </si>
  <si>
    <t>SPWL</t>
  </si>
  <si>
    <t>Present Value of Premiums</t>
  </si>
  <si>
    <t>Present Value of Death Benefits</t>
  </si>
  <si>
    <t>Commissions</t>
  </si>
  <si>
    <t>Present Value of Commissions</t>
  </si>
  <si>
    <t>Acquisition Expenses</t>
  </si>
  <si>
    <t>Present Value of Acquisition Expenses</t>
  </si>
  <si>
    <t>Maintenance Expenses</t>
  </si>
  <si>
    <t>Present Value of Maintenance Expenses</t>
  </si>
  <si>
    <t>Whole Life (WL) - 2022 Sales - Projected Values</t>
  </si>
  <si>
    <t>Employee count</t>
  </si>
  <si>
    <t>Sales – policy count</t>
  </si>
  <si>
    <t>Sales – face amount</t>
  </si>
  <si>
    <t>Cloud Computing Costs</t>
  </si>
  <si>
    <t>Aggregate Performance Bonuses</t>
  </si>
  <si>
    <t>Additional IT Overhead</t>
  </si>
  <si>
    <t>Software Licensing</t>
  </si>
  <si>
    <t>Profitability Before Allocations</t>
  </si>
  <si>
    <t>Single-Premium Whole Life (SWPL) - 2022 Sales - Projected Values</t>
  </si>
  <si>
    <t>Allocated Evenly</t>
  </si>
  <si>
    <t>Allocated by Employee</t>
  </si>
  <si>
    <t>Allocated by Policy Count</t>
  </si>
  <si>
    <t>Allocated by Face Amount</t>
  </si>
  <si>
    <t>iii. Determine which allocation Veltro would prefer.  Justify your response.</t>
  </si>
  <si>
    <t>Weighted avg when non monetary
 assets/liabilities acquired</t>
  </si>
  <si>
    <t>Part b)</t>
  </si>
  <si>
    <t>Current rate</t>
  </si>
  <si>
    <t>Temporal</t>
  </si>
  <si>
    <t>Exc</t>
  </si>
  <si>
    <t>$</t>
  </si>
  <si>
    <t>Surrender Benefits</t>
  </si>
  <si>
    <t>Change in Reserves</t>
  </si>
  <si>
    <t>Capital Stock</t>
  </si>
  <si>
    <t>Š</t>
  </si>
  <si>
    <t>Income statement</t>
  </si>
  <si>
    <t>i.</t>
  </si>
  <si>
    <t>ii.</t>
  </si>
  <si>
    <t>Answer Here:</t>
  </si>
  <si>
    <t>Question 8(d)</t>
  </si>
  <si>
    <t>You are looking at the backtesting results of two models,
        • In your current model, you observed 93 instances where the net losses exceeded your risk tolerance.
        • In an industry model (based on 500 observations generated under a different distribution, but that uses the same risk tolerance metric), 
           you observed 62 instances where the net losses exceeded your risk tolerance.</t>
  </si>
  <si>
    <t>Question 8(c)</t>
  </si>
  <si>
    <t>As part of evaluating the purchase of the block, the company is considering a hedge program to protect against interest rate risk.  You have been asked to determine the appropriate strike prices for both interest rate caps and floors. 
        • The risk tolerance level is 90% VaR of net losses, including hedge costs.
        • The distribution of net losses generated under a set of stochastic scenarios is provided.</t>
  </si>
  <si>
    <t>Any Calculation Scratch Work Here:</t>
  </si>
  <si>
    <t>Question 8(b)</t>
  </si>
  <si>
    <t>You are interested in understanding projected lapses under different market conditions, and possibly applying machine learning techniques.  The seller has provided historical monthly data on a set of 100,000 policies for a period of ten years. A data summary report is provided.</t>
  </si>
  <si>
    <t>Data Summary Report</t>
  </si>
  <si>
    <t xml:space="preserve">(b) Identify two data quality issues indicated by the data summary report. </t>
  </si>
  <si>
    <t>(i) Compare the two models based on backtesting results.</t>
  </si>
  <si>
    <t>(ii) Recommend the best model to use. Justify your recommendation.</t>
  </si>
  <si>
    <t xml:space="preserve">(c) Describe two pros and two cons of using stress testing for this model. </t>
  </si>
  <si>
    <t>Question 7(b)</t>
  </si>
  <si>
    <r>
      <t xml:space="preserve">                                                    </t>
    </r>
    <r>
      <rPr>
        <b/>
        <sz val="11"/>
        <color rgb="FF0070C0"/>
        <rFont val="Calibri"/>
        <family val="2"/>
        <scheme val="minor"/>
      </rPr>
      <t>i.</t>
    </r>
    <r>
      <rPr>
        <b/>
        <sz val="11"/>
        <color rgb="FF0070C0"/>
        <rFont val="Times New Roman"/>
        <family val="1"/>
      </rPr>
      <t xml:space="preserve">     </t>
    </r>
    <r>
      <rPr>
        <b/>
        <sz val="11"/>
        <color rgb="FF0070C0"/>
        <rFont val="Calibri"/>
        <family val="2"/>
        <scheme val="minor"/>
      </rPr>
      <t xml:space="preserve"> the current rate method</t>
    </r>
  </si>
  <si>
    <r>
      <t xml:space="preserve">                                                   </t>
    </r>
    <r>
      <rPr>
        <b/>
        <sz val="11"/>
        <color rgb="FF0070C0"/>
        <rFont val="Calibri"/>
        <family val="2"/>
        <scheme val="minor"/>
      </rPr>
      <t>ii.</t>
    </r>
    <r>
      <rPr>
        <b/>
        <sz val="11"/>
        <color rgb="FF0070C0"/>
        <rFont val="Times New Roman"/>
        <family val="1"/>
      </rPr>
      <t xml:space="preserve">     </t>
    </r>
    <r>
      <rPr>
        <b/>
        <sz val="11"/>
        <color rgb="FF0070C0"/>
        <rFont val="Calibri"/>
        <family val="2"/>
        <scheme val="minor"/>
      </rPr>
      <t xml:space="preserve"> the temporal method</t>
    </r>
  </si>
  <si>
    <t>Jan 1 2020</t>
  </si>
  <si>
    <t>Average 2020</t>
  </si>
  <si>
    <t>Income Statement</t>
  </si>
  <si>
    <t>[Potential additional items]</t>
  </si>
  <si>
    <t>Dividends</t>
  </si>
  <si>
    <t>Retained Income</t>
  </si>
  <si>
    <t>Total Liabilities &amp; Equity</t>
  </si>
  <si>
    <r>
      <t>b)</t>
    </r>
    <r>
      <rPr>
        <b/>
        <sz val="11"/>
        <color rgb="FF0070C0"/>
        <rFont val="Times New Roman"/>
        <family val="1"/>
      </rPr>
      <t xml:space="preserve">      </t>
    </r>
    <r>
      <rPr>
        <b/>
        <sz val="11"/>
        <color rgb="FF0070C0"/>
        <rFont val="Calibri"/>
        <family val="2"/>
        <scheme val="minor"/>
      </rPr>
      <t>Provide the income statement and balance sheet (including dividend impact) for Sunshine Spot Insurance for 2020, ignoring taxes, as it will appear in the parent’s consolidated financial statements under:</t>
    </r>
  </si>
  <si>
    <t xml:space="preserve">(i) Calculate the Combined Non-Linearity Surface of the stress test. Show your work. </t>
  </si>
  <si>
    <t>Combined Non-Linearity Surface:</t>
  </si>
  <si>
    <t>Additional Calculation Details:</t>
  </si>
  <si>
    <t>Number of Heavy Lift Calculations:</t>
  </si>
  <si>
    <t>Question 5(f)</t>
  </si>
  <si>
    <t>Question Templates:</t>
  </si>
  <si>
    <t>Case Study Exhibits:</t>
  </si>
  <si>
    <t>General template instructions:</t>
  </si>
  <si>
    <t>For each question part requiring an answer in Excel: 
(1) clearly identify the inputs to the calculations, if necessary
(2) show the necessary interim calculations, adding rows and / or columns, if necessary, and
(3) enter the final answer in some or all of the cells highlighted in yellow, as applicable in each circumstance. 
These cells should contain formulas with links to other calculations in the worksheet.  Minimize the use of hard-coded figures and maximize the number of interim steps in the calculations that would demonstrate your line of thinking.</t>
  </si>
  <si>
    <t>Question 4(c)(i)</t>
  </si>
  <si>
    <t>Question 4(c)(ii)</t>
  </si>
  <si>
    <t xml:space="preserve">Color Coding: </t>
  </si>
  <si>
    <t>Answers and candidate work in yellow highlighted areas</t>
  </si>
  <si>
    <t>Instructions/notes to candidates in red font</t>
  </si>
  <si>
    <t>Previous calculation results from prior tabs in gray highlight</t>
  </si>
  <si>
    <t>Question in blue font</t>
  </si>
  <si>
    <t>Assumptions/given info in green highlight</t>
  </si>
  <si>
    <t>Setup/structure/information provided to candidates in  black font</t>
  </si>
  <si>
    <t>Special functionality in orange highlight</t>
  </si>
  <si>
    <t>How to use this Navigation sheet:</t>
  </si>
  <si>
    <t xml:space="preserve">Links to each question template and case study exhibit/table worksheet can be found on this sheet. 
To go to any one template or case study item, hover the cursor over the desired worksheet and click that worksheet name. 
In cell N1 of every other worksheet is a link to this navigation sheet. Clicking it will return you here. 
When needing to copy information, tables, or data from one sheet to another, you can copy the area needed, click the navigation link to come back to this sheet, and then click the link for the destination worksheet and paste in that worksheet.  </t>
  </si>
  <si>
    <t>NPV for acquiring TP Life:</t>
  </si>
  <si>
    <t>Provide Calculation Details here:</t>
  </si>
  <si>
    <t>NPV of Project Amplify:</t>
  </si>
  <si>
    <t>Value of Option:</t>
  </si>
  <si>
    <t>Decision Tree:</t>
  </si>
  <si>
    <t>Provide Additional Calculation Details here:</t>
  </si>
  <si>
    <t>Justification details here:</t>
  </si>
  <si>
    <t>Heavy  Model
Result ($MM)</t>
  </si>
  <si>
    <t>1-in-200 VaR:</t>
  </si>
  <si>
    <t>95th Percentile Error:</t>
  </si>
  <si>
    <t xml:space="preserve">1,000 calibration scenarios have been run in the selected proxy model, with the output provided. The results of the heavy model for the same 1,000 scenarios are also provided. </t>
  </si>
  <si>
    <t xml:space="preserve">Question 5(e) </t>
  </si>
  <si>
    <t>(e) Assess the appropriateness of the fit of the proxy model.</t>
  </si>
  <si>
    <t>Question 5(d)</t>
  </si>
  <si>
    <t xml:space="preserve">(i) Calculate the 1-in-200 VaR of the calibration scenarios. Show your work. </t>
  </si>
  <si>
    <t xml:space="preserve">(ii) Calculate the 95th Percentile Error of the proxy model. Show your work. </t>
  </si>
  <si>
    <t>Complete the table.</t>
  </si>
  <si>
    <t>i. Determine the profitability percentage for each line of business before allocation of fixed costs. Show your work.</t>
  </si>
  <si>
    <t>(ii) Determine which line of business benefits most from each of the four proposed allocation methods, I-IV. Justify your response.</t>
  </si>
  <si>
    <t xml:space="preserve">Snappy is considering four approaches to allocate its fixed costs:  
(I) Evenly allocated across line of business
(II) Allocation by employee count
(III) Allocation by policy count
(IV) Allocation by face amount
</t>
  </si>
  <si>
    <t>From Q4_c-i tab:</t>
  </si>
  <si>
    <t>Question 4(c)(iii)</t>
  </si>
  <si>
    <t>Question 1(c)(i)</t>
  </si>
  <si>
    <r>
      <t>·</t>
    </r>
    <r>
      <rPr>
        <b/>
        <sz val="11"/>
        <color rgb="FF0070C0"/>
        <rFont val="Times New Roman"/>
        <family val="1"/>
      </rPr>
      <t xml:space="preserve">        </t>
    </r>
    <r>
      <rPr>
        <b/>
        <sz val="11"/>
        <color rgb="FF0070C0"/>
        <rFont val="Calibri"/>
        <family val="2"/>
        <scheme val="minor"/>
      </rPr>
      <t>The organization has an option to only invest $10 million now to get a pilot started</t>
    </r>
  </si>
  <si>
    <r>
      <t>·</t>
    </r>
    <r>
      <rPr>
        <b/>
        <sz val="11"/>
        <color rgb="FF0070C0"/>
        <rFont val="Times New Roman"/>
        <family val="1"/>
      </rPr>
      <t xml:space="preserve">        </t>
    </r>
    <r>
      <rPr>
        <b/>
        <sz val="11"/>
        <color rgb="FF0070C0"/>
        <rFont val="Calibri"/>
        <family val="2"/>
        <scheme val="minor"/>
      </rPr>
      <t>The success rate is still only 30%, and success or failure will be known after one year.</t>
    </r>
  </si>
  <si>
    <r>
      <t>·</t>
    </r>
    <r>
      <rPr>
        <b/>
        <sz val="11"/>
        <color rgb="FF0070C0"/>
        <rFont val="Times New Roman"/>
        <family val="1"/>
      </rPr>
      <t xml:space="preserve">        </t>
    </r>
    <r>
      <rPr>
        <b/>
        <sz val="11"/>
        <color rgb="FF0070C0"/>
        <rFont val="Calibri"/>
        <family val="2"/>
        <scheme val="minor"/>
      </rPr>
      <t xml:space="preserve">If successful:
              o Alternative II will have earned $2 million at the end of year 1.  
              o The additional $10 million investment will be made at the start of year 2.  
              o The projected profit stream in years 2+ remains the same as originally projected.  
</t>
    </r>
  </si>
  <si>
    <r>
      <t>·</t>
    </r>
    <r>
      <rPr>
        <b/>
        <sz val="11"/>
        <color rgb="FF0070C0"/>
        <rFont val="Times New Roman"/>
        <family val="1"/>
      </rPr>
      <t xml:space="preserve">        </t>
    </r>
    <r>
      <rPr>
        <b/>
        <sz val="11"/>
        <color rgb="FF0070C0"/>
        <rFont val="Calibri"/>
        <family val="2"/>
        <scheme val="minor"/>
      </rPr>
      <t>If unsuccessful, Alternative II will have earned $0 at the end of year 1 and will be abandoned</t>
    </r>
  </si>
  <si>
    <t>(i) Calculate the value of the option, using a decision tree. Show your work.</t>
  </si>
  <si>
    <t>After Tax Profits($millions)</t>
  </si>
  <si>
    <t>-  Project Amplify (Alternative II) is expected to have the same profit stream as TP Life 30% of the time, and a profit stream of zeroes 70% of time</t>
  </si>
  <si>
    <t>-  If Darwin purchases TP Life  (Alternative I), Darwin will offer only its own products on the platform and not products from other insurance carriers. Darwin expects the following profit stream:</t>
  </si>
  <si>
    <t>(i) Calculate the NPV for acquiring TP Life (Alternative I) using RPPC’s WACC.</t>
  </si>
  <si>
    <t>(i) Calculate the NPV for Project Amplify (Alternative II) using RPPC’s WACC.</t>
  </si>
  <si>
    <t>Question 1(b)(i)</t>
  </si>
  <si>
    <t>Question 5(e)</t>
  </si>
  <si>
    <t>Navigation</t>
  </si>
  <si>
    <r>
      <t>The formula component for non-linearity between any two risks above (excluding Combined) is of the form: c</t>
    </r>
    <r>
      <rPr>
        <b/>
        <vertAlign val="subscript"/>
        <sz val="11"/>
        <color rgb="FF0070C0"/>
        <rFont val="Calibri"/>
        <family val="2"/>
        <scheme val="minor"/>
      </rPr>
      <t>1</t>
    </r>
    <r>
      <rPr>
        <b/>
        <sz val="11"/>
        <color rgb="FF0070C0"/>
        <rFont val="Calibri"/>
        <family val="2"/>
        <scheme val="minor"/>
      </rPr>
      <t>xy + c</t>
    </r>
    <r>
      <rPr>
        <b/>
        <vertAlign val="subscript"/>
        <sz val="11"/>
        <color rgb="FF0070C0"/>
        <rFont val="Calibri"/>
        <family val="2"/>
        <scheme val="minor"/>
      </rPr>
      <t>2</t>
    </r>
    <r>
      <rPr>
        <b/>
        <sz val="11"/>
        <color rgb="FF0070C0"/>
        <rFont val="Calibri"/>
        <family val="2"/>
        <scheme val="minor"/>
      </rPr>
      <t>xy</t>
    </r>
    <r>
      <rPr>
        <b/>
        <vertAlign val="superscript"/>
        <sz val="11"/>
        <color rgb="FF0070C0"/>
        <rFont val="Calibri"/>
        <family val="2"/>
        <scheme val="minor"/>
      </rPr>
      <t>2</t>
    </r>
    <r>
      <rPr>
        <b/>
        <sz val="11"/>
        <color rgb="FF0070C0"/>
        <rFont val="Calibri"/>
        <family val="2"/>
        <scheme val="minor"/>
      </rPr>
      <t xml:space="preserve"> + c</t>
    </r>
    <r>
      <rPr>
        <b/>
        <vertAlign val="subscript"/>
        <sz val="11"/>
        <color rgb="FF0070C0"/>
        <rFont val="Calibri"/>
        <family val="2"/>
        <scheme val="minor"/>
      </rPr>
      <t>3</t>
    </r>
    <r>
      <rPr>
        <b/>
        <sz val="11"/>
        <color rgb="FF0070C0"/>
        <rFont val="Calibri"/>
        <family val="2"/>
        <scheme val="minor"/>
      </rPr>
      <t>x</t>
    </r>
    <r>
      <rPr>
        <b/>
        <vertAlign val="superscript"/>
        <sz val="11"/>
        <color rgb="FF0070C0"/>
        <rFont val="Calibri"/>
        <family val="2"/>
        <scheme val="minor"/>
      </rPr>
      <t>2</t>
    </r>
    <r>
      <rPr>
        <b/>
        <sz val="11"/>
        <color rgb="FF0070C0"/>
        <rFont val="Calibri"/>
        <family val="2"/>
        <scheme val="minor"/>
      </rPr>
      <t>y + c</t>
    </r>
    <r>
      <rPr>
        <b/>
        <vertAlign val="subscript"/>
        <sz val="11"/>
        <color rgb="FF0070C0"/>
        <rFont val="Calibri"/>
        <family val="2"/>
        <scheme val="minor"/>
      </rPr>
      <t>4</t>
    </r>
    <r>
      <rPr>
        <b/>
        <sz val="11"/>
        <color rgb="FF0070C0"/>
        <rFont val="Calibri"/>
        <family val="2"/>
        <scheme val="minor"/>
      </rPr>
      <t>x</t>
    </r>
    <r>
      <rPr>
        <b/>
        <vertAlign val="superscript"/>
        <sz val="11"/>
        <color rgb="FF0070C0"/>
        <rFont val="Calibri"/>
        <family val="2"/>
        <scheme val="minor"/>
      </rPr>
      <t>2</t>
    </r>
    <r>
      <rPr>
        <b/>
        <sz val="11"/>
        <color rgb="FF0070C0"/>
        <rFont val="Calibri"/>
        <family val="2"/>
        <scheme val="minor"/>
      </rPr>
      <t>y</t>
    </r>
    <r>
      <rPr>
        <b/>
        <vertAlign val="superscript"/>
        <sz val="11"/>
        <color rgb="FF0070C0"/>
        <rFont val="Calibri"/>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</si>
</sst>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_-* #,##0.00_-;\-* #,##0.00_-;_-* &quot;-&quot;??_-;_-@_-"/>
    <numFmt numFmtId="166" formatCode="0.0%"/>
    <numFmt numFmtId="167" formatCode="mmm\ dd\,\ yyyy"/>
    <numFmt numFmtId="168" formatCode="mm/dd/yy;@"/>
    <numFmt numFmtId="169" formatCode="_(* #,##0.0_);_(* \(#,##0.0\);_(* &quot;-&quot;??_);_(@_)"/>
    <numFmt numFmtId="170" formatCode="0.000"/>
    <numFmt numFmtId="171" formatCode="_(&quot;$&quot;* #,##0_);_(&quot;$&quot;* \(#,##0\);_(&quot;$&quot;* &quot;-&quot;??_);_(@_)"/>
    <numFmt numFmtId="172" formatCode="[$-409]mmmm\ d\,\ yyyy;@"/>
  </numFmts>
  <fonts count="72" x14ac:knownFonts="1">
    <font>
      <sz val="11"/>
      <color theme="1"/>
      <name val="Calibri"/>
      <family val="2"/>
      <scheme val="minor"/>
    </font>
    <font>
      <sz val="11"/>
      <color theme="1"/>
      <name val="Calibri"/>
      <family val="2"/>
      <scheme val="minor"/>
    </font>
    <font>
      <b/>
      <sz val="11"/>
      <color theme="1"/>
      <name val="Calibri"/>
      <family val="2"/>
      <scheme val="minor"/>
    </font>
    <font>
      <b/>
      <sz val="12"/>
      <color rgb="FF0070C0"/>
      <name val="Calibri"/>
      <family val="2"/>
      <scheme val="minor"/>
    </font>
    <font>
      <b/>
      <u/>
      <sz val="11"/>
      <color theme="1"/>
      <name val="Calibri"/>
      <family val="2"/>
      <scheme val="minor"/>
    </font>
    <font>
      <sz val="11"/>
      <color rgb="FF000000"/>
      <name val="Calibri"/>
      <family val="2"/>
      <scheme val="minor"/>
    </font>
    <font>
      <b/>
      <u/>
      <sz val="12"/>
      <color theme="1"/>
      <name val="Calibri"/>
      <family val="2"/>
      <scheme val="minor"/>
    </font>
    <font>
      <b/>
      <sz val="12"/>
      <color theme="1"/>
      <name val="Calibri"/>
      <family val="2"/>
      <scheme val="minor"/>
    </font>
    <fon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8"/>
      <color theme="1"/>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color indexed="8"/>
      <name val="Verdan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Calibri"/>
      <family val="2"/>
      <scheme val="minor"/>
    </font>
    <font>
      <sz val="12"/>
      <color theme="1"/>
      <name val="Calibri"/>
      <family val="2"/>
      <scheme val="minor"/>
    </font>
    <font>
      <sz val="10"/>
      <color theme="1"/>
      <name val="Calibri"/>
      <family val="2"/>
      <scheme val="minor"/>
    </font>
    <font>
      <b/>
      <sz val="12"/>
      <color rgb="FF000000"/>
      <name val="Calibri"/>
      <family val="2"/>
    </font>
    <font>
      <b/>
      <sz val="11"/>
      <color rgb="FF000000"/>
      <name val="Calibri"/>
      <family val="2"/>
    </font>
    <font>
      <sz val="11"/>
      <color theme="1"/>
      <name val="Calibri"/>
      <family val="2"/>
    </font>
    <font>
      <b/>
      <sz val="13"/>
      <color theme="1"/>
      <name val="Calibri"/>
      <family val="2"/>
      <scheme val="minor"/>
    </font>
    <font>
      <b/>
      <sz val="10.5"/>
      <color theme="1"/>
      <name val="Calibri"/>
      <family val="2"/>
      <scheme val="minor"/>
    </font>
    <font>
      <b/>
      <sz val="14"/>
      <color theme="1"/>
      <name val="Calibri"/>
      <family val="2"/>
      <scheme val="minor"/>
    </font>
    <font>
      <b/>
      <sz val="10"/>
      <color theme="1"/>
      <name val="Calibri"/>
      <family val="2"/>
      <scheme val="minor"/>
    </font>
    <font>
      <i/>
      <sz val="10"/>
      <color theme="1"/>
      <name val="Calibri"/>
      <family val="2"/>
      <scheme val="minor"/>
    </font>
    <font>
      <u/>
      <sz val="11"/>
      <color theme="10"/>
      <name val="Calibri"/>
      <family val="2"/>
      <scheme val="minor"/>
    </font>
    <font>
      <u/>
      <sz val="10"/>
      <color indexed="39"/>
      <name val="Arial"/>
      <family val="2"/>
    </font>
    <font>
      <sz val="10"/>
      <color theme="0" tint="-0.89999084444715716"/>
      <name val="Arial"/>
      <family val="2"/>
    </font>
    <font>
      <b/>
      <sz val="14"/>
      <name val="Calibri"/>
      <family val="2"/>
      <scheme val="minor"/>
    </font>
    <font>
      <b/>
      <sz val="14"/>
      <color indexed="62"/>
      <name val="Arial"/>
      <family val="2"/>
    </font>
    <font>
      <i/>
      <sz val="12"/>
      <name val="Calibri"/>
      <family val="2"/>
      <scheme val="minor"/>
    </font>
    <font>
      <i/>
      <sz val="11"/>
      <name val="Calibri"/>
      <family val="2"/>
      <scheme val="minor"/>
    </font>
    <font>
      <b/>
      <sz val="11"/>
      <name val="Calibri"/>
      <family val="2"/>
      <scheme val="minor"/>
    </font>
    <font>
      <sz val="9"/>
      <name val="Arial"/>
      <family val="2"/>
    </font>
    <font>
      <sz val="9"/>
      <color indexed="55"/>
      <name val="Arial"/>
      <family val="2"/>
    </font>
    <font>
      <sz val="11"/>
      <name val="Calibri"/>
      <family val="2"/>
      <scheme val="minor"/>
    </font>
    <font>
      <sz val="10"/>
      <color indexed="55"/>
      <name val="Arial"/>
      <family val="2"/>
    </font>
    <font>
      <b/>
      <sz val="10"/>
      <name val="Arial"/>
      <family val="2"/>
    </font>
    <font>
      <b/>
      <sz val="14"/>
      <name val="Arial"/>
      <family val="2"/>
    </font>
    <font>
      <b/>
      <sz val="12"/>
      <name val="Arial"/>
      <family val="2"/>
    </font>
    <font>
      <i/>
      <sz val="10"/>
      <name val="Calibri"/>
      <family val="2"/>
      <scheme val="minor"/>
    </font>
    <font>
      <b/>
      <sz val="10"/>
      <name val="Calibri"/>
      <family val="2"/>
      <scheme val="minor"/>
    </font>
    <font>
      <sz val="10"/>
      <name val="Calibri"/>
      <family val="2"/>
      <scheme val="minor"/>
    </font>
    <font>
      <u val="singleAccounting"/>
      <sz val="10"/>
      <name val="Calibri"/>
      <family val="2"/>
      <scheme val="minor"/>
    </font>
    <font>
      <b/>
      <sz val="13"/>
      <name val="Calibri"/>
      <family val="2"/>
      <scheme val="minor"/>
    </font>
    <font>
      <b/>
      <sz val="11"/>
      <color rgb="FF0070C0"/>
      <name val="Calibri"/>
      <family val="2"/>
      <scheme val="minor"/>
    </font>
    <font>
      <sz val="11"/>
      <color rgb="FF0070C0"/>
      <name val="Calibri"/>
      <family val="2"/>
      <scheme val="minor"/>
    </font>
    <font>
      <b/>
      <sz val="16"/>
      <color theme="1"/>
      <name val="Calibri"/>
      <family val="2"/>
      <scheme val="minor"/>
    </font>
    <font>
      <sz val="11"/>
      <color rgb="FF3333FF"/>
      <name val="Calibri"/>
      <family val="2"/>
      <scheme val="minor"/>
    </font>
    <font>
      <b/>
      <sz val="11"/>
      <color rgb="FFFF0000"/>
      <name val="Calibri"/>
      <family val="2"/>
      <scheme val="minor"/>
    </font>
    <font>
      <sz val="11"/>
      <color rgb="FFFF0000"/>
      <name val="Calibri"/>
      <family val="2"/>
      <scheme val="minor"/>
    </font>
    <font>
      <b/>
      <sz val="11"/>
      <color rgb="FF0070C0"/>
      <name val="Times New Roman"/>
      <family val="1"/>
    </font>
    <font>
      <b/>
      <sz val="12"/>
      <color rgb="FFFF0000"/>
      <name val="Calibri"/>
      <family val="2"/>
      <scheme val="minor"/>
    </font>
    <font>
      <b/>
      <u/>
      <sz val="11"/>
      <name val="Calibri"/>
      <family val="2"/>
      <scheme val="minor"/>
    </font>
    <font>
      <b/>
      <sz val="11"/>
      <color rgb="FF0070C0"/>
      <name val="Symbol"/>
      <family val="1"/>
      <charset val="2"/>
    </font>
    <font>
      <b/>
      <vertAlign val="subscript"/>
      <sz val="11"/>
      <color rgb="FF0070C0"/>
      <name val="Calibri"/>
      <family val="2"/>
      <scheme val="minor"/>
    </font>
    <font>
      <b/>
      <vertAlign val="superscript"/>
      <sz val="11"/>
      <color rgb="FF0070C0"/>
      <name val="Calibri"/>
      <family val="2"/>
      <scheme val="minor"/>
    </font>
  </fonts>
  <fills count="31">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249977111117893"/>
        <bgColor indexed="64"/>
      </patternFill>
    </fill>
    <fill>
      <patternFill patternType="solid">
        <fgColor indexed="9"/>
        <bgColor indexed="64"/>
      </patternFill>
    </fill>
    <fill>
      <patternFill patternType="solid">
        <fgColor rgb="FF00B050"/>
        <bgColor indexed="64"/>
      </patternFill>
    </fill>
    <fill>
      <patternFill patternType="solid">
        <fgColor rgb="FFFFC000"/>
        <bgColor indexed="64"/>
      </patternFill>
    </fill>
    <fill>
      <patternFill patternType="solid">
        <fgColor theme="0" tint="-0.34998626667073579"/>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style="thin">
        <color indexed="64"/>
      </right>
      <top/>
      <bottom/>
      <diagonal/>
    </border>
    <border>
      <left/>
      <right style="thick">
        <color indexed="9"/>
      </right>
      <top/>
      <bottom style="medium">
        <color indexed="23"/>
      </bottom>
      <diagonal/>
    </border>
    <border>
      <left style="thick">
        <color indexed="9"/>
      </left>
      <right style="thick">
        <color indexed="9"/>
      </right>
      <top/>
      <bottom/>
      <diagonal/>
    </border>
    <border>
      <left/>
      <right/>
      <top style="thin">
        <color rgb="FF505050"/>
      </top>
      <bottom style="thin">
        <color rgb="FF505050"/>
      </bottom>
      <diagonal/>
    </border>
    <border>
      <left/>
      <right/>
      <top/>
      <bottom style="medium">
        <color rgb="FF505050"/>
      </bottom>
      <diagonal/>
    </border>
    <border>
      <left/>
      <right/>
      <top style="thin">
        <color rgb="FF505050"/>
      </top>
      <bottom style="medium">
        <color rgb="FF50505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8">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0" fontId="8" fillId="0" borderId="0"/>
    <xf numFmtId="0" fontId="8"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0" fontId="11" fillId="4" borderId="0" applyNumberFormat="0" applyBorder="0" applyAlignment="0" applyProtection="0"/>
    <xf numFmtId="0" fontId="12" fillId="21" borderId="15" applyNumberFormat="0" applyAlignment="0" applyProtection="0"/>
    <xf numFmtId="0" fontId="13" fillId="22" borderId="16" applyNumberFormat="0" applyAlignment="0" applyProtection="0"/>
    <xf numFmtId="165" fontId="1" fillId="0" borderId="0" applyFont="0" applyFill="0" applyBorder="0" applyAlignment="0" applyProtection="0"/>
    <xf numFmtId="165" fontId="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165"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6" fillId="0" borderId="0" applyNumberFormat="0" applyFill="0" applyBorder="0" applyAlignment="0" applyProtection="0"/>
    <xf numFmtId="0" fontId="17" fillId="5" borderId="0" applyNumberFormat="0" applyBorder="0" applyAlignment="0" applyProtection="0"/>
    <xf numFmtId="0" fontId="18" fillId="0" borderId="17" applyNumberFormat="0" applyFill="0" applyAlignment="0" applyProtection="0"/>
    <xf numFmtId="0" fontId="19" fillId="0" borderId="18" applyNumberFormat="0" applyFill="0" applyAlignment="0" applyProtection="0"/>
    <xf numFmtId="0" fontId="20" fillId="0" borderId="19" applyNumberFormat="0" applyFill="0" applyAlignment="0" applyProtection="0"/>
    <xf numFmtId="0" fontId="20" fillId="0" borderId="0" applyNumberFormat="0" applyFill="0" applyBorder="0" applyAlignment="0" applyProtection="0"/>
    <xf numFmtId="0" fontId="21" fillId="8" borderId="15" applyNumberFormat="0" applyAlignment="0" applyProtection="0"/>
    <xf numFmtId="0" fontId="22" fillId="0" borderId="20" applyNumberFormat="0" applyFill="0" applyAlignment="0" applyProtection="0"/>
    <xf numFmtId="0" fontId="23" fillId="23" borderId="0" applyNumberFormat="0" applyBorder="0" applyAlignment="0" applyProtection="0"/>
    <xf numFmtId="0" fontId="1" fillId="0" borderId="0"/>
    <xf numFmtId="0" fontId="24" fillId="0" borderId="0" applyNumberFormat="0" applyFill="0" applyBorder="0" applyProtection="0">
      <alignment vertical="top" wrapText="1"/>
    </xf>
    <xf numFmtId="0" fontId="14" fillId="0" borderId="0"/>
    <xf numFmtId="0" fontId="14" fillId="0" borderId="0"/>
    <xf numFmtId="0" fontId="14" fillId="0" borderId="0"/>
    <xf numFmtId="0" fontId="9" fillId="0" borderId="0"/>
    <xf numFmtId="0" fontId="14" fillId="0" borderId="0"/>
    <xf numFmtId="0" fontId="14" fillId="0" borderId="0"/>
    <xf numFmtId="0" fontId="14"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24" borderId="21" applyNumberFormat="0" applyFont="0" applyAlignment="0" applyProtection="0"/>
    <xf numFmtId="0" fontId="25" fillId="21" borderId="22" applyNumberFormat="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 fillId="0" borderId="0" applyFont="0" applyFill="0" applyBorder="0" applyAlignment="0" applyProtection="0"/>
    <xf numFmtId="0" fontId="26" fillId="0" borderId="0" applyNumberFormat="0" applyFill="0" applyBorder="0" applyAlignment="0" applyProtection="0"/>
    <xf numFmtId="0" fontId="27" fillId="0" borderId="23" applyNumberFormat="0" applyFill="0" applyAlignment="0" applyProtection="0"/>
    <xf numFmtId="0" fontId="28" fillId="0" borderId="0" applyNumberFormat="0" applyFill="0" applyBorder="0" applyAlignment="0" applyProtection="0"/>
    <xf numFmtId="0" fontId="30" fillId="0" borderId="0"/>
    <xf numFmtId="0" fontId="40" fillId="0" borderId="0" applyNumberFormat="0" applyFill="0" applyBorder="0" applyAlignment="0" applyProtection="0"/>
    <xf numFmtId="44" fontId="1" fillId="0" borderId="0" applyFont="0" applyFill="0" applyBorder="0" applyAlignment="0" applyProtection="0"/>
  </cellStyleXfs>
  <cellXfs count="345">
    <xf numFmtId="0" fontId="0" fillId="0" borderId="0" xfId="0"/>
    <xf numFmtId="0" fontId="0" fillId="0" borderId="0" xfId="0" applyAlignment="1">
      <alignment horizontal="center"/>
    </xf>
    <xf numFmtId="0" fontId="4" fillId="0" borderId="0" xfId="0" applyFont="1" applyAlignment="1">
      <alignment horizontal="center" wrapText="1"/>
    </xf>
    <xf numFmtId="0" fontId="3" fillId="0" borderId="0" xfId="0" applyFont="1" applyAlignment="1">
      <alignment horizontal="left" wrapText="1"/>
    </xf>
    <xf numFmtId="4" fontId="0" fillId="0" borderId="0" xfId="0" applyNumberFormat="1" applyAlignment="1">
      <alignment horizontal="center"/>
    </xf>
    <xf numFmtId="0" fontId="4" fillId="0" borderId="0" xfId="0" applyFont="1" applyAlignment="1">
      <alignment horizontal="right"/>
    </xf>
    <xf numFmtId="0" fontId="0" fillId="2" borderId="0" xfId="0" applyFill="1"/>
    <xf numFmtId="0" fontId="0" fillId="2" borderId="8" xfId="0" applyFill="1" applyBorder="1"/>
    <xf numFmtId="0" fontId="0" fillId="2" borderId="7" xfId="0" applyFill="1" applyBorder="1"/>
    <xf numFmtId="0" fontId="0" fillId="2" borderId="9" xfId="0" applyFill="1" applyBorder="1"/>
    <xf numFmtId="0" fontId="0" fillId="2" borderId="10" xfId="0" applyFill="1" applyBorder="1"/>
    <xf numFmtId="164" fontId="0" fillId="2" borderId="0" xfId="1" applyNumberFormat="1" applyFont="1" applyFill="1" applyBorder="1"/>
    <xf numFmtId="164" fontId="0" fillId="2" borderId="10" xfId="1" applyNumberFormat="1" applyFont="1" applyFill="1" applyBorder="1"/>
    <xf numFmtId="0" fontId="0" fillId="2" borderId="11" xfId="0" applyFill="1" applyBorder="1"/>
    <xf numFmtId="164" fontId="0" fillId="0" borderId="0" xfId="1" applyNumberFormat="1" applyFont="1"/>
    <xf numFmtId="0" fontId="0" fillId="25" borderId="0" xfId="0" applyFill="1"/>
    <xf numFmtId="43" fontId="0" fillId="2" borderId="0" xfId="1" applyFont="1" applyFill="1"/>
    <xf numFmtId="0" fontId="2" fillId="0" borderId="0" xfId="0" applyFont="1"/>
    <xf numFmtId="0" fontId="0" fillId="0" borderId="0" xfId="0" applyAlignment="1">
      <alignment horizontal="left"/>
    </xf>
    <xf numFmtId="43" fontId="0" fillId="2" borderId="0" xfId="0" applyNumberFormat="1" applyFill="1"/>
    <xf numFmtId="43" fontId="0" fillId="0" borderId="0" xfId="0" applyNumberFormat="1"/>
    <xf numFmtId="43" fontId="0" fillId="2" borderId="0" xfId="1" applyFont="1" applyFill="1" applyBorder="1"/>
    <xf numFmtId="0" fontId="3" fillId="0" borderId="0" xfId="0" applyFont="1"/>
    <xf numFmtId="0" fontId="3" fillId="0" borderId="0" xfId="0" applyFont="1" applyAlignment="1">
      <alignment horizontal="left" vertical="center"/>
    </xf>
    <xf numFmtId="0" fontId="31" fillId="0" borderId="0" xfId="0" applyFont="1"/>
    <xf numFmtId="0" fontId="3" fillId="0" borderId="0" xfId="0" applyFont="1" applyAlignment="1">
      <alignment horizontal="left" vertical="center" indent="5"/>
    </xf>
    <xf numFmtId="0" fontId="3" fillId="0" borderId="0" xfId="0" applyFont="1" applyAlignment="1">
      <alignment vertical="center"/>
    </xf>
    <xf numFmtId="0" fontId="2" fillId="0" borderId="12" xfId="0" applyFont="1" applyBorder="1"/>
    <xf numFmtId="164" fontId="0" fillId="0" borderId="12" xfId="1" applyNumberFormat="1" applyFont="1" applyBorder="1"/>
    <xf numFmtId="0" fontId="0" fillId="0" borderId="12" xfId="0" applyBorder="1"/>
    <xf numFmtId="0" fontId="0" fillId="0" borderId="12" xfId="0" applyBorder="1" applyAlignment="1">
      <alignment vertical="center" wrapText="1"/>
    </xf>
    <xf numFmtId="0" fontId="30" fillId="0" borderId="0" xfId="0" applyFont="1"/>
    <xf numFmtId="0" fontId="0" fillId="0" borderId="3" xfId="0" applyBorder="1" applyAlignment="1">
      <alignment vertical="center" wrapText="1"/>
    </xf>
    <xf numFmtId="3" fontId="0" fillId="0" borderId="0" xfId="0" applyNumberFormat="1"/>
    <xf numFmtId="0" fontId="34" fillId="0" borderId="0" xfId="0" applyFont="1"/>
    <xf numFmtId="0" fontId="33" fillId="0" borderId="12" xfId="0" applyFont="1" applyBorder="1" applyAlignment="1">
      <alignment vertical="top"/>
    </xf>
    <xf numFmtId="167" fontId="33" fillId="0" borderId="12" xfId="0" applyNumberFormat="1" applyFont="1" applyBorder="1" applyAlignment="1">
      <alignment vertical="center" wrapText="1"/>
    </xf>
    <xf numFmtId="0" fontId="34" fillId="0" borderId="26" xfId="0" applyFont="1" applyBorder="1"/>
    <xf numFmtId="0" fontId="34" fillId="0" borderId="27" xfId="0" applyFont="1" applyBorder="1"/>
    <xf numFmtId="0" fontId="34" fillId="0" borderId="12" xfId="0" applyFont="1" applyBorder="1"/>
    <xf numFmtId="37" fontId="34" fillId="0" borderId="12" xfId="0" applyNumberFormat="1" applyFont="1" applyBorder="1"/>
    <xf numFmtId="0" fontId="33" fillId="0" borderId="12" xfId="0" applyFont="1" applyBorder="1"/>
    <xf numFmtId="37" fontId="33" fillId="0" borderId="12" xfId="0" applyNumberFormat="1" applyFont="1" applyBorder="1"/>
    <xf numFmtId="1" fontId="0" fillId="0" borderId="0" xfId="0" applyNumberFormat="1"/>
    <xf numFmtId="0" fontId="33" fillId="0" borderId="26" xfId="0" applyFont="1" applyBorder="1"/>
    <xf numFmtId="37" fontId="33" fillId="0" borderId="26" xfId="0" applyNumberFormat="1" applyFont="1" applyBorder="1"/>
    <xf numFmtId="0" fontId="33" fillId="0" borderId="27" xfId="0" applyFont="1" applyBorder="1"/>
    <xf numFmtId="39" fontId="33" fillId="0" borderId="12" xfId="0" applyNumberFormat="1" applyFont="1" applyBorder="1"/>
    <xf numFmtId="15" fontId="0" fillId="0" borderId="0" xfId="0" applyNumberFormat="1"/>
    <xf numFmtId="37" fontId="0" fillId="0" borderId="0" xfId="0" applyNumberFormat="1"/>
    <xf numFmtId="0" fontId="2" fillId="0" borderId="12" xfId="0" applyFont="1" applyBorder="1" applyAlignment="1">
      <alignment vertical="top"/>
    </xf>
    <xf numFmtId="167" fontId="2" fillId="0" borderId="12" xfId="0" applyNumberFormat="1" applyFont="1" applyBorder="1" applyAlignment="1">
      <alignment horizontal="center" vertical="top"/>
    </xf>
    <xf numFmtId="37" fontId="0" fillId="0" borderId="12" xfId="0" applyNumberFormat="1" applyBorder="1"/>
    <xf numFmtId="37" fontId="2" fillId="0" borderId="12" xfId="0" applyNumberFormat="1" applyFont="1" applyBorder="1"/>
    <xf numFmtId="0" fontId="0" fillId="0" borderId="26" xfId="0" applyBorder="1"/>
    <xf numFmtId="37" fontId="0" fillId="0" borderId="26" xfId="0" applyNumberFormat="1" applyBorder="1"/>
    <xf numFmtId="0" fontId="0" fillId="0" borderId="27" xfId="0" applyBorder="1"/>
    <xf numFmtId="37" fontId="0" fillId="0" borderId="27" xfId="0" applyNumberFormat="1" applyBorder="1"/>
    <xf numFmtId="0" fontId="2" fillId="0" borderId="27" xfId="0" applyFont="1" applyBorder="1"/>
    <xf numFmtId="0" fontId="7" fillId="0" borderId="0" xfId="0" applyFont="1"/>
    <xf numFmtId="37" fontId="2" fillId="0" borderId="27" xfId="0" applyNumberFormat="1" applyFont="1" applyBorder="1"/>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37" fontId="2" fillId="0" borderId="4" xfId="0" applyNumberFormat="1" applyFont="1" applyBorder="1" applyAlignment="1">
      <alignment vertical="center" wrapText="1"/>
    </xf>
    <xf numFmtId="37" fontId="0" fillId="0" borderId="4" xfId="0" applyNumberFormat="1" applyBorder="1" applyAlignment="1">
      <alignment vertical="center" wrapText="1"/>
    </xf>
    <xf numFmtId="1" fontId="2" fillId="0" borderId="1" xfId="0" applyNumberFormat="1" applyFont="1" applyBorder="1" applyAlignment="1">
      <alignment horizontal="right" vertical="center" wrapText="1"/>
    </xf>
    <xf numFmtId="0" fontId="7" fillId="0" borderId="0" xfId="0" applyFont="1" applyAlignment="1">
      <alignment vertical="center" wrapText="1"/>
    </xf>
    <xf numFmtId="1" fontId="30" fillId="0" borderId="0" xfId="0" applyNumberFormat="1" applyFont="1" applyAlignment="1">
      <alignment horizontal="center" vertical="center" wrapText="1"/>
    </xf>
    <xf numFmtId="0" fontId="36" fillId="0" borderId="0" xfId="0" applyFont="1" applyAlignment="1">
      <alignment vertical="center"/>
    </xf>
    <xf numFmtId="0" fontId="2" fillId="0" borderId="12" xfId="0" applyFont="1" applyBorder="1" applyAlignment="1">
      <alignment vertical="center" wrapText="1"/>
    </xf>
    <xf numFmtId="0" fontId="2" fillId="0" borderId="12" xfId="0" applyFont="1" applyBorder="1" applyAlignment="1">
      <alignment horizontal="right" wrapText="1"/>
    </xf>
    <xf numFmtId="0" fontId="0" fillId="0" borderId="12" xfId="0" applyBorder="1" applyAlignment="1">
      <alignment horizontal="right" wrapText="1"/>
    </xf>
    <xf numFmtId="37" fontId="0" fillId="0" borderId="12" xfId="1" applyNumberFormat="1" applyFont="1" applyFill="1" applyBorder="1" applyAlignment="1">
      <alignment horizontal="right" wrapText="1"/>
    </xf>
    <xf numFmtId="37" fontId="2" fillId="0" borderId="12" xfId="1" applyNumberFormat="1" applyFont="1" applyFill="1" applyBorder="1" applyAlignment="1">
      <alignment horizontal="right" wrapText="1"/>
    </xf>
    <xf numFmtId="3" fontId="2" fillId="0" borderId="12" xfId="0" applyNumberFormat="1" applyFont="1" applyBorder="1" applyAlignment="1">
      <alignment vertical="center" wrapText="1"/>
    </xf>
    <xf numFmtId="1" fontId="2" fillId="0" borderId="12" xfId="0" applyNumberFormat="1" applyFont="1" applyBorder="1"/>
    <xf numFmtId="37" fontId="0" fillId="0" borderId="12" xfId="0" applyNumberFormat="1" applyBorder="1" applyAlignment="1">
      <alignment vertical="center" wrapText="1"/>
    </xf>
    <xf numFmtId="37" fontId="1" fillId="0" borderId="12" xfId="0" applyNumberFormat="1" applyFont="1" applyBorder="1" applyAlignment="1">
      <alignment vertical="center" wrapText="1"/>
    </xf>
    <xf numFmtId="37" fontId="2" fillId="0" borderId="12" xfId="0" applyNumberFormat="1" applyFont="1" applyBorder="1" applyAlignment="1">
      <alignment vertical="center" wrapText="1"/>
    </xf>
    <xf numFmtId="37" fontId="5" fillId="0" borderId="12" xfId="0" applyNumberFormat="1" applyFont="1" applyBorder="1" applyAlignment="1">
      <alignment vertical="center" wrapText="1"/>
    </xf>
    <xf numFmtId="0" fontId="39" fillId="0" borderId="5" xfId="0" applyFont="1" applyBorder="1"/>
    <xf numFmtId="0" fontId="31" fillId="0" borderId="6" xfId="0" applyFont="1" applyBorder="1"/>
    <xf numFmtId="0" fontId="38" fillId="0" borderId="12" xfId="0" applyFont="1" applyBorder="1"/>
    <xf numFmtId="0" fontId="38" fillId="0" borderId="25" xfId="0" applyFont="1" applyBorder="1"/>
    <xf numFmtId="0" fontId="31" fillId="0" borderId="28" xfId="0" applyFont="1" applyBorder="1"/>
    <xf numFmtId="37" fontId="31" fillId="0" borderId="12" xfId="0" applyNumberFormat="1" applyFont="1" applyBorder="1"/>
    <xf numFmtId="0" fontId="38" fillId="0" borderId="9" xfId="0" applyFont="1" applyBorder="1"/>
    <xf numFmtId="0" fontId="31" fillId="0" borderId="11" xfId="0" applyFont="1" applyBorder="1"/>
    <xf numFmtId="9" fontId="30" fillId="0" borderId="0" xfId="2" applyFont="1" applyFill="1"/>
    <xf numFmtId="41" fontId="30" fillId="0" borderId="0" xfId="0" applyNumberFormat="1" applyFont="1"/>
    <xf numFmtId="41" fontId="30" fillId="0" borderId="0" xfId="2" applyNumberFormat="1" applyFont="1" applyFill="1"/>
    <xf numFmtId="5" fontId="0" fillId="0" borderId="0" xfId="0" applyNumberFormat="1"/>
    <xf numFmtId="0" fontId="38" fillId="0" borderId="5" xfId="0" applyFont="1" applyBorder="1"/>
    <xf numFmtId="41" fontId="38" fillId="0" borderId="6" xfId="0" applyNumberFormat="1" applyFont="1" applyBorder="1" applyAlignment="1">
      <alignment horizontal="right"/>
    </xf>
    <xf numFmtId="41" fontId="38" fillId="0" borderId="0" xfId="0" applyNumberFormat="1" applyFont="1" applyAlignment="1">
      <alignment horizontal="right"/>
    </xf>
    <xf numFmtId="41" fontId="38" fillId="0" borderId="26" xfId="0" applyNumberFormat="1" applyFont="1" applyBorder="1" applyAlignment="1">
      <alignment horizontal="right"/>
    </xf>
    <xf numFmtId="0" fontId="39" fillId="0" borderId="9" xfId="0" applyFont="1" applyBorder="1"/>
    <xf numFmtId="0" fontId="38" fillId="0" borderId="8" xfId="0" applyFont="1" applyBorder="1" applyAlignment="1">
      <alignment horizontal="right"/>
    </xf>
    <xf numFmtId="0" fontId="38" fillId="0" borderId="0" xfId="0" applyFont="1" applyAlignment="1">
      <alignment horizontal="right"/>
    </xf>
    <xf numFmtId="0" fontId="38" fillId="0" borderId="29" xfId="0" applyFont="1" applyBorder="1" applyAlignment="1">
      <alignment horizontal="right"/>
    </xf>
    <xf numFmtId="0" fontId="31" fillId="0" borderId="10" xfId="0" applyFont="1" applyBorder="1"/>
    <xf numFmtId="41" fontId="31" fillId="0" borderId="12" xfId="0" applyNumberFormat="1" applyFont="1" applyBorder="1"/>
    <xf numFmtId="0" fontId="31" fillId="0" borderId="24" xfId="0" applyFont="1" applyBorder="1"/>
    <xf numFmtId="0" fontId="38" fillId="0" borderId="0" xfId="0" applyFont="1"/>
    <xf numFmtId="41" fontId="0" fillId="0" borderId="0" xfId="0" applyNumberFormat="1"/>
    <xf numFmtId="37" fontId="31" fillId="0" borderId="12" xfId="0" applyNumberFormat="1" applyFont="1" applyBorder="1" applyAlignment="1">
      <alignment horizontal="right"/>
    </xf>
    <xf numFmtId="43" fontId="31" fillId="0" borderId="0" xfId="0" applyNumberFormat="1" applyFont="1"/>
    <xf numFmtId="6" fontId="31" fillId="0" borderId="0" xfId="0" applyNumberFormat="1" applyFont="1"/>
    <xf numFmtId="0" fontId="31" fillId="0" borderId="12" xfId="0" applyFont="1" applyBorder="1"/>
    <xf numFmtId="37" fontId="38" fillId="0" borderId="12" xfId="0" applyNumberFormat="1" applyFont="1" applyBorder="1"/>
    <xf numFmtId="0" fontId="41" fillId="0" borderId="0" xfId="106" applyNumberFormat="1" applyFont="1" applyBorder="1" applyAlignment="1" applyProtection="1">
      <alignment horizontal="center" wrapText="1"/>
    </xf>
    <xf numFmtId="0" fontId="42" fillId="0" borderId="0" xfId="0" applyFont="1"/>
    <xf numFmtId="0" fontId="44" fillId="0" borderId="0" xfId="0" applyFont="1"/>
    <xf numFmtId="0" fontId="46" fillId="0" borderId="12" xfId="0" applyFont="1" applyBorder="1"/>
    <xf numFmtId="1" fontId="47" fillId="0" borderId="12" xfId="0" applyNumberFormat="1" applyFont="1" applyBorder="1" applyAlignment="1" applyProtection="1">
      <alignment horizontal="right" wrapText="1"/>
      <protection locked="0"/>
    </xf>
    <xf numFmtId="0" fontId="48" fillId="0" borderId="0" xfId="0" applyFont="1"/>
    <xf numFmtId="0" fontId="49" fillId="27" borderId="30" xfId="0" applyFont="1" applyFill="1" applyBorder="1" applyAlignment="1">
      <alignment horizontal="right" wrapText="1"/>
    </xf>
    <xf numFmtId="49" fontId="50" fillId="0" borderId="12" xfId="0" applyNumberFormat="1" applyFont="1" applyBorder="1" applyAlignment="1" applyProtection="1">
      <alignment wrapText="1"/>
      <protection locked="0"/>
    </xf>
    <xf numFmtId="37" fontId="50" fillId="0" borderId="12" xfId="0" applyNumberFormat="1" applyFont="1" applyBorder="1" applyAlignment="1" applyProtection="1">
      <alignment horizontal="right" wrapText="1"/>
      <protection locked="0"/>
    </xf>
    <xf numFmtId="0" fontId="51" fillId="27" borderId="30" xfId="0" applyFont="1" applyFill="1" applyBorder="1" applyAlignment="1">
      <alignment horizontal="right" wrapText="1"/>
    </xf>
    <xf numFmtId="49" fontId="47" fillId="0" borderId="12" xfId="0" applyNumberFormat="1" applyFont="1" applyBorder="1" applyAlignment="1" applyProtection="1">
      <alignment wrapText="1"/>
      <protection locked="0"/>
    </xf>
    <xf numFmtId="37" fontId="47" fillId="0" borderId="12" xfId="0" applyNumberFormat="1" applyFont="1" applyBorder="1" applyAlignment="1" applyProtection="1">
      <alignment horizontal="right" wrapText="1"/>
      <protection locked="0"/>
    </xf>
    <xf numFmtId="0" fontId="52" fillId="0" borderId="0" xfId="0" applyFont="1"/>
    <xf numFmtId="0" fontId="0" fillId="0" borderId="31" xfId="0" applyBorder="1"/>
    <xf numFmtId="0" fontId="42" fillId="0" borderId="31" xfId="0" applyFont="1" applyBorder="1"/>
    <xf numFmtId="3" fontId="42" fillId="0" borderId="0" xfId="0" applyNumberFormat="1" applyFont="1"/>
    <xf numFmtId="0" fontId="29" fillId="0" borderId="0" xfId="0" applyFont="1"/>
    <xf numFmtId="0" fontId="14" fillId="0" borderId="0" xfId="0" applyFont="1"/>
    <xf numFmtId="0" fontId="55" fillId="0" borderId="12" xfId="0" applyFont="1" applyBorder="1"/>
    <xf numFmtId="168" fontId="56" fillId="0" borderId="12" xfId="1" applyNumberFormat="1" applyFont="1" applyBorder="1" applyAlignment="1">
      <alignment horizontal="center" wrapText="1"/>
    </xf>
    <xf numFmtId="49" fontId="56" fillId="0" borderId="12" xfId="0" applyNumberFormat="1" applyFont="1" applyBorder="1" applyAlignment="1" applyProtection="1">
      <alignment wrapText="1"/>
      <protection locked="0"/>
    </xf>
    <xf numFmtId="0" fontId="57" fillId="0" borderId="12" xfId="0" applyFont="1" applyBorder="1"/>
    <xf numFmtId="0" fontId="14" fillId="0" borderId="32" xfId="0" applyFont="1" applyBorder="1"/>
    <xf numFmtId="37" fontId="57" fillId="0" borderId="12" xfId="1" applyNumberFormat="1" applyFont="1" applyBorder="1" applyAlignment="1"/>
    <xf numFmtId="37" fontId="58" fillId="0" borderId="12" xfId="1" applyNumberFormat="1" applyFont="1" applyBorder="1" applyAlignment="1"/>
    <xf numFmtId="43" fontId="14" fillId="0" borderId="0" xfId="0" applyNumberFormat="1" applyFont="1"/>
    <xf numFmtId="37" fontId="57" fillId="0" borderId="12" xfId="1" applyNumberFormat="1" applyFont="1" applyBorder="1"/>
    <xf numFmtId="0" fontId="14" fillId="0" borderId="33" xfId="0" applyFont="1" applyBorder="1"/>
    <xf numFmtId="0" fontId="56" fillId="0" borderId="12" xfId="0" applyFont="1" applyBorder="1"/>
    <xf numFmtId="37" fontId="56" fillId="0" borderId="12" xfId="1" applyNumberFormat="1" applyFont="1" applyBorder="1"/>
    <xf numFmtId="37" fontId="56" fillId="0" borderId="12" xfId="1" applyNumberFormat="1" applyFont="1" applyBorder="1" applyAlignment="1"/>
    <xf numFmtId="0" fontId="52" fillId="0" borderId="34" xfId="0" applyFont="1" applyBorder="1"/>
    <xf numFmtId="3" fontId="14" fillId="0" borderId="0" xfId="0" applyNumberFormat="1" applyFont="1"/>
    <xf numFmtId="164" fontId="14" fillId="0" borderId="0" xfId="1" applyNumberFormat="1" applyFont="1" applyBorder="1" applyAlignment="1"/>
    <xf numFmtId="0" fontId="47" fillId="0" borderId="0" xfId="0" applyFont="1" applyAlignment="1">
      <alignment horizontal="center"/>
    </xf>
    <xf numFmtId="0" fontId="47" fillId="0" borderId="0" xfId="0" applyFont="1"/>
    <xf numFmtId="0" fontId="50" fillId="0" borderId="0" xfId="0" applyFont="1"/>
    <xf numFmtId="0" fontId="59" fillId="0" borderId="12" xfId="0" applyFont="1" applyBorder="1"/>
    <xf numFmtId="0" fontId="56" fillId="0" borderId="12" xfId="0" applyFont="1" applyBorder="1" applyAlignment="1">
      <alignment horizontal="left"/>
    </xf>
    <xf numFmtId="37" fontId="57" fillId="0" borderId="12" xfId="0" applyNumberFormat="1" applyFont="1" applyBorder="1"/>
    <xf numFmtId="164" fontId="57" fillId="0" borderId="12" xfId="1" applyNumberFormat="1" applyFont="1" applyBorder="1"/>
    <xf numFmtId="164" fontId="56" fillId="0" borderId="12" xfId="1" applyNumberFormat="1" applyFont="1" applyBorder="1"/>
    <xf numFmtId="37" fontId="56" fillId="0" borderId="12" xfId="0" applyNumberFormat="1" applyFont="1" applyBorder="1"/>
    <xf numFmtId="0" fontId="57" fillId="0" borderId="12" xfId="0" applyFont="1" applyBorder="1" applyAlignment="1">
      <alignment horizontal="left"/>
    </xf>
    <xf numFmtId="0" fontId="57" fillId="0" borderId="0" xfId="0" applyFont="1" applyAlignment="1">
      <alignment horizontal="left"/>
    </xf>
    <xf numFmtId="37" fontId="56" fillId="0" borderId="0" xfId="0" applyNumberFormat="1" applyFont="1"/>
    <xf numFmtId="0" fontId="57" fillId="0" borderId="0" xfId="0" applyFont="1"/>
    <xf numFmtId="37" fontId="57" fillId="0" borderId="0" xfId="0" applyNumberFormat="1" applyFont="1"/>
    <xf numFmtId="37" fontId="55" fillId="0" borderId="12" xfId="2" applyNumberFormat="1" applyFont="1" applyBorder="1"/>
    <xf numFmtId="37" fontId="55" fillId="0" borderId="12" xfId="0" applyNumberFormat="1" applyFont="1" applyBorder="1"/>
    <xf numFmtId="0" fontId="56" fillId="0" borderId="0" xfId="0" applyFont="1" applyAlignment="1">
      <alignment horizontal="left"/>
    </xf>
    <xf numFmtId="10" fontId="50" fillId="0" borderId="0" xfId="2" applyNumberFormat="1" applyFont="1"/>
    <xf numFmtId="0" fontId="56" fillId="0" borderId="0" xfId="0" applyFont="1" applyAlignment="1">
      <alignment horizontal="center"/>
    </xf>
    <xf numFmtId="0" fontId="57" fillId="0" borderId="12" xfId="0" applyFont="1" applyBorder="1" applyAlignment="1">
      <alignment vertical="center"/>
    </xf>
    <xf numFmtId="3" fontId="57" fillId="0" borderId="12" xfId="0" applyNumberFormat="1" applyFont="1" applyBorder="1" applyAlignment="1">
      <alignment horizontal="right" vertical="center"/>
    </xf>
    <xf numFmtId="3" fontId="56" fillId="0" borderId="12" xfId="0" applyNumberFormat="1" applyFont="1" applyBorder="1" applyAlignment="1">
      <alignment horizontal="right" vertical="center"/>
    </xf>
    <xf numFmtId="0" fontId="56" fillId="0" borderId="0" xfId="0" applyFont="1"/>
    <xf numFmtId="10" fontId="57" fillId="0" borderId="0" xfId="2" applyNumberFormat="1" applyFont="1"/>
    <xf numFmtId="9" fontId="57" fillId="0" borderId="12" xfId="2" applyFont="1" applyBorder="1"/>
    <xf numFmtId="3" fontId="57" fillId="0" borderId="0" xfId="0" applyNumberFormat="1" applyFont="1" applyAlignment="1">
      <alignment horizontal="right" vertical="center"/>
    </xf>
    <xf numFmtId="164" fontId="57" fillId="0" borderId="0" xfId="0" applyNumberFormat="1" applyFont="1"/>
    <xf numFmtId="0" fontId="2" fillId="0" borderId="0" xfId="0" applyFont="1" applyAlignment="1">
      <alignment horizontal="left"/>
    </xf>
    <xf numFmtId="0" fontId="0" fillId="0" borderId="12" xfId="0" applyBorder="1" applyAlignment="1">
      <alignment horizontal="left"/>
    </xf>
    <xf numFmtId="0" fontId="2" fillId="0" borderId="12" xfId="1" applyNumberFormat="1" applyFont="1" applyBorder="1"/>
    <xf numFmtId="3" fontId="0" fillId="0" borderId="12" xfId="0" applyNumberFormat="1" applyBorder="1"/>
    <xf numFmtId="0" fontId="2" fillId="0" borderId="12" xfId="0" applyFont="1" applyBorder="1" applyAlignment="1">
      <alignment horizontal="left"/>
    </xf>
    <xf numFmtId="3" fontId="2" fillId="0" borderId="12" xfId="0" applyNumberFormat="1" applyFont="1" applyBorder="1"/>
    <xf numFmtId="164" fontId="0" fillId="0" borderId="12" xfId="1" applyNumberFormat="1" applyFont="1" applyBorder="1" applyAlignment="1">
      <alignment horizontal="right"/>
    </xf>
    <xf numFmtId="0" fontId="0" fillId="0" borderId="12" xfId="0" applyBorder="1" applyAlignment="1">
      <alignment horizontal="right"/>
    </xf>
    <xf numFmtId="164" fontId="2" fillId="0" borderId="12" xfId="1" applyNumberFormat="1" applyFont="1" applyBorder="1" applyAlignment="1">
      <alignment horizontal="right"/>
    </xf>
    <xf numFmtId="0" fontId="2" fillId="0" borderId="12" xfId="0" applyFont="1" applyBorder="1" applyAlignment="1">
      <alignment horizontal="right"/>
    </xf>
    <xf numFmtId="0" fontId="33" fillId="0" borderId="0" xfId="0" applyFont="1" applyAlignment="1">
      <alignment horizontal="right"/>
    </xf>
    <xf numFmtId="164" fontId="34" fillId="0" borderId="12" xfId="1" applyNumberFormat="1" applyFont="1" applyFill="1" applyBorder="1"/>
    <xf numFmtId="164" fontId="34" fillId="0" borderId="0" xfId="1" applyNumberFormat="1" applyFont="1" applyFill="1" applyBorder="1"/>
    <xf numFmtId="169" fontId="0" fillId="0" borderId="0" xfId="0" applyNumberFormat="1"/>
    <xf numFmtId="164" fontId="2" fillId="0" borderId="12" xfId="1" applyNumberFormat="1" applyFont="1" applyBorder="1"/>
    <xf numFmtId="164" fontId="33" fillId="0" borderId="12" xfId="1" applyNumberFormat="1" applyFont="1" applyFill="1" applyBorder="1"/>
    <xf numFmtId="164" fontId="33" fillId="0" borderId="0" xfId="1" applyNumberFormat="1" applyFont="1" applyFill="1" applyBorder="1"/>
    <xf numFmtId="0" fontId="0" fillId="2" borderId="35" xfId="0" applyFill="1" applyBorder="1"/>
    <xf numFmtId="164" fontId="0" fillId="2" borderId="36" xfId="1" applyNumberFormat="1" applyFont="1" applyFill="1" applyBorder="1"/>
    <xf numFmtId="0" fontId="0" fillId="2" borderId="36" xfId="0" quotePrefix="1" applyFill="1" applyBorder="1"/>
    <xf numFmtId="0" fontId="0" fillId="2" borderId="36" xfId="0" applyFill="1" applyBorder="1"/>
    <xf numFmtId="0" fontId="0" fillId="2" borderId="37" xfId="0" applyFill="1" applyBorder="1"/>
    <xf numFmtId="0" fontId="60" fillId="0" borderId="14" xfId="0" applyFont="1" applyBorder="1" applyAlignment="1">
      <alignment horizontal="center" vertical="center" wrapText="1"/>
    </xf>
    <xf numFmtId="0" fontId="60" fillId="0" borderId="4" xfId="0" applyFont="1" applyBorder="1" applyAlignment="1">
      <alignment horizontal="center" vertical="center" wrapText="1"/>
    </xf>
    <xf numFmtId="0" fontId="61" fillId="0" borderId="3" xfId="0" applyFont="1" applyBorder="1" applyAlignment="1">
      <alignment vertical="center" wrapText="1"/>
    </xf>
    <xf numFmtId="0" fontId="61" fillId="0" borderId="4" xfId="0" applyFont="1" applyBorder="1" applyAlignment="1">
      <alignment horizontal="center" vertical="center" wrapText="1"/>
    </xf>
    <xf numFmtId="0" fontId="0" fillId="0" borderId="0" xfId="0" applyAlignment="1">
      <alignment horizontal="right"/>
    </xf>
    <xf numFmtId="0" fontId="3" fillId="0" borderId="0" xfId="0" applyFont="1" applyAlignment="1">
      <alignment wrapText="1"/>
    </xf>
    <xf numFmtId="43" fontId="0" fillId="0" borderId="0" xfId="0" applyNumberFormat="1" applyAlignment="1">
      <alignment horizontal="right"/>
    </xf>
    <xf numFmtId="164" fontId="0" fillId="2" borderId="0" xfId="1" applyNumberFormat="1" applyFont="1" applyFill="1"/>
    <xf numFmtId="0" fontId="3" fillId="0" borderId="0" xfId="0" applyFont="1" applyAlignment="1">
      <alignment horizontal="left"/>
    </xf>
    <xf numFmtId="0" fontId="0" fillId="0" borderId="0" xfId="0" quotePrefix="1"/>
    <xf numFmtId="0" fontId="4" fillId="0" borderId="0" xfId="0" applyFont="1"/>
    <xf numFmtId="0" fontId="50" fillId="0" borderId="0" xfId="63" applyFont="1"/>
    <xf numFmtId="0" fontId="50" fillId="0" borderId="12" xfId="63" applyFont="1" applyBorder="1"/>
    <xf numFmtId="0" fontId="0" fillId="0" borderId="12" xfId="0" applyBorder="1" applyAlignment="1">
      <alignment horizontal="center" vertical="center" wrapText="1"/>
    </xf>
    <xf numFmtId="0" fontId="1" fillId="0" borderId="12" xfId="0" applyFont="1" applyBorder="1" applyAlignment="1">
      <alignment horizontal="center" vertical="center" wrapText="1"/>
    </xf>
    <xf numFmtId="164" fontId="50" fillId="0" borderId="12" xfId="1" applyNumberFormat="1" applyFont="1" applyFill="1" applyBorder="1" applyAlignment="1">
      <alignment vertical="center" wrapText="1"/>
    </xf>
    <xf numFmtId="0" fontId="1" fillId="0" borderId="12" xfId="0" applyFont="1" applyBorder="1" applyAlignment="1">
      <alignment vertical="center" wrapText="1"/>
    </xf>
    <xf numFmtId="171" fontId="50" fillId="0" borderId="12" xfId="107" applyNumberFormat="1" applyFont="1" applyBorder="1" applyAlignment="1">
      <alignment horizontal="right" vertical="center" wrapText="1"/>
    </xf>
    <xf numFmtId="0" fontId="50" fillId="0" borderId="28" xfId="0" applyFont="1" applyBorder="1" applyAlignment="1">
      <alignment horizontal="right" vertical="center" wrapText="1"/>
    </xf>
    <xf numFmtId="0" fontId="1" fillId="0" borderId="27" xfId="0" applyFont="1" applyBorder="1" applyAlignment="1">
      <alignment horizontal="right" vertical="center" wrapText="1"/>
    </xf>
    <xf numFmtId="0" fontId="1" fillId="0" borderId="12" xfId="0" applyFont="1" applyBorder="1" applyAlignment="1">
      <alignment horizontal="right" vertical="center" wrapText="1"/>
    </xf>
    <xf numFmtId="8" fontId="50" fillId="0" borderId="0" xfId="63" applyNumberFormat="1" applyFont="1"/>
    <xf numFmtId="6" fontId="50" fillId="0" borderId="0" xfId="63" applyNumberFormat="1" applyFont="1"/>
    <xf numFmtId="166" fontId="63" fillId="2" borderId="12" xfId="2" applyNumberFormat="1" applyFont="1" applyFill="1" applyBorder="1" applyAlignment="1">
      <alignment horizontal="right" vertical="center" wrapText="1"/>
    </xf>
    <xf numFmtId="164" fontId="50" fillId="0" borderId="12" xfId="1" applyNumberFormat="1" applyFont="1" applyBorder="1" applyAlignment="1">
      <alignment vertical="center" wrapText="1"/>
    </xf>
    <xf numFmtId="164" fontId="63" fillId="0" borderId="12" xfId="1" applyNumberFormat="1" applyFont="1" applyBorder="1" applyAlignment="1">
      <alignment vertical="center" wrapText="1"/>
    </xf>
    <xf numFmtId="164" fontId="0" fillId="0" borderId="12" xfId="1" applyNumberFormat="1" applyFont="1" applyBorder="1" applyAlignment="1">
      <alignment vertical="center" wrapText="1"/>
    </xf>
    <xf numFmtId="0" fontId="1" fillId="26" borderId="12" xfId="0" applyFont="1" applyFill="1" applyBorder="1" applyAlignment="1">
      <alignment vertical="center" wrapText="1"/>
    </xf>
    <xf numFmtId="0" fontId="50" fillId="26" borderId="0" xfId="63" applyFont="1" applyFill="1"/>
    <xf numFmtId="0" fontId="1" fillId="26" borderId="12" xfId="0" applyFont="1" applyFill="1" applyBorder="1" applyAlignment="1">
      <alignment horizontal="center" vertical="center" wrapText="1"/>
    </xf>
    <xf numFmtId="0" fontId="64" fillId="0" borderId="0" xfId="0" applyFont="1"/>
    <xf numFmtId="0" fontId="2" fillId="2" borderId="0" xfId="0" applyFont="1" applyFill="1"/>
    <xf numFmtId="43" fontId="0" fillId="0" borderId="0" xfId="1" applyFont="1"/>
    <xf numFmtId="43" fontId="0" fillId="0" borderId="0" xfId="1" applyFont="1" applyBorder="1" applyAlignment="1">
      <alignment vertical="center" wrapText="1"/>
    </xf>
    <xf numFmtId="43" fontId="0" fillId="2" borderId="0" xfId="1" applyFont="1" applyFill="1" applyBorder="1" applyAlignment="1">
      <alignment vertical="center" wrapText="1"/>
    </xf>
    <xf numFmtId="0" fontId="0" fillId="2" borderId="0" xfId="0" applyFill="1" applyAlignment="1">
      <alignment vertical="center" wrapText="1"/>
    </xf>
    <xf numFmtId="0" fontId="3" fillId="0" borderId="0" xfId="0" applyFont="1" applyAlignment="1" applyProtection="1">
      <alignment horizontal="left"/>
      <protection locked="0"/>
    </xf>
    <xf numFmtId="0" fontId="60" fillId="0" borderId="0" xfId="0" applyFont="1" applyAlignment="1">
      <alignment horizontal="left"/>
    </xf>
    <xf numFmtId="0" fontId="4" fillId="28" borderId="0" xfId="0" applyFont="1" applyFill="1" applyAlignment="1">
      <alignment horizontal="right"/>
    </xf>
    <xf numFmtId="0" fontId="0" fillId="28" borderId="0" xfId="0" applyFill="1"/>
    <xf numFmtId="164" fontId="0" fillId="28" borderId="0" xfId="1" applyNumberFormat="1" applyFont="1" applyFill="1"/>
    <xf numFmtId="0" fontId="0" fillId="29" borderId="0" xfId="0" applyFill="1"/>
    <xf numFmtId="0" fontId="65" fillId="2" borderId="0" xfId="0" applyFont="1" applyFill="1"/>
    <xf numFmtId="0" fontId="62" fillId="28" borderId="0" xfId="0" applyFont="1" applyFill="1"/>
    <xf numFmtId="0" fontId="0" fillId="28" borderId="0" xfId="0" applyFill="1" applyAlignment="1">
      <alignment horizontal="right"/>
    </xf>
    <xf numFmtId="0" fontId="7" fillId="28" borderId="10" xfId="0" applyFont="1" applyFill="1" applyBorder="1" applyAlignment="1">
      <alignment horizontal="left"/>
    </xf>
    <xf numFmtId="0" fontId="7" fillId="28" borderId="10" xfId="0" applyFont="1" applyFill="1" applyBorder="1" applyAlignment="1">
      <alignment horizontal="right"/>
    </xf>
    <xf numFmtId="164" fontId="0" fillId="28" borderId="0" xfId="1" applyNumberFormat="1" applyFont="1" applyFill="1" applyAlignment="1">
      <alignment horizontal="right"/>
    </xf>
    <xf numFmtId="10" fontId="0" fillId="28" borderId="0" xfId="2" applyNumberFormat="1" applyFont="1" applyFill="1" applyAlignment="1">
      <alignment horizontal="right"/>
    </xf>
    <xf numFmtId="164" fontId="0" fillId="28" borderId="0" xfId="0" applyNumberFormat="1" applyFill="1" applyAlignment="1">
      <alignment horizontal="right"/>
    </xf>
    <xf numFmtId="4" fontId="0" fillId="28" borderId="0" xfId="0" applyNumberFormat="1" applyFill="1" applyAlignment="1">
      <alignment horizontal="right"/>
    </xf>
    <xf numFmtId="2" fontId="0" fillId="28" borderId="0" xfId="0" applyNumberFormat="1" applyFill="1" applyAlignment="1">
      <alignment horizontal="right"/>
    </xf>
    <xf numFmtId="43" fontId="0" fillId="28" borderId="0" xfId="1" applyFont="1" applyFill="1" applyAlignment="1">
      <alignment horizontal="right"/>
    </xf>
    <xf numFmtId="170" fontId="0" fillId="28" borderId="0" xfId="0" applyNumberFormat="1" applyFill="1" applyAlignment="1">
      <alignment horizontal="right"/>
    </xf>
    <xf numFmtId="0" fontId="60" fillId="0" borderId="0" xfId="0" applyFont="1" applyAlignment="1">
      <alignment horizontal="left" vertical="center" indent="5"/>
    </xf>
    <xf numFmtId="0" fontId="66" fillId="0" borderId="0" xfId="0" applyFont="1" applyAlignment="1">
      <alignment horizontal="left" vertical="center" indent="15"/>
    </xf>
    <xf numFmtId="0" fontId="65" fillId="0" borderId="0" xfId="0" applyFont="1"/>
    <xf numFmtId="0" fontId="65" fillId="2" borderId="0" xfId="0" applyFont="1" applyFill="1" applyAlignment="1">
      <alignment vertical="center" wrapText="1"/>
    </xf>
    <xf numFmtId="0" fontId="50" fillId="2" borderId="0" xfId="0" applyFont="1" applyFill="1"/>
    <xf numFmtId="0" fontId="0" fillId="2" borderId="4" xfId="0" applyFill="1" applyBorder="1" applyAlignment="1">
      <alignment vertical="center" wrapText="1"/>
    </xf>
    <xf numFmtId="0" fontId="60" fillId="0" borderId="0" xfId="0" applyFont="1"/>
    <xf numFmtId="0" fontId="2" fillId="2" borderId="7" xfId="0" applyFont="1" applyFill="1" applyBorder="1"/>
    <xf numFmtId="164" fontId="0" fillId="2" borderId="12" xfId="1" applyNumberFormat="1" applyFont="1" applyFill="1" applyBorder="1"/>
    <xf numFmtId="0" fontId="64" fillId="2" borderId="7" xfId="0" applyFont="1" applyFill="1" applyBorder="1"/>
    <xf numFmtId="0" fontId="0" fillId="28" borderId="0" xfId="0" applyFill="1" applyAlignment="1">
      <alignment vertical="center"/>
    </xf>
    <xf numFmtId="0" fontId="0" fillId="28" borderId="10" xfId="0" applyFill="1" applyBorder="1" applyAlignment="1">
      <alignment vertical="center"/>
    </xf>
    <xf numFmtId="0" fontId="0" fillId="28" borderId="4" xfId="0" applyFill="1" applyBorder="1" applyAlignment="1">
      <alignment vertical="center" wrapText="1"/>
    </xf>
    <xf numFmtId="0" fontId="0" fillId="0" borderId="0" xfId="0" applyAlignment="1">
      <alignment vertical="center"/>
    </xf>
    <xf numFmtId="0" fontId="0" fillId="0" borderId="0" xfId="0" applyAlignment="1">
      <alignment vertical="center" wrapText="1"/>
    </xf>
    <xf numFmtId="172" fontId="0" fillId="0" borderId="0" xfId="0" applyNumberFormat="1" applyAlignment="1">
      <alignment horizontal="left" vertical="center" wrapText="1"/>
    </xf>
    <xf numFmtId="0" fontId="2" fillId="0" borderId="0" xfId="0" applyFont="1" applyAlignment="1">
      <alignment vertical="center"/>
    </xf>
    <xf numFmtId="0" fontId="0" fillId="0" borderId="1" xfId="0" applyBorder="1" applyAlignment="1">
      <alignment vertical="center" wrapText="1"/>
    </xf>
    <xf numFmtId="0" fontId="65" fillId="0" borderId="3" xfId="0" applyFont="1" applyBorder="1" applyAlignment="1">
      <alignment vertical="center" wrapText="1"/>
    </xf>
    <xf numFmtId="0" fontId="0" fillId="0" borderId="2" xfId="0" applyBorder="1" applyAlignment="1">
      <alignment vertical="center" wrapText="1"/>
    </xf>
    <xf numFmtId="0" fontId="67" fillId="0" borderId="0" xfId="0" applyFont="1"/>
    <xf numFmtId="0" fontId="68" fillId="0" borderId="0" xfId="106" applyFont="1"/>
    <xf numFmtId="0" fontId="0" fillId="30" borderId="0" xfId="0" applyFill="1"/>
    <xf numFmtId="0" fontId="61" fillId="0" borderId="0" xfId="0" applyFont="1"/>
    <xf numFmtId="0" fontId="65" fillId="28" borderId="0" xfId="0" applyFont="1" applyFill="1"/>
    <xf numFmtId="0" fontId="65" fillId="29" borderId="0" xfId="0" applyFont="1" applyFill="1"/>
    <xf numFmtId="0" fontId="47" fillId="2" borderId="7" xfId="0" applyFont="1" applyFill="1" applyBorder="1"/>
    <xf numFmtId="0" fontId="64" fillId="2" borderId="0" xfId="0" applyFont="1" applyFill="1"/>
    <xf numFmtId="166" fontId="50" fillId="26" borderId="12" xfId="2" applyNumberFormat="1" applyFont="1" applyFill="1" applyBorder="1" applyAlignment="1">
      <alignment horizontal="right" vertical="center" wrapText="1"/>
    </xf>
    <xf numFmtId="0" fontId="50" fillId="2" borderId="12" xfId="63" applyFont="1" applyFill="1" applyBorder="1"/>
    <xf numFmtId="0" fontId="1" fillId="0" borderId="0" xfId="0" applyFont="1" applyAlignment="1">
      <alignment vertical="center" wrapText="1"/>
    </xf>
    <xf numFmtId="0" fontId="6" fillId="0" borderId="0" xfId="0" applyFont="1" applyAlignment="1">
      <alignment horizontal="left"/>
    </xf>
    <xf numFmtId="164" fontId="0" fillId="0" borderId="0" xfId="1" applyNumberFormat="1" applyFont="1" applyFill="1" applyBorder="1"/>
    <xf numFmtId="0" fontId="2" fillId="2" borderId="35" xfId="0" applyFont="1" applyFill="1" applyBorder="1"/>
    <xf numFmtId="0" fontId="3" fillId="0" borderId="0" xfId="63" applyFont="1"/>
    <xf numFmtId="0" fontId="67" fillId="0" borderId="0" xfId="0" applyFont="1" applyAlignment="1">
      <alignment horizontal="left" vertical="center"/>
    </xf>
    <xf numFmtId="9" fontId="50" fillId="28" borderId="12" xfId="63" applyNumberFormat="1" applyFont="1" applyFill="1" applyBorder="1"/>
    <xf numFmtId="171" fontId="50" fillId="28" borderId="12" xfId="107" applyNumberFormat="1" applyFont="1" applyFill="1" applyBorder="1" applyAlignment="1">
      <alignment horizontal="right" vertical="center" wrapText="1"/>
    </xf>
    <xf numFmtId="6" fontId="50" fillId="28" borderId="28" xfId="0" applyNumberFormat="1" applyFont="1" applyFill="1" applyBorder="1" applyAlignment="1">
      <alignment horizontal="right" vertical="center" wrapText="1"/>
    </xf>
    <xf numFmtId="0" fontId="1" fillId="28" borderId="12" xfId="0" applyFont="1" applyFill="1" applyBorder="1" applyAlignment="1">
      <alignment horizontal="right" vertical="center" wrapText="1"/>
    </xf>
    <xf numFmtId="164" fontId="1" fillId="28" borderId="12" xfId="1" applyNumberFormat="1" applyFont="1" applyFill="1" applyBorder="1" applyAlignment="1">
      <alignment horizontal="right" vertical="center" wrapText="1"/>
    </xf>
    <xf numFmtId="3" fontId="1" fillId="28" borderId="12" xfId="0" applyNumberFormat="1" applyFont="1" applyFill="1" applyBorder="1" applyAlignment="1">
      <alignment horizontal="right" vertical="center" wrapText="1"/>
    </xf>
    <xf numFmtId="6" fontId="1" fillId="28" borderId="12" xfId="0" applyNumberFormat="1" applyFont="1" applyFill="1" applyBorder="1" applyAlignment="1">
      <alignment horizontal="right" vertical="center" wrapText="1"/>
    </xf>
    <xf numFmtId="171" fontId="1" fillId="28" borderId="12" xfId="107" applyNumberFormat="1" applyFont="1" applyFill="1" applyBorder="1" applyAlignment="1">
      <alignment horizontal="right" vertical="center" wrapText="1"/>
    </xf>
    <xf numFmtId="0" fontId="64" fillId="0" borderId="0" xfId="63" applyFont="1"/>
    <xf numFmtId="0" fontId="60" fillId="0" borderId="0" xfId="0" applyFont="1" applyAlignment="1">
      <alignment horizontal="left" vertical="center"/>
    </xf>
    <xf numFmtId="0" fontId="69" fillId="0" borderId="0" xfId="0" applyFont="1" applyAlignment="1">
      <alignment horizontal="left" vertical="center" indent="5"/>
    </xf>
    <xf numFmtId="0" fontId="60" fillId="0" borderId="0" xfId="0" applyFont="1" applyAlignment="1">
      <alignment vertical="center"/>
    </xf>
    <xf numFmtId="0" fontId="60" fillId="0" borderId="0" xfId="0" quotePrefix="1" applyFont="1" applyAlignment="1">
      <alignment horizontal="left" vertical="center" indent="5"/>
    </xf>
    <xf numFmtId="0" fontId="60" fillId="0" borderId="1" xfId="0" applyFont="1" applyBorder="1" applyAlignment="1">
      <alignment horizontal="right" vertical="center"/>
    </xf>
    <xf numFmtId="0" fontId="60" fillId="0" borderId="2" xfId="0" applyFont="1" applyBorder="1" applyAlignment="1">
      <alignment horizontal="center" vertical="center"/>
    </xf>
    <xf numFmtId="0" fontId="60" fillId="0" borderId="3" xfId="0" applyFont="1" applyBorder="1" applyAlignment="1">
      <alignment horizontal="right" vertical="center"/>
    </xf>
    <xf numFmtId="0" fontId="60" fillId="0" borderId="4" xfId="0" applyFont="1" applyBorder="1" applyAlignment="1">
      <alignment horizontal="center" vertical="center"/>
    </xf>
    <xf numFmtId="0" fontId="60" fillId="0" borderId="0" xfId="0" applyFont="1" applyAlignment="1">
      <alignment horizontal="left" vertical="center" indent="10"/>
    </xf>
    <xf numFmtId="0" fontId="60" fillId="0" borderId="0" xfId="0" applyFont="1" applyAlignment="1">
      <alignment wrapText="1"/>
    </xf>
    <xf numFmtId="0" fontId="60" fillId="0" borderId="0" xfId="0" applyFont="1" applyAlignment="1">
      <alignment horizontal="left" wrapText="1"/>
    </xf>
    <xf numFmtId="0" fontId="68" fillId="29" borderId="12" xfId="106" applyFont="1" applyFill="1" applyBorder="1" applyProtection="1"/>
    <xf numFmtId="0" fontId="64" fillId="2" borderId="35" xfId="63" applyFont="1" applyFill="1" applyBorder="1"/>
    <xf numFmtId="0" fontId="50" fillId="2" borderId="36" xfId="63" applyFont="1" applyFill="1" applyBorder="1"/>
    <xf numFmtId="0" fontId="50" fillId="2" borderId="37" xfId="63" applyFont="1" applyFill="1" applyBorder="1"/>
    <xf numFmtId="0" fontId="50" fillId="2" borderId="7" xfId="63" applyFont="1" applyFill="1" applyBorder="1"/>
    <xf numFmtId="0" fontId="50" fillId="2" borderId="0" xfId="63" applyFont="1" applyFill="1"/>
    <xf numFmtId="0" fontId="50" fillId="2" borderId="8" xfId="63" applyFont="1" applyFill="1" applyBorder="1"/>
    <xf numFmtId="0" fontId="50" fillId="2" borderId="9" xfId="63" applyFont="1" applyFill="1" applyBorder="1"/>
    <xf numFmtId="0" fontId="50" fillId="2" borderId="10" xfId="63" applyFont="1" applyFill="1" applyBorder="1"/>
    <xf numFmtId="0" fontId="50" fillId="2" borderId="11" xfId="63" applyFont="1" applyFill="1" applyBorder="1"/>
    <xf numFmtId="0" fontId="50" fillId="2" borderId="35" xfId="63" applyFont="1" applyFill="1" applyBorder="1"/>
    <xf numFmtId="0" fontId="4" fillId="28" borderId="0" xfId="0" applyFont="1" applyFill="1" applyAlignment="1">
      <alignment horizontal="center" wrapText="1"/>
    </xf>
    <xf numFmtId="0" fontId="0" fillId="28" borderId="0" xfId="0" applyFill="1" applyAlignment="1">
      <alignment horizontal="center"/>
    </xf>
    <xf numFmtId="4" fontId="0" fillId="28" borderId="0" xfId="0" applyNumberFormat="1" applyFill="1" applyAlignment="1">
      <alignment horizontal="center"/>
    </xf>
    <xf numFmtId="0" fontId="64" fillId="2" borderId="35" xfId="0" applyFont="1" applyFill="1" applyBorder="1"/>
    <xf numFmtId="0" fontId="64" fillId="0" borderId="0" xfId="0" applyFont="1" applyAlignment="1">
      <alignment horizontal="left" vertical="top" wrapText="1"/>
    </xf>
    <xf numFmtId="0" fontId="69" fillId="0" borderId="0" xfId="0" applyFont="1" applyAlignment="1">
      <alignment horizontal="left" vertical="center" wrapText="1" indent="5"/>
    </xf>
    <xf numFmtId="0" fontId="3" fillId="0" borderId="0" xfId="63" applyFont="1" applyAlignment="1">
      <alignment horizontal="left" wrapText="1"/>
    </xf>
    <xf numFmtId="0" fontId="60" fillId="0" borderId="0" xfId="0" applyFont="1" applyAlignment="1">
      <alignment horizontal="left" wrapText="1"/>
    </xf>
    <xf numFmtId="0" fontId="60" fillId="0" borderId="13" xfId="0" applyFont="1" applyBorder="1" applyAlignment="1">
      <alignment vertical="center" wrapText="1"/>
    </xf>
    <xf numFmtId="0" fontId="60" fillId="0" borderId="3" xfId="0" applyFont="1" applyBorder="1" applyAlignment="1">
      <alignment vertical="center" wrapText="1"/>
    </xf>
    <xf numFmtId="0" fontId="32" fillId="0" borderId="0" xfId="0" applyFont="1" applyAlignment="1">
      <alignment horizontal="center"/>
    </xf>
    <xf numFmtId="0" fontId="33" fillId="0" borderId="0" xfId="0" applyFont="1" applyAlignment="1">
      <alignment horizontal="center"/>
    </xf>
    <xf numFmtId="0" fontId="2"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vertical="center"/>
    </xf>
    <xf numFmtId="0" fontId="0" fillId="0" borderId="0" xfId="0"/>
    <xf numFmtId="0" fontId="35" fillId="0" borderId="0" xfId="0" applyFont="1" applyAlignment="1">
      <alignment horizontal="center" vertical="center"/>
    </xf>
    <xf numFmtId="0" fontId="7" fillId="0" borderId="0" xfId="0" applyFont="1" applyAlignment="1">
      <alignment horizontal="center" vertical="center"/>
    </xf>
    <xf numFmtId="37" fontId="2" fillId="0" borderId="12" xfId="0" applyNumberFormat="1" applyFont="1" applyBorder="1" applyAlignment="1">
      <alignment vertical="center" wrapText="1"/>
    </xf>
    <xf numFmtId="0" fontId="2" fillId="0" borderId="10" xfId="0" applyFont="1" applyBorder="1" applyAlignment="1">
      <alignment horizontal="center" vertical="center"/>
    </xf>
    <xf numFmtId="0" fontId="37" fillId="0" borderId="0" xfId="0" applyFont="1" applyAlignment="1">
      <alignment horizontal="center"/>
    </xf>
    <xf numFmtId="0" fontId="38" fillId="0" borderId="0" xfId="0" applyFont="1" applyAlignment="1">
      <alignment horizontal="center"/>
    </xf>
    <xf numFmtId="0" fontId="43" fillId="0" borderId="0" xfId="0" applyFont="1" applyAlignment="1" applyProtection="1">
      <alignment horizontal="center" wrapText="1"/>
      <protection locked="0"/>
    </xf>
    <xf numFmtId="0" fontId="29" fillId="0" borderId="0" xfId="0" applyFont="1" applyAlignment="1" applyProtection="1">
      <alignment horizontal="center" wrapText="1"/>
      <protection locked="0"/>
    </xf>
    <xf numFmtId="49" fontId="45" fillId="0" borderId="0" xfId="0" applyNumberFormat="1" applyFont="1" applyAlignment="1" applyProtection="1">
      <alignment horizontal="center" wrapText="1"/>
      <protection locked="0"/>
    </xf>
    <xf numFmtId="0" fontId="53" fillId="0" borderId="0" xfId="0" applyFont="1" applyAlignment="1" applyProtection="1">
      <alignment horizontal="center" wrapText="1"/>
      <protection locked="0"/>
    </xf>
    <xf numFmtId="0" fontId="54" fillId="0" borderId="0" xfId="0" applyFont="1" applyAlignment="1">
      <alignment horizontal="center"/>
    </xf>
    <xf numFmtId="49" fontId="45" fillId="0" borderId="0" xfId="0" applyNumberFormat="1" applyFont="1" applyAlignment="1" applyProtection="1">
      <alignment horizontal="center"/>
      <protection locked="0"/>
    </xf>
    <xf numFmtId="0" fontId="47" fillId="0" borderId="0" xfId="0" applyFont="1" applyAlignment="1">
      <alignment horizontal="center"/>
    </xf>
    <xf numFmtId="0" fontId="56" fillId="0" borderId="0" xfId="0" applyFont="1" applyAlignment="1">
      <alignment horizontal="center"/>
    </xf>
  </cellXfs>
  <cellStyles count="108">
    <cellStyle name="=C:\WINDOWS\SYSTEM32\COMMAND.COM" xfId="3" xr:uid="{00000000-0005-0000-0000-000000000000}"/>
    <cellStyle name="=C:\WINDOWS\SYSTEM32\COMMAND.COM 2" xfId="4" xr:uid="{00000000-0005-0000-0000-000001000000}"/>
    <cellStyle name="=C:\WINDOWS\SYSTEM32\COMMAND.COM_sample" xfId="5" xr:uid="{00000000-0005-0000-0000-000002000000}"/>
    <cellStyle name="20% - Accent1 2" xfId="6" xr:uid="{00000000-0005-0000-0000-000003000000}"/>
    <cellStyle name="20% - Accent2 2" xfId="7" xr:uid="{00000000-0005-0000-0000-000004000000}"/>
    <cellStyle name="20% - Accent3 2" xfId="8" xr:uid="{00000000-0005-0000-0000-000005000000}"/>
    <cellStyle name="20% - Accent4 2" xfId="9" xr:uid="{00000000-0005-0000-0000-000006000000}"/>
    <cellStyle name="20% - Accent5 2" xfId="10" xr:uid="{00000000-0005-0000-0000-000007000000}"/>
    <cellStyle name="20% - Accent6 2" xfId="11" xr:uid="{00000000-0005-0000-0000-000008000000}"/>
    <cellStyle name="40% - Accent1 2" xfId="12" xr:uid="{00000000-0005-0000-0000-000009000000}"/>
    <cellStyle name="40% - Accent2 2" xfId="13" xr:uid="{00000000-0005-0000-0000-00000A000000}"/>
    <cellStyle name="40% - Accent3 2" xfId="14" xr:uid="{00000000-0005-0000-0000-00000B000000}"/>
    <cellStyle name="40% - Accent4 2" xfId="15" xr:uid="{00000000-0005-0000-0000-00000C000000}"/>
    <cellStyle name="40% - Accent5 2" xfId="16" xr:uid="{00000000-0005-0000-0000-00000D000000}"/>
    <cellStyle name="40% - Accent6 2" xfId="17" xr:uid="{00000000-0005-0000-0000-00000E000000}"/>
    <cellStyle name="60% - Accent1 2" xfId="18" xr:uid="{00000000-0005-0000-0000-00000F000000}"/>
    <cellStyle name="60% - Accent2 2" xfId="19" xr:uid="{00000000-0005-0000-0000-000010000000}"/>
    <cellStyle name="60% - Accent3 2" xfId="20" xr:uid="{00000000-0005-0000-0000-000011000000}"/>
    <cellStyle name="60% - Accent4 2" xfId="21" xr:uid="{00000000-0005-0000-0000-000012000000}"/>
    <cellStyle name="60% - Accent5 2" xfId="22" xr:uid="{00000000-0005-0000-0000-000013000000}"/>
    <cellStyle name="60% - Accent6 2" xfId="23" xr:uid="{00000000-0005-0000-0000-000014000000}"/>
    <cellStyle name="Accent1 2" xfId="24" xr:uid="{00000000-0005-0000-0000-000015000000}"/>
    <cellStyle name="Accent2 2" xfId="25" xr:uid="{00000000-0005-0000-0000-000016000000}"/>
    <cellStyle name="Accent3 2" xfId="26" xr:uid="{00000000-0005-0000-0000-000017000000}"/>
    <cellStyle name="Accent4 2" xfId="27" xr:uid="{00000000-0005-0000-0000-000018000000}"/>
    <cellStyle name="Accent5 2" xfId="28" xr:uid="{00000000-0005-0000-0000-000019000000}"/>
    <cellStyle name="Accent6 2" xfId="29" xr:uid="{00000000-0005-0000-0000-00001A000000}"/>
    <cellStyle name="Bad 2" xfId="30" xr:uid="{00000000-0005-0000-0000-00001B000000}"/>
    <cellStyle name="Calculation 2" xfId="31" xr:uid="{00000000-0005-0000-0000-00001C000000}"/>
    <cellStyle name="Check Cell 2" xfId="32" xr:uid="{00000000-0005-0000-0000-00001D000000}"/>
    <cellStyle name="Comma" xfId="1" builtinId="3"/>
    <cellStyle name="Comma 10" xfId="33" xr:uid="{00000000-0005-0000-0000-00001F000000}"/>
    <cellStyle name="Comma 2" xfId="34" xr:uid="{00000000-0005-0000-0000-000020000000}"/>
    <cellStyle name="Comma 3" xfId="35" xr:uid="{00000000-0005-0000-0000-000021000000}"/>
    <cellStyle name="Comma 3 2" xfId="36" xr:uid="{00000000-0005-0000-0000-000022000000}"/>
    <cellStyle name="Comma 4" xfId="37" xr:uid="{00000000-0005-0000-0000-000023000000}"/>
    <cellStyle name="Comma 4 2" xfId="38" xr:uid="{00000000-0005-0000-0000-000024000000}"/>
    <cellStyle name="Comma 5" xfId="39" xr:uid="{00000000-0005-0000-0000-000025000000}"/>
    <cellStyle name="Comma 5 2" xfId="40" xr:uid="{00000000-0005-0000-0000-000026000000}"/>
    <cellStyle name="Comma 6" xfId="41" xr:uid="{00000000-0005-0000-0000-000027000000}"/>
    <cellStyle name="Comma 6 2" xfId="42" xr:uid="{00000000-0005-0000-0000-000028000000}"/>
    <cellStyle name="Comma 7" xfId="43" xr:uid="{00000000-0005-0000-0000-000029000000}"/>
    <cellStyle name="Comma 8" xfId="44" xr:uid="{00000000-0005-0000-0000-00002A000000}"/>
    <cellStyle name="Comma 9" xfId="45" xr:uid="{00000000-0005-0000-0000-00002B000000}"/>
    <cellStyle name="Currency" xfId="107" builtinId="4"/>
    <cellStyle name="Currency 2" xfId="46" xr:uid="{00000000-0005-0000-0000-00002D000000}"/>
    <cellStyle name="Currency 2 2" xfId="47" xr:uid="{00000000-0005-0000-0000-00002E000000}"/>
    <cellStyle name="Currency 3" xfId="48" xr:uid="{00000000-0005-0000-0000-00002F000000}"/>
    <cellStyle name="Currency 3 2" xfId="49" xr:uid="{00000000-0005-0000-0000-000030000000}"/>
    <cellStyle name="Currency 4" xfId="50" xr:uid="{00000000-0005-0000-0000-000031000000}"/>
    <cellStyle name="Currency 4 2" xfId="51" xr:uid="{00000000-0005-0000-0000-000032000000}"/>
    <cellStyle name="Explanatory Text 2" xfId="52" xr:uid="{00000000-0005-0000-0000-000033000000}"/>
    <cellStyle name="Good 2" xfId="53" xr:uid="{00000000-0005-0000-0000-000034000000}"/>
    <cellStyle name="Heading 1 2" xfId="54" xr:uid="{00000000-0005-0000-0000-000035000000}"/>
    <cellStyle name="Heading 2 2" xfId="55" xr:uid="{00000000-0005-0000-0000-000036000000}"/>
    <cellStyle name="Heading 3 2" xfId="56" xr:uid="{00000000-0005-0000-0000-000037000000}"/>
    <cellStyle name="Heading 4 2" xfId="57" xr:uid="{00000000-0005-0000-0000-000038000000}"/>
    <cellStyle name="Hyperlink" xfId="106" builtinId="8"/>
    <cellStyle name="Input 2" xfId="58" xr:uid="{00000000-0005-0000-0000-00003A000000}"/>
    <cellStyle name="Linked Cell 2" xfId="59" xr:uid="{00000000-0005-0000-0000-00003B000000}"/>
    <cellStyle name="Neutral 2" xfId="60" xr:uid="{00000000-0005-0000-0000-00003C000000}"/>
    <cellStyle name="Normal" xfId="0" builtinId="0"/>
    <cellStyle name="Normal 10" xfId="61" xr:uid="{00000000-0005-0000-0000-00003E000000}"/>
    <cellStyle name="Normal 11" xfId="62" xr:uid="{00000000-0005-0000-0000-00003F000000}"/>
    <cellStyle name="Normal 12" xfId="63" xr:uid="{00000000-0005-0000-0000-000040000000}"/>
    <cellStyle name="Normal 13" xfId="105" xr:uid="{00000000-0005-0000-0000-000041000000}"/>
    <cellStyle name="Normal 2" xfId="64" xr:uid="{00000000-0005-0000-0000-000042000000}"/>
    <cellStyle name="Normal 2 2" xfId="65" xr:uid="{00000000-0005-0000-0000-000043000000}"/>
    <cellStyle name="Normal 2 3" xfId="66" xr:uid="{00000000-0005-0000-0000-000044000000}"/>
    <cellStyle name="Normal 2_AFE201112_LO3_JZH_1_GO_v2" xfId="67" xr:uid="{00000000-0005-0000-0000-000045000000}"/>
    <cellStyle name="Normal 3" xfId="68" xr:uid="{00000000-0005-0000-0000-000046000000}"/>
    <cellStyle name="Normal 4" xfId="69" xr:uid="{00000000-0005-0000-0000-000047000000}"/>
    <cellStyle name="Normal 5" xfId="70" xr:uid="{00000000-0005-0000-0000-000048000000}"/>
    <cellStyle name="Normal 6" xfId="71" xr:uid="{00000000-0005-0000-0000-000049000000}"/>
    <cellStyle name="Normal 6 2" xfId="72" xr:uid="{00000000-0005-0000-0000-00004A000000}"/>
    <cellStyle name="Normal 6 2 2" xfId="73" xr:uid="{00000000-0005-0000-0000-00004B000000}"/>
    <cellStyle name="Normal 6 3" xfId="74" xr:uid="{00000000-0005-0000-0000-00004C000000}"/>
    <cellStyle name="Normal 6 3 2" xfId="75" xr:uid="{00000000-0005-0000-0000-00004D000000}"/>
    <cellStyle name="Normal 6 4" xfId="76" xr:uid="{00000000-0005-0000-0000-00004E000000}"/>
    <cellStyle name="Normal 7" xfId="77" xr:uid="{00000000-0005-0000-0000-00004F000000}"/>
    <cellStyle name="Normal 7 2" xfId="78" xr:uid="{00000000-0005-0000-0000-000050000000}"/>
    <cellStyle name="Normal 7 2 2" xfId="79" xr:uid="{00000000-0005-0000-0000-000051000000}"/>
    <cellStyle name="Normal 7 3" xfId="80" xr:uid="{00000000-0005-0000-0000-000052000000}"/>
    <cellStyle name="Normal 7 3 2" xfId="81" xr:uid="{00000000-0005-0000-0000-000053000000}"/>
    <cellStyle name="Normal 7 4" xfId="82" xr:uid="{00000000-0005-0000-0000-000054000000}"/>
    <cellStyle name="Normal 8" xfId="83" xr:uid="{00000000-0005-0000-0000-000055000000}"/>
    <cellStyle name="Normal 9" xfId="84" xr:uid="{00000000-0005-0000-0000-000056000000}"/>
    <cellStyle name="Note 2" xfId="85" xr:uid="{00000000-0005-0000-0000-000057000000}"/>
    <cellStyle name="Output 2" xfId="86" xr:uid="{00000000-0005-0000-0000-000058000000}"/>
    <cellStyle name="Percent" xfId="2" builtinId="5"/>
    <cellStyle name="Percent 2" xfId="87" xr:uid="{00000000-0005-0000-0000-00005A000000}"/>
    <cellStyle name="Percent 2 2" xfId="88" xr:uid="{00000000-0005-0000-0000-00005B000000}"/>
    <cellStyle name="Percent 3" xfId="89" xr:uid="{00000000-0005-0000-0000-00005C000000}"/>
    <cellStyle name="Percent 3 2" xfId="90" xr:uid="{00000000-0005-0000-0000-00005D000000}"/>
    <cellStyle name="Percent 4" xfId="91" xr:uid="{00000000-0005-0000-0000-00005E000000}"/>
    <cellStyle name="Percent 4 2" xfId="92" xr:uid="{00000000-0005-0000-0000-00005F000000}"/>
    <cellStyle name="Percent 5" xfId="93" xr:uid="{00000000-0005-0000-0000-000060000000}"/>
    <cellStyle name="Percent 5 2" xfId="94" xr:uid="{00000000-0005-0000-0000-000061000000}"/>
    <cellStyle name="Percent 6" xfId="95" xr:uid="{00000000-0005-0000-0000-000062000000}"/>
    <cellStyle name="Percent 6 2" xfId="96" xr:uid="{00000000-0005-0000-0000-000063000000}"/>
    <cellStyle name="Percent 7" xfId="97" xr:uid="{00000000-0005-0000-0000-000064000000}"/>
    <cellStyle name="Percent 7 2" xfId="98" xr:uid="{00000000-0005-0000-0000-000065000000}"/>
    <cellStyle name="Percent 8" xfId="99" xr:uid="{00000000-0005-0000-0000-000066000000}"/>
    <cellStyle name="Percent 8 2" xfId="100" xr:uid="{00000000-0005-0000-0000-000067000000}"/>
    <cellStyle name="Percent 9" xfId="101" xr:uid="{00000000-0005-0000-0000-000068000000}"/>
    <cellStyle name="Title 2" xfId="102" xr:uid="{00000000-0005-0000-0000-000069000000}"/>
    <cellStyle name="Total 2" xfId="103" xr:uid="{00000000-0005-0000-0000-00006A000000}"/>
    <cellStyle name="Warning Text 2" xfId="104" xr:uid="{00000000-0005-0000-0000-00006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43"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jeliz\Desktop\CFEFD\2022\Central%20Review\ExcelfileCFEFD_Fall22.xlsb"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Users\kfik\Downloads\2020%20CFEFD%20-%20Rubric%20Templat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Users\krwon\Downloads\Frenz%20Coffee%20Franchise%20Model%20with%20CS%20financials_2020_01.1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Users\krwon\Downloads\BJA%20case%20study%20financial%20statement%20July%202022%20F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ocuments\2022%20Question%20Review\Milanthi\IO5_MS_GR_v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Users\jeliz\Desktop\CFEFD\2022\Central%20Review\Spring04_IO3_JMH_Q1_v3.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Users\jeliz\Desktop\CFEFD\2022\Central%20Review\Central%20Review%20at%20meeting\ExcelfileCFEFD_Fall22.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Users\jeliz\Desktop\CFEFD\2022\Central%20Review\Spring07_IO2_DA_GR_v3.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Users\kfik\Downloads\ExcelfileCFEFD_Fall22.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Users\krwon\Downloads\BigBen_Financials-2020%20updated_07.26.2020_%20for%20FD%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Education\Exams\0-Examinations\Exams\2023\S23\2020%20CFEFD%20-%20Rubric%20Templat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Users\jeliz\Desktop\CFEFD\2022\Central%20Review\Central%20Review%20at%20meeting\2020%20CFEFD%20-%20Rubric%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age"/>
      <sheetName val="syllabus list"/>
      <sheetName val="IO1_RW1"/>
      <sheetName val="IO1_RW2"/>
      <sheetName val="IO2_CL"/>
      <sheetName val="IO2_GR"/>
      <sheetName val="IO3_JW"/>
      <sheetName val="IO4_NP"/>
      <sheetName val="IO4_TN"/>
      <sheetName val="IO5_BC1"/>
      <sheetName val="Fall03_IO5_BC1_(b)"/>
      <sheetName val="Fall05_IO5_BC1_(cii)"/>
      <sheetName val="Fall05_IO5_BC1_(e)"/>
      <sheetName val="IO5_BD"/>
      <sheetName val="Fall08_IO5_BD_(c)"/>
      <sheetName val="Fall08_IO5_BD_(d)"/>
      <sheetName val="IO5_BC2"/>
      <sheetName val="Spring05_IO5_BC2_(d)"/>
      <sheetName val="IO1_RK"/>
      <sheetName val="IO1_RW3"/>
      <sheetName val="IO2_DA"/>
      <sheetName val="IO3_JMH"/>
      <sheetName val="IO4_BD"/>
      <sheetName val="Spring05_IO5_BC2_(e)"/>
      <sheetName val="Scenarios"/>
      <sheetName val="IO5_MS"/>
      <sheetName val="Spring08_IO5_MS_(b)"/>
      <sheetName val="Spring08_IO5_MS_(d)"/>
      <sheetName val="Spring08_IO5_MS_(e)"/>
      <sheetName val="IO2_CJ"/>
      <sheetName val="template"/>
      <sheetName val="template_0"/>
    </sheetNames>
    <sheetDataSet>
      <sheetData sheetId="0" refreshError="1"/>
      <sheetData sheetId="1">
        <row r="4">
          <cell r="B4" t="str">
            <v>CFEFD-S1-01-21 Jonathan Berk and Peter Demarzo, Corporate Finance, Fifth Edition, Ch 8: Fundamentals of Capital Budgeting (background)</v>
          </cell>
        </row>
        <row r="5">
          <cell r="B5" t="str">
            <v>CFEFD-S1-02-21 Jonathan Berk and Peter Demarzo, Corporate Finance, Fifth Edition, Ch 18: Capital Budgeting and Valuation with Leverage</v>
          </cell>
        </row>
        <row r="6">
          <cell r="B6" t="str">
            <v>CFEFD-S1-03-21 Jonathan Berk and Peter Demarzo, Corporate Finance, Fifth Edition, Ch 22: Real Options</v>
          </cell>
        </row>
        <row r="7">
          <cell r="B7" t="str">
            <v>CFEFD-S1-04-21 Jonathan Berk and Peter Demarzo, Corporate Finance, Fifth Edition, Ch 25: Leasing</v>
          </cell>
        </row>
        <row r="8">
          <cell r="B8" t="str">
            <v>CFEFD-S1-05-21 Jonathan Berk and Peter Demarzo, Corporate Finance, Fifth Edition, Ch 27: Short Term Financial Planning</v>
          </cell>
        </row>
        <row r="9">
          <cell r="B9" t="str">
            <v>CFEFD-S1-06-21 Jonathan Berk and Peter Demarzo, Corporate Finance, Fifth Edition, Ch 28: Mergers and Acquisitions</v>
          </cell>
        </row>
        <row r="10">
          <cell r="B10" t="str">
            <v>CFEFD-S1-07-21 Jonathan Berk and Peter Demarzo, Corporate Finance, Fifth Edition, Ch 31 International Corporate Finance</v>
          </cell>
        </row>
        <row r="11">
          <cell r="B11" t="str">
            <v>CFEFD-S1-08-21 Handbook of Corporate Finance: Empirical Corporate Finance, Ch. 10</v>
          </cell>
        </row>
        <row r="12">
          <cell r="B12" t="str">
            <v xml:space="preserve">CFEFD-S1-09-21 Aswath Damodaran, Damodaran on Valuation, Ch 15: The Value of Synergy </v>
          </cell>
        </row>
        <row r="13">
          <cell r="B13" t="str">
            <v>CFEFD-S1-10-21 Dean LeBaron and Lawrence S. Speidell, Why Are the Parts Worth More than the Sum? "Chop Shop", A Corporate Valuation Model (p80-100)</v>
          </cell>
        </row>
        <row r="14">
          <cell r="B14" t="str">
            <v>CFEFD-S1-11-21 Corporate Value Creation, Governance and Privatisation, Ch 4</v>
          </cell>
        </row>
        <row r="15">
          <cell r="B15" t="str">
            <v>CFEFD-S1-12-21 CFO Forum: Market Consistent Embedded Value Basis for Conclusions</v>
          </cell>
        </row>
        <row r="16">
          <cell r="B16" t="str">
            <v>CFEFD-S1-13-21 Capital Structure, Executive Compensation, and Investment Efficiency</v>
          </cell>
        </row>
        <row r="17">
          <cell r="B17" t="str">
            <v>CFEFD-S2-14-21 Robinson et al., International Financial Statement Analysis 4th Ed, Ch. 6 Financial Analysis Techniques</v>
          </cell>
        </row>
        <row r="18">
          <cell r="B18" t="str">
            <v>CFEFD-S2-15-21 Robinson et al., International Financial Statement Analysis 4th Ed, Ch. 9 Income Taxes</v>
          </cell>
        </row>
        <row r="19">
          <cell r="B19" t="str">
            <v>CFEFD-S2-16-21 Robinson et al., International Financial Statement Analysis 4th Ed, Ch. 11 Financial Reporting Quality</v>
          </cell>
        </row>
        <row r="20">
          <cell r="B20" t="str">
            <v>CFEFD-S2-17-21 Robinson et al., International Financial Statement Analysis 4th Ed, Ch. 15 Multinational Operations</v>
          </cell>
        </row>
        <row r="21">
          <cell r="B21" t="str">
            <v>CFEFD-S2-18-21 Robinson et al., International Financial Statement Analysis 4th Ed, Ch. 17 Evaluating Quality of Financial Reports (Section 1-6 Only)</v>
          </cell>
        </row>
        <row r="22">
          <cell r="B22" t="str">
            <v>CFEFD-S3-19-21 Zimmerman, Accounting for Decision Making and Control 10th Ed, Ch 4: Organizational Architecture</v>
          </cell>
        </row>
        <row r="23">
          <cell r="B23" t="str">
            <v>CFEFD-S3-20-21 Zimmerman, Accounting for Decision Making and Control 10th Ed, Ch 5: Responsibility Accounting and Transfer Pricing</v>
          </cell>
        </row>
        <row r="24">
          <cell r="B24" t="str">
            <v>CFEFD-S3-21-21 Zimmerman, Accounting for Decision Making and Control 10th Ed, Ch 7: Cost Allocation: Theory</v>
          </cell>
        </row>
        <row r="25">
          <cell r="B25" t="str">
            <v>CFEFD-S3-22-21 Zimmerman, Accounting for Decision Making and Control 10th Ed, Ch 9: Absorption Cost Systems</v>
          </cell>
        </row>
        <row r="26">
          <cell r="B26" t="str">
            <v>CFEFD-S3-23-21 Zimmerman, Accounting for Decision Making and Control 10th Ed, Ch 10: Criticisms of Absorption Cost Systems: Incentive to Overproduce</v>
          </cell>
        </row>
        <row r="27">
          <cell r="B27" t="str">
            <v>CFEFD-S3-24-21 Zimmerman, Accounting for Decision Making and Control 10th Ed, Ch 11: Criticisms of Absorption Cost Systems: Inaccurate Product Costs</v>
          </cell>
        </row>
        <row r="28">
          <cell r="B28" t="str">
            <v>CFEFD-S3-25-21 Zimmerman, Accounting for Decision Making and Control 10th Ed Ch 12: Standard Costs: Direct Labor and Materials</v>
          </cell>
        </row>
        <row r="29">
          <cell r="B29" t="str">
            <v>CFEFD-S3-26-21 Zimmerman, Accounting for Decision Making and Control 10th Ed, Ch 13: Overhead and Marketing Variances</v>
          </cell>
        </row>
        <row r="30">
          <cell r="B30" t="str">
            <v>CFEFD-S3-27-21 Product Costing In Service Organizations</v>
          </cell>
        </row>
        <row r="31">
          <cell r="B31" t="str">
            <v>CFEFD-S3-28-21 ABC and Life Insurance Industry</v>
          </cell>
        </row>
        <row r="32">
          <cell r="B32" t="str">
            <v>CFEFD-S4-29-21 Lam, Implementing Enterprise Risk Management from Methods to Applications, Ch 3: Performance-based continuous ERM (excl. introduction and phase three sections)</v>
          </cell>
        </row>
        <row r="33">
          <cell r="B33" t="str">
            <v>CFEFD-S4-30-21 Lam, Implementing Enterprise Risk Management from Methods to Applications, Ch 5: The ERM Project (excl. appendices)</v>
          </cell>
        </row>
        <row r="34">
          <cell r="B34" t="str">
            <v>CFEFD-S4-31-21 Lam, Implementing Enterprise Risk Management from Methods to Applications, Ch 9: Role of the Board</v>
          </cell>
        </row>
        <row r="35">
          <cell r="B35" t="str">
            <v>CFEFD-S4-32-21 Lam, Implementing Enterprise Risk Management from Methods to Applications, Ch 16: Risk-Based Performance Management</v>
          </cell>
        </row>
        <row r="36">
          <cell r="B36" t="str">
            <v>CFEFD-S4-33-21 Lam, Implementing Enterprise Risk Management from Methods to Applications, Ch 17: Integration of KPIs and KRIs</v>
          </cell>
        </row>
        <row r="37">
          <cell r="B37" t="str">
            <v>CFEFD-S4-34-21 Lam, Implementing Enterprise Risk Management from Methods to Applications, Ch 18: ERM Dashboard Reporting</v>
          </cell>
        </row>
        <row r="38">
          <cell r="B38" t="str">
            <v>CFEFD-S4-35-21 Lam, Implementing Enterprise Risk Management from Methods to Applications, Ch 19: Feedback Loops (starting at ERM Performance Feedback Loop)</v>
          </cell>
        </row>
        <row r="39">
          <cell r="B39" t="str">
            <v>CFEFD-S4-36-21 Sweeting, Financial Enterprise Risk Management, Ch 19: Risk Frameworks</v>
          </cell>
        </row>
        <row r="40">
          <cell r="B40" t="str">
            <v>CFEFD-S4-37-21 Sweeting, Financial Enterprise Risk Management, Ch 20: Case Studies</v>
          </cell>
        </row>
        <row r="41">
          <cell r="B41" t="str">
            <v>CFEFD-S4-38-21 Managing Business Process Flows, Ch 1: Products, Processes, and Performance</v>
          </cell>
        </row>
        <row r="42">
          <cell r="B42" t="str">
            <v>CFEFD-S4-39-21 Managing Business Process Flows, Ch 2: Operations Strategy and Management</v>
          </cell>
        </row>
        <row r="43">
          <cell r="B43" t="str">
            <v>CFEFD-S4-40-21 Trainer &amp; Cummins, Securitization, Insurance, and Reinsurance</v>
          </cell>
        </row>
        <row r="44">
          <cell r="B44" t="str">
            <v>CFEFD-S4-41-21 An Analysis of Delta Air Lines' Oil Refinery Acquisition</v>
          </cell>
        </row>
        <row r="45">
          <cell r="B45" t="str">
            <v>CFEFD-S4-42-21 Vakharia and Yenipazarli, Managing Supply Chain Disruptions, sections 2-5</v>
          </cell>
        </row>
        <row r="46">
          <cell r="B46" t="str">
            <v>CFEFD-S4-60-21 Bohme et al., A Fundamental Approach to Cyber Risk Analysis</v>
          </cell>
        </row>
        <row r="47">
          <cell r="B47" t="str">
            <v>CFEFD-S4-43-21 Foundations of Airline Finance: Methodology and Practice, Ch 11 (p482-510)</v>
          </cell>
        </row>
        <row r="48">
          <cell r="B48" t="str">
            <v>CFEFD-S4-61-21 Bravo and Díaz-Giménez, Is longevity an insurable risk? Hedging the unhedgeable</v>
          </cell>
        </row>
        <row r="49">
          <cell r="B49" t="str">
            <v>CFEFD-S5-44-21 Hubbard, How to Measure Anything 3rd Ed, Ch 9: Sampling Reality: How Observing Some Things Tells Us About All Things</v>
          </cell>
        </row>
        <row r="50">
          <cell r="B50" t="str">
            <v>CFEFD-S5-45-21 Hubbard, How to Measure Anything 3rd Ed, Ch 14: A Universal Measurement Method: Applied Information Economics</v>
          </cell>
        </row>
        <row r="51">
          <cell r="B51" t="str">
            <v>CFEFD-S5-46-21 Dowd, Measuring Market Risk 2nd ed, Ch 9 Applications of Stochastic Risk Measurement Methods</v>
          </cell>
        </row>
        <row r="52">
          <cell r="B52" t="str">
            <v xml:space="preserve">CFEFD-S5-47-21 Dowd, Measuring Market Risk 2nd ed, Ch 13 Stress Testing </v>
          </cell>
        </row>
        <row r="53">
          <cell r="B53" t="str">
            <v>CFEFD-S5-48-21 Dowd, Measuring Market Risk 2nd ed, Ch 15 Back Testing Market Risk Models</v>
          </cell>
        </row>
        <row r="54">
          <cell r="B54" t="str">
            <v>CFEFD-S5-49-21 Dowd, Measuring Market Risk 2nd ed, Ch 16 Model Risk</v>
          </cell>
        </row>
        <row r="55">
          <cell r="B55" t="str">
            <v>CFEFD-S5-50-21 Kelleher, Mac Namee, and D'Arcy, Fundamentals of Machine Learning for Predictive Analytics 2nd Ed, Ch. 2 Data to Insights to Decisions (background)</v>
          </cell>
        </row>
        <row r="56">
          <cell r="B56" t="str">
            <v>CFEFD-S5-51-21 Kelleher, Mac Namee, and D'Arcy, Fundamentals of Machine Learning for Predictive Analytics 2nd Ed, Ch. 3 Data Exploration (background)</v>
          </cell>
        </row>
        <row r="57">
          <cell r="B57" t="str">
            <v>CFEFD-S5-52-21 Kelleher, Mac Namee, and D'Arcy, Fundamentals of Machine Learning for Predictive Analytics 2nd Ed, Ch. 9 Evaluations</v>
          </cell>
        </row>
        <row r="58">
          <cell r="B58" t="str">
            <v>CFEFD-S5-53-21 Kelleher, Mac Namee, and D'Arcy, Fundamentals of Machine Learning for Predictive Analytics 2nd Ed, Ch. 12 Case Study: Customer Churn</v>
          </cell>
        </row>
        <row r="59">
          <cell r="B59" t="str">
            <v>CFEFD-S5-54-21 Kelleher, Mac Namee, and D'Arcy, Fundamentals of Machine Learning for Predictive Analytics 2nd Ed, Ch. 14 The Art of Machine Learning for Predictive Data Analytics</v>
          </cell>
        </row>
        <row r="60">
          <cell r="B60" t="str">
            <v>CFEFD-S5-55-21 Heavy Models, Light Models, and Proxy Models, sections 1-5, 7 (excl appendices)</v>
          </cell>
        </row>
        <row r="61">
          <cell r="B61" t="str">
            <v>CFEFD-S5-56-21 Gersl and Seidler, How to Improve the Quality of Stress Tests through Backtesting (excl appendices)</v>
          </cell>
        </row>
        <row r="62">
          <cell r="B62" t="str">
            <v>CFEFD-S5-57-21 Bolle-Reddat, Bernard (et al.), Modeling in Life Insurance - A Management Perspective, Chapter 11</v>
          </cell>
        </row>
        <row r="63">
          <cell r="B63" t="str">
            <v>CFEFD-S5-58-21 Kaye, A Guide to Risk Measures, Capital Allocation &amp; Related Decision Support Issues</v>
          </cell>
        </row>
        <row r="64">
          <cell r="B64" t="str">
            <v>CFEFD-S5-59-21 ASOP 56: Modeling, Dec 2019 (excl appendices)</v>
          </cell>
        </row>
        <row r="65">
          <cell r="B65" t="str">
            <v>CFEFD-S5-60-21 Bohme et al., A Fundamental Approach to Cyber Risk Analysis</v>
          </cell>
        </row>
        <row r="66">
          <cell r="B66" t="str">
            <v>CFEFD-S5-61-21 Bravo and Díaz-Giménez, Is longevity an insurable risk? Hedging the unhedgeable</v>
          </cell>
        </row>
        <row r="67">
          <cell r="B67" t="str">
            <v>Case Study</v>
          </cell>
        </row>
        <row r="70">
          <cell r="A70" t="str">
            <v>LO_1 A</v>
          </cell>
        </row>
        <row r="71">
          <cell r="A71" t="str">
            <v>LO_1 B</v>
          </cell>
          <cell r="C71" t="str">
            <v>Retrieval</v>
          </cell>
        </row>
        <row r="72">
          <cell r="A72" t="str">
            <v>LO_1 C</v>
          </cell>
          <cell r="C72" t="str">
            <v>Comprehension</v>
          </cell>
        </row>
        <row r="73">
          <cell r="A73" t="str">
            <v>LO_1 D</v>
          </cell>
          <cell r="C73" t="str">
            <v>Analysis</v>
          </cell>
        </row>
        <row r="74">
          <cell r="A74" t="str">
            <v>LO_2 A</v>
          </cell>
          <cell r="C74" t="str">
            <v>Knowledge Utilization</v>
          </cell>
        </row>
        <row r="75">
          <cell r="A75" t="str">
            <v>LO_2 B</v>
          </cell>
        </row>
        <row r="76">
          <cell r="A76" t="str">
            <v>LO_2 C</v>
          </cell>
        </row>
        <row r="77">
          <cell r="A77" t="str">
            <v>LO_3 A</v>
          </cell>
        </row>
        <row r="78">
          <cell r="A78" t="str">
            <v>LO_3 B</v>
          </cell>
        </row>
        <row r="79">
          <cell r="A79" t="str">
            <v>LO_3 C</v>
          </cell>
        </row>
        <row r="80">
          <cell r="A80" t="str">
            <v>LO_4 A</v>
          </cell>
        </row>
        <row r="81">
          <cell r="A81" t="str">
            <v>LO_4 B</v>
          </cell>
        </row>
        <row r="82">
          <cell r="A82" t="str">
            <v>LO_4 C</v>
          </cell>
        </row>
        <row r="83">
          <cell r="A83" t="str">
            <v>LO_4 D</v>
          </cell>
        </row>
        <row r="84">
          <cell r="A84" t="str">
            <v>LO_4 E</v>
          </cell>
        </row>
        <row r="85">
          <cell r="A85" t="str">
            <v>LO_5 A</v>
          </cell>
        </row>
        <row r="86">
          <cell r="A86" t="str">
            <v>LO_5 B</v>
          </cell>
        </row>
        <row r="87">
          <cell r="A87" t="str">
            <v>LO_5 C</v>
          </cell>
        </row>
        <row r="88">
          <cell r="A88" t="str">
            <v>LO_5 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ample1"/>
      <sheetName val="syllabus list"/>
    </sheetNames>
    <sheetDataSet>
      <sheetData sheetId="0"/>
      <sheetData sheetId="1">
        <row r="9">
          <cell r="B9" t="str">
            <v>S1-06</v>
          </cell>
        </row>
        <row r="10">
          <cell r="B10" t="e">
            <v>#N/A</v>
          </cell>
        </row>
        <row r="11">
          <cell r="B11" t="e">
            <v>#N/A</v>
          </cell>
        </row>
        <row r="12">
          <cell r="B12" t="e">
            <v>#N/A</v>
          </cell>
        </row>
        <row r="13">
          <cell r="B13" t="e">
            <v>#N/A</v>
          </cell>
        </row>
        <row r="14">
          <cell r="B14" t="e">
            <v>#N/A</v>
          </cell>
        </row>
        <row r="15">
          <cell r="B15" t="e">
            <v>#N/A</v>
          </cell>
        </row>
        <row r="16">
          <cell r="B16" t="e">
            <v>#N/A</v>
          </cell>
        </row>
        <row r="17">
          <cell r="B17" t="e">
            <v>#N/A</v>
          </cell>
        </row>
        <row r="18">
          <cell r="B18" t="e">
            <v>#N/A</v>
          </cell>
        </row>
      </sheetData>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ppings"/>
      <sheetName val="Inputs and Risk Scenarios"/>
      <sheetName val="Forecast"/>
      <sheetName val="Financials for Case Study"/>
    </sheetNames>
    <sheetDataSet>
      <sheetData sheetId="0" refreshError="1"/>
      <sheetData sheetId="1">
        <row r="1">
          <cell r="M1">
            <v>2015</v>
          </cell>
        </row>
      </sheetData>
      <sheetData sheetId="2">
        <row r="67">
          <cell r="A67" t="str">
            <v>Sales</v>
          </cell>
        </row>
      </sheetData>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BJA IS"/>
      <sheetName val="BJA BS"/>
      <sheetName val="BJA CFS"/>
      <sheetName val="BJA Appendix"/>
      <sheetName val="BJA Characteristics"/>
      <sheetName val="Formatted Financials ----&gt;"/>
      <sheetName val="BJA Formatted IS"/>
      <sheetName val="BJA Formatted BS"/>
      <sheetName val="BJA Formatted CFS"/>
      <sheetName val="BJA Formatted Appendix"/>
      <sheetName val="Sheet3"/>
      <sheetName val="Sheet4"/>
    </sheetNames>
    <sheetDataSet>
      <sheetData sheetId="0"/>
      <sheetData sheetId="1"/>
      <sheetData sheetId="2">
        <row r="9">
          <cell r="C9">
            <v>44561</v>
          </cell>
          <cell r="D9">
            <v>44196</v>
          </cell>
          <cell r="E9">
            <v>43830</v>
          </cell>
        </row>
        <row r="12">
          <cell r="C12">
            <v>180.32965708437393</v>
          </cell>
          <cell r="D12">
            <v>100.61277956792755</v>
          </cell>
          <cell r="E12">
            <v>30.340993773681376</v>
          </cell>
        </row>
        <row r="13">
          <cell r="C13">
            <v>290</v>
          </cell>
          <cell r="D13">
            <v>262</v>
          </cell>
          <cell r="E13">
            <v>163</v>
          </cell>
        </row>
        <row r="14">
          <cell r="C14">
            <v>470.32965708437393</v>
          </cell>
          <cell r="D14">
            <v>362.61277956792753</v>
          </cell>
          <cell r="E14">
            <v>193.34099377368136</v>
          </cell>
        </row>
        <row r="15">
          <cell r="C15">
            <v>15</v>
          </cell>
          <cell r="D15">
            <v>15</v>
          </cell>
          <cell r="E15">
            <v>15</v>
          </cell>
        </row>
        <row r="16">
          <cell r="C16">
            <v>265</v>
          </cell>
          <cell r="D16">
            <v>225</v>
          </cell>
          <cell r="E16">
            <v>192</v>
          </cell>
        </row>
        <row r="17">
          <cell r="C17">
            <v>141</v>
          </cell>
          <cell r="D17">
            <v>113</v>
          </cell>
          <cell r="E17">
            <v>98</v>
          </cell>
        </row>
        <row r="18">
          <cell r="C18">
            <v>180</v>
          </cell>
          <cell r="D18">
            <v>140</v>
          </cell>
          <cell r="E18">
            <v>93</v>
          </cell>
        </row>
        <row r="19">
          <cell r="C19">
            <v>205</v>
          </cell>
          <cell r="D19">
            <v>155</v>
          </cell>
          <cell r="E19">
            <v>125</v>
          </cell>
        </row>
        <row r="20">
          <cell r="C20">
            <v>1276.329657084374</v>
          </cell>
          <cell r="D20">
            <v>1010.6127795679275</v>
          </cell>
          <cell r="E20">
            <v>716.34099377368136</v>
          </cell>
        </row>
        <row r="22">
          <cell r="C22">
            <v>544.63750000000005</v>
          </cell>
          <cell r="D22">
            <v>508.95</v>
          </cell>
          <cell r="E22">
            <v>474</v>
          </cell>
        </row>
        <row r="23">
          <cell r="C23">
            <v>21</v>
          </cell>
          <cell r="D23">
            <v>21</v>
          </cell>
          <cell r="E23">
            <v>21</v>
          </cell>
        </row>
        <row r="24">
          <cell r="C24">
            <v>17.49611984716563</v>
          </cell>
          <cell r="D24">
            <v>19.464318980420046</v>
          </cell>
          <cell r="E24">
            <v>21.713723425933722</v>
          </cell>
        </row>
        <row r="25">
          <cell r="C25">
            <v>31</v>
          </cell>
          <cell r="D25">
            <v>31</v>
          </cell>
          <cell r="E25">
            <v>31</v>
          </cell>
        </row>
        <row r="26">
          <cell r="C26">
            <v>34</v>
          </cell>
          <cell r="D26">
            <v>76</v>
          </cell>
          <cell r="E26">
            <v>109</v>
          </cell>
        </row>
        <row r="27">
          <cell r="C27">
            <v>1924.4632769315397</v>
          </cell>
          <cell r="D27">
            <v>1667.0270985483476</v>
          </cell>
          <cell r="E27">
            <v>1373.0547171996152</v>
          </cell>
        </row>
        <row r="31">
          <cell r="C31">
            <v>150</v>
          </cell>
          <cell r="D31">
            <v>107</v>
          </cell>
          <cell r="E31">
            <v>70</v>
          </cell>
        </row>
        <row r="32">
          <cell r="C32">
            <v>310</v>
          </cell>
          <cell r="D32">
            <v>250</v>
          </cell>
          <cell r="E32">
            <v>181</v>
          </cell>
        </row>
        <row r="33">
          <cell r="C33">
            <v>97.837673685559139</v>
          </cell>
          <cell r="D33">
            <v>75.033685804682307</v>
          </cell>
          <cell r="E33">
            <v>57.57862883281183</v>
          </cell>
        </row>
        <row r="34">
          <cell r="C34">
            <v>557.83767368555914</v>
          </cell>
          <cell r="D34">
            <v>432.03368580468231</v>
          </cell>
          <cell r="E34">
            <v>308.57862883281183</v>
          </cell>
        </row>
        <row r="35">
          <cell r="C35">
            <v>720.8662253339678</v>
          </cell>
          <cell r="D35">
            <v>757.33855993500549</v>
          </cell>
          <cell r="E35">
            <v>673.38200965761257</v>
          </cell>
        </row>
        <row r="36">
          <cell r="C36">
            <v>205</v>
          </cell>
          <cell r="D36">
            <v>230</v>
          </cell>
          <cell r="E36">
            <v>246</v>
          </cell>
        </row>
        <row r="37">
          <cell r="C37">
            <v>60</v>
          </cell>
          <cell r="D37">
            <v>55</v>
          </cell>
          <cell r="E37">
            <v>60</v>
          </cell>
        </row>
        <row r="38">
          <cell r="C38">
            <v>132.17399943117144</v>
          </cell>
          <cell r="D38">
            <v>67.972579797560542</v>
          </cell>
          <cell r="E38">
            <v>20.402850900000004</v>
          </cell>
        </row>
        <row r="39">
          <cell r="C39">
            <v>49.12210154930149</v>
          </cell>
          <cell r="D39">
            <v>47.655174462751603</v>
          </cell>
          <cell r="E39">
            <v>42.636510609575652</v>
          </cell>
        </row>
        <row r="40">
          <cell r="C40">
            <v>1725.1739994311715</v>
          </cell>
          <cell r="D40">
            <v>1589.9725797975605</v>
          </cell>
          <cell r="E40">
            <v>1351.4028509000002</v>
          </cell>
        </row>
        <row r="44">
          <cell r="C44">
            <v>200</v>
          </cell>
          <cell r="D44">
            <v>200</v>
          </cell>
          <cell r="E44">
            <v>200</v>
          </cell>
        </row>
        <row r="45">
          <cell r="C45">
            <v>30</v>
          </cell>
          <cell r="D45">
            <v>25</v>
          </cell>
          <cell r="E45">
            <v>45</v>
          </cell>
        </row>
        <row r="46">
          <cell r="C46">
            <v>-30.710722499631871</v>
          </cell>
          <cell r="D46">
            <v>-147.94548124921295</v>
          </cell>
          <cell r="E46">
            <v>-223.34813370038492</v>
          </cell>
        </row>
        <row r="47">
          <cell r="C47">
            <v>199.28927750036814</v>
          </cell>
          <cell r="D47">
            <v>77.054518750787054</v>
          </cell>
          <cell r="E47">
            <v>21.651866299615079</v>
          </cell>
        </row>
        <row r="48">
          <cell r="C48">
            <v>1924.4632769315397</v>
          </cell>
          <cell r="D48">
            <v>1667.0270985483476</v>
          </cell>
          <cell r="E48">
            <v>1373.0547171996152</v>
          </cell>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llabus list"/>
      <sheetName val="template"/>
      <sheetName val="template_0"/>
      <sheetName val="Part(b)"/>
      <sheetName val="Part(d)"/>
    </sheetNames>
    <sheetDataSet>
      <sheetData sheetId="0">
        <row r="4">
          <cell r="B4" t="str">
            <v>CFEFD-S1-01-21 Jonathan Berk and Peter Demarzo, Corporate Finance, Fifth Edition, Ch 8: Fundamentals of Capital Budgeting (background)</v>
          </cell>
        </row>
        <row r="5">
          <cell r="B5" t="str">
            <v>CFEFD-S1-02-21 Jonathan Berk and Peter Demarzo, Corporate Finance, Fifth Edition, Ch 18: Capital Budgeting and Valuation with Leverage</v>
          </cell>
        </row>
        <row r="6">
          <cell r="B6" t="str">
            <v>CFEFD-S1-03-21 Jonathan Berk and Peter Demarzo, Corporate Finance, Fifth Edition, Ch 22: Real Options</v>
          </cell>
        </row>
        <row r="7">
          <cell r="B7" t="str">
            <v>CFEFD-S1-04-21 Jonathan Berk and Peter Demarzo, Corporate Finance, Fifth Edition, Ch 25: Leasing</v>
          </cell>
        </row>
        <row r="8">
          <cell r="B8" t="str">
            <v>CFEFD-S1-05-21 Jonathan Berk and Peter Demarzo, Corporate Finance, Fifth Edition, Ch 27: Short Term Financial Planning</v>
          </cell>
        </row>
        <row r="9">
          <cell r="B9" t="str">
            <v>CFEFD-S1-06-21 Jonathan Berk and Peter Demarzo, Corporate Finance, Fifth Edition, Ch 28: Mergers and Acquisitions</v>
          </cell>
        </row>
        <row r="10">
          <cell r="B10" t="str">
            <v>CFEFD-S1-07-21 Jonathan Berk and Peter Demarzo, Corporate Finance, Fifth Edition, Ch 31 International Corporate Finance</v>
          </cell>
        </row>
        <row r="11">
          <cell r="B11" t="str">
            <v>CFEFD-S1-08-21 Handbook of Corporate Finance: Empirical Corporate Finance, Ch. 10</v>
          </cell>
        </row>
        <row r="12">
          <cell r="B12" t="str">
            <v xml:space="preserve">CFEFD-S1-09-21 Aswath Damodaran, Damodaran on Valuation, Ch 15: The Value of Synergy </v>
          </cell>
        </row>
        <row r="13">
          <cell r="B13" t="str">
            <v>CFEFD-S1-10-21 Dean LeBaron and Lawrence S. Speidell, Why Are the Parts Worth More than the Sum? "Chop Shop", A Corporate Valuation Model (p80-100)</v>
          </cell>
        </row>
        <row r="14">
          <cell r="B14" t="str">
            <v>CFEFD-S1-11-21 Corporate Value Creation, Governance and Privatisation, Ch 4</v>
          </cell>
        </row>
        <row r="15">
          <cell r="B15" t="str">
            <v>CFEFD-S1-12-21 CFO Forum: Market Consistent Embedded Value Basis for Conclusions</v>
          </cell>
        </row>
        <row r="16">
          <cell r="B16" t="str">
            <v>CFEFD-S1-13-21 Capital Structure, Executive Compensation, and Investment Efficiency</v>
          </cell>
        </row>
        <row r="17">
          <cell r="B17" t="str">
            <v>CFEFD-S2-14-21 Robinson et al., International Financial Statement Analysis 4th Ed, Ch. 6 Financial Analysis Techniques</v>
          </cell>
        </row>
        <row r="18">
          <cell r="B18" t="str">
            <v>CFEFD-S2-15-21 Robinson et al., International Financial Statement Analysis 4th Ed, Ch. 9 Income Taxes</v>
          </cell>
        </row>
        <row r="19">
          <cell r="B19" t="str">
            <v>CFEFD-S2-16-21 Robinson et al., International Financial Statement Analysis 4th Ed, Ch. 11 Financial Reporting Quality</v>
          </cell>
        </row>
        <row r="20">
          <cell r="B20" t="str">
            <v>CFEFD-S2-17-21 Robinson et al., International Financial Statement Analysis 4th Ed, Ch. 15 Multinational Operations</v>
          </cell>
        </row>
        <row r="21">
          <cell r="B21" t="str">
            <v>CFEFD-S2-18-21 Robinson et al., International Financial Statement Analysis 4th Ed, Ch. 17 Evaluating Quality of Financial Reports (Section 1-6 Only)</v>
          </cell>
        </row>
        <row r="22">
          <cell r="B22" t="str">
            <v>CFEFD-S3-19-21 Zimmerman, Accounting for Decision Making and Control 10th Ed, Ch 4: Organizational Architecture</v>
          </cell>
        </row>
        <row r="23">
          <cell r="B23" t="str">
            <v>CFEFD-S3-20-21 Zimmerman, Accounting for Decision Making and Control 10th Ed, Ch 5: Responsibility Accounting and Transfer Pricing</v>
          </cell>
        </row>
        <row r="24">
          <cell r="B24" t="str">
            <v>CFEFD-S3-21-21 Zimmerman, Accounting for Decision Making and Control 10th Ed, Ch 7: Cost Allocation: Theory</v>
          </cell>
        </row>
        <row r="25">
          <cell r="B25" t="str">
            <v>CFEFD-S3-22-21 Zimmerman, Accounting for Decision Making and Control 10th Ed, Ch 9: Absorption Cost Systems</v>
          </cell>
        </row>
        <row r="26">
          <cell r="B26" t="str">
            <v>CFEFD-S3-23-21 Zimmerman, Accounting for Decision Making and Control 10th Ed, Ch 10: Criticisms of Absorption Cost Systems: Incentive to Overproduce</v>
          </cell>
        </row>
        <row r="27">
          <cell r="B27" t="str">
            <v>CFEFD-S3-24-21 Zimmerman, Accounting for Decision Making and Control 10th Ed, Ch 11: Criticisms of Absorption Cost Systems: Inaccurate Product Costs</v>
          </cell>
        </row>
        <row r="28">
          <cell r="B28" t="str">
            <v>CFEFD-S3-25-21 Zimmerman, Accounting for Decision Making and Control 10th Ed Ch 12: Standard Costs: Direct Labor and Materials</v>
          </cell>
        </row>
        <row r="29">
          <cell r="B29" t="str">
            <v>CFEFD-S3-26-21 Zimmerman, Accounting for Decision Making and Control 10th Ed, Ch 13: Overhead and Marketing Variances</v>
          </cell>
        </row>
        <row r="30">
          <cell r="B30" t="str">
            <v>CFEFD-S3-27-21 Product Costing In Service Organizations</v>
          </cell>
        </row>
        <row r="31">
          <cell r="B31" t="str">
            <v>CFEFD-S3-28-21 ABC and Life Insurance Industry</v>
          </cell>
        </row>
        <row r="32">
          <cell r="B32" t="str">
            <v>CFEFD-S4-29-21 Lam, Implementing Enterprise Risk Management from Methods to Applications, Ch 3: Performance-based continuous ERM (excl. introduction and phase three sections)</v>
          </cell>
        </row>
        <row r="33">
          <cell r="B33" t="str">
            <v>CFEFD-S4-30-21 Lam, Implementing Enterprise Risk Management from Methods to Applications, Ch 5: The ERM Project (excl. appendices)</v>
          </cell>
        </row>
        <row r="34">
          <cell r="B34" t="str">
            <v>CFEFD-S4-31-21 Lam, Implementing Enterprise Risk Management from Methods to Applications, Ch 9: Role of the Board</v>
          </cell>
        </row>
        <row r="35">
          <cell r="B35" t="str">
            <v>CFEFD-S4-32-21 Lam, Implementing Enterprise Risk Management from Methods to Applications, Ch 16: Risk-Based Performance Management</v>
          </cell>
        </row>
        <row r="36">
          <cell r="B36" t="str">
            <v>CFEFD-S4-33-21 Lam, Implementing Enterprise Risk Management from Methods to Applications, Ch 17: Integration of KPIs and KRIs</v>
          </cell>
        </row>
        <row r="37">
          <cell r="B37" t="str">
            <v>CFEFD-S4-34-21 Lam, Implementing Enterprise Risk Management from Methods to Applications, Ch 18: ERM Dashboard Reporting</v>
          </cell>
        </row>
        <row r="38">
          <cell r="B38" t="str">
            <v>CFEFD-S4-35-21 Lam, Implementing Enterprise Risk Management from Methods to Applications, Ch 19: Feedback Loops (starting at ERM Performance Feedback Loop)</v>
          </cell>
        </row>
        <row r="39">
          <cell r="B39" t="str">
            <v>CFEFD-S4-36-21 Sweeting, Financial Enterprise Risk Management, Ch 19: Risk Frameworks</v>
          </cell>
        </row>
        <row r="40">
          <cell r="B40" t="str">
            <v>CFEFD-S4-37-21 Sweeting, Financial Enterprise Risk Management, Ch 20: Case Studies</v>
          </cell>
        </row>
        <row r="41">
          <cell r="B41" t="str">
            <v>CFEFD-S4-38-21 Managing Business Process Flows, Ch 1: Products, Processes, and Performance</v>
          </cell>
        </row>
        <row r="42">
          <cell r="B42" t="str">
            <v>CFEFD-S4-39-21 Managing Business Process Flows, Ch 2: Operations Strategy and Management</v>
          </cell>
        </row>
        <row r="43">
          <cell r="B43" t="str">
            <v>CFEFD-S4-40-21 Trainer &amp; Cummins, Securitization, Insurance, and Reinsurance</v>
          </cell>
        </row>
        <row r="44">
          <cell r="B44" t="str">
            <v>CFEFD-S4-41-21 An Analysis of Delta Air Lines' Oil Refinery Acquisition</v>
          </cell>
        </row>
        <row r="45">
          <cell r="B45" t="str">
            <v>CFEFD-S4-42-21 Vakharia and Yenipazarli, Managing Supply Chain Disruptions, sections 2-5</v>
          </cell>
        </row>
        <row r="46">
          <cell r="B46" t="str">
            <v>CFEFD-S4-60-21 Bohme et al., A Fundamental Approach to Cyber Risk Analysis</v>
          </cell>
        </row>
        <row r="47">
          <cell r="B47" t="str">
            <v>CFEFD-S4-43-21 Foundations of Airline Finance: Methodology and Practice, Ch 11 (p482-510)</v>
          </cell>
        </row>
        <row r="48">
          <cell r="B48" t="str">
            <v>CFEFD-S4-61-21 Bravo and Díaz-Giménez, Is longevity an insurable risk? Hedging the unhedgeable</v>
          </cell>
        </row>
        <row r="49">
          <cell r="B49" t="str">
            <v>CFEFD-S5-44-21 Hubbard, How to Measure Anything 3rd Ed, Ch 9: Sampling Reality: How Observing Some Things Tells Us About All Things</v>
          </cell>
        </row>
        <row r="50">
          <cell r="B50" t="str">
            <v>CFEFD-S5-45-21 Hubbard, How to Measure Anything 3rd Ed, Ch 14: A Universal Measurement Method: Applied Information Economics</v>
          </cell>
        </row>
        <row r="51">
          <cell r="B51" t="str">
            <v>CFEFD-S5-46-21 Dowd, Measuring Market Risk 2nd ed, Ch 9 Applications of Stochastic Risk Measurement Methods</v>
          </cell>
        </row>
        <row r="52">
          <cell r="B52" t="str">
            <v xml:space="preserve">CFEFD-S5-47-21 Dowd, Measuring Market Risk 2nd ed, Ch 13 Stress Testing </v>
          </cell>
        </row>
        <row r="53">
          <cell r="B53" t="str">
            <v>CFEFD-S5-48-21 Dowd, Measuring Market Risk 2nd ed, Ch 15 Back Testing Market Risk Models</v>
          </cell>
        </row>
        <row r="54">
          <cell r="B54" t="str">
            <v>CFEFD-S5-49-21 Dowd, Measuring Market Risk 2nd ed, Ch 16 Model Risk</v>
          </cell>
        </row>
        <row r="55">
          <cell r="B55" t="str">
            <v>CFEFD-S5-50-21 Kelleher, Mac Namee, and D'Arcy, Fundamentals of Machine Learning for Predictive Analytics 2nd Ed, Ch. 2 Data to Insights to Decisions (background)</v>
          </cell>
        </row>
        <row r="56">
          <cell r="B56" t="str">
            <v>CFEFD-S5-51-21 Kelleher, Mac Namee, and D'Arcy, Fundamentals of Machine Learning for Predictive Analytics 2nd Ed, Ch. 3 Data Exploration (background)</v>
          </cell>
        </row>
        <row r="57">
          <cell r="B57" t="str">
            <v>CFEFD-S5-52-21 Kelleher, Mac Namee, and D'Arcy, Fundamentals of Machine Learning for Predictive Analytics 2nd Ed, Ch. 9 Evaluations</v>
          </cell>
        </row>
        <row r="58">
          <cell r="B58" t="str">
            <v>CFEFD-S5-53-21 Kelleher, Mac Namee, and D'Arcy, Fundamentals of Machine Learning for Predictive Analytics 2nd Ed, Ch. 12 Case Study: Customer Churn</v>
          </cell>
        </row>
        <row r="59">
          <cell r="B59" t="str">
            <v>CFEFD-S5-54-21 Kelleher, Mac Namee, and D'Arcy, Fundamentals of Machine Learning for Predictive Analytics 2nd Ed, Ch. 14 The Art of Machine Learning for Predictive Data Analytics</v>
          </cell>
        </row>
        <row r="60">
          <cell r="B60" t="str">
            <v>CFEFD-S5-55-21 Heavy Models, Light Models, and Proxy Models, sections 1-5, 7 (excl appendices)</v>
          </cell>
        </row>
        <row r="61">
          <cell r="B61" t="str">
            <v>CFEFD-S5-56-21 Gersl and Seidler, How to Improve the Quality of Stress Tests through Backtesting (excl appendices)</v>
          </cell>
        </row>
        <row r="62">
          <cell r="B62" t="str">
            <v>CFEFD-S5-57-21 Bolle-Reddat, Bernard (et al.), Modeling in Life Insurance - A Management Perspective, Chapter 11</v>
          </cell>
        </row>
        <row r="63">
          <cell r="B63" t="str">
            <v>CFEFD-S5-58-21 Kaye, A Guide to Risk Measures, Capital Allocation &amp; Related Decision Support Issues</v>
          </cell>
        </row>
        <row r="64">
          <cell r="B64" t="str">
            <v>CFEFD-S5-59-21 ASOP 56: Modeling, Dec 2019 (excl appendices)</v>
          </cell>
        </row>
        <row r="65">
          <cell r="B65" t="str">
            <v>CFEFD-S5-60-21 Bohme et al., A Fundamental Approach to Cyber Risk Analysis</v>
          </cell>
        </row>
        <row r="66">
          <cell r="B66" t="str">
            <v>CFEFD-S5-61-21 Bravo and Díaz-Giménez, Is longevity an insurable risk? Hedging the unhedgeable</v>
          </cell>
        </row>
        <row r="67">
          <cell r="B67" t="str">
            <v>Case Study</v>
          </cell>
        </row>
        <row r="70">
          <cell r="A70" t="str">
            <v>LO_1 A</v>
          </cell>
        </row>
        <row r="71">
          <cell r="A71" t="str">
            <v>LO_1 B</v>
          </cell>
          <cell r="C71" t="str">
            <v>Retrieval</v>
          </cell>
        </row>
        <row r="72">
          <cell r="A72" t="str">
            <v>LO_1 C</v>
          </cell>
          <cell r="C72" t="str">
            <v>Comprehension</v>
          </cell>
        </row>
        <row r="73">
          <cell r="A73" t="str">
            <v>LO_1 D</v>
          </cell>
          <cell r="C73" t="str">
            <v>Analysis</v>
          </cell>
        </row>
        <row r="74">
          <cell r="A74" t="str">
            <v>LO_2 A</v>
          </cell>
          <cell r="C74" t="str">
            <v>Knowledge Utilization</v>
          </cell>
        </row>
        <row r="75">
          <cell r="A75" t="str">
            <v>LO_2 B</v>
          </cell>
        </row>
        <row r="76">
          <cell r="A76" t="str">
            <v>LO_2 C</v>
          </cell>
        </row>
        <row r="77">
          <cell r="A77" t="str">
            <v>LO_3 A</v>
          </cell>
        </row>
        <row r="78">
          <cell r="A78" t="str">
            <v>LO_3 B</v>
          </cell>
        </row>
        <row r="79">
          <cell r="A79" t="str">
            <v>LO_3 C</v>
          </cell>
        </row>
        <row r="80">
          <cell r="A80" t="str">
            <v>LO_4 A</v>
          </cell>
        </row>
        <row r="81">
          <cell r="A81" t="str">
            <v>LO_4 B</v>
          </cell>
        </row>
        <row r="82">
          <cell r="A82" t="str">
            <v>LO_4 C</v>
          </cell>
        </row>
        <row r="83">
          <cell r="A83" t="str">
            <v>LO_4 D</v>
          </cell>
        </row>
        <row r="84">
          <cell r="A84" t="str">
            <v>LO_4 E</v>
          </cell>
        </row>
        <row r="85">
          <cell r="A85" t="str">
            <v>LO_5 A</v>
          </cell>
        </row>
        <row r="86">
          <cell r="A86" t="str">
            <v>LO_5 B</v>
          </cell>
        </row>
        <row r="87">
          <cell r="A87" t="str">
            <v>LO_5 C</v>
          </cell>
        </row>
        <row r="88">
          <cell r="A88" t="str">
            <v>LO_5 D</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llabus list"/>
      <sheetName val="template"/>
      <sheetName val="Excel Calculations"/>
      <sheetName val="(c)"/>
    </sheetNames>
    <sheetDataSet>
      <sheetData sheetId="0">
        <row r="4">
          <cell r="B4" t="str">
            <v>CFEFD-S1-01-21 Jonathan Berk and Peter Demarzo, Corporate Finance, Fifth Edition, Ch 8: Fundamentals of Capital Budgeting (background)</v>
          </cell>
        </row>
        <row r="5">
          <cell r="B5" t="str">
            <v>CFEFD-S1-02-21 Jonathan Berk and Peter Demarzo, Corporate Finance, Fifth Edition, Ch 18: Capital Budgeting and Valuation with Leverage</v>
          </cell>
        </row>
        <row r="6">
          <cell r="B6" t="str">
            <v>CFEFD-S1-03-21 Jonathan Berk and Peter Demarzo, Corporate Finance, Fifth Edition, Ch 22: Real Options</v>
          </cell>
        </row>
        <row r="7">
          <cell r="B7" t="str">
            <v>CFEFD-S1-04-21 Jonathan Berk and Peter Demarzo, Corporate Finance, Fifth Edition, Ch 25: Leasing</v>
          </cell>
        </row>
        <row r="8">
          <cell r="B8" t="str">
            <v>CFEFD-S1-05-21 Jonathan Berk and Peter Demarzo, Corporate Finance, Fifth Edition, Ch 27: Short Term Financial Planning</v>
          </cell>
        </row>
        <row r="9">
          <cell r="B9" t="str">
            <v>CFEFD-S1-06-21 Jonathan Berk and Peter Demarzo, Corporate Finance, Fifth Edition, Ch 28: Mergers and Acquisitions</v>
          </cell>
        </row>
        <row r="10">
          <cell r="B10" t="str">
            <v>CFEFD-S1-07-21 Jonathan Berk and Peter Demarzo, Corporate Finance, Fifth Edition, Ch 31 International Corporate Finance</v>
          </cell>
        </row>
        <row r="11">
          <cell r="B11" t="str">
            <v>CFEFD-S1-08-21 Handbook of Corporate Finance: Empirical Corporate Finance, Ch. 10</v>
          </cell>
        </row>
        <row r="12">
          <cell r="B12" t="str">
            <v xml:space="preserve">CFEFD-S1-09-21 Aswath Damodaran, Damodaran on Valuation, Ch 15: The Value of Synergy </v>
          </cell>
        </row>
        <row r="13">
          <cell r="B13" t="str">
            <v>CFEFD-S1-10-21 Dean LeBaron and Lawrence S. Speidell, Why Are the Parts Worth More than the Sum? "Chop Shop", A Corporate Valuation Model (p80-100)</v>
          </cell>
        </row>
        <row r="14">
          <cell r="B14" t="str">
            <v>CFEFD-S1-11-21 Corporate Value Creation, Governance and Privatisation, Ch 4</v>
          </cell>
        </row>
        <row r="15">
          <cell r="B15" t="str">
            <v>CFEFD-S1-12-21 Hurdle Rates, Cost of Capital &amp; Capital Structure: CFO Spotlight</v>
          </cell>
        </row>
        <row r="16">
          <cell r="B16" t="str">
            <v>CFEFD-S1-13-21 Capital Structure, Executive Compensation, and Investment Efficiency</v>
          </cell>
        </row>
        <row r="17">
          <cell r="B17" t="str">
            <v>CFEFD-S2-14-21 Robinson et al., International Financial Statement Analysis 4th Ed, Ch. 6 Financial Analysis Techniques</v>
          </cell>
        </row>
        <row r="18">
          <cell r="B18" t="str">
            <v>CFEFD-S2-15-21 Robinson et al., International Financial Statement Analysis 4th Ed, Ch. 9 Income Taxes</v>
          </cell>
        </row>
        <row r="19">
          <cell r="B19" t="str">
            <v>CFEFD-S2-16-21 Robinson et al., International Financial Statement Analysis 4th Ed, Ch. 11 Financial Reporting Quality</v>
          </cell>
        </row>
        <row r="20">
          <cell r="B20" t="str">
            <v>CFEFD-S2-17-21 Robinson et al., International Financial Statement Analysis 4th Ed, Ch. 15 Multinational Operations</v>
          </cell>
        </row>
        <row r="21">
          <cell r="B21" t="str">
            <v>CFEFD-S2-18-21 Robinson et al., International Financial Statement Analysis 4th Ed, Ch. 17 Evaluating Quality of Financial Reports (Section 1-6 Only)</v>
          </cell>
        </row>
        <row r="22">
          <cell r="B22" t="str">
            <v>CFEFD-S3-19-21 Zimmerman, Accounting for Decision Making and Control 10th Ed, Ch 4: Organizational Architecture</v>
          </cell>
        </row>
        <row r="23">
          <cell r="B23" t="str">
            <v>CFEFD-S3-20-21 Zimmerman, Accounting for Decision Making and Control 10th Ed, Ch 5: Responsibility Accounting and Transfer Pricing</v>
          </cell>
        </row>
        <row r="24">
          <cell r="B24" t="str">
            <v>CFEFD-S3-21-21 Zimmerman, Accounting for Decision Making and Control 10th Ed, Ch 7: Cost Allocation: Theory</v>
          </cell>
        </row>
        <row r="25">
          <cell r="B25" t="str">
            <v>CFEFD-S3-22-21 Zimmerman, Accounting for Decision Making and Control 10th Ed, Ch 9: Absorption Cost Systems</v>
          </cell>
        </row>
        <row r="26">
          <cell r="B26" t="str">
            <v>CFEFD-S3-23-21 Zimmerman, Accounting for Decision Making and Control 10th Ed, Ch 10: Criticisms of Absorption Cost Systems: Incentive to Overproduce</v>
          </cell>
        </row>
        <row r="27">
          <cell r="B27" t="str">
            <v>CFEFD-S3-24-21 Zimmerman, Accounting for Decision Making and Control 10th Ed, Ch 11: Criticisms of Absorption Cost Systems: Inaccurate Product Costs</v>
          </cell>
        </row>
        <row r="28">
          <cell r="B28" t="str">
            <v>CFEFD-S3-25-21 Zimmerman, Accounting for Decision Making and Control 10th Ed Ch 12: Standard Costs: Direct Labor and Materials</v>
          </cell>
        </row>
        <row r="29">
          <cell r="B29" t="str">
            <v>CFEFD-S3-26-21 Zimmerman, Accounting for Decision Making and Control 10th Ed, Ch 13: Overhead and Marketing Variances</v>
          </cell>
        </row>
        <row r="30">
          <cell r="B30" t="str">
            <v>CFEFD-S3-27-21 Product Costing In Service Organizations</v>
          </cell>
        </row>
        <row r="31">
          <cell r="B31" t="str">
            <v>CFEFD-S3-28-21 ABC and Life Insurance Industry</v>
          </cell>
        </row>
        <row r="32">
          <cell r="B32" t="str">
            <v>CFEFD-S4-29-21 Lam, Implementing Enterprise Risk Management from Methods to Applications, Ch 3: Performance-based continuous ERM (excl. introduction and phase three sections)</v>
          </cell>
        </row>
        <row r="33">
          <cell r="B33" t="str">
            <v>CFEFD-S4-30-21 Lam, Implementing Enterprise Risk Management from Methods to Applications, Ch 5: The ERM Project (excl. appendices)</v>
          </cell>
        </row>
        <row r="34">
          <cell r="B34" t="str">
            <v>CFEFD-S4-31-21 Lam, Implementing Enterprise Risk Management from Methods to Applications, Ch 9: Role of the Board</v>
          </cell>
        </row>
        <row r="35">
          <cell r="B35" t="str">
            <v>CFEFD-S4-32-21 Lam, Implementing Enterprise Risk Management from Methods to Applications, Ch 16: Risk-Based Performance Management</v>
          </cell>
        </row>
        <row r="36">
          <cell r="B36" t="str">
            <v>CFEFD-S4-33-21 Lam, Implementing Enterprise Risk Management from Methods to Applications, Ch 17: Integration of KPIs and KRIs</v>
          </cell>
        </row>
        <row r="37">
          <cell r="B37" t="str">
            <v>CFEFD-S4-34-21 Lam, Implementing Enterprise Risk Management from Methods to Applications, Ch 18: ERM Dashboard Reporting</v>
          </cell>
        </row>
        <row r="38">
          <cell r="B38" t="str">
            <v>CFEFD-S4-35-21 Lam, Implementing Enterprise Risk Management from Methods to Applications, Ch 19: Feedback Loops (starting at ERM Performance Feedback Loop)</v>
          </cell>
        </row>
        <row r="39">
          <cell r="B39" t="str">
            <v>CFEFD-S4-36-21 Sweeting, Financial Enterprise Risk Management, Ch 19: Risk Frameworks</v>
          </cell>
        </row>
        <row r="40">
          <cell r="B40" t="str">
            <v>CFEFD-S4-37-21 Sweeting, Financial Enterprise Risk Management, Ch 20: Case Studies</v>
          </cell>
        </row>
        <row r="41">
          <cell r="B41" t="str">
            <v>CFEFD-S4-38-21 Managing Business Process Flows, Ch 1: Products, Processes, and Performance</v>
          </cell>
        </row>
        <row r="42">
          <cell r="B42" t="str">
            <v>CFEFD-S4-39-21 Managing Business Process Flows, Ch 2: Operations Strategy and Management</v>
          </cell>
        </row>
        <row r="43">
          <cell r="B43" t="str">
            <v>CFEFD-S4-40-21 Trainer &amp; Cummins, Securitization, Insurance, and Reinsurance</v>
          </cell>
        </row>
        <row r="44">
          <cell r="B44" t="str">
            <v>CFEFD-S4-41-21 An Analysis of Delta Air Lines' Oil Refinery Acquisition</v>
          </cell>
        </row>
        <row r="45">
          <cell r="B45" t="str">
            <v>CFEFD-S4-42-21 Vakharia and Yenipazarli, Managing Supply Chain Disruptions, sections 2-5</v>
          </cell>
        </row>
        <row r="46">
          <cell r="B46" t="str">
            <v>CFEFD-S4-60-21 Bohme et al., A Fundamental Approach to Cyber Risk Analysis</v>
          </cell>
        </row>
        <row r="47">
          <cell r="B47" t="str">
            <v>CFEFD-S4-43-21 Foundations of Airline Finance: Methodology and Practice, Ch 11 (p482-510)</v>
          </cell>
        </row>
        <row r="48">
          <cell r="B48" t="str">
            <v>CFEFD-S4-61-21 Bravo and Díaz-Giménez, Is longevity an insurable risk? Hedging the unhedgeable</v>
          </cell>
        </row>
        <row r="49">
          <cell r="B49" t="str">
            <v>CFEFD-S5-44-21 Hubbard, How to Measure Anything 3rd Ed, Ch 9: Sampling Reality: How Observing Some Things Tells Us About All Things</v>
          </cell>
        </row>
        <row r="50">
          <cell r="B50" t="str">
            <v>CFEFD-S5-45-21 Hubbard, How to Measure Anything 3rd Ed, Ch 14: A Universal Measurement Method: Applied Information Economics</v>
          </cell>
        </row>
        <row r="51">
          <cell r="B51" t="str">
            <v>CFEFD-S5-46-21 Dowd, Measuring Market Risk 2nd ed, Ch 9 Applications of Stochastic Risk Measurement Methods</v>
          </cell>
        </row>
        <row r="52">
          <cell r="B52" t="str">
            <v xml:space="preserve">CFEFD-S5-47-21 Dowd, Measuring Market Risk 2nd ed, Ch 13 Stress Testing </v>
          </cell>
        </row>
        <row r="53">
          <cell r="B53" t="str">
            <v>CFEFD-S5-48-21 Dowd, Measuring Market Risk 2nd ed, Ch 15 Back Testing Market Risk Models</v>
          </cell>
        </row>
        <row r="54">
          <cell r="B54" t="str">
            <v>CFEFD-S5-49-21 Dowd, Measuring Market Risk 2nd ed, Ch 16 Model Risk</v>
          </cell>
        </row>
        <row r="55">
          <cell r="B55" t="str">
            <v>CFEFD-S5-50-21 Kelleher, Mac Namee, and D'Arcy, Fundamentals of Machine Learning for Predictive Analytics 2nd Ed, Ch. 2 Data to Insights to Decisions (background)</v>
          </cell>
        </row>
        <row r="56">
          <cell r="B56" t="str">
            <v>CFEFD-S5-51-21 Kelleher, Mac Namee, and D'Arcy, Fundamentals of Machine Learning for Predictive Analytics 2nd Ed, Ch. 3 Data Exploration (background)</v>
          </cell>
        </row>
        <row r="57">
          <cell r="B57" t="str">
            <v>CFEFD-S5-52-21 Kelleher, Mac Namee, and D'Arcy, Fundamentals of Machine Learning for Predictive Analytics 2nd Ed, Ch. 9 Evaluations</v>
          </cell>
        </row>
        <row r="58">
          <cell r="B58" t="str">
            <v>CFEFD-S5-53-21 Kelleher, Mac Namee, and D'Arcy, Fundamentals of Machine Learning for Predictive Analytics 2nd Ed, Ch. 12 Case Study: Customer Churn</v>
          </cell>
        </row>
        <row r="59">
          <cell r="B59" t="str">
            <v>CFEFD-S5-54-21 Kelleher, Mac Namee, and D'Arcy, Fundamentals of Machine Learning for Predictive Analytics 2nd Ed, Ch. 14 The Art of Machine Learning for Predictive Data Analytics</v>
          </cell>
        </row>
        <row r="60">
          <cell r="B60" t="str">
            <v>CFEFD-S5-55-21 Heavy Models, Light Models, and Proxy Models, sections 1-5, 7 (excl appendices)</v>
          </cell>
        </row>
        <row r="61">
          <cell r="B61" t="str">
            <v>CFEFD-S5-56-21 Gersl and Seidler, How to Improve the Quality of Stress Tests through Backtesting (excl appendices)</v>
          </cell>
        </row>
        <row r="62">
          <cell r="B62" t="str">
            <v>CFEFD-S5-57-21 Bolle-Reddat, Bernard (et al.), Modeling in Life Insurance - A Management Perspective, Chapter 11</v>
          </cell>
        </row>
        <row r="63">
          <cell r="B63" t="str">
            <v>CFEFD-S5-58-21 Kaye, A Guide to Risk Measures, Capital Allocation &amp; Related Decision Support Issues</v>
          </cell>
        </row>
        <row r="64">
          <cell r="B64" t="str">
            <v>CFEFD-S5-59-21 ASOP 56: Modeling, Dec 2019 (excl appendices)</v>
          </cell>
        </row>
        <row r="65">
          <cell r="B65" t="str">
            <v>CFEFD-S5-60-21 Bohme et al., A Fundamental Approach to Cyber Risk Analysis</v>
          </cell>
        </row>
        <row r="66">
          <cell r="B66" t="str">
            <v>CFEFD-S5-61-21 Bravo and Díaz-Giménez, Is longevity an insurable risk? Hedging the unhedgeable</v>
          </cell>
        </row>
        <row r="67">
          <cell r="B67" t="str">
            <v>Case Study</v>
          </cell>
        </row>
        <row r="70">
          <cell r="A70" t="str">
            <v>LO_1 A</v>
          </cell>
        </row>
        <row r="71">
          <cell r="A71" t="str">
            <v>LO_1 B</v>
          </cell>
          <cell r="C71" t="str">
            <v>Retrieval</v>
          </cell>
        </row>
        <row r="72">
          <cell r="A72" t="str">
            <v>LO_1 C</v>
          </cell>
          <cell r="C72" t="str">
            <v>Comprehension</v>
          </cell>
        </row>
        <row r="73">
          <cell r="A73" t="str">
            <v>LO_1 D</v>
          </cell>
          <cell r="C73" t="str">
            <v>Analysis</v>
          </cell>
        </row>
        <row r="74">
          <cell r="A74" t="str">
            <v>LO_2 A</v>
          </cell>
          <cell r="C74" t="str">
            <v>Knowledge Utilization</v>
          </cell>
        </row>
        <row r="75">
          <cell r="A75" t="str">
            <v>LO_2 B</v>
          </cell>
        </row>
        <row r="76">
          <cell r="A76" t="str">
            <v>LO_2 C</v>
          </cell>
        </row>
        <row r="77">
          <cell r="A77" t="str">
            <v>LO_3 A</v>
          </cell>
        </row>
        <row r="78">
          <cell r="A78" t="str">
            <v>LO_3 B</v>
          </cell>
        </row>
        <row r="79">
          <cell r="A79" t="str">
            <v>LO_3 C</v>
          </cell>
        </row>
        <row r="80">
          <cell r="A80" t="str">
            <v>LO_4 A</v>
          </cell>
        </row>
        <row r="81">
          <cell r="A81" t="str">
            <v>LO_4 B</v>
          </cell>
        </row>
        <row r="82">
          <cell r="A82" t="str">
            <v>LO_4 C</v>
          </cell>
        </row>
        <row r="83">
          <cell r="A83" t="str">
            <v>LO_4 D</v>
          </cell>
        </row>
        <row r="84">
          <cell r="A84" t="str">
            <v>LO_4 E</v>
          </cell>
        </row>
        <row r="85">
          <cell r="A85" t="str">
            <v>LO_5 A</v>
          </cell>
        </row>
        <row r="86">
          <cell r="A86" t="str">
            <v>LO_5 B</v>
          </cell>
        </row>
        <row r="87">
          <cell r="A87" t="str">
            <v>LO_5 C</v>
          </cell>
        </row>
        <row r="88">
          <cell r="A88" t="str">
            <v>LO_5 D</v>
          </cell>
        </row>
      </sheetData>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age"/>
      <sheetName val="syllabus list"/>
      <sheetName val="IO1_RW1"/>
      <sheetName val="IO1_RW2"/>
      <sheetName val="IO2_CL"/>
      <sheetName val="IO2_GR"/>
      <sheetName val="IO3_JW"/>
      <sheetName val="IO4_NP"/>
      <sheetName val="IO4_TN"/>
      <sheetName val="IO5_BC1"/>
      <sheetName val="Fall03_IO5_BC1_(b)"/>
      <sheetName val="Fall05_IO5_BC1_(cii)"/>
      <sheetName val="Fall05_IO5_BC1_(e)"/>
      <sheetName val="IO5_BD"/>
      <sheetName val="Fall08_IO5_BD_(c)"/>
      <sheetName val="Fall08_IO5_BD_(d)"/>
      <sheetName val="IO5_BC2"/>
      <sheetName val="Spring05_IO5_BC2_(d)"/>
      <sheetName val="IO1_RK"/>
      <sheetName val="IO1_RW3"/>
      <sheetName val="IO2_DA"/>
      <sheetName val="IO3_JMH"/>
      <sheetName val="IO4_BD"/>
      <sheetName val="Spring05_IO5_BC2_(e)"/>
      <sheetName val="Scenarios"/>
      <sheetName val="IO5_MS"/>
      <sheetName val="Spring08_IO5_MS_(b)"/>
      <sheetName val="Spring08_IO5_MS_(d)"/>
      <sheetName val="Spring08_IO5_MS_(e)"/>
      <sheetName val="IO2_CJ"/>
      <sheetName val="template"/>
      <sheetName val="template_0"/>
    </sheetNames>
    <sheetDataSet>
      <sheetData sheetId="0" refreshError="1"/>
      <sheetData sheetId="1">
        <row r="4">
          <cell r="B4" t="str">
            <v>CFEFD-S1-01-21 Jonathan Berk and Peter Demarzo, Corporate Finance, Fifth Edition, Ch 8: Fundamentals of Capital Budgeting (background)</v>
          </cell>
        </row>
        <row r="5">
          <cell r="B5" t="str">
            <v>CFEFD-S1-02-21 Jonathan Berk and Peter Demarzo, Corporate Finance, Fifth Edition, Ch 18: Capital Budgeting and Valuation with Leverage</v>
          </cell>
        </row>
        <row r="6">
          <cell r="B6" t="str">
            <v>CFEFD-S1-03-21 Jonathan Berk and Peter Demarzo, Corporate Finance, Fifth Edition, Ch 22: Real Options</v>
          </cell>
        </row>
        <row r="7">
          <cell r="B7" t="str">
            <v>CFEFD-S1-04-21 Jonathan Berk and Peter Demarzo, Corporate Finance, Fifth Edition, Ch 25: Leasing</v>
          </cell>
        </row>
        <row r="8">
          <cell r="B8" t="str">
            <v>CFEFD-S1-05-21 Jonathan Berk and Peter Demarzo, Corporate Finance, Fifth Edition, Ch 27: Short Term Financial Planning</v>
          </cell>
        </row>
        <row r="9">
          <cell r="B9" t="str">
            <v>CFEFD-S1-06-21 Jonathan Berk and Peter Demarzo, Corporate Finance, Fifth Edition, Ch 28: Mergers and Acquisitions</v>
          </cell>
        </row>
        <row r="10">
          <cell r="B10" t="str">
            <v>CFEFD-S1-07-21 Jonathan Berk and Peter Demarzo, Corporate Finance, Fifth Edition, Ch 31 International Corporate Finance</v>
          </cell>
        </row>
        <row r="11">
          <cell r="B11" t="str">
            <v>CFEFD-S1-08-21 Handbook of Corporate Finance: Empirical Corporate Finance, Ch. 10</v>
          </cell>
        </row>
        <row r="12">
          <cell r="B12" t="str">
            <v xml:space="preserve">CFEFD-S1-09-21 Aswath Damodaran, Damodaran on Valuation, Ch 15: The Value of Synergy </v>
          </cell>
        </row>
        <row r="13">
          <cell r="B13" t="str">
            <v>CFEFD-S1-10-21 Dean LeBaron and Lawrence S. Speidell, Why Are the Parts Worth More than the Sum? "Chop Shop", A Corporate Valuation Model (p80-100)</v>
          </cell>
        </row>
        <row r="14">
          <cell r="B14" t="str">
            <v>CFEFD-S1-11-21 Corporate Value Creation, Governance and Privatisation, Ch 4</v>
          </cell>
        </row>
        <row r="15">
          <cell r="B15" t="str">
            <v>CFEFD-S1-12-21 CFO Forum: Market Consistent Embedded Value Basis for Conclusions</v>
          </cell>
        </row>
        <row r="16">
          <cell r="B16" t="str">
            <v>CFEFD-S1-13-21 Capital Structure, Executive Compensation, and Investment Efficiency</v>
          </cell>
        </row>
        <row r="17">
          <cell r="B17" t="str">
            <v>CFEFD-S2-14-21 Robinson et al., International Financial Statement Analysis 4th Ed, Ch. 6 Financial Analysis Techniques</v>
          </cell>
        </row>
        <row r="18">
          <cell r="B18" t="str">
            <v>CFEFD-S2-15-21 Robinson et al., International Financial Statement Analysis 4th Ed, Ch. 9 Income Taxes</v>
          </cell>
        </row>
        <row r="19">
          <cell r="B19" t="str">
            <v>CFEFD-S2-16-21 Robinson et al., International Financial Statement Analysis 4th Ed, Ch. 11 Financial Reporting Quality</v>
          </cell>
        </row>
        <row r="20">
          <cell r="B20" t="str">
            <v>CFEFD-S2-17-21 Robinson et al., International Financial Statement Analysis 4th Ed, Ch. 15 Multinational Operations</v>
          </cell>
        </row>
        <row r="21">
          <cell r="B21" t="str">
            <v>CFEFD-S2-18-21 Robinson et al., International Financial Statement Analysis 4th Ed, Ch. 17 Evaluating Quality of Financial Reports (Section 1-6 Only)</v>
          </cell>
        </row>
        <row r="22">
          <cell r="B22" t="str">
            <v>CFEFD-S3-19-21 Zimmerman, Accounting for Decision Making and Control 10th Ed, Ch 4: Organizational Architecture</v>
          </cell>
        </row>
        <row r="23">
          <cell r="B23" t="str">
            <v>CFEFD-S3-20-21 Zimmerman, Accounting for Decision Making and Control 10th Ed, Ch 5: Responsibility Accounting and Transfer Pricing</v>
          </cell>
        </row>
        <row r="24">
          <cell r="B24" t="str">
            <v>CFEFD-S3-21-21 Zimmerman, Accounting for Decision Making and Control 10th Ed, Ch 7: Cost Allocation: Theory</v>
          </cell>
        </row>
        <row r="25">
          <cell r="B25" t="str">
            <v>CFEFD-S3-22-21 Zimmerman, Accounting for Decision Making and Control 10th Ed, Ch 9: Absorption Cost Systems</v>
          </cell>
        </row>
        <row r="26">
          <cell r="B26" t="str">
            <v>CFEFD-S3-23-21 Zimmerman, Accounting for Decision Making and Control 10th Ed, Ch 10: Criticisms of Absorption Cost Systems: Incentive to Overproduce</v>
          </cell>
        </row>
        <row r="27">
          <cell r="B27" t="str">
            <v>CFEFD-S3-24-21 Zimmerman, Accounting for Decision Making and Control 10th Ed, Ch 11: Criticisms of Absorption Cost Systems: Inaccurate Product Costs</v>
          </cell>
        </row>
        <row r="28">
          <cell r="B28" t="str">
            <v>CFEFD-S3-25-21 Zimmerman, Accounting for Decision Making and Control 10th Ed Ch 12: Standard Costs: Direct Labor and Materials</v>
          </cell>
        </row>
        <row r="29">
          <cell r="B29" t="str">
            <v>CFEFD-S3-26-21 Zimmerman, Accounting for Decision Making and Control 10th Ed, Ch 13: Overhead and Marketing Variances</v>
          </cell>
        </row>
        <row r="30">
          <cell r="B30" t="str">
            <v>CFEFD-S3-27-21 Product Costing In Service Organizations</v>
          </cell>
        </row>
        <row r="31">
          <cell r="B31" t="str">
            <v>CFEFD-S3-28-21 ABC and Life Insurance Industry</v>
          </cell>
        </row>
        <row r="32">
          <cell r="B32" t="str">
            <v>CFEFD-S4-29-21 Lam, Implementing Enterprise Risk Management from Methods to Applications, Ch 3: Performance-based continuous ERM (excl. introduction and phase three sections)</v>
          </cell>
        </row>
        <row r="33">
          <cell r="B33" t="str">
            <v>CFEFD-S4-30-21 Lam, Implementing Enterprise Risk Management from Methods to Applications, Ch 5: The ERM Project (excl. appendices)</v>
          </cell>
        </row>
        <row r="34">
          <cell r="B34" t="str">
            <v>CFEFD-S4-31-21 Lam, Implementing Enterprise Risk Management from Methods to Applications, Ch 9: Role of the Board</v>
          </cell>
        </row>
        <row r="35">
          <cell r="B35" t="str">
            <v>CFEFD-S4-32-21 Lam, Implementing Enterprise Risk Management from Methods to Applications, Ch 16: Risk-Based Performance Management</v>
          </cell>
        </row>
        <row r="36">
          <cell r="B36" t="str">
            <v>CFEFD-S4-33-21 Lam, Implementing Enterprise Risk Management from Methods to Applications, Ch 17: Integration of KPIs and KRIs</v>
          </cell>
        </row>
        <row r="37">
          <cell r="B37" t="str">
            <v>CFEFD-S4-34-21 Lam, Implementing Enterprise Risk Management from Methods to Applications, Ch 18: ERM Dashboard Reporting</v>
          </cell>
        </row>
        <row r="38">
          <cell r="B38" t="str">
            <v>CFEFD-S4-35-21 Lam, Implementing Enterprise Risk Management from Methods to Applications, Ch 19: Feedback Loops (starting at ERM Performance Feedback Loop)</v>
          </cell>
        </row>
        <row r="39">
          <cell r="B39" t="str">
            <v>CFEFD-S4-36-21 Sweeting, Financial Enterprise Risk Management, Ch 19: Risk Frameworks</v>
          </cell>
        </row>
        <row r="40">
          <cell r="B40" t="str">
            <v>CFEFD-S4-37-21 Sweeting, Financial Enterprise Risk Management, Ch 20: Case Studies</v>
          </cell>
        </row>
        <row r="41">
          <cell r="B41" t="str">
            <v>CFEFD-S4-38-21 Managing Business Process Flows, Ch 1: Products, Processes, and Performance</v>
          </cell>
        </row>
        <row r="42">
          <cell r="B42" t="str">
            <v>CFEFD-S4-39-21 Managing Business Process Flows, Ch 2: Operations Strategy and Management</v>
          </cell>
        </row>
        <row r="43">
          <cell r="B43" t="str">
            <v>CFEFD-S4-40-21 Trainer &amp; Cummins, Securitization, Insurance, and Reinsurance</v>
          </cell>
        </row>
        <row r="44">
          <cell r="B44" t="str">
            <v>CFEFD-S4-41-21 An Analysis of Delta Air Lines' Oil Refinery Acquisition</v>
          </cell>
        </row>
        <row r="45">
          <cell r="B45" t="str">
            <v>CFEFD-S4-42-21 Vakharia and Yenipazarli, Managing Supply Chain Disruptions, sections 2-5</v>
          </cell>
        </row>
        <row r="46">
          <cell r="B46" t="str">
            <v>CFEFD-S4-60-21 Bohme et al., A Fundamental Approach to Cyber Risk Analysis</v>
          </cell>
        </row>
        <row r="47">
          <cell r="B47" t="str">
            <v>CFEFD-S4-43-21 Foundations of Airline Finance: Methodology and Practice, Ch 11 (p482-510)</v>
          </cell>
        </row>
        <row r="48">
          <cell r="B48" t="str">
            <v>CFEFD-S4-61-21 Bravo and Díaz-Giménez, Is longevity an insurable risk? Hedging the unhedgeable</v>
          </cell>
        </row>
        <row r="49">
          <cell r="B49" t="str">
            <v>CFEFD-S5-44-21 Hubbard, How to Measure Anything 3rd Ed, Ch 9: Sampling Reality: How Observing Some Things Tells Us About All Things</v>
          </cell>
        </row>
        <row r="50">
          <cell r="B50" t="str">
            <v>CFEFD-S5-45-21 Hubbard, How to Measure Anything 3rd Ed, Ch 14: A Universal Measurement Method: Applied Information Economics</v>
          </cell>
        </row>
        <row r="51">
          <cell r="B51" t="str">
            <v>CFEFD-S5-46-21 Dowd, Measuring Market Risk 2nd ed, Ch 9 Applications of Stochastic Risk Measurement Methods</v>
          </cell>
        </row>
        <row r="52">
          <cell r="B52" t="str">
            <v xml:space="preserve">CFEFD-S5-47-21 Dowd, Measuring Market Risk 2nd ed, Ch 13 Stress Testing </v>
          </cell>
        </row>
        <row r="53">
          <cell r="B53" t="str">
            <v>CFEFD-S5-48-21 Dowd, Measuring Market Risk 2nd ed, Ch 15 Back Testing Market Risk Models</v>
          </cell>
        </row>
        <row r="54">
          <cell r="B54" t="str">
            <v>CFEFD-S5-49-21 Dowd, Measuring Market Risk 2nd ed, Ch 16 Model Risk</v>
          </cell>
        </row>
        <row r="55">
          <cell r="B55" t="str">
            <v>CFEFD-S5-50-21 Kelleher, Mac Namee, and D'Arcy, Fundamentals of Machine Learning for Predictive Analytics 2nd Ed, Ch. 2 Data to Insights to Decisions (background)</v>
          </cell>
        </row>
        <row r="56">
          <cell r="B56" t="str">
            <v>CFEFD-S5-51-21 Kelleher, Mac Namee, and D'Arcy, Fundamentals of Machine Learning for Predictive Analytics 2nd Ed, Ch. 3 Data Exploration (background)</v>
          </cell>
        </row>
        <row r="57">
          <cell r="B57" t="str">
            <v>CFEFD-S5-52-21 Kelleher, Mac Namee, and D'Arcy, Fundamentals of Machine Learning for Predictive Analytics 2nd Ed, Ch. 9 Evaluations</v>
          </cell>
        </row>
        <row r="58">
          <cell r="B58" t="str">
            <v>CFEFD-S5-53-21 Kelleher, Mac Namee, and D'Arcy, Fundamentals of Machine Learning for Predictive Analytics 2nd Ed, Ch. 12 Case Study: Customer Churn</v>
          </cell>
        </row>
        <row r="59">
          <cell r="B59" t="str">
            <v>CFEFD-S5-54-21 Kelleher, Mac Namee, and D'Arcy, Fundamentals of Machine Learning for Predictive Analytics 2nd Ed, Ch. 14 The Art of Machine Learning for Predictive Data Analytics</v>
          </cell>
        </row>
        <row r="60">
          <cell r="B60" t="str">
            <v>CFEFD-S5-55-21 Heavy Models, Light Models, and Proxy Models, sections 1-5, 7 (excl appendices)</v>
          </cell>
        </row>
        <row r="61">
          <cell r="B61" t="str">
            <v>CFEFD-S5-56-21 Gersl and Seidler, How to Improve the Quality of Stress Tests through Backtesting (excl appendices)</v>
          </cell>
        </row>
        <row r="62">
          <cell r="B62" t="str">
            <v>CFEFD-S5-57-21 Bolle-Reddat, Bernard (et al.), Modeling in Life Insurance - A Management Perspective, Chapter 11</v>
          </cell>
        </row>
        <row r="63">
          <cell r="B63" t="str">
            <v>CFEFD-S5-58-21 Kaye, A Guide to Risk Measures, Capital Allocation &amp; Related Decision Support Issues</v>
          </cell>
        </row>
        <row r="64">
          <cell r="B64" t="str">
            <v>CFEFD-S5-59-21 ASOP 56: Modeling, Dec 2019 (excl appendices)</v>
          </cell>
        </row>
        <row r="65">
          <cell r="B65" t="str">
            <v>CFEFD-S5-60-21 Bohme et al., A Fundamental Approach to Cyber Risk Analysis</v>
          </cell>
        </row>
        <row r="66">
          <cell r="B66" t="str">
            <v>CFEFD-S5-61-21 Bravo and Díaz-Giménez, Is longevity an insurable risk? Hedging the unhedgeable</v>
          </cell>
        </row>
        <row r="67">
          <cell r="B67" t="str">
            <v>Case Study</v>
          </cell>
        </row>
        <row r="70">
          <cell r="A70" t="str">
            <v>LO_1 A</v>
          </cell>
        </row>
        <row r="71">
          <cell r="A71" t="str">
            <v>LO_1 B</v>
          </cell>
          <cell r="C71" t="str">
            <v>Retrieval</v>
          </cell>
        </row>
        <row r="72">
          <cell r="A72" t="str">
            <v>LO_1 C</v>
          </cell>
          <cell r="C72" t="str">
            <v>Comprehension</v>
          </cell>
        </row>
        <row r="73">
          <cell r="A73" t="str">
            <v>LO_1 D</v>
          </cell>
          <cell r="C73" t="str">
            <v>Analysis</v>
          </cell>
        </row>
        <row r="74">
          <cell r="A74" t="str">
            <v>LO_2 A</v>
          </cell>
          <cell r="C74" t="str">
            <v>Knowledge Utilization</v>
          </cell>
        </row>
        <row r="75">
          <cell r="A75" t="str">
            <v>LO_2 B</v>
          </cell>
        </row>
        <row r="76">
          <cell r="A76" t="str">
            <v>LO_2 C</v>
          </cell>
        </row>
        <row r="77">
          <cell r="A77" t="str">
            <v>LO_3 A</v>
          </cell>
        </row>
        <row r="78">
          <cell r="A78" t="str">
            <v>LO_3 B</v>
          </cell>
        </row>
        <row r="79">
          <cell r="A79" t="str">
            <v>LO_3 C</v>
          </cell>
        </row>
        <row r="80">
          <cell r="A80" t="str">
            <v>LO_4 A</v>
          </cell>
        </row>
        <row r="81">
          <cell r="A81" t="str">
            <v>LO_4 B</v>
          </cell>
        </row>
        <row r="82">
          <cell r="A82" t="str">
            <v>LO_4 C</v>
          </cell>
        </row>
        <row r="83">
          <cell r="A83" t="str">
            <v>LO_4 D</v>
          </cell>
        </row>
        <row r="84">
          <cell r="A84" t="str">
            <v>LO_4 E</v>
          </cell>
        </row>
        <row r="85">
          <cell r="A85" t="str">
            <v>LO_5 A</v>
          </cell>
        </row>
        <row r="86">
          <cell r="A86" t="str">
            <v>LO_5 B</v>
          </cell>
        </row>
        <row r="87">
          <cell r="A87" t="str">
            <v>LO_5 C</v>
          </cell>
        </row>
        <row r="88">
          <cell r="A88" t="str">
            <v>LO_5 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llabus list"/>
      <sheetName val="template_DA"/>
      <sheetName val="Calculations"/>
    </sheetNames>
    <sheetDataSet>
      <sheetData sheetId="0">
        <row r="4">
          <cell r="B4" t="str">
            <v>CFEFD-S1-01-21 Jonathan Berk and Peter Demarzo, Corporate Finance, Fifth Edition, Ch 8: Fundamentals of Capital Budgeting (background)</v>
          </cell>
        </row>
        <row r="5">
          <cell r="B5" t="str">
            <v>CFEFD-S1-02-21 Jonathan Berk and Peter Demarzo, Corporate Finance, Fifth Edition, Ch 18: Capital Budgeting and Valuation with Leverage</v>
          </cell>
        </row>
        <row r="6">
          <cell r="B6" t="str">
            <v>CFEFD-S1-03-21 Jonathan Berk and Peter Demarzo, Corporate Finance, Fifth Edition, Ch 22: Real Options</v>
          </cell>
        </row>
        <row r="7">
          <cell r="B7" t="str">
            <v>CFEFD-S1-04-21 Jonathan Berk and Peter Demarzo, Corporate Finance, Fifth Edition, Ch 25: Leasing</v>
          </cell>
        </row>
        <row r="8">
          <cell r="B8" t="str">
            <v>CFEFD-S1-05-21 Jonathan Berk and Peter Demarzo, Corporate Finance, Fifth Edition, Ch 27: Short Term Financial Planning</v>
          </cell>
        </row>
        <row r="9">
          <cell r="B9" t="str">
            <v>CFEFD-S1-06-21 Jonathan Berk and Peter Demarzo, Corporate Finance, Fifth Edition, Ch 28: Mergers and Acquisitions</v>
          </cell>
        </row>
        <row r="10">
          <cell r="B10" t="str">
            <v>CFEFD-S1-07-21 Jonathan Berk and Peter Demarzo, Corporate Finance, Fifth Edition, Ch 31 International Corporate Finance</v>
          </cell>
        </row>
        <row r="11">
          <cell r="B11" t="str">
            <v>CFEFD-S1-08-21 Handbook of Corporate Finance: Empirical Corporate Finance, Ch. 10</v>
          </cell>
        </row>
        <row r="12">
          <cell r="B12" t="str">
            <v xml:space="preserve">CFEFD-S1-09-21 Aswath Damodaran, Damodaran on Valuation, Ch 15: The Value of Synergy </v>
          </cell>
        </row>
        <row r="13">
          <cell r="B13" t="str">
            <v>CFEFD-S1-10-21 Dean LeBaron and Lawrence S. Speidell, Why Are the Parts Worth More than the Sum? "Chop Shop", A Corporate Valuation Model (p80-100)</v>
          </cell>
        </row>
        <row r="14">
          <cell r="B14" t="str">
            <v>CFEFD-S1-11-21 Corporate Value Creation, Governance and Privatisation, Ch 4</v>
          </cell>
        </row>
        <row r="15">
          <cell r="B15" t="str">
            <v>CFEFD-S1-12-21 Hurdle Rates, Cost of Capital &amp; Capital Structure: CFO Spotlight</v>
          </cell>
        </row>
        <row r="16">
          <cell r="B16" t="str">
            <v>CFEFD-S1-13-21 Capital Structure, Executive Compensation, and Investment Efficiency</v>
          </cell>
        </row>
        <row r="17">
          <cell r="B17" t="str">
            <v>CFEFD-S2-14-21 Robinson et al., International Financial Statement Analysis 4th Ed, Ch. 6 Financial Analysis Techniques</v>
          </cell>
        </row>
        <row r="18">
          <cell r="B18" t="str">
            <v>CFEFD-S2-15-21 Robinson et al., International Financial Statement Analysis 4th Ed, Ch. 9 Income Taxes</v>
          </cell>
        </row>
        <row r="19">
          <cell r="B19" t="str">
            <v>CFEFD-S2-16-21 Robinson et al., International Financial Statement Analysis 4th Ed, Ch. 11 Financial Reporting Quality</v>
          </cell>
        </row>
        <row r="20">
          <cell r="B20" t="str">
            <v>CFEFD-S2-17-21 Robinson et al., International Financial Statement Analysis 4th Ed, Ch. 15 Multinational Operations</v>
          </cell>
        </row>
        <row r="21">
          <cell r="B21" t="str">
            <v>CFEFD-S2-18-21 Robinson et al., International Financial Statement Analysis 4th Ed, Ch. 17 Evaluating Quality of Financial Reports (Section 1-6 Only)</v>
          </cell>
        </row>
        <row r="22">
          <cell r="B22" t="str">
            <v>CFEFD-S3-19-21 Zimmerman, Accounting for Decision Making and Control 10th Ed, Ch 4: Organizational Architecture</v>
          </cell>
        </row>
        <row r="23">
          <cell r="B23" t="str">
            <v>CFEFD-S3-20-21 Zimmerman, Accounting for Decision Making and Control 10th Ed, Ch 5: Responsibility Accounting and Transfer Pricing</v>
          </cell>
        </row>
        <row r="24">
          <cell r="B24" t="str">
            <v>CFEFD-S3-21-21 Zimmerman, Accounting for Decision Making and Control 10th Ed, Ch 7: Cost Allocation: Theory</v>
          </cell>
        </row>
        <row r="25">
          <cell r="B25" t="str">
            <v>CFEFD-S3-22-21 Zimmerman, Accounting for Decision Making and Control 10th Ed, Ch 9: Absorption Cost Systems</v>
          </cell>
        </row>
        <row r="26">
          <cell r="B26" t="str">
            <v>CFEFD-S3-23-21 Zimmerman, Accounting for Decision Making and Control 10th Ed, Ch 10: Criticisms of Absorption Cost Systems: Incentive to Overproduce</v>
          </cell>
        </row>
        <row r="27">
          <cell r="B27" t="str">
            <v>CFEFD-S3-24-21 Zimmerman, Accounting for Decision Making and Control 10th Ed, Ch 11: Criticisms of Absorption Cost Systems: Inaccurate Product Costs</v>
          </cell>
        </row>
        <row r="28">
          <cell r="B28" t="str">
            <v>CFEFD-S3-25-21 Zimmerman, Accounting for Decision Making and Control 10th Ed Ch 12: Standard Costs: Direct Labor and Materials</v>
          </cell>
        </row>
        <row r="29">
          <cell r="B29" t="str">
            <v>CFEFD-S3-26-21 Zimmerman, Accounting for Decision Making and Control 10th Ed, Ch 13: Overhead and Marketing Variances</v>
          </cell>
        </row>
        <row r="30">
          <cell r="B30" t="str">
            <v>CFEFD-S3-27-21 Product Costing In Service Organizations</v>
          </cell>
        </row>
        <row r="31">
          <cell r="B31" t="str">
            <v>CFEFD-S3-28-21 ABC and Life Insurance Industry</v>
          </cell>
        </row>
        <row r="32">
          <cell r="B32" t="str">
            <v>CFEFD-S4-29-21 Lam, Implementing Enterprise Risk Management from Methods to Applications, Ch 3: Performance-based continuous ERM (excl. introduction and phase three sections)</v>
          </cell>
        </row>
        <row r="33">
          <cell r="B33" t="str">
            <v>CFEFD-S4-30-21 Lam, Implementing Enterprise Risk Management from Methods to Applications, Ch 5: The ERM Project (excl. appendices)</v>
          </cell>
        </row>
        <row r="34">
          <cell r="B34" t="str">
            <v>CFEFD-S4-31-21 Lam, Implementing Enterprise Risk Management from Methods to Applications, Ch 9: Role of the Board</v>
          </cell>
        </row>
        <row r="35">
          <cell r="B35" t="str">
            <v>CFEFD-S4-32-21 Lam, Implementing Enterprise Risk Management from Methods to Applications, Ch 16: Risk-Based Performance Management</v>
          </cell>
        </row>
        <row r="36">
          <cell r="B36" t="str">
            <v>CFEFD-S4-33-21 Lam, Implementing Enterprise Risk Management from Methods to Applications, Ch 17: Integration of KPIs and KRIs</v>
          </cell>
        </row>
        <row r="37">
          <cell r="B37" t="str">
            <v>CFEFD-S4-34-21 Lam, Implementing Enterprise Risk Management from Methods to Applications, Ch 18: ERM Dashboard Reporting</v>
          </cell>
        </row>
        <row r="38">
          <cell r="B38" t="str">
            <v>CFEFD-S4-35-21 Lam, Implementing Enterprise Risk Management from Methods to Applications, Ch 19: Feedback Loops (starting at ERM Performance Feedback Loop)</v>
          </cell>
        </row>
        <row r="39">
          <cell r="B39" t="str">
            <v>CFEFD-S4-36-21 Sweeting, Financial Enterprise Risk Management, Ch 19: Risk Frameworks</v>
          </cell>
        </row>
        <row r="40">
          <cell r="B40" t="str">
            <v>CFEFD-S4-37-21 Sweeting, Financial Enterprise Risk Management, Ch 20: Case Studies</v>
          </cell>
        </row>
        <row r="41">
          <cell r="B41" t="str">
            <v>CFEFD-S4-38-21 Managing Business Process Flows, Ch 1: Products, Processes, and Performance</v>
          </cell>
        </row>
        <row r="42">
          <cell r="B42" t="str">
            <v>CFEFD-S4-39-21 Managing Business Process Flows, Ch 2: Operations Strategy and Management</v>
          </cell>
        </row>
        <row r="43">
          <cell r="B43" t="str">
            <v>CFEFD-S4-40-21 Trainer &amp; Cummins, Securitization, Insurance, and Reinsurance</v>
          </cell>
        </row>
        <row r="44">
          <cell r="B44" t="str">
            <v>CFEFD-S4-41-21 An Analysis of Delta Air Lines' Oil Refinery Acquisition</v>
          </cell>
        </row>
        <row r="45">
          <cell r="B45" t="str">
            <v>CFEFD-S4-42-21 Vakharia and Yenipazarli, Managing Supply Chain Disruptions, sections 2-5</v>
          </cell>
        </row>
        <row r="46">
          <cell r="B46" t="str">
            <v>CFEFD-S4-60-21 Bohme et al., A Fundamental Approach to Cyber Risk Analysis</v>
          </cell>
        </row>
        <row r="47">
          <cell r="B47" t="str">
            <v>CFEFD-S4-43-21 Foundations of Airline Finance: Methodology and Practice, Ch 11 (p482-510)</v>
          </cell>
        </row>
        <row r="48">
          <cell r="B48" t="str">
            <v>CFEFD-S4-61-21 Bravo and Díaz-Giménez, Is longevity an insurable risk? Hedging the unhedgeable</v>
          </cell>
        </row>
        <row r="49">
          <cell r="B49" t="str">
            <v>CFEFD-S5-44-21 Hubbard, How to Measure Anything 3rd Ed, Ch 9: Sampling Reality: How Observing Some Things Tells Us About All Things</v>
          </cell>
        </row>
        <row r="50">
          <cell r="B50" t="str">
            <v>CFEFD-S5-45-21 Hubbard, How to Measure Anything 3rd Ed, Ch 14: A Universal Measurement Method: Applied Information Economics</v>
          </cell>
        </row>
        <row r="51">
          <cell r="B51" t="str">
            <v>CFEFD-S5-46-21 Dowd, Measuring Market Risk 2nd ed, Ch 9 Applications of Stochastic Risk Measurement Methods</v>
          </cell>
        </row>
        <row r="52">
          <cell r="B52" t="str">
            <v xml:space="preserve">CFEFD-S5-47-21 Dowd, Measuring Market Risk 2nd ed, Ch 13 Stress Testing </v>
          </cell>
        </row>
        <row r="53">
          <cell r="B53" t="str">
            <v>CFEFD-S5-48-21 Dowd, Measuring Market Risk 2nd ed, Ch 15 Back Testing Market Risk Models</v>
          </cell>
        </row>
        <row r="54">
          <cell r="B54" t="str">
            <v>CFEFD-S5-49-21 Dowd, Measuring Market Risk 2nd ed, Ch 16 Model Risk</v>
          </cell>
        </row>
        <row r="55">
          <cell r="B55" t="str">
            <v>CFEFD-S5-50-21 Kelleher, Mac Namee, and D'Arcy, Fundamentals of Machine Learning for Predictive Analytics 2nd Ed, Ch. 2 Data to Insights to Decisions (background)</v>
          </cell>
        </row>
        <row r="56">
          <cell r="B56" t="str">
            <v>CFEFD-S5-51-21 Kelleher, Mac Namee, and D'Arcy, Fundamentals of Machine Learning for Predictive Analytics 2nd Ed, Ch. 3 Data Exploration (background)</v>
          </cell>
        </row>
        <row r="57">
          <cell r="B57" t="str">
            <v>CFEFD-S5-52-21 Kelleher, Mac Namee, and D'Arcy, Fundamentals of Machine Learning for Predictive Analytics 2nd Ed, Ch. 9 Evaluations</v>
          </cell>
        </row>
        <row r="58">
          <cell r="B58" t="str">
            <v>CFEFD-S5-53-21 Kelleher, Mac Namee, and D'Arcy, Fundamentals of Machine Learning for Predictive Analytics 2nd Ed, Ch. 12 Case Study: Customer Churn</v>
          </cell>
        </row>
        <row r="59">
          <cell r="B59" t="str">
            <v>CFEFD-S5-54-21 Kelleher, Mac Namee, and D'Arcy, Fundamentals of Machine Learning for Predictive Analytics 2nd Ed, Ch. 14 The Art of Machine Learning for Predictive Data Analytics</v>
          </cell>
        </row>
        <row r="60">
          <cell r="B60" t="str">
            <v>CFEFD-S5-55-21 Heavy Models, Light Models, and Proxy Models, sections 1-5, 7 (excl appendices)</v>
          </cell>
        </row>
        <row r="61">
          <cell r="B61" t="str">
            <v>CFEFD-S5-56-21 Gersl and Seidler, How to Improve the Quality of Stress Tests through Backtesting (excl appendices)</v>
          </cell>
        </row>
        <row r="62">
          <cell r="B62" t="str">
            <v>CFEFD-S5-57-21 Bolle-Reddat, Bernard (et al.), Modeling in Life Insurance - A Management Perspective, Chapter 11</v>
          </cell>
        </row>
        <row r="63">
          <cell r="B63" t="str">
            <v>CFEFD-S5-58-21 Kaye, A Guide to Risk Measures, Capital Allocation &amp; Related Decision Support Issues</v>
          </cell>
        </row>
        <row r="64">
          <cell r="B64" t="str">
            <v>CFEFD-S5-59-21 ASOP 56: Modeling, Dec 2019 (excl appendices)</v>
          </cell>
        </row>
        <row r="65">
          <cell r="B65" t="str">
            <v>CFEFD-S5-60-21 Bohme et al., A Fundamental Approach to Cyber Risk Analysis</v>
          </cell>
        </row>
        <row r="66">
          <cell r="B66" t="str">
            <v>CFEFD-S5-61-21 Bravo and Díaz-Giménez, Is longevity an insurable risk? Hedging the unhedgeable</v>
          </cell>
        </row>
        <row r="67">
          <cell r="B67" t="str">
            <v>Case Study</v>
          </cell>
        </row>
        <row r="70">
          <cell r="A70" t="str">
            <v>LO_1 A</v>
          </cell>
        </row>
        <row r="71">
          <cell r="A71" t="str">
            <v>LO_1 B</v>
          </cell>
          <cell r="C71" t="str">
            <v>Retrieval</v>
          </cell>
        </row>
        <row r="72">
          <cell r="A72" t="str">
            <v>LO_1 C</v>
          </cell>
          <cell r="C72" t="str">
            <v>Comprehension</v>
          </cell>
        </row>
        <row r="73">
          <cell r="A73" t="str">
            <v>LO_1 D</v>
          </cell>
          <cell r="C73" t="str">
            <v>Analysis</v>
          </cell>
        </row>
        <row r="74">
          <cell r="A74" t="str">
            <v>LO_2 A</v>
          </cell>
          <cell r="C74" t="str">
            <v>Knowledge Utilization</v>
          </cell>
        </row>
        <row r="75">
          <cell r="A75" t="str">
            <v>LO_2 B</v>
          </cell>
        </row>
        <row r="76">
          <cell r="A76" t="str">
            <v>LO_2 C</v>
          </cell>
        </row>
        <row r="77">
          <cell r="A77" t="str">
            <v>LO_3 A</v>
          </cell>
        </row>
        <row r="78">
          <cell r="A78" t="str">
            <v>LO_3 B</v>
          </cell>
        </row>
        <row r="79">
          <cell r="A79" t="str">
            <v>LO_3 C</v>
          </cell>
        </row>
        <row r="80">
          <cell r="A80" t="str">
            <v>LO_4 A</v>
          </cell>
        </row>
        <row r="81">
          <cell r="A81" t="str">
            <v>LO_4 B</v>
          </cell>
        </row>
        <row r="82">
          <cell r="A82" t="str">
            <v>LO_4 C</v>
          </cell>
        </row>
        <row r="83">
          <cell r="A83" t="str">
            <v>LO_4 D</v>
          </cell>
        </row>
        <row r="84">
          <cell r="A84" t="str">
            <v>LO_4 E</v>
          </cell>
        </row>
        <row r="85">
          <cell r="A85" t="str">
            <v>LO_5 A</v>
          </cell>
        </row>
        <row r="86">
          <cell r="A86" t="str">
            <v>LO_5 B</v>
          </cell>
        </row>
        <row r="87">
          <cell r="A87" t="str">
            <v>LO_5 C</v>
          </cell>
        </row>
        <row r="88">
          <cell r="A88" t="str">
            <v>LO_5 D</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age"/>
      <sheetName val="syllabus list"/>
      <sheetName val="IO1_RW1"/>
      <sheetName val="IO1_RW2"/>
      <sheetName val="IO2_CL"/>
      <sheetName val="IO2_GR"/>
      <sheetName val="IO3_JW"/>
      <sheetName val="IO4_NP"/>
      <sheetName val="IO4_TN"/>
      <sheetName val="IO5_BC1"/>
      <sheetName val="Fall03_IO5_BC1_(b)"/>
      <sheetName val="Fall05_IO5_BC1_(cii)"/>
      <sheetName val="Fall05_IO5_BC1_(e)"/>
      <sheetName val="IO5_BD"/>
      <sheetName val="Fall08_IO5_BD_(c)"/>
      <sheetName val="Fall08_IO5_BD_(d)"/>
      <sheetName val="IO5_BC2"/>
      <sheetName val="Spring05_IO5_BC2_(d)"/>
      <sheetName val="IO1_RK"/>
      <sheetName val="IO1_RW3"/>
      <sheetName val="IO2_DA"/>
      <sheetName val="IO3_JMH"/>
      <sheetName val="IO4_BD"/>
      <sheetName val="Spring05_IO5_BC2_(e)"/>
      <sheetName val="Scenarios"/>
      <sheetName val="IO5_MS"/>
      <sheetName val="Spring08_IO5_MS_(b)"/>
      <sheetName val="Spring08_IO5_MS_(d)"/>
      <sheetName val="Spring08_IO5_MS_(e)"/>
      <sheetName val="IO2_CJ"/>
      <sheetName val="template"/>
      <sheetName val="template_0"/>
    </sheetNames>
    <sheetDataSet>
      <sheetData sheetId="0" refreshError="1"/>
      <sheetData sheetId="1">
        <row r="4">
          <cell r="B4" t="str">
            <v>CFEFD-S1-01-21 Jonathan Berk and Peter Demarzo, Corporate Finance, Fifth Edition, Ch 8: Fundamentals of Capital Budgeting (background)</v>
          </cell>
        </row>
        <row r="5">
          <cell r="B5" t="str">
            <v>CFEFD-S1-02-21 Jonathan Berk and Peter Demarzo, Corporate Finance, Fifth Edition, Ch 18: Capital Budgeting and Valuation with Leverage</v>
          </cell>
        </row>
        <row r="6">
          <cell r="B6" t="str">
            <v>CFEFD-S1-03-21 Jonathan Berk and Peter Demarzo, Corporate Finance, Fifth Edition, Ch 22: Real Options</v>
          </cell>
        </row>
        <row r="7">
          <cell r="B7" t="str">
            <v>CFEFD-S1-04-21 Jonathan Berk and Peter Demarzo, Corporate Finance, Fifth Edition, Ch 25: Leasing</v>
          </cell>
        </row>
        <row r="8">
          <cell r="B8" t="str">
            <v>CFEFD-S1-05-21 Jonathan Berk and Peter Demarzo, Corporate Finance, Fifth Edition, Ch 27: Short Term Financial Planning</v>
          </cell>
        </row>
        <row r="9">
          <cell r="B9" t="str">
            <v>CFEFD-S1-06-21 Jonathan Berk and Peter Demarzo, Corporate Finance, Fifth Edition, Ch 28: Mergers and Acquisitions</v>
          </cell>
        </row>
        <row r="10">
          <cell r="B10" t="str">
            <v>CFEFD-S1-07-21 Jonathan Berk and Peter Demarzo, Corporate Finance, Fifth Edition, Ch 31 International Corporate Finance</v>
          </cell>
        </row>
        <row r="11">
          <cell r="B11" t="str">
            <v>CFEFD-S1-08-21 Handbook of Corporate Finance: Empirical Corporate Finance, Ch. 10</v>
          </cell>
        </row>
        <row r="12">
          <cell r="B12" t="str">
            <v xml:space="preserve">CFEFD-S1-09-21 Aswath Damodaran, Damodaran on Valuation, Ch 15: The Value of Synergy </v>
          </cell>
        </row>
        <row r="13">
          <cell r="B13" t="str">
            <v>CFEFD-S1-10-21 Dean LeBaron and Lawrence S. Speidell, Why Are the Parts Worth More than the Sum? "Chop Shop", A Corporate Valuation Model (p80-100)</v>
          </cell>
        </row>
        <row r="14">
          <cell r="B14" t="str">
            <v>CFEFD-S1-11-21 Corporate Value Creation, Governance and Privatisation, Ch 4</v>
          </cell>
        </row>
        <row r="15">
          <cell r="B15" t="str">
            <v>CFEFD-S1-12-21 CFO Forum: Market Consistent Embedded Value Basis for Conclusions</v>
          </cell>
        </row>
        <row r="16">
          <cell r="B16" t="str">
            <v>CFEFD-S1-13-21 Capital Structure, Executive Compensation, and Investment Efficiency</v>
          </cell>
        </row>
        <row r="17">
          <cell r="B17" t="str">
            <v>CFEFD-S2-14-21 Robinson et al., International Financial Statement Analysis 4th Ed, Ch. 6 Financial Analysis Techniques</v>
          </cell>
        </row>
        <row r="18">
          <cell r="B18" t="str">
            <v>CFEFD-S2-15-21 Robinson et al., International Financial Statement Analysis 4th Ed, Ch. 9 Income Taxes</v>
          </cell>
        </row>
        <row r="19">
          <cell r="B19" t="str">
            <v>CFEFD-S2-16-21 Robinson et al., International Financial Statement Analysis 4th Ed, Ch. 11 Financial Reporting Quality</v>
          </cell>
        </row>
        <row r="20">
          <cell r="B20" t="str">
            <v>CFEFD-S2-17-21 Robinson et al., International Financial Statement Analysis 4th Ed, Ch. 15 Multinational Operations</v>
          </cell>
        </row>
        <row r="21">
          <cell r="B21" t="str">
            <v>CFEFD-S2-18-21 Robinson et al., International Financial Statement Analysis 4th Ed, Ch. 17 Evaluating Quality of Financial Reports (Section 1-6 Only)</v>
          </cell>
        </row>
        <row r="22">
          <cell r="B22" t="str">
            <v>CFEFD-S3-19-21 Zimmerman, Accounting for Decision Making and Control 10th Ed, Ch 4: Organizational Architecture</v>
          </cell>
        </row>
        <row r="23">
          <cell r="B23" t="str">
            <v>CFEFD-S3-20-21 Zimmerman, Accounting for Decision Making and Control 10th Ed, Ch 5: Responsibility Accounting and Transfer Pricing</v>
          </cell>
        </row>
        <row r="24">
          <cell r="B24" t="str">
            <v>CFEFD-S3-21-21 Zimmerman, Accounting for Decision Making and Control 10th Ed, Ch 7: Cost Allocation: Theory</v>
          </cell>
        </row>
        <row r="25">
          <cell r="B25" t="str">
            <v>CFEFD-S3-22-21 Zimmerman, Accounting for Decision Making and Control 10th Ed, Ch 9: Absorption Cost Systems</v>
          </cell>
        </row>
        <row r="26">
          <cell r="B26" t="str">
            <v>CFEFD-S3-23-21 Zimmerman, Accounting for Decision Making and Control 10th Ed, Ch 10: Criticisms of Absorption Cost Systems: Incentive to Overproduce</v>
          </cell>
        </row>
        <row r="27">
          <cell r="B27" t="str">
            <v>CFEFD-S3-24-21 Zimmerman, Accounting for Decision Making and Control 10th Ed, Ch 11: Criticisms of Absorption Cost Systems: Inaccurate Product Costs</v>
          </cell>
        </row>
        <row r="28">
          <cell r="B28" t="str">
            <v>CFEFD-S3-25-21 Zimmerman, Accounting for Decision Making and Control 10th Ed Ch 12: Standard Costs: Direct Labor and Materials</v>
          </cell>
        </row>
        <row r="29">
          <cell r="B29" t="str">
            <v>CFEFD-S3-26-21 Zimmerman, Accounting for Decision Making and Control 10th Ed, Ch 13: Overhead and Marketing Variances</v>
          </cell>
        </row>
        <row r="30">
          <cell r="B30" t="str">
            <v>CFEFD-S3-27-21 Product Costing In Service Organizations</v>
          </cell>
        </row>
        <row r="31">
          <cell r="B31" t="str">
            <v>CFEFD-S3-28-21 ABC and Life Insurance Industry</v>
          </cell>
        </row>
        <row r="32">
          <cell r="B32" t="str">
            <v>CFEFD-S4-29-21 Lam, Implementing Enterprise Risk Management from Methods to Applications, Ch 3: Performance-based continuous ERM (excl. introduction and phase three sections)</v>
          </cell>
        </row>
        <row r="33">
          <cell r="B33" t="str">
            <v>CFEFD-S4-30-21 Lam, Implementing Enterprise Risk Management from Methods to Applications, Ch 5: The ERM Project (excl. appendices)</v>
          </cell>
        </row>
        <row r="34">
          <cell r="B34" t="str">
            <v>CFEFD-S4-31-21 Lam, Implementing Enterprise Risk Management from Methods to Applications, Ch 9: Role of the Board</v>
          </cell>
        </row>
        <row r="35">
          <cell r="B35" t="str">
            <v>CFEFD-S4-32-21 Lam, Implementing Enterprise Risk Management from Methods to Applications, Ch 16: Risk-Based Performance Management</v>
          </cell>
        </row>
        <row r="36">
          <cell r="B36" t="str">
            <v>CFEFD-S4-33-21 Lam, Implementing Enterprise Risk Management from Methods to Applications, Ch 17: Integration of KPIs and KRIs</v>
          </cell>
        </row>
        <row r="37">
          <cell r="B37" t="str">
            <v>CFEFD-S4-34-21 Lam, Implementing Enterprise Risk Management from Methods to Applications, Ch 18: ERM Dashboard Reporting</v>
          </cell>
        </row>
        <row r="38">
          <cell r="B38" t="str">
            <v>CFEFD-S4-35-21 Lam, Implementing Enterprise Risk Management from Methods to Applications, Ch 19: Feedback Loops (starting at ERM Performance Feedback Loop)</v>
          </cell>
        </row>
        <row r="39">
          <cell r="B39" t="str">
            <v>CFEFD-S4-36-21 Sweeting, Financial Enterprise Risk Management, Ch 19: Risk Frameworks</v>
          </cell>
        </row>
        <row r="40">
          <cell r="B40" t="str">
            <v>CFEFD-S4-37-21 Sweeting, Financial Enterprise Risk Management, Ch 20: Case Studies</v>
          </cell>
        </row>
        <row r="41">
          <cell r="B41" t="str">
            <v>CFEFD-S4-38-21 Managing Business Process Flows, Ch 1: Products, Processes, and Performance</v>
          </cell>
        </row>
        <row r="42">
          <cell r="B42" t="str">
            <v>CFEFD-S4-39-21 Managing Business Process Flows, Ch 2: Operations Strategy and Management</v>
          </cell>
        </row>
        <row r="43">
          <cell r="B43" t="str">
            <v>CFEFD-S4-40-21 Trainer &amp; Cummins, Securitization, Insurance, and Reinsurance</v>
          </cell>
        </row>
        <row r="44">
          <cell r="B44" t="str">
            <v>CFEFD-S4-41-21 An Analysis of Delta Air Lines' Oil Refinery Acquisition</v>
          </cell>
        </row>
        <row r="45">
          <cell r="B45" t="str">
            <v>CFEFD-S4-42-21 Vakharia and Yenipazarli, Managing Supply Chain Disruptions, sections 2-5</v>
          </cell>
        </row>
        <row r="46">
          <cell r="B46" t="str">
            <v>CFEFD-S4-60-21 Bohme et al., A Fundamental Approach to Cyber Risk Analysis</v>
          </cell>
        </row>
        <row r="47">
          <cell r="B47" t="str">
            <v>CFEFD-S4-43-21 Foundations of Airline Finance: Methodology and Practice, Ch 11 (p482-510)</v>
          </cell>
        </row>
        <row r="48">
          <cell r="B48" t="str">
            <v>CFEFD-S4-61-21 Bravo and Díaz-Giménez, Is longevity an insurable risk? Hedging the unhedgeable</v>
          </cell>
        </row>
        <row r="49">
          <cell r="B49" t="str">
            <v>CFEFD-S5-44-21 Hubbard, How to Measure Anything 3rd Ed, Ch 9: Sampling Reality: How Observing Some Things Tells Us About All Things</v>
          </cell>
        </row>
        <row r="50">
          <cell r="B50" t="str">
            <v>CFEFD-S5-45-21 Hubbard, How to Measure Anything 3rd Ed, Ch 14: A Universal Measurement Method: Applied Information Economics</v>
          </cell>
        </row>
        <row r="51">
          <cell r="B51" t="str">
            <v>CFEFD-S5-46-21 Dowd, Measuring Market Risk 2nd ed, Ch 9 Applications of Stochastic Risk Measurement Methods</v>
          </cell>
        </row>
        <row r="52">
          <cell r="B52" t="str">
            <v xml:space="preserve">CFEFD-S5-47-21 Dowd, Measuring Market Risk 2nd ed, Ch 13 Stress Testing </v>
          </cell>
        </row>
        <row r="53">
          <cell r="B53" t="str">
            <v>CFEFD-S5-48-21 Dowd, Measuring Market Risk 2nd ed, Ch 15 Back Testing Market Risk Models</v>
          </cell>
        </row>
        <row r="54">
          <cell r="B54" t="str">
            <v>CFEFD-S5-49-21 Dowd, Measuring Market Risk 2nd ed, Ch 16 Model Risk</v>
          </cell>
        </row>
        <row r="55">
          <cell r="B55" t="str">
            <v>CFEFD-S5-50-21 Kelleher, Mac Namee, and D'Arcy, Fundamentals of Machine Learning for Predictive Analytics 2nd Ed, Ch. 2 Data to Insights to Decisions (background)</v>
          </cell>
        </row>
        <row r="56">
          <cell r="B56" t="str">
            <v>CFEFD-S5-51-21 Kelleher, Mac Namee, and D'Arcy, Fundamentals of Machine Learning for Predictive Analytics 2nd Ed, Ch. 3 Data Exploration (background)</v>
          </cell>
        </row>
        <row r="57">
          <cell r="B57" t="str">
            <v>CFEFD-S5-52-21 Kelleher, Mac Namee, and D'Arcy, Fundamentals of Machine Learning for Predictive Analytics 2nd Ed, Ch. 9 Evaluations</v>
          </cell>
        </row>
        <row r="58">
          <cell r="B58" t="str">
            <v>CFEFD-S5-53-21 Kelleher, Mac Namee, and D'Arcy, Fundamentals of Machine Learning for Predictive Analytics 2nd Ed, Ch. 12 Case Study: Customer Churn</v>
          </cell>
        </row>
        <row r="59">
          <cell r="B59" t="str">
            <v>CFEFD-S5-54-21 Kelleher, Mac Namee, and D'Arcy, Fundamentals of Machine Learning for Predictive Analytics 2nd Ed, Ch. 14 The Art of Machine Learning for Predictive Data Analytics</v>
          </cell>
        </row>
        <row r="60">
          <cell r="B60" t="str">
            <v>CFEFD-S5-55-21 Heavy Models, Light Models, and Proxy Models, sections 1-5, 7 (excl appendices)</v>
          </cell>
        </row>
        <row r="61">
          <cell r="B61" t="str">
            <v>CFEFD-S5-56-21 Gersl and Seidler, How to Improve the Quality of Stress Tests through Backtesting (excl appendices)</v>
          </cell>
        </row>
        <row r="62">
          <cell r="B62" t="str">
            <v>CFEFD-S5-57-21 Bolle-Reddat, Bernard (et al.), Modeling in Life Insurance - A Management Perspective, Chapter 11</v>
          </cell>
        </row>
        <row r="63">
          <cell r="B63" t="str">
            <v>CFEFD-S5-58-21 Kaye, A Guide to Risk Measures, Capital Allocation &amp; Related Decision Support Issues</v>
          </cell>
        </row>
        <row r="64">
          <cell r="B64" t="str">
            <v>CFEFD-S5-59-21 ASOP 56: Modeling, Dec 2019 (excl appendices)</v>
          </cell>
        </row>
        <row r="65">
          <cell r="B65" t="str">
            <v>CFEFD-S5-60-21 Bohme et al., A Fundamental Approach to Cyber Risk Analysis</v>
          </cell>
        </row>
        <row r="66">
          <cell r="B66" t="str">
            <v>CFEFD-S5-61-21 Bravo and Díaz-Giménez, Is longevity an insurable risk? Hedging the unhedgeable</v>
          </cell>
        </row>
        <row r="67">
          <cell r="B67" t="str">
            <v>Case Study</v>
          </cell>
        </row>
        <row r="70">
          <cell r="A70" t="str">
            <v>LO_1 A</v>
          </cell>
        </row>
        <row r="71">
          <cell r="A71" t="str">
            <v>LO_1 B</v>
          </cell>
          <cell r="C71" t="str">
            <v>Retrieval</v>
          </cell>
        </row>
        <row r="72">
          <cell r="A72" t="str">
            <v>LO_1 C</v>
          </cell>
          <cell r="C72" t="str">
            <v>Comprehension</v>
          </cell>
        </row>
        <row r="73">
          <cell r="A73" t="str">
            <v>LO_1 D</v>
          </cell>
          <cell r="C73" t="str">
            <v>Analysis</v>
          </cell>
        </row>
        <row r="74">
          <cell r="A74" t="str">
            <v>LO_2 A</v>
          </cell>
          <cell r="C74" t="str">
            <v>Knowledge Utilization</v>
          </cell>
        </row>
        <row r="75">
          <cell r="A75" t="str">
            <v>LO_2 B</v>
          </cell>
        </row>
        <row r="76">
          <cell r="A76" t="str">
            <v>LO_2 C</v>
          </cell>
        </row>
        <row r="77">
          <cell r="A77" t="str">
            <v>LO_3 A</v>
          </cell>
        </row>
        <row r="78">
          <cell r="A78" t="str">
            <v>LO_3 B</v>
          </cell>
        </row>
        <row r="79">
          <cell r="A79" t="str">
            <v>LO_3 C</v>
          </cell>
        </row>
        <row r="80">
          <cell r="A80" t="str">
            <v>LO_4 A</v>
          </cell>
        </row>
        <row r="81">
          <cell r="A81" t="str">
            <v>LO_4 B</v>
          </cell>
        </row>
        <row r="82">
          <cell r="A82" t="str">
            <v>LO_4 C</v>
          </cell>
        </row>
        <row r="83">
          <cell r="A83" t="str">
            <v>LO_4 D</v>
          </cell>
        </row>
        <row r="84">
          <cell r="A84" t="str">
            <v>LO_4 E</v>
          </cell>
        </row>
        <row r="85">
          <cell r="A85" t="str">
            <v>LO_5 A</v>
          </cell>
        </row>
        <row r="86">
          <cell r="A86" t="str">
            <v>LO_5 B</v>
          </cell>
        </row>
        <row r="87">
          <cell r="A87" t="str">
            <v>LO_5 C</v>
          </cell>
        </row>
        <row r="88">
          <cell r="A88" t="str">
            <v>LO_5 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Income_Stmt"/>
      <sheetName val="Balance_Sheet"/>
      <sheetName val="Value at Risk"/>
      <sheetName val="Economic Capital"/>
      <sheetName val="Liability Maturity"/>
      <sheetName val="Asset Maturity"/>
      <sheetName val="Engagement"/>
      <sheetName val="Income_Stmt for FD"/>
      <sheetName val="Balance_Sheet for FD"/>
      <sheetName val="DB_IS"/>
      <sheetName val="DB_BS"/>
      <sheetName val="DB_CF"/>
      <sheetName val="DB_EC"/>
      <sheetName val="DB_VaR"/>
      <sheetName val="DB_Asset Maturity"/>
      <sheetName val="DB Liab Maturity"/>
      <sheetName val="Sheet4"/>
      <sheetName val="earnings_per_common_share"/>
    </sheetNames>
    <sheetDataSet>
      <sheetData sheetId="0">
        <row r="1">
          <cell r="B1">
            <v>2017</v>
          </cell>
        </row>
        <row r="4">
          <cell r="B4">
            <v>1</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ample1"/>
      <sheetName val="syllabus list"/>
    </sheetNames>
    <sheetDataSet>
      <sheetData sheetId="0"/>
      <sheetData sheetId="1" refreshError="1">
        <row r="9">
          <cell r="B9" t="str">
            <v>S1-06</v>
          </cell>
        </row>
        <row r="10">
          <cell r="B10" t="e">
            <v>#N/A</v>
          </cell>
        </row>
        <row r="11">
          <cell r="B11" t="e">
            <v>#N/A</v>
          </cell>
        </row>
        <row r="12">
          <cell r="B12" t="e">
            <v>#N/A</v>
          </cell>
        </row>
        <row r="13">
          <cell r="B13" t="e">
            <v>#N/A</v>
          </cell>
        </row>
        <row r="14">
          <cell r="B14" t="e">
            <v>#N/A</v>
          </cell>
        </row>
        <row r="15">
          <cell r="B15" t="e">
            <v>#N/A</v>
          </cell>
        </row>
        <row r="16">
          <cell r="B16" t="e">
            <v>#N/A</v>
          </cell>
        </row>
        <row r="17">
          <cell r="B17" t="e">
            <v>#N/A</v>
          </cell>
        </row>
        <row r="18">
          <cell r="B18" t="e">
            <v>#N/A</v>
          </cell>
        </row>
      </sheetData>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ample1"/>
      <sheetName val="syllabus list"/>
    </sheetNames>
    <sheetDataSet>
      <sheetData sheetId="0"/>
      <sheetData sheetId="1">
        <row r="9">
          <cell r="B9" t="str">
            <v>S1-06</v>
          </cell>
        </row>
        <row r="10">
          <cell r="B10" t="e">
            <v>#N/A</v>
          </cell>
        </row>
        <row r="11">
          <cell r="B11" t="e">
            <v>#N/A</v>
          </cell>
        </row>
        <row r="12">
          <cell r="B12" t="e">
            <v>#N/A</v>
          </cell>
        </row>
        <row r="13">
          <cell r="B13" t="e">
            <v>#N/A</v>
          </cell>
        </row>
        <row r="14">
          <cell r="B14" t="e">
            <v>#N/A</v>
          </cell>
        </row>
        <row r="15">
          <cell r="B15" t="e">
            <v>#N/A</v>
          </cell>
        </row>
        <row r="16">
          <cell r="B16" t="e">
            <v>#N/A</v>
          </cell>
        </row>
        <row r="17">
          <cell r="B17" t="e">
            <v>#N/A</v>
          </cell>
        </row>
        <row r="18">
          <cell r="B18" t="e">
            <v>#N/A</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2:P26"/>
  <sheetViews>
    <sheetView tabSelected="1" workbookViewId="0"/>
  </sheetViews>
  <sheetFormatPr defaultColWidth="8.85546875" defaultRowHeight="15" x14ac:dyDescent="0.25"/>
  <cols>
    <col min="1" max="1" width="20.42578125" bestFit="1" customWidth="1"/>
    <col min="3" max="3" width="39.28515625" bestFit="1" customWidth="1"/>
    <col min="5" max="5" width="14.5703125" customWidth="1"/>
    <col min="10" max="10" width="13" customWidth="1"/>
    <col min="12" max="12" width="10.5703125" customWidth="1"/>
  </cols>
  <sheetData>
    <row r="2" spans="1:16" ht="15.75" x14ac:dyDescent="0.25">
      <c r="A2" s="59" t="s">
        <v>491</v>
      </c>
      <c r="B2" s="59"/>
      <c r="C2" s="59" t="s">
        <v>492</v>
      </c>
      <c r="E2" s="268" t="s">
        <v>493</v>
      </c>
      <c r="F2" s="224"/>
      <c r="G2" s="224"/>
      <c r="H2" s="224"/>
      <c r="I2" s="224"/>
      <c r="J2" s="224"/>
      <c r="K2" s="224"/>
      <c r="L2" s="224"/>
      <c r="M2" s="224"/>
      <c r="N2" s="224"/>
      <c r="O2" s="224"/>
      <c r="P2" s="224"/>
    </row>
    <row r="3" spans="1:16" x14ac:dyDescent="0.25">
      <c r="E3" s="224"/>
      <c r="F3" s="224"/>
      <c r="G3" s="224"/>
      <c r="H3" s="224"/>
      <c r="I3" s="224"/>
      <c r="J3" s="224"/>
      <c r="K3" s="224"/>
      <c r="L3" s="224"/>
      <c r="M3" s="224"/>
      <c r="N3" s="224"/>
      <c r="O3" s="224"/>
      <c r="P3" s="224"/>
    </row>
    <row r="4" spans="1:16" ht="14.45" customHeight="1" x14ac:dyDescent="0.25">
      <c r="A4" s="269" t="s">
        <v>540</v>
      </c>
      <c r="C4" s="269" t="str">
        <f>HYPERLINK("#'BJA Sect 2.7 Exh A'!A1","BJA Exh 2.7A Statement of Operations")</f>
        <v>BJA Exh 2.7A Statement of Operations</v>
      </c>
      <c r="E4" s="319" t="s">
        <v>494</v>
      </c>
      <c r="F4" s="319"/>
      <c r="G4" s="319"/>
      <c r="H4" s="319"/>
      <c r="I4" s="319"/>
      <c r="J4" s="319"/>
      <c r="K4" s="319"/>
      <c r="L4" s="319"/>
      <c r="M4" s="319"/>
      <c r="N4" s="319"/>
      <c r="O4" s="319"/>
      <c r="P4" s="319"/>
    </row>
    <row r="5" spans="1:16" x14ac:dyDescent="0.25">
      <c r="A5" s="269" t="s">
        <v>529</v>
      </c>
      <c r="C5" s="269" t="str">
        <f>HYPERLINK("#'BJA Sect 2.7 Exh B'!A1","BJA Exh 2.7B Statement of Financial Position")</f>
        <v>BJA Exh 2.7B Statement of Financial Position</v>
      </c>
      <c r="E5" s="319"/>
      <c r="F5" s="319"/>
      <c r="G5" s="319"/>
      <c r="H5" s="319"/>
      <c r="I5" s="319"/>
      <c r="J5" s="319"/>
      <c r="K5" s="319"/>
      <c r="L5" s="319"/>
      <c r="M5" s="319"/>
      <c r="N5" s="319"/>
      <c r="O5" s="319"/>
      <c r="P5" s="319"/>
    </row>
    <row r="6" spans="1:16" x14ac:dyDescent="0.25">
      <c r="A6" s="269" t="s">
        <v>495</v>
      </c>
      <c r="C6" s="269" t="str">
        <f>HYPERLINK("#'BJA Sect 2.7 Exh C'!A1","BJA Exh 2.7C Statement of Cash Flows")</f>
        <v>BJA Exh 2.7C Statement of Cash Flows</v>
      </c>
      <c r="E6" s="319"/>
      <c r="F6" s="319"/>
      <c r="G6" s="319"/>
      <c r="H6" s="319"/>
      <c r="I6" s="319"/>
      <c r="J6" s="319"/>
      <c r="K6" s="319"/>
      <c r="L6" s="319"/>
      <c r="M6" s="319"/>
      <c r="N6" s="319"/>
      <c r="O6" s="319"/>
      <c r="P6" s="319"/>
    </row>
    <row r="7" spans="1:16" x14ac:dyDescent="0.25">
      <c r="A7" s="269" t="s">
        <v>496</v>
      </c>
      <c r="C7" s="269" t="str">
        <f>HYPERLINK("#'BJT Sect 3.5 Exh A'!A1","BJT Exh 3.5A Statement of Operations")</f>
        <v>BJT Exh 3.5A Statement of Operations</v>
      </c>
      <c r="E7" s="319"/>
      <c r="F7" s="319"/>
      <c r="G7" s="319"/>
      <c r="H7" s="319"/>
      <c r="I7" s="319"/>
      <c r="J7" s="319"/>
      <c r="K7" s="319"/>
      <c r="L7" s="319"/>
      <c r="M7" s="319"/>
      <c r="N7" s="319"/>
      <c r="O7" s="319"/>
      <c r="P7" s="319"/>
    </row>
    <row r="8" spans="1:16" x14ac:dyDescent="0.25">
      <c r="A8" s="269" t="s">
        <v>528</v>
      </c>
      <c r="C8" s="269" t="str">
        <f>HYPERLINK("#'BJT Sect 3.5 Exh B'!A1","BJT Exh 3.5B Statement of Financial Position")</f>
        <v>BJT Exh 3.5B Statement of Financial Position</v>
      </c>
      <c r="E8" s="319"/>
      <c r="F8" s="319"/>
      <c r="G8" s="319"/>
      <c r="H8" s="319"/>
      <c r="I8" s="319"/>
      <c r="J8" s="319"/>
      <c r="K8" s="319"/>
      <c r="L8" s="319"/>
      <c r="M8" s="319"/>
      <c r="N8" s="319"/>
      <c r="O8" s="319"/>
      <c r="P8" s="319"/>
    </row>
    <row r="9" spans="1:16" x14ac:dyDescent="0.25">
      <c r="A9" s="269" t="s">
        <v>520</v>
      </c>
      <c r="C9" s="269" t="str">
        <f>HYPERLINK("#'BJT Sect 3.5 Exh C'!A1","BJT Exh 3.5C Statement of Cash Flows")</f>
        <v>BJT Exh 3.5C Statement of Cash Flows</v>
      </c>
      <c r="E9" s="319"/>
      <c r="F9" s="319"/>
      <c r="G9" s="319"/>
      <c r="H9" s="319"/>
      <c r="I9" s="319"/>
      <c r="J9" s="319"/>
      <c r="K9" s="319"/>
      <c r="L9" s="319"/>
      <c r="M9" s="319"/>
      <c r="N9" s="319"/>
      <c r="O9" s="319"/>
      <c r="P9" s="319"/>
    </row>
    <row r="10" spans="1:16" x14ac:dyDescent="0.25">
      <c r="A10" s="269" t="s">
        <v>541</v>
      </c>
      <c r="C10" s="269" t="str">
        <f>HYPERLINK("#'Frenz Sect 4.5 Exh C'!A1","Frenz Exh 4.5C Financial Statements")</f>
        <v>Frenz Exh 4.5C Financial Statements</v>
      </c>
      <c r="E10" s="319"/>
      <c r="F10" s="319"/>
      <c r="G10" s="319"/>
      <c r="H10" s="319"/>
      <c r="I10" s="319"/>
      <c r="J10" s="319"/>
      <c r="K10" s="319"/>
      <c r="L10" s="319"/>
      <c r="M10" s="319"/>
      <c r="N10" s="319"/>
      <c r="O10" s="319"/>
      <c r="P10" s="319"/>
    </row>
    <row r="11" spans="1:16" x14ac:dyDescent="0.25">
      <c r="A11" s="269" t="s">
        <v>490</v>
      </c>
      <c r="C11" s="269" t="str">
        <f>HYPERLINK("#'Big Ben Sect 5.5 IS'!A1","Big Ben Exh 5.5 Income Statement")</f>
        <v>Big Ben Exh 5.5 Income Statement</v>
      </c>
      <c r="E11" s="319"/>
      <c r="F11" s="319"/>
      <c r="G11" s="319"/>
      <c r="H11" s="319"/>
      <c r="I11" s="319"/>
      <c r="J11" s="319"/>
      <c r="K11" s="319"/>
      <c r="L11" s="319"/>
      <c r="M11" s="319"/>
      <c r="N11" s="319"/>
      <c r="O11" s="319"/>
      <c r="P11" s="319"/>
    </row>
    <row r="12" spans="1:16" ht="15.75" x14ac:dyDescent="0.25">
      <c r="A12" s="269" t="s">
        <v>475</v>
      </c>
      <c r="C12" s="269" t="str">
        <f>HYPERLINK("#'Big Ben Sect 5.5 BS'!A1","Big Ben Exh 5.5 Balance Sheet")</f>
        <v>Big Ben Exh 5.5 Balance Sheet</v>
      </c>
      <c r="E12" s="268" t="s">
        <v>497</v>
      </c>
      <c r="F12" s="6" t="s">
        <v>498</v>
      </c>
      <c r="G12" s="6"/>
      <c r="H12" s="6"/>
      <c r="I12" s="6"/>
      <c r="J12" s="6"/>
      <c r="L12" s="250" t="s">
        <v>499</v>
      </c>
    </row>
    <row r="13" spans="1:16" x14ac:dyDescent="0.25">
      <c r="A13" s="269" t="s">
        <v>468</v>
      </c>
      <c r="C13" s="269" t="str">
        <f>HYPERLINK("#'Darwin Sect 6.8 Exh A'!A1","Darwin Exhibit 6.8A Income Statements")</f>
        <v>Darwin Exhibit 6.8A Income Statements</v>
      </c>
      <c r="E13" s="224"/>
      <c r="F13" s="270" t="s">
        <v>500</v>
      </c>
      <c r="G13" s="270"/>
      <c r="H13" s="270"/>
      <c r="I13" s="270"/>
      <c r="J13" s="270"/>
      <c r="L13" s="271" t="s">
        <v>501</v>
      </c>
    </row>
    <row r="14" spans="1:16" x14ac:dyDescent="0.25">
      <c r="A14" s="269" t="s">
        <v>465</v>
      </c>
      <c r="C14" s="269" t="str">
        <f>HYPERLINK("#'Darwin Sect 6.8 Exh B'!A1","Darwin Exhibit 6.8B Statutory Balance Sheets")</f>
        <v>Darwin Exhibit 6.8B Statutory Balance Sheets</v>
      </c>
      <c r="F14" s="233" t="s">
        <v>502</v>
      </c>
      <c r="G14" s="272"/>
      <c r="H14" s="233"/>
      <c r="I14" s="233"/>
      <c r="J14" s="233"/>
      <c r="L14" t="s">
        <v>503</v>
      </c>
    </row>
    <row r="15" spans="1:16" x14ac:dyDescent="0.25">
      <c r="A15" s="269" t="s">
        <v>463</v>
      </c>
      <c r="C15" s="269" t="str">
        <f>HYPERLINK("#'Snappy Sect 7.4'!A1","Snappy Section 7.4 Financials")</f>
        <v>Snappy Section 7.4 Financials</v>
      </c>
      <c r="F15" s="235" t="s">
        <v>504</v>
      </c>
      <c r="G15" s="273"/>
      <c r="H15" s="235"/>
      <c r="I15" s="235"/>
      <c r="J15" s="235"/>
    </row>
    <row r="16" spans="1:16" x14ac:dyDescent="0.25">
      <c r="C16" s="269" t="str">
        <f>HYPERLINK("#'SEA Sect 8.6'!A1","SEA Section 8.6 Financials")</f>
        <v>SEA Section 8.6 Financials</v>
      </c>
      <c r="G16" s="250"/>
    </row>
    <row r="17" spans="5:16" ht="15.75" x14ac:dyDescent="0.25">
      <c r="E17" s="268" t="s">
        <v>505</v>
      </c>
      <c r="F17" s="224"/>
      <c r="G17" s="224"/>
      <c r="H17" s="224"/>
      <c r="I17" s="224"/>
      <c r="J17" s="224"/>
      <c r="K17" s="224"/>
      <c r="L17" s="224"/>
      <c r="M17" s="224"/>
      <c r="N17" s="224"/>
      <c r="O17" s="224"/>
      <c r="P17" s="224"/>
    </row>
    <row r="18" spans="5:16" x14ac:dyDescent="0.25">
      <c r="E18" s="224"/>
      <c r="F18" s="224"/>
      <c r="G18" s="224"/>
      <c r="H18" s="224"/>
      <c r="I18" s="224"/>
      <c r="J18" s="224"/>
      <c r="K18" s="224"/>
      <c r="L18" s="224"/>
      <c r="M18" s="224"/>
      <c r="N18" s="224"/>
      <c r="O18" s="224"/>
      <c r="P18" s="224"/>
    </row>
    <row r="19" spans="5:16" x14ac:dyDescent="0.25">
      <c r="E19" s="319" t="s">
        <v>506</v>
      </c>
      <c r="F19" s="319"/>
      <c r="G19" s="319"/>
      <c r="H19" s="319"/>
      <c r="I19" s="319"/>
      <c r="J19" s="319"/>
      <c r="K19" s="319"/>
      <c r="L19" s="319"/>
      <c r="M19" s="319"/>
      <c r="N19" s="319"/>
      <c r="O19" s="319"/>
      <c r="P19" s="319"/>
    </row>
    <row r="20" spans="5:16" x14ac:dyDescent="0.25">
      <c r="E20" s="319"/>
      <c r="F20" s="319"/>
      <c r="G20" s="319"/>
      <c r="H20" s="319"/>
      <c r="I20" s="319"/>
      <c r="J20" s="319"/>
      <c r="K20" s="319"/>
      <c r="L20" s="319"/>
      <c r="M20" s="319"/>
      <c r="N20" s="319"/>
      <c r="O20" s="319"/>
      <c r="P20" s="319"/>
    </row>
    <row r="21" spans="5:16" x14ac:dyDescent="0.25">
      <c r="E21" s="319"/>
      <c r="F21" s="319"/>
      <c r="G21" s="319"/>
      <c r="H21" s="319"/>
      <c r="I21" s="319"/>
      <c r="J21" s="319"/>
      <c r="K21" s="319"/>
      <c r="L21" s="319"/>
      <c r="M21" s="319"/>
      <c r="N21" s="319"/>
      <c r="O21" s="319"/>
      <c r="P21" s="319"/>
    </row>
    <row r="22" spans="5:16" x14ac:dyDescent="0.25">
      <c r="E22" s="319"/>
      <c r="F22" s="319"/>
      <c r="G22" s="319"/>
      <c r="H22" s="319"/>
      <c r="I22" s="319"/>
      <c r="J22" s="319"/>
      <c r="K22" s="319"/>
      <c r="L22" s="319"/>
      <c r="M22" s="319"/>
      <c r="N22" s="319"/>
      <c r="O22" s="319"/>
      <c r="P22" s="319"/>
    </row>
    <row r="23" spans="5:16" x14ac:dyDescent="0.25">
      <c r="E23" s="319"/>
      <c r="F23" s="319"/>
      <c r="G23" s="319"/>
      <c r="H23" s="319"/>
      <c r="I23" s="319"/>
      <c r="J23" s="319"/>
      <c r="K23" s="319"/>
      <c r="L23" s="319"/>
      <c r="M23" s="319"/>
      <c r="N23" s="319"/>
      <c r="O23" s="319"/>
      <c r="P23" s="319"/>
    </row>
    <row r="24" spans="5:16" x14ac:dyDescent="0.25">
      <c r="E24" s="319"/>
      <c r="F24" s="319"/>
      <c r="G24" s="319"/>
      <c r="H24" s="319"/>
      <c r="I24" s="319"/>
      <c r="J24" s="319"/>
      <c r="K24" s="319"/>
      <c r="L24" s="319"/>
      <c r="M24" s="319"/>
      <c r="N24" s="319"/>
      <c r="O24" s="319"/>
      <c r="P24" s="319"/>
    </row>
    <row r="25" spans="5:16" x14ac:dyDescent="0.25">
      <c r="E25" s="319"/>
      <c r="F25" s="319"/>
      <c r="G25" s="319"/>
      <c r="H25" s="319"/>
      <c r="I25" s="319"/>
      <c r="J25" s="319"/>
      <c r="K25" s="319"/>
      <c r="L25" s="319"/>
      <c r="M25" s="319"/>
      <c r="N25" s="319"/>
      <c r="O25" s="319"/>
      <c r="P25" s="319"/>
    </row>
    <row r="26" spans="5:16" x14ac:dyDescent="0.25">
      <c r="E26" s="319"/>
      <c r="F26" s="319"/>
      <c r="G26" s="319"/>
      <c r="H26" s="319"/>
      <c r="I26" s="319"/>
      <c r="J26" s="319"/>
      <c r="K26" s="319"/>
      <c r="L26" s="319"/>
      <c r="M26" s="319"/>
      <c r="N26" s="319"/>
      <c r="O26" s="319"/>
      <c r="P26" s="319"/>
    </row>
  </sheetData>
  <mergeCells count="2">
    <mergeCell ref="E4:P11"/>
    <mergeCell ref="E19:P26"/>
  </mergeCells>
  <hyperlinks>
    <hyperlink ref="A4" location="'Q1_b-i'!A1" display="Question 1(b)(i)" xr:uid="{00000000-0004-0000-0000-000000000000}"/>
    <hyperlink ref="A5" location="'Q1_c-i'!A1" display="Question 1(c)(i)" xr:uid="{00000000-0004-0000-0000-000001000000}"/>
    <hyperlink ref="A9" location="Q5_d!A1" display="Question 5(d)" xr:uid="{00000000-0004-0000-0000-000002000000}"/>
    <hyperlink ref="A10" location="Q5_e!A1" display="Question 5(e)" xr:uid="{00000000-0004-0000-0000-000003000000}"/>
    <hyperlink ref="A11" location="Q5_f!A1" display="Question 5(f)" xr:uid="{00000000-0004-0000-0000-000004000000}"/>
    <hyperlink ref="A12" location="Q7_b!A1" display="Question 7(b)" xr:uid="{00000000-0004-0000-0000-000005000000}"/>
    <hyperlink ref="A13" location="Q8_b!A1" display="Question 8(b)" xr:uid="{00000000-0004-0000-0000-000006000000}"/>
    <hyperlink ref="A14" location="Q8_c!A1" display="Question 8(c)" xr:uid="{00000000-0004-0000-0000-000007000000}"/>
    <hyperlink ref="A6" location="'Q4_c-i'!A1" display="Question 4(c)(i)" xr:uid="{00000000-0004-0000-0000-000008000000}"/>
    <hyperlink ref="A7:A8" location="Q1_c!A1" display="Question 1(c)" xr:uid="{00000000-0004-0000-0000-000009000000}"/>
    <hyperlink ref="A15" location="Q8_d!A1" display="Question 8(d)" xr:uid="{00000000-0004-0000-0000-00000A000000}"/>
    <hyperlink ref="A7" location="'Q4_c-ii'!A1" display="Question 4(c)(ii)" xr:uid="{00000000-0004-0000-0000-00000B000000}"/>
    <hyperlink ref="A8" location="'Q4_c-iii'!A1" display="Question 4(c)(iii)" xr:uid="{00000000-0004-0000-0000-00000C000000}"/>
  </hyperlink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N60"/>
  <sheetViews>
    <sheetView zoomScaleNormal="100" workbookViewId="0">
      <selection activeCell="N1" sqref="N1"/>
    </sheetView>
  </sheetViews>
  <sheetFormatPr defaultColWidth="8.85546875" defaultRowHeight="15" x14ac:dyDescent="0.25"/>
  <cols>
    <col min="1" max="1" width="8.85546875" customWidth="1"/>
    <col min="2" max="2" width="36.85546875" customWidth="1"/>
    <col min="6" max="6" width="25.85546875" customWidth="1"/>
    <col min="7" max="7" width="10.28515625" bestFit="1" customWidth="1"/>
    <col min="10" max="10" width="10.28515625" bestFit="1" customWidth="1"/>
    <col min="13" max="13" width="10.28515625" bestFit="1" customWidth="1"/>
    <col min="14" max="14" width="10.42578125" customWidth="1"/>
  </cols>
  <sheetData>
    <row r="1" spans="2:14" ht="15.75" x14ac:dyDescent="0.25">
      <c r="B1" s="22" t="s">
        <v>475</v>
      </c>
      <c r="N1" s="304" t="s">
        <v>542</v>
      </c>
    </row>
    <row r="3" spans="2:14" x14ac:dyDescent="0.25">
      <c r="B3" s="248" t="s">
        <v>485</v>
      </c>
    </row>
    <row r="4" spans="2:14" x14ac:dyDescent="0.25">
      <c r="B4" s="249" t="s">
        <v>476</v>
      </c>
    </row>
    <row r="5" spans="2:14" x14ac:dyDescent="0.25">
      <c r="B5" s="249" t="s">
        <v>477</v>
      </c>
    </row>
    <row r="7" spans="2:14" x14ac:dyDescent="0.25">
      <c r="B7" s="224"/>
    </row>
    <row r="8" spans="2:14" x14ac:dyDescent="0.25">
      <c r="B8" s="224"/>
    </row>
    <row r="10" spans="2:14" x14ac:dyDescent="0.25">
      <c r="B10" s="261" t="s">
        <v>478</v>
      </c>
      <c r="C10" s="258">
        <v>0.75</v>
      </c>
    </row>
    <row r="11" spans="2:14" x14ac:dyDescent="0.25">
      <c r="B11" s="261" t="s">
        <v>479</v>
      </c>
      <c r="C11" s="258">
        <v>0.79</v>
      </c>
    </row>
    <row r="12" spans="2:14" ht="30" x14ac:dyDescent="0.25">
      <c r="B12" s="262" t="s">
        <v>449</v>
      </c>
      <c r="C12" s="258">
        <v>0.78</v>
      </c>
    </row>
    <row r="13" spans="2:14" x14ac:dyDescent="0.25">
      <c r="B13" s="263">
        <v>44180</v>
      </c>
      <c r="C13" s="258">
        <v>0.83</v>
      </c>
      <c r="F13" s="225" t="s">
        <v>450</v>
      </c>
      <c r="I13" s="225" t="s">
        <v>460</v>
      </c>
      <c r="J13" s="17"/>
      <c r="K13" s="17"/>
      <c r="L13" s="225" t="s">
        <v>461</v>
      </c>
    </row>
    <row r="14" spans="2:14" x14ac:dyDescent="0.25">
      <c r="B14" s="263">
        <v>44196</v>
      </c>
      <c r="C14" s="259">
        <v>0.85</v>
      </c>
      <c r="F14" s="17"/>
      <c r="G14" s="17"/>
      <c r="H14" s="17"/>
      <c r="I14" s="17">
        <v>2020</v>
      </c>
      <c r="J14" s="17"/>
      <c r="K14" s="17"/>
      <c r="L14" s="17">
        <v>2020</v>
      </c>
      <c r="M14" s="17"/>
      <c r="N14" s="17"/>
    </row>
    <row r="15" spans="2:14" s="17" customFormat="1" ht="15.75" thickBot="1" x14ac:dyDescent="0.3">
      <c r="B15" s="264" t="s">
        <v>480</v>
      </c>
      <c r="F15" s="17" t="s">
        <v>459</v>
      </c>
      <c r="I15" s="17" t="s">
        <v>451</v>
      </c>
      <c r="L15" s="17" t="s">
        <v>452</v>
      </c>
    </row>
    <row r="16" spans="2:14" ht="15.75" thickBot="1" x14ac:dyDescent="0.3">
      <c r="B16" s="265"/>
      <c r="C16" s="267">
        <v>2020</v>
      </c>
    </row>
    <row r="17" spans="2:14" ht="15.75" thickBot="1" x14ac:dyDescent="0.3">
      <c r="B17" s="32"/>
      <c r="C17" s="260"/>
      <c r="F17" s="250"/>
      <c r="G17" s="34" t="s">
        <v>458</v>
      </c>
      <c r="I17" t="s">
        <v>453</v>
      </c>
      <c r="J17" t="s">
        <v>454</v>
      </c>
      <c r="L17" t="s">
        <v>453</v>
      </c>
      <c r="M17" t="s">
        <v>454</v>
      </c>
    </row>
    <row r="18" spans="2:14" ht="15.75" thickBot="1" x14ac:dyDescent="0.3">
      <c r="B18" s="32" t="s">
        <v>351</v>
      </c>
      <c r="C18" s="260">
        <v>4700</v>
      </c>
      <c r="F18" s="229" t="s">
        <v>351</v>
      </c>
      <c r="G18" s="16"/>
      <c r="H18" s="16"/>
      <c r="I18" s="6"/>
      <c r="J18" s="16"/>
      <c r="K18" s="16"/>
      <c r="L18" s="6"/>
      <c r="M18" s="16"/>
      <c r="N18" s="226"/>
    </row>
    <row r="19" spans="2:14" ht="15.75" thickBot="1" x14ac:dyDescent="0.3">
      <c r="B19" s="32" t="s">
        <v>138</v>
      </c>
      <c r="C19" s="260">
        <v>507</v>
      </c>
      <c r="F19" s="229" t="s">
        <v>138</v>
      </c>
      <c r="G19" s="16"/>
      <c r="H19" s="16"/>
      <c r="I19" s="6"/>
      <c r="J19" s="16"/>
      <c r="K19" s="16"/>
      <c r="L19" s="6"/>
      <c r="M19" s="16"/>
      <c r="N19" s="226"/>
    </row>
    <row r="20" spans="2:14" ht="15.75" thickBot="1" x14ac:dyDescent="0.3">
      <c r="B20" s="32" t="s">
        <v>333</v>
      </c>
      <c r="C20" s="260">
        <v>5207</v>
      </c>
      <c r="F20" s="229" t="s">
        <v>333</v>
      </c>
      <c r="G20" s="16"/>
      <c r="H20" s="16"/>
      <c r="I20" s="6"/>
      <c r="J20" s="16"/>
      <c r="K20" s="16"/>
      <c r="L20" s="6"/>
      <c r="M20" s="16"/>
      <c r="N20" s="226"/>
    </row>
    <row r="21" spans="2:14" ht="15.75" thickBot="1" x14ac:dyDescent="0.3">
      <c r="B21" s="32"/>
      <c r="C21" s="260"/>
      <c r="F21" s="229"/>
      <c r="G21" s="16"/>
      <c r="H21" s="16"/>
      <c r="I21" s="6"/>
      <c r="J21" s="16"/>
      <c r="K21" s="16"/>
      <c r="L21" s="6"/>
      <c r="M21" s="16"/>
      <c r="N21" s="226"/>
    </row>
    <row r="22" spans="2:14" ht="15.75" thickBot="1" x14ac:dyDescent="0.3">
      <c r="B22" s="32" t="s">
        <v>353</v>
      </c>
      <c r="C22" s="260">
        <v>946</v>
      </c>
      <c r="F22" s="229" t="s">
        <v>353</v>
      </c>
      <c r="G22" s="16"/>
      <c r="H22" s="16"/>
      <c r="I22" s="6"/>
      <c r="J22" s="16"/>
      <c r="K22" s="16"/>
      <c r="L22" s="6"/>
      <c r="M22" s="16"/>
      <c r="N22" s="226"/>
    </row>
    <row r="23" spans="2:14" ht="15.75" thickBot="1" x14ac:dyDescent="0.3">
      <c r="B23" s="32" t="s">
        <v>455</v>
      </c>
      <c r="C23" s="260">
        <v>413</v>
      </c>
      <c r="F23" s="229" t="s">
        <v>455</v>
      </c>
      <c r="G23" s="16"/>
      <c r="H23" s="16"/>
      <c r="I23" s="6"/>
      <c r="J23" s="16"/>
      <c r="K23" s="16"/>
      <c r="L23" s="6"/>
      <c r="M23" s="16"/>
      <c r="N23" s="226"/>
    </row>
    <row r="24" spans="2:14" ht="15.75" thickBot="1" x14ac:dyDescent="0.3">
      <c r="B24" s="32" t="s">
        <v>456</v>
      </c>
      <c r="C24" s="260">
        <v>1539</v>
      </c>
      <c r="F24" s="229" t="s">
        <v>456</v>
      </c>
      <c r="G24" s="16"/>
      <c r="H24" s="16"/>
      <c r="I24" s="6"/>
      <c r="J24" s="16"/>
      <c r="K24" s="16"/>
      <c r="L24" s="6"/>
      <c r="M24" s="16"/>
      <c r="N24" s="226"/>
    </row>
    <row r="25" spans="2:14" ht="15.75" thickBot="1" x14ac:dyDescent="0.3">
      <c r="B25" s="32" t="s">
        <v>356</v>
      </c>
      <c r="C25" s="260">
        <v>2898</v>
      </c>
      <c r="F25" s="229" t="s">
        <v>356</v>
      </c>
      <c r="G25" s="16"/>
      <c r="H25" s="16"/>
      <c r="I25" s="6"/>
      <c r="J25" s="16"/>
      <c r="K25" s="16"/>
      <c r="L25" s="6"/>
      <c r="M25" s="16"/>
      <c r="N25" s="226"/>
    </row>
    <row r="26" spans="2:14" ht="15.75" thickBot="1" x14ac:dyDescent="0.3">
      <c r="B26" s="32"/>
      <c r="C26" s="260"/>
      <c r="F26" s="229"/>
      <c r="G26" s="16"/>
      <c r="H26" s="16"/>
      <c r="I26" s="6"/>
      <c r="J26" s="16"/>
      <c r="K26" s="16"/>
      <c r="L26" s="6"/>
      <c r="M26" s="16"/>
      <c r="N26" s="226"/>
    </row>
    <row r="27" spans="2:14" ht="15.75" thickBot="1" x14ac:dyDescent="0.3">
      <c r="B27" s="32" t="s">
        <v>360</v>
      </c>
      <c r="C27" s="260">
        <v>1158</v>
      </c>
      <c r="F27" s="229" t="s">
        <v>360</v>
      </c>
      <c r="G27" s="16"/>
      <c r="H27" s="16"/>
      <c r="I27" s="6"/>
      <c r="J27" s="16"/>
      <c r="K27" s="16"/>
      <c r="L27" s="6"/>
      <c r="M27" s="16"/>
      <c r="N27" s="226"/>
    </row>
    <row r="28" spans="2:14" ht="30.75" thickBot="1" x14ac:dyDescent="0.3">
      <c r="B28" s="266"/>
      <c r="C28" s="260"/>
      <c r="F28" s="251" t="s">
        <v>481</v>
      </c>
      <c r="G28" s="6"/>
      <c r="H28" s="6"/>
      <c r="I28" s="6"/>
      <c r="J28" s="19"/>
      <c r="K28" s="6"/>
      <c r="L28" s="6"/>
      <c r="M28" s="19"/>
      <c r="N28" s="20"/>
    </row>
    <row r="29" spans="2:14" ht="30.75" thickBot="1" x14ac:dyDescent="0.3">
      <c r="B29" s="266"/>
      <c r="C29" s="260"/>
      <c r="F29" s="251" t="s">
        <v>481</v>
      </c>
      <c r="G29" s="16"/>
      <c r="H29" s="16"/>
      <c r="I29" s="6"/>
      <c r="J29" s="16"/>
      <c r="K29" s="16"/>
      <c r="L29" s="6"/>
      <c r="M29" s="16"/>
      <c r="N29" s="226"/>
    </row>
    <row r="30" spans="2:14" ht="15.75" thickBot="1" x14ac:dyDescent="0.3">
      <c r="B30" s="32" t="s">
        <v>177</v>
      </c>
      <c r="C30" s="260">
        <v>1151</v>
      </c>
      <c r="F30" s="229" t="s">
        <v>177</v>
      </c>
      <c r="G30" s="16"/>
      <c r="H30" s="16"/>
      <c r="I30" s="6"/>
      <c r="J30" s="16"/>
      <c r="K30" s="16"/>
      <c r="L30" s="6"/>
      <c r="M30" s="16"/>
      <c r="N30" s="226"/>
    </row>
    <row r="31" spans="2:14" ht="15.75" thickBot="1" x14ac:dyDescent="0.3">
      <c r="B31" s="266"/>
      <c r="C31" s="260"/>
      <c r="F31" s="252" t="s">
        <v>482</v>
      </c>
      <c r="G31" s="16"/>
      <c r="H31" s="16"/>
      <c r="I31" s="6"/>
      <c r="J31" s="16"/>
      <c r="K31" s="16"/>
      <c r="L31" s="6"/>
      <c r="M31" s="16"/>
      <c r="N31" s="226"/>
    </row>
    <row r="32" spans="2:14" ht="15.75" thickBot="1" x14ac:dyDescent="0.3">
      <c r="B32" s="266"/>
      <c r="C32" s="260"/>
      <c r="F32" s="252" t="s">
        <v>483</v>
      </c>
      <c r="G32" s="16"/>
      <c r="H32" s="16"/>
      <c r="I32" s="6"/>
      <c r="J32" s="16"/>
      <c r="K32" s="16"/>
      <c r="L32" s="6"/>
      <c r="M32" s="16"/>
      <c r="N32" s="226"/>
    </row>
    <row r="33" spans="2:14" ht="15.75" thickBot="1" x14ac:dyDescent="0.3">
      <c r="B33" s="266"/>
      <c r="C33" s="260"/>
      <c r="F33" s="236" t="s">
        <v>481</v>
      </c>
      <c r="G33" s="16"/>
      <c r="H33" s="16"/>
      <c r="I33" s="6"/>
      <c r="J33" s="16"/>
      <c r="K33" s="16"/>
      <c r="L33" s="6"/>
      <c r="M33" s="16"/>
      <c r="N33" s="226"/>
    </row>
    <row r="34" spans="2:14" ht="15.75" thickBot="1" x14ac:dyDescent="0.3">
      <c r="B34" s="266"/>
      <c r="C34" s="260"/>
      <c r="F34" s="236" t="s">
        <v>481</v>
      </c>
      <c r="G34" s="16"/>
      <c r="H34" s="16"/>
      <c r="I34" s="6"/>
      <c r="J34" s="16"/>
      <c r="K34" s="16"/>
      <c r="L34" s="6"/>
      <c r="M34" s="16"/>
      <c r="N34" s="226"/>
    </row>
    <row r="38" spans="2:14" s="17" customFormat="1" x14ac:dyDescent="0.25">
      <c r="I38" s="17" t="s">
        <v>451</v>
      </c>
      <c r="L38" s="17" t="s">
        <v>452</v>
      </c>
    </row>
    <row r="39" spans="2:14" s="17" customFormat="1" ht="15.75" thickBot="1" x14ac:dyDescent="0.3">
      <c r="B39" s="17" t="s">
        <v>258</v>
      </c>
      <c r="F39" s="17" t="s">
        <v>258</v>
      </c>
    </row>
    <row r="40" spans="2:14" ht="15.75" thickBot="1" x14ac:dyDescent="0.3">
      <c r="B40" s="265"/>
      <c r="C40" s="267">
        <v>2020</v>
      </c>
      <c r="G40" s="34" t="s">
        <v>458</v>
      </c>
      <c r="I40" t="s">
        <v>453</v>
      </c>
      <c r="J40" t="s">
        <v>454</v>
      </c>
      <c r="L40" t="s">
        <v>453</v>
      </c>
      <c r="M40" t="s">
        <v>454</v>
      </c>
    </row>
    <row r="41" spans="2:14" ht="15.75" thickBot="1" x14ac:dyDescent="0.3">
      <c r="B41" s="32" t="s">
        <v>364</v>
      </c>
      <c r="C41" s="260"/>
      <c r="F41" s="229" t="s">
        <v>364</v>
      </c>
      <c r="G41" s="6"/>
      <c r="H41" s="6"/>
      <c r="I41" s="6"/>
      <c r="J41" s="6"/>
      <c r="K41" s="6"/>
      <c r="L41" s="6"/>
      <c r="M41" s="6"/>
    </row>
    <row r="42" spans="2:14" ht="15.75" thickBot="1" x14ac:dyDescent="0.3">
      <c r="B42" s="32"/>
      <c r="C42" s="260"/>
      <c r="F42" s="229"/>
      <c r="G42" s="6"/>
      <c r="H42" s="6"/>
      <c r="I42" s="6"/>
      <c r="J42" s="6"/>
      <c r="K42" s="6"/>
      <c r="L42" s="6"/>
      <c r="M42" s="6"/>
    </row>
    <row r="43" spans="2:14" ht="15.75" thickBot="1" x14ac:dyDescent="0.3">
      <c r="B43" s="32" t="s">
        <v>365</v>
      </c>
      <c r="C43" s="260">
        <v>18489</v>
      </c>
      <c r="F43" s="229" t="s">
        <v>365</v>
      </c>
      <c r="G43" s="16"/>
      <c r="H43" s="228"/>
      <c r="I43" s="6"/>
      <c r="J43" s="16"/>
      <c r="K43" s="16"/>
      <c r="L43" s="6"/>
      <c r="M43" s="16"/>
      <c r="N43" s="226"/>
    </row>
    <row r="44" spans="2:14" ht="15.75" thickBot="1" x14ac:dyDescent="0.3">
      <c r="B44" s="32" t="s">
        <v>207</v>
      </c>
      <c r="C44" s="260">
        <v>2180</v>
      </c>
      <c r="F44" s="229" t="s">
        <v>207</v>
      </c>
      <c r="G44" s="16"/>
      <c r="H44" s="228"/>
      <c r="I44" s="6"/>
      <c r="J44" s="16"/>
      <c r="K44" s="16"/>
      <c r="L44" s="6"/>
      <c r="M44" s="16"/>
      <c r="N44" s="226"/>
    </row>
    <row r="45" spans="2:14" ht="15.75" thickBot="1" x14ac:dyDescent="0.3">
      <c r="B45" s="32"/>
      <c r="C45" s="260"/>
      <c r="F45" s="229"/>
      <c r="G45" s="228"/>
      <c r="H45" s="228"/>
      <c r="I45" s="6"/>
      <c r="J45" s="16"/>
      <c r="K45" s="16"/>
      <c r="L45" s="6"/>
      <c r="M45" s="16"/>
      <c r="N45" s="226"/>
    </row>
    <row r="46" spans="2:14" ht="15.75" thickBot="1" x14ac:dyDescent="0.3">
      <c r="B46" s="32" t="s">
        <v>366</v>
      </c>
      <c r="C46" s="260">
        <v>105</v>
      </c>
      <c r="F46" s="229" t="s">
        <v>366</v>
      </c>
      <c r="G46" s="16"/>
      <c r="H46" s="228"/>
      <c r="I46" s="6"/>
      <c r="J46" s="16"/>
      <c r="K46" s="16"/>
      <c r="L46" s="6"/>
      <c r="M46" s="16"/>
      <c r="N46" s="226"/>
    </row>
    <row r="47" spans="2:14" ht="15.75" thickBot="1" x14ac:dyDescent="0.3">
      <c r="B47" s="32"/>
      <c r="C47" s="260"/>
      <c r="F47" s="229"/>
      <c r="G47" s="228"/>
      <c r="H47" s="228"/>
      <c r="I47" s="6"/>
      <c r="J47" s="16"/>
      <c r="K47" s="16"/>
      <c r="L47" s="6"/>
      <c r="M47" s="16"/>
      <c r="N47" s="226"/>
    </row>
    <row r="48" spans="2:14" ht="15.75" thickBot="1" x14ac:dyDescent="0.3">
      <c r="B48" s="32" t="s">
        <v>341</v>
      </c>
      <c r="C48" s="260">
        <v>20774</v>
      </c>
      <c r="F48" s="229" t="s">
        <v>341</v>
      </c>
      <c r="G48" s="16"/>
      <c r="H48" s="228"/>
      <c r="I48" s="6"/>
      <c r="J48" s="16"/>
      <c r="K48" s="16"/>
      <c r="L48" s="6"/>
      <c r="M48" s="16"/>
      <c r="N48" s="226"/>
    </row>
    <row r="49" spans="2:14" ht="15.75" thickBot="1" x14ac:dyDescent="0.3">
      <c r="B49" s="32"/>
      <c r="C49" s="260"/>
      <c r="F49" s="229"/>
      <c r="G49" s="228"/>
      <c r="H49" s="228"/>
      <c r="I49" s="6"/>
      <c r="J49" s="16"/>
      <c r="K49" s="16"/>
      <c r="L49" s="6"/>
      <c r="M49" s="16"/>
      <c r="N49" s="226"/>
    </row>
    <row r="50" spans="2:14" ht="15.75" thickBot="1" x14ac:dyDescent="0.3">
      <c r="B50" s="32" t="s">
        <v>367</v>
      </c>
      <c r="C50" s="260"/>
      <c r="F50" s="229" t="s">
        <v>367</v>
      </c>
      <c r="G50" s="228"/>
      <c r="H50" s="228"/>
      <c r="I50" s="6"/>
      <c r="J50" s="16"/>
      <c r="K50" s="16"/>
      <c r="L50" s="6"/>
      <c r="M50" s="16"/>
      <c r="N50" s="226"/>
    </row>
    <row r="51" spans="2:14" ht="15.75" thickBot="1" x14ac:dyDescent="0.3">
      <c r="B51" s="32"/>
      <c r="C51" s="260"/>
      <c r="F51" s="229"/>
      <c r="G51" s="228"/>
      <c r="H51" s="228"/>
      <c r="I51" s="6"/>
      <c r="J51" s="16"/>
      <c r="K51" s="16"/>
      <c r="L51" s="6"/>
      <c r="M51" s="16"/>
      <c r="N51" s="226"/>
    </row>
    <row r="52" spans="2:14" ht="15.75" thickBot="1" x14ac:dyDescent="0.3">
      <c r="B52" s="32" t="s">
        <v>342</v>
      </c>
      <c r="C52" s="260">
        <v>18715</v>
      </c>
      <c r="F52" s="229" t="s">
        <v>342</v>
      </c>
      <c r="G52" s="16"/>
      <c r="H52" s="228"/>
      <c r="I52" s="6"/>
      <c r="J52" s="16"/>
      <c r="K52" s="16"/>
      <c r="L52" s="6"/>
      <c r="M52" s="16"/>
      <c r="N52" s="226"/>
    </row>
    <row r="53" spans="2:14" ht="15.75" thickBot="1" x14ac:dyDescent="0.3">
      <c r="B53" s="32"/>
      <c r="C53" s="260"/>
      <c r="F53" s="229"/>
      <c r="G53" s="228"/>
      <c r="H53" s="228"/>
      <c r="I53" s="6"/>
      <c r="J53" s="16"/>
      <c r="K53" s="16"/>
      <c r="L53" s="6"/>
      <c r="M53" s="16"/>
      <c r="N53" s="226"/>
    </row>
    <row r="54" spans="2:14" ht="15.75" thickBot="1" x14ac:dyDescent="0.3">
      <c r="B54" s="32" t="s">
        <v>457</v>
      </c>
      <c r="C54" s="253"/>
      <c r="F54" s="229" t="s">
        <v>457</v>
      </c>
      <c r="G54" s="228"/>
      <c r="H54" s="228"/>
      <c r="I54" s="6"/>
      <c r="J54" s="16"/>
      <c r="K54" s="16"/>
      <c r="L54" s="6"/>
      <c r="M54" s="16"/>
      <c r="N54" s="226"/>
    </row>
    <row r="55" spans="2:14" ht="15.75" thickBot="1" x14ac:dyDescent="0.3">
      <c r="B55" s="32" t="s">
        <v>173</v>
      </c>
      <c r="C55" s="253"/>
      <c r="F55" s="229" t="s">
        <v>173</v>
      </c>
      <c r="G55" s="228"/>
      <c r="H55" s="228"/>
      <c r="I55" s="6"/>
      <c r="J55" s="16"/>
      <c r="K55" s="16"/>
      <c r="L55" s="6"/>
      <c r="M55" s="16"/>
      <c r="N55" s="226"/>
    </row>
    <row r="56" spans="2:14" ht="15.75" thickBot="1" x14ac:dyDescent="0.3">
      <c r="B56" s="32"/>
      <c r="C56" s="260"/>
      <c r="F56" s="236" t="s">
        <v>481</v>
      </c>
      <c r="G56" s="228"/>
      <c r="H56" s="228"/>
      <c r="I56" s="6"/>
      <c r="J56" s="16"/>
      <c r="K56" s="16"/>
      <c r="L56" s="6"/>
      <c r="M56" s="16"/>
      <c r="N56" s="226"/>
    </row>
    <row r="57" spans="2:14" ht="15.75" thickBot="1" x14ac:dyDescent="0.3">
      <c r="B57" s="32" t="s">
        <v>484</v>
      </c>
      <c r="C57" s="260">
        <v>20774</v>
      </c>
      <c r="F57" s="229" t="s">
        <v>484</v>
      </c>
      <c r="G57" s="16"/>
      <c r="H57" s="228"/>
      <c r="I57" s="6"/>
      <c r="J57" s="228"/>
      <c r="K57" s="228"/>
      <c r="L57" s="6"/>
      <c r="M57" s="228"/>
      <c r="N57" s="227"/>
    </row>
    <row r="58" spans="2:14" ht="15.75" thickBot="1" x14ac:dyDescent="0.3">
      <c r="B58" s="32"/>
      <c r="C58" s="260"/>
      <c r="F58" s="6"/>
      <c r="G58" s="21"/>
      <c r="H58" s="21"/>
      <c r="I58" s="6"/>
      <c r="J58" s="16"/>
      <c r="K58" s="16"/>
      <c r="L58" s="6"/>
      <c r="M58" s="16"/>
      <c r="N58" s="226"/>
    </row>
    <row r="59" spans="2:14" ht="15.75" thickBot="1" x14ac:dyDescent="0.3">
      <c r="B59" s="32"/>
      <c r="C59" s="260"/>
      <c r="F59" s="229"/>
      <c r="G59" s="21"/>
      <c r="H59" s="21"/>
      <c r="I59" s="6"/>
      <c r="J59" s="16"/>
      <c r="K59" s="16"/>
      <c r="L59" s="6"/>
      <c r="M59" s="16"/>
      <c r="N59" s="226"/>
    </row>
    <row r="60" spans="2:14" x14ac:dyDescent="0.25">
      <c r="M60" s="20"/>
      <c r="N60" s="20"/>
    </row>
  </sheetData>
  <hyperlinks>
    <hyperlink ref="N1" location="'Navigation &amp; Instructions'!A1" display="Navigation"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O34"/>
  <sheetViews>
    <sheetView showGridLines="0" zoomScaleNormal="100" workbookViewId="0">
      <selection activeCell="N1" sqref="N1"/>
    </sheetView>
  </sheetViews>
  <sheetFormatPr defaultColWidth="12.5703125" defaultRowHeight="15" x14ac:dyDescent="0.25"/>
  <cols>
    <col min="1" max="1" width="7.28515625" customWidth="1"/>
    <col min="2" max="2" width="37.28515625" customWidth="1"/>
    <col min="3" max="12" width="13.28515625" style="198" customWidth="1"/>
  </cols>
  <sheetData>
    <row r="1" spans="2:15" ht="15.75" x14ac:dyDescent="0.25">
      <c r="B1" s="22" t="s">
        <v>468</v>
      </c>
      <c r="C1" s="18"/>
      <c r="N1" s="304" t="s">
        <v>542</v>
      </c>
    </row>
    <row r="2" spans="2:15" x14ac:dyDescent="0.25">
      <c r="C2" s="18"/>
    </row>
    <row r="3" spans="2:15" ht="66" customHeight="1" x14ac:dyDescent="0.25">
      <c r="B3" s="322" t="s">
        <v>469</v>
      </c>
      <c r="C3" s="322"/>
      <c r="D3" s="322"/>
      <c r="E3" s="322"/>
      <c r="F3" s="322"/>
      <c r="G3" s="199"/>
      <c r="H3" s="199"/>
      <c r="I3" s="199"/>
      <c r="J3" s="199"/>
      <c r="K3" s="199"/>
      <c r="L3" s="199"/>
      <c r="M3" s="199"/>
      <c r="N3" s="199"/>
      <c r="O3" s="199"/>
    </row>
    <row r="6" spans="2:15" ht="21" x14ac:dyDescent="0.35">
      <c r="B6" s="237" t="s">
        <v>470</v>
      </c>
      <c r="C6" s="238"/>
      <c r="D6" s="238"/>
      <c r="E6" s="238"/>
      <c r="F6" s="238"/>
      <c r="G6" s="238"/>
      <c r="H6" s="238"/>
      <c r="I6" s="238"/>
      <c r="J6" s="238"/>
      <c r="K6" s="238"/>
      <c r="L6" s="238"/>
    </row>
    <row r="7" spans="2:15" x14ac:dyDescent="0.25">
      <c r="B7" s="233"/>
      <c r="C7" s="238"/>
      <c r="D7" s="238"/>
      <c r="E7" s="238"/>
      <c r="F7" s="238"/>
      <c r="G7" s="238"/>
      <c r="H7" s="238"/>
      <c r="I7" s="238"/>
      <c r="J7" s="238"/>
      <c r="K7" s="238"/>
      <c r="L7" s="238"/>
    </row>
    <row r="8" spans="2:15" ht="15.75" x14ac:dyDescent="0.25">
      <c r="B8" s="239" t="s">
        <v>398</v>
      </c>
      <c r="C8" s="240" t="s">
        <v>399</v>
      </c>
      <c r="D8" s="240" t="s">
        <v>400</v>
      </c>
      <c r="E8" s="240" t="s">
        <v>401</v>
      </c>
      <c r="F8" s="240" t="s">
        <v>402</v>
      </c>
      <c r="G8" s="240" t="s">
        <v>403</v>
      </c>
      <c r="H8" s="240" t="s">
        <v>404</v>
      </c>
      <c r="I8" s="240" t="s">
        <v>405</v>
      </c>
      <c r="J8" s="240" t="s">
        <v>406</v>
      </c>
      <c r="K8" s="240" t="s">
        <v>407</v>
      </c>
      <c r="L8" s="240" t="s">
        <v>408</v>
      </c>
    </row>
    <row r="9" spans="2:15" x14ac:dyDescent="0.25">
      <c r="B9" s="233" t="s">
        <v>409</v>
      </c>
      <c r="C9" s="241">
        <v>12000000</v>
      </c>
      <c r="D9" s="242">
        <v>0</v>
      </c>
      <c r="E9" s="238">
        <v>120</v>
      </c>
      <c r="F9" s="242">
        <v>5.3499999999999997E-3</v>
      </c>
      <c r="G9" s="242">
        <v>1.6135E-2</v>
      </c>
      <c r="H9" s="242">
        <v>2.0160166666666667E-2</v>
      </c>
      <c r="I9" s="242">
        <v>2.0795000000000001E-2</v>
      </c>
      <c r="J9" s="242">
        <v>2.4805000000000001E-2</v>
      </c>
      <c r="K9" s="242">
        <v>3.1419999999999997E-2</v>
      </c>
      <c r="L9" s="242">
        <v>6.1795561537786002E-3</v>
      </c>
    </row>
    <row r="10" spans="2:15" x14ac:dyDescent="0.25">
      <c r="B10" s="233" t="s">
        <v>410</v>
      </c>
      <c r="C10" s="243">
        <v>11700000</v>
      </c>
      <c r="D10" s="242">
        <v>2.5000000000000001E-2</v>
      </c>
      <c r="E10" s="238">
        <v>117</v>
      </c>
      <c r="F10" s="242">
        <v>1.1713712275437183E-2</v>
      </c>
      <c r="G10" s="242">
        <v>2.4775469818281923E-2</v>
      </c>
      <c r="H10" s="242">
        <v>3.0678411704415869E-2</v>
      </c>
      <c r="I10" s="242">
        <v>3.0361554956246411E-2</v>
      </c>
      <c r="J10" s="242">
        <v>3.6239367404569151E-2</v>
      </c>
      <c r="K10" s="242">
        <v>4.8382206784094092E-2</v>
      </c>
      <c r="L10" s="242">
        <v>8.3234706176490668E-3</v>
      </c>
    </row>
    <row r="11" spans="2:15" x14ac:dyDescent="0.25">
      <c r="B11" s="233" t="s">
        <v>411</v>
      </c>
      <c r="C11" s="243">
        <v>12000000</v>
      </c>
      <c r="D11" s="242">
        <v>0</v>
      </c>
      <c r="E11" s="238">
        <v>120</v>
      </c>
      <c r="F11" s="244">
        <v>1310.33</v>
      </c>
      <c r="G11" s="245">
        <v>1969.1925000000001</v>
      </c>
      <c r="H11" s="244">
        <v>2578.3854166666647</v>
      </c>
      <c r="I11" s="244">
        <v>2398</v>
      </c>
      <c r="J11" s="238">
        <v>2959.85</v>
      </c>
      <c r="K11" s="244">
        <v>4766.18</v>
      </c>
      <c r="L11" s="245">
        <v>871.51978874817939</v>
      </c>
    </row>
    <row r="12" spans="2:15" x14ac:dyDescent="0.25">
      <c r="B12" s="233" t="s">
        <v>412</v>
      </c>
      <c r="C12" s="243">
        <v>12000000</v>
      </c>
      <c r="D12" s="242">
        <v>0</v>
      </c>
      <c r="E12" s="238">
        <v>11</v>
      </c>
      <c r="F12" s="242">
        <v>0</v>
      </c>
      <c r="G12" s="242">
        <v>2.5000000000000001E-2</v>
      </c>
      <c r="H12" s="242">
        <v>0.05</v>
      </c>
      <c r="I12" s="242">
        <v>0.05</v>
      </c>
      <c r="J12" s="242">
        <v>7.5000000000000011E-2</v>
      </c>
      <c r="K12" s="242">
        <v>0.1</v>
      </c>
      <c r="L12" s="242">
        <v>3.3166247903553991E-2</v>
      </c>
    </row>
    <row r="13" spans="2:15" x14ac:dyDescent="0.25">
      <c r="B13" s="233" t="s">
        <v>413</v>
      </c>
      <c r="C13" s="243">
        <v>7300000.0000000009</v>
      </c>
      <c r="D13" s="242">
        <v>0.39166666666666666</v>
      </c>
      <c r="E13" s="238">
        <v>67</v>
      </c>
      <c r="F13" s="242">
        <v>0</v>
      </c>
      <c r="G13" s="242">
        <v>7.1619009325645834E-3</v>
      </c>
      <c r="H13" s="242">
        <v>1.8763145801747916E-2</v>
      </c>
      <c r="I13" s="242">
        <v>1.840084249856307E-2</v>
      </c>
      <c r="J13" s="242">
        <v>2.8479821668860653E-2</v>
      </c>
      <c r="K13" s="242">
        <v>4.5691751756737245E-2</v>
      </c>
      <c r="L13" s="242">
        <v>1.2768486012631074E-2</v>
      </c>
    </row>
    <row r="14" spans="2:15" x14ac:dyDescent="0.25">
      <c r="B14" s="233" t="s">
        <v>414</v>
      </c>
      <c r="C14" s="243">
        <v>12000000</v>
      </c>
      <c r="D14" s="242">
        <v>0</v>
      </c>
      <c r="E14" s="238">
        <v>3</v>
      </c>
      <c r="F14" s="242">
        <v>0.01</v>
      </c>
      <c r="G14" s="242">
        <v>1.9999999999999997E-2</v>
      </c>
      <c r="H14" s="242">
        <v>2.6666666666666668E-2</v>
      </c>
      <c r="I14" s="242">
        <v>0.03</v>
      </c>
      <c r="J14" s="242">
        <v>3.5000000000000003E-2</v>
      </c>
      <c r="K14" s="242">
        <v>0.04</v>
      </c>
      <c r="L14" s="242">
        <v>1.5275252316519463E-2</v>
      </c>
    </row>
    <row r="15" spans="2:15" x14ac:dyDescent="0.25">
      <c r="B15" s="233" t="s">
        <v>415</v>
      </c>
      <c r="C15" s="243">
        <v>12000000</v>
      </c>
      <c r="D15" s="242">
        <v>0</v>
      </c>
      <c r="E15" s="243">
        <v>7800000</v>
      </c>
      <c r="F15" s="238">
        <v>0</v>
      </c>
      <c r="G15" s="246">
        <v>5258.45</v>
      </c>
      <c r="H15" s="246">
        <v>246836.59</v>
      </c>
      <c r="I15" s="246">
        <v>293763.18</v>
      </c>
      <c r="J15" s="246">
        <v>669904.74999999988</v>
      </c>
      <c r="K15" s="246">
        <v>2659365.89</v>
      </c>
      <c r="L15" s="246">
        <v>128965.82</v>
      </c>
    </row>
    <row r="16" spans="2:15" x14ac:dyDescent="0.25">
      <c r="B16" s="233" t="s">
        <v>416</v>
      </c>
      <c r="C16" s="243">
        <v>11683200</v>
      </c>
      <c r="D16" s="242">
        <v>2.64E-2</v>
      </c>
      <c r="E16" s="238">
        <v>420</v>
      </c>
      <c r="F16" s="247">
        <v>8.3333333333333329E-2</v>
      </c>
      <c r="G16" s="247">
        <v>0.33333333333333331</v>
      </c>
      <c r="H16" s="247">
        <v>168.41666666666666</v>
      </c>
      <c r="I16" s="247">
        <v>169.08333333333331</v>
      </c>
      <c r="J16" s="247">
        <v>300.08333333333331</v>
      </c>
      <c r="K16" s="247">
        <v>419.91666666666669</v>
      </c>
      <c r="L16" s="247">
        <v>59.416666666666664</v>
      </c>
    </row>
    <row r="18" spans="2:11" x14ac:dyDescent="0.25">
      <c r="G18" s="200"/>
      <c r="I18" s="200"/>
      <c r="J18" s="200"/>
      <c r="K18" s="200"/>
    </row>
    <row r="19" spans="2:11" x14ac:dyDescent="0.25">
      <c r="B19" s="231" t="s">
        <v>471</v>
      </c>
      <c r="C19"/>
      <c r="D19"/>
      <c r="E19"/>
      <c r="F19"/>
      <c r="G19"/>
      <c r="H19"/>
      <c r="I19"/>
      <c r="J19"/>
      <c r="K19"/>
    </row>
    <row r="20" spans="2:11" x14ac:dyDescent="0.25">
      <c r="B20" s="6"/>
      <c r="C20" s="6"/>
      <c r="D20" s="6"/>
      <c r="E20" s="6"/>
      <c r="F20" s="6"/>
      <c r="G20" s="6"/>
      <c r="H20" s="6"/>
      <c r="I20" s="6"/>
      <c r="J20" s="6"/>
      <c r="K20" s="6"/>
    </row>
    <row r="21" spans="2:11" x14ac:dyDescent="0.25">
      <c r="B21" s="6"/>
      <c r="C21" s="6"/>
      <c r="D21" s="6"/>
      <c r="E21" s="6"/>
      <c r="F21" s="6"/>
      <c r="G21" s="6"/>
      <c r="H21" s="6"/>
      <c r="I21" s="6"/>
      <c r="J21" s="6"/>
      <c r="K21" s="6"/>
    </row>
    <row r="22" spans="2:11" x14ac:dyDescent="0.25">
      <c r="B22" s="6"/>
      <c r="C22" s="6"/>
      <c r="D22" s="6"/>
      <c r="E22" s="6"/>
      <c r="F22" s="6"/>
      <c r="G22" s="6"/>
      <c r="H22" s="6"/>
      <c r="I22" s="6"/>
      <c r="J22" s="6"/>
      <c r="K22" s="6"/>
    </row>
    <row r="23" spans="2:11" x14ac:dyDescent="0.25">
      <c r="B23" s="6"/>
      <c r="C23" s="6"/>
      <c r="D23" s="6"/>
      <c r="E23" s="6"/>
      <c r="F23" s="6"/>
      <c r="G23" s="6"/>
      <c r="H23" s="6"/>
      <c r="I23" s="6"/>
      <c r="J23" s="6"/>
      <c r="K23" s="6"/>
    </row>
    <row r="24" spans="2:11" x14ac:dyDescent="0.25">
      <c r="B24" s="6"/>
      <c r="C24" s="6"/>
      <c r="D24" s="6"/>
      <c r="E24" s="6"/>
      <c r="F24" s="6"/>
      <c r="G24" s="6"/>
      <c r="H24" s="6"/>
      <c r="I24" s="6"/>
      <c r="J24" s="6"/>
      <c r="K24" s="6"/>
    </row>
    <row r="25" spans="2:11" x14ac:dyDescent="0.25">
      <c r="B25" s="6"/>
      <c r="C25" s="6"/>
      <c r="D25" s="201"/>
      <c r="E25" s="6"/>
      <c r="F25" s="6"/>
      <c r="G25" s="6"/>
      <c r="H25" s="6"/>
      <c r="I25" s="6"/>
      <c r="J25" s="6"/>
      <c r="K25" s="6"/>
    </row>
    <row r="26" spans="2:11" x14ac:dyDescent="0.25">
      <c r="B26" s="6"/>
      <c r="C26" s="6"/>
      <c r="D26" s="6"/>
      <c r="E26" s="6"/>
      <c r="F26" s="6"/>
      <c r="G26" s="6"/>
      <c r="H26" s="6"/>
      <c r="I26" s="6"/>
      <c r="J26" s="6"/>
      <c r="K26" s="6"/>
    </row>
    <row r="27" spans="2:11" x14ac:dyDescent="0.25">
      <c r="B27" s="6"/>
      <c r="C27" s="6"/>
      <c r="D27" s="6"/>
      <c r="E27" s="6"/>
      <c r="F27" s="6"/>
      <c r="G27" s="6"/>
      <c r="H27" s="6"/>
      <c r="I27" s="6"/>
      <c r="J27" s="6"/>
      <c r="K27" s="6"/>
    </row>
    <row r="28" spans="2:11" x14ac:dyDescent="0.25">
      <c r="B28" s="6"/>
      <c r="C28" s="6"/>
      <c r="D28" s="6"/>
      <c r="E28" s="6"/>
      <c r="F28" s="6"/>
      <c r="G28" s="6"/>
      <c r="H28" s="6"/>
      <c r="I28" s="6"/>
      <c r="J28" s="6"/>
      <c r="K28" s="6"/>
    </row>
    <row r="29" spans="2:11" x14ac:dyDescent="0.25">
      <c r="B29" s="6"/>
      <c r="C29" s="6"/>
      <c r="D29" s="6"/>
      <c r="E29" s="6"/>
      <c r="F29" s="6"/>
      <c r="G29" s="6"/>
      <c r="H29" s="6"/>
      <c r="I29" s="6"/>
      <c r="J29" s="6"/>
      <c r="K29" s="6"/>
    </row>
    <row r="30" spans="2:11" x14ac:dyDescent="0.25">
      <c r="B30" s="6"/>
      <c r="C30" s="6"/>
      <c r="D30" s="6"/>
      <c r="E30" s="6"/>
      <c r="F30" s="6"/>
      <c r="G30" s="6"/>
      <c r="H30" s="6"/>
      <c r="I30" s="6"/>
      <c r="J30" s="6"/>
      <c r="K30" s="6"/>
    </row>
    <row r="31" spans="2:11" x14ac:dyDescent="0.25">
      <c r="B31" s="6"/>
      <c r="C31" s="6"/>
      <c r="D31" s="6"/>
      <c r="E31" s="6"/>
      <c r="F31" s="6"/>
      <c r="G31" s="6"/>
      <c r="H31" s="6"/>
      <c r="I31" s="6"/>
      <c r="J31" s="6"/>
      <c r="K31" s="6"/>
    </row>
    <row r="32" spans="2:11" x14ac:dyDescent="0.25">
      <c r="B32" s="6"/>
      <c r="C32" s="6"/>
      <c r="D32" s="6"/>
      <c r="E32" s="6"/>
      <c r="F32" s="6"/>
      <c r="G32" s="6"/>
      <c r="H32" s="6"/>
      <c r="I32" s="6"/>
      <c r="J32" s="6"/>
      <c r="K32" s="6"/>
    </row>
    <row r="33" spans="2:11" x14ac:dyDescent="0.25">
      <c r="B33" s="6"/>
      <c r="C33" s="6"/>
      <c r="D33" s="6"/>
      <c r="E33" s="6"/>
      <c r="F33" s="6"/>
      <c r="G33" s="6"/>
      <c r="H33" s="6"/>
      <c r="I33" s="6"/>
      <c r="J33" s="6"/>
      <c r="K33" s="6"/>
    </row>
    <row r="34" spans="2:11" x14ac:dyDescent="0.25">
      <c r="B34" s="6"/>
      <c r="C34" s="6"/>
      <c r="D34" s="6"/>
      <c r="E34" s="6"/>
      <c r="F34" s="6"/>
      <c r="G34" s="6"/>
      <c r="H34" s="6"/>
      <c r="I34" s="6"/>
      <c r="J34" s="6"/>
      <c r="K34" s="6"/>
    </row>
  </sheetData>
  <mergeCells count="1">
    <mergeCell ref="B3:F3"/>
  </mergeCells>
  <hyperlinks>
    <hyperlink ref="N1" location="'Navigation &amp; Instructions'!A1" display="Navigation" xr:uid="{00000000-0004-0000-0A00-000000000000}"/>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O1006"/>
  <sheetViews>
    <sheetView showGridLines="0" zoomScaleNormal="100" workbookViewId="0">
      <selection activeCell="N1" sqref="N1"/>
    </sheetView>
  </sheetViews>
  <sheetFormatPr defaultColWidth="8.85546875" defaultRowHeight="15" x14ac:dyDescent="0.25"/>
  <cols>
    <col min="1" max="1" width="6.28515625" customWidth="1"/>
    <col min="2" max="2" width="10.5703125" customWidth="1"/>
    <col min="3" max="3" width="15.7109375" bestFit="1" customWidth="1"/>
    <col min="7" max="7" width="11.5703125" bestFit="1" customWidth="1"/>
    <col min="14" max="14" width="10.5703125" customWidth="1"/>
  </cols>
  <sheetData>
    <row r="1" spans="2:15" ht="15.75" x14ac:dyDescent="0.25">
      <c r="B1" s="230" t="s">
        <v>465</v>
      </c>
      <c r="N1" s="304" t="s">
        <v>542</v>
      </c>
    </row>
    <row r="3" spans="2:15" ht="80.650000000000006" customHeight="1" x14ac:dyDescent="0.25">
      <c r="B3" s="322" t="s">
        <v>466</v>
      </c>
      <c r="C3" s="322"/>
      <c r="D3" s="322"/>
      <c r="E3" s="322"/>
      <c r="F3" s="322"/>
      <c r="G3" s="322"/>
      <c r="H3" s="322"/>
      <c r="I3" s="322"/>
      <c r="J3" s="322"/>
      <c r="K3" s="322"/>
      <c r="L3" s="199"/>
      <c r="M3" s="199"/>
      <c r="N3" s="199"/>
      <c r="O3" s="199"/>
    </row>
    <row r="4" spans="2:15" ht="15.75" x14ac:dyDescent="0.25">
      <c r="B4" s="202"/>
      <c r="C4" s="3"/>
      <c r="D4" s="3"/>
      <c r="E4" s="3"/>
      <c r="F4" s="3"/>
      <c r="G4" s="3"/>
      <c r="H4" s="3"/>
      <c r="I4" s="3"/>
      <c r="J4" s="3"/>
      <c r="K4" s="3"/>
      <c r="L4" s="3"/>
      <c r="M4" s="3"/>
      <c r="N4" s="3"/>
      <c r="O4" s="3"/>
    </row>
    <row r="5" spans="2:15" ht="13.15" customHeight="1" x14ac:dyDescent="0.25">
      <c r="E5" s="231" t="s">
        <v>474</v>
      </c>
    </row>
    <row r="6" spans="2:15" x14ac:dyDescent="0.25">
      <c r="B6" s="232" t="s">
        <v>417</v>
      </c>
      <c r="C6" s="232" t="s">
        <v>418</v>
      </c>
      <c r="E6" s="318" t="s">
        <v>462</v>
      </c>
      <c r="F6" s="192"/>
      <c r="G6" s="192"/>
      <c r="H6" s="192"/>
      <c r="I6" s="192"/>
      <c r="J6" s="192"/>
      <c r="K6" s="192"/>
      <c r="L6" s="192"/>
      <c r="M6" s="192"/>
      <c r="N6" s="193"/>
    </row>
    <row r="7" spans="2:15" x14ac:dyDescent="0.25">
      <c r="B7" s="233">
        <v>1</v>
      </c>
      <c r="C7" s="234">
        <v>57493</v>
      </c>
      <c r="D7" s="203"/>
      <c r="E7" s="8"/>
      <c r="F7" s="6"/>
      <c r="G7" s="6"/>
      <c r="H7" s="6"/>
      <c r="I7" s="6"/>
      <c r="J7" s="6"/>
      <c r="K7" s="6"/>
      <c r="L7" s="6"/>
      <c r="M7" s="6"/>
      <c r="N7" s="7"/>
    </row>
    <row r="8" spans="2:15" x14ac:dyDescent="0.25">
      <c r="B8" s="233">
        <f>B7+1</f>
        <v>2</v>
      </c>
      <c r="C8" s="234">
        <v>1258843</v>
      </c>
      <c r="E8" s="8"/>
      <c r="F8" s="6"/>
      <c r="G8" s="6"/>
      <c r="H8" s="6"/>
      <c r="I8" s="6"/>
      <c r="J8" s="6"/>
      <c r="K8" s="6"/>
      <c r="L8" s="6"/>
      <c r="M8" s="6"/>
      <c r="N8" s="7"/>
    </row>
    <row r="9" spans="2:15" x14ac:dyDescent="0.25">
      <c r="B9" s="233">
        <f t="shared" ref="B9:B72" si="0">B8+1</f>
        <v>3</v>
      </c>
      <c r="C9" s="234">
        <v>526648</v>
      </c>
      <c r="E9" s="8"/>
      <c r="F9" s="6"/>
      <c r="G9" s="6"/>
      <c r="H9" s="6"/>
      <c r="I9" s="6"/>
      <c r="J9" s="6"/>
      <c r="K9" s="6"/>
      <c r="L9" s="6"/>
      <c r="M9" s="6"/>
      <c r="N9" s="7"/>
    </row>
    <row r="10" spans="2:15" x14ac:dyDescent="0.25">
      <c r="B10" s="233">
        <f t="shared" si="0"/>
        <v>4</v>
      </c>
      <c r="C10" s="234">
        <v>4853359</v>
      </c>
      <c r="E10" s="8"/>
      <c r="F10" s="6"/>
      <c r="G10" s="6"/>
      <c r="H10" s="6"/>
      <c r="I10" s="6"/>
      <c r="J10" s="6"/>
      <c r="K10" s="6"/>
      <c r="L10" s="6"/>
      <c r="M10" s="6"/>
      <c r="N10" s="7"/>
    </row>
    <row r="11" spans="2:15" x14ac:dyDescent="0.25">
      <c r="B11" s="233">
        <f t="shared" si="0"/>
        <v>5</v>
      </c>
      <c r="C11" s="234">
        <v>157269</v>
      </c>
      <c r="E11" s="8"/>
      <c r="F11" s="6"/>
      <c r="G11" s="11"/>
      <c r="H11" s="6"/>
      <c r="I11" s="6"/>
      <c r="J11" s="6"/>
      <c r="K11" s="6"/>
      <c r="L11" s="6"/>
      <c r="M11" s="6"/>
      <c r="N11" s="7"/>
    </row>
    <row r="12" spans="2:15" x14ac:dyDescent="0.25">
      <c r="B12" s="233">
        <f t="shared" si="0"/>
        <v>6</v>
      </c>
      <c r="C12" s="234">
        <v>153</v>
      </c>
      <c r="E12" s="8"/>
      <c r="F12" s="6"/>
      <c r="G12" s="6"/>
      <c r="H12" s="6"/>
      <c r="I12" s="6"/>
      <c r="J12" s="6"/>
      <c r="K12" s="6"/>
      <c r="L12" s="6"/>
      <c r="M12" s="6"/>
      <c r="N12" s="7"/>
    </row>
    <row r="13" spans="2:15" x14ac:dyDescent="0.25">
      <c r="B13" s="233">
        <f t="shared" si="0"/>
        <v>7</v>
      </c>
      <c r="C13" s="234">
        <v>99</v>
      </c>
      <c r="E13" s="8"/>
      <c r="F13" s="6"/>
      <c r="G13" s="6"/>
      <c r="H13" s="6"/>
      <c r="I13" s="6"/>
      <c r="J13" s="6"/>
      <c r="K13" s="6"/>
      <c r="L13" s="6"/>
      <c r="M13" s="6"/>
      <c r="N13" s="7"/>
    </row>
    <row r="14" spans="2:15" x14ac:dyDescent="0.25">
      <c r="B14" s="233">
        <f t="shared" si="0"/>
        <v>8</v>
      </c>
      <c r="C14" s="234">
        <v>8741598</v>
      </c>
      <c r="E14" s="9"/>
      <c r="F14" s="10"/>
      <c r="G14" s="10"/>
      <c r="H14" s="10"/>
      <c r="I14" s="10"/>
      <c r="J14" s="10"/>
      <c r="K14" s="10"/>
      <c r="L14" s="10"/>
      <c r="M14" s="10"/>
      <c r="N14" s="13"/>
    </row>
    <row r="15" spans="2:15" x14ac:dyDescent="0.25">
      <c r="B15" s="233">
        <f t="shared" si="0"/>
        <v>9</v>
      </c>
      <c r="C15" s="234">
        <v>15842</v>
      </c>
    </row>
    <row r="16" spans="2:15" x14ac:dyDescent="0.25">
      <c r="B16" s="233">
        <f t="shared" si="0"/>
        <v>10</v>
      </c>
      <c r="C16" s="234">
        <v>-8547</v>
      </c>
      <c r="E16" s="318" t="s">
        <v>467</v>
      </c>
      <c r="F16" s="192"/>
      <c r="G16" s="192"/>
      <c r="H16" s="192"/>
      <c r="I16" s="192"/>
      <c r="J16" s="192"/>
      <c r="K16" s="192"/>
      <c r="L16" s="192"/>
      <c r="M16" s="192"/>
      <c r="N16" s="193"/>
    </row>
    <row r="17" spans="2:14" x14ac:dyDescent="0.25">
      <c r="B17" s="233">
        <f t="shared" si="0"/>
        <v>11</v>
      </c>
      <c r="C17" s="234">
        <v>-125776</v>
      </c>
      <c r="E17" s="8"/>
      <c r="F17" s="6"/>
      <c r="G17" s="6"/>
      <c r="H17" s="6"/>
      <c r="I17" s="6"/>
      <c r="J17" s="6"/>
      <c r="K17" s="6"/>
      <c r="L17" s="6"/>
      <c r="M17" s="6"/>
      <c r="N17" s="7"/>
    </row>
    <row r="18" spans="2:14" x14ac:dyDescent="0.25">
      <c r="B18" s="233">
        <f t="shared" si="0"/>
        <v>12</v>
      </c>
      <c r="C18" s="234">
        <v>48852</v>
      </c>
      <c r="E18" s="8"/>
      <c r="F18" s="6"/>
      <c r="G18" s="6"/>
      <c r="H18" s="6"/>
      <c r="I18" s="6"/>
      <c r="J18" s="6"/>
      <c r="K18" s="6"/>
      <c r="L18" s="6"/>
      <c r="M18" s="6"/>
      <c r="N18" s="7"/>
    </row>
    <row r="19" spans="2:14" x14ac:dyDescent="0.25">
      <c r="B19" s="233">
        <f t="shared" si="0"/>
        <v>13</v>
      </c>
      <c r="C19" s="234">
        <v>-85223</v>
      </c>
      <c r="E19" s="8"/>
      <c r="F19" s="6"/>
      <c r="G19" s="6"/>
      <c r="H19" s="6"/>
      <c r="I19" s="6"/>
      <c r="J19" s="6"/>
      <c r="K19" s="6"/>
      <c r="L19" s="6"/>
      <c r="M19" s="6"/>
      <c r="N19" s="7"/>
    </row>
    <row r="20" spans="2:14" x14ac:dyDescent="0.25">
      <c r="B20" s="233">
        <f t="shared" si="0"/>
        <v>14</v>
      </c>
      <c r="C20" s="234">
        <v>-752115</v>
      </c>
      <c r="E20" s="8"/>
      <c r="F20" s="6"/>
      <c r="G20" s="6"/>
      <c r="H20" s="6"/>
      <c r="I20" s="6"/>
      <c r="J20" s="6"/>
      <c r="K20" s="6"/>
      <c r="L20" s="6"/>
      <c r="M20" s="6"/>
      <c r="N20" s="7"/>
    </row>
    <row r="21" spans="2:14" x14ac:dyDescent="0.25">
      <c r="B21" s="233">
        <f t="shared" si="0"/>
        <v>15</v>
      </c>
      <c r="C21" s="234">
        <v>3568981</v>
      </c>
      <c r="E21" s="8"/>
      <c r="F21" s="6"/>
      <c r="G21" s="6"/>
      <c r="H21" s="6"/>
      <c r="I21" s="6"/>
      <c r="J21" s="6"/>
      <c r="K21" s="6"/>
      <c r="L21" s="6"/>
      <c r="M21" s="6"/>
      <c r="N21" s="7"/>
    </row>
    <row r="22" spans="2:14" x14ac:dyDescent="0.25">
      <c r="B22" s="233">
        <f t="shared" si="0"/>
        <v>16</v>
      </c>
      <c r="C22" s="234">
        <v>145236</v>
      </c>
      <c r="E22" s="8"/>
      <c r="F22" s="6"/>
      <c r="G22" s="6"/>
      <c r="H22" s="6"/>
      <c r="I22" s="6"/>
      <c r="J22" s="6"/>
      <c r="K22" s="6"/>
      <c r="L22" s="6"/>
      <c r="M22" s="6"/>
      <c r="N22" s="7"/>
    </row>
    <row r="23" spans="2:14" x14ac:dyDescent="0.25">
      <c r="B23" s="233">
        <f t="shared" si="0"/>
        <v>17</v>
      </c>
      <c r="C23" s="234">
        <v>26589</v>
      </c>
      <c r="E23" s="8"/>
      <c r="F23" s="6"/>
      <c r="G23" s="6"/>
      <c r="H23" s="6"/>
      <c r="I23" s="6"/>
      <c r="J23" s="6"/>
      <c r="K23" s="6"/>
      <c r="L23" s="6"/>
      <c r="M23" s="6"/>
      <c r="N23" s="7"/>
    </row>
    <row r="24" spans="2:14" x14ac:dyDescent="0.25">
      <c r="B24" s="233">
        <f t="shared" si="0"/>
        <v>18</v>
      </c>
      <c r="C24" s="234">
        <v>15468</v>
      </c>
      <c r="E24" s="8"/>
      <c r="F24" s="6"/>
      <c r="G24" s="6"/>
      <c r="H24" s="6"/>
      <c r="I24" s="6"/>
      <c r="J24" s="6"/>
      <c r="K24" s="6"/>
      <c r="L24" s="6"/>
      <c r="M24" s="6"/>
      <c r="N24" s="7"/>
    </row>
    <row r="25" spans="2:14" x14ac:dyDescent="0.25">
      <c r="B25" s="233">
        <f t="shared" si="0"/>
        <v>19</v>
      </c>
      <c r="C25" s="234">
        <v>325697</v>
      </c>
      <c r="E25" s="8"/>
      <c r="F25" s="6"/>
      <c r="G25" s="6"/>
      <c r="H25" s="6"/>
      <c r="I25" s="6"/>
      <c r="J25" s="6"/>
      <c r="K25" s="6"/>
      <c r="L25" s="6"/>
      <c r="M25" s="6"/>
      <c r="N25" s="7"/>
    </row>
    <row r="26" spans="2:14" x14ac:dyDescent="0.25">
      <c r="B26" s="233">
        <f t="shared" si="0"/>
        <v>20</v>
      </c>
      <c r="C26" s="234">
        <v>256416</v>
      </c>
      <c r="E26" s="8"/>
      <c r="F26" s="6"/>
      <c r="G26" s="6"/>
      <c r="H26" s="6"/>
      <c r="I26" s="6"/>
      <c r="J26" s="6"/>
      <c r="K26" s="6"/>
      <c r="L26" s="6"/>
      <c r="M26" s="6"/>
      <c r="N26" s="7"/>
    </row>
    <row r="27" spans="2:14" x14ac:dyDescent="0.25">
      <c r="B27" s="233">
        <f t="shared" si="0"/>
        <v>21</v>
      </c>
      <c r="C27" s="234">
        <v>325467</v>
      </c>
      <c r="E27" s="8"/>
      <c r="F27" s="6"/>
      <c r="G27" s="6"/>
      <c r="H27" s="6"/>
      <c r="I27" s="6"/>
      <c r="J27" s="6"/>
      <c r="K27" s="6"/>
      <c r="L27" s="6"/>
      <c r="M27" s="6"/>
      <c r="N27" s="7"/>
    </row>
    <row r="28" spans="2:14" x14ac:dyDescent="0.25">
      <c r="B28" s="233">
        <f t="shared" si="0"/>
        <v>22</v>
      </c>
      <c r="C28" s="234">
        <v>14792</v>
      </c>
      <c r="E28" s="8"/>
      <c r="F28" s="6"/>
      <c r="G28" s="6"/>
      <c r="H28" s="6"/>
      <c r="I28" s="6"/>
      <c r="J28" s="6"/>
      <c r="K28" s="6"/>
      <c r="L28" s="6"/>
      <c r="M28" s="6"/>
      <c r="N28" s="7"/>
    </row>
    <row r="29" spans="2:14" x14ac:dyDescent="0.25">
      <c r="B29" s="233">
        <f t="shared" si="0"/>
        <v>23</v>
      </c>
      <c r="C29" s="234">
        <v>32655</v>
      </c>
      <c r="E29" s="8"/>
      <c r="F29" s="6"/>
      <c r="G29" s="6"/>
      <c r="H29" s="6"/>
      <c r="I29" s="6"/>
      <c r="J29" s="6"/>
      <c r="K29" s="6"/>
      <c r="L29" s="6"/>
      <c r="M29" s="6"/>
      <c r="N29" s="7"/>
    </row>
    <row r="30" spans="2:14" x14ac:dyDescent="0.25">
      <c r="B30" s="233">
        <f t="shared" si="0"/>
        <v>24</v>
      </c>
      <c r="C30" s="234">
        <v>25</v>
      </c>
      <c r="E30" s="8"/>
      <c r="F30" s="6"/>
      <c r="G30" s="6"/>
      <c r="H30" s="6"/>
      <c r="I30" s="6"/>
      <c r="J30" s="6"/>
      <c r="K30" s="6"/>
      <c r="L30" s="6"/>
      <c r="M30" s="6"/>
      <c r="N30" s="7"/>
    </row>
    <row r="31" spans="2:14" x14ac:dyDescent="0.25">
      <c r="B31" s="233">
        <f t="shared" si="0"/>
        <v>25</v>
      </c>
      <c r="C31" s="234">
        <v>14998</v>
      </c>
      <c r="E31" s="8"/>
      <c r="F31" s="6"/>
      <c r="G31" s="6"/>
      <c r="H31" s="6"/>
      <c r="I31" s="6"/>
      <c r="J31" s="6"/>
      <c r="K31" s="6"/>
      <c r="L31" s="6"/>
      <c r="M31" s="6"/>
      <c r="N31" s="7"/>
    </row>
    <row r="32" spans="2:14" x14ac:dyDescent="0.25">
      <c r="B32" s="233">
        <f t="shared" si="0"/>
        <v>26</v>
      </c>
      <c r="C32" s="234">
        <v>9853664</v>
      </c>
      <c r="E32" s="8"/>
      <c r="F32" s="6"/>
      <c r="G32" s="6"/>
      <c r="H32" s="6"/>
      <c r="I32" s="6"/>
      <c r="J32" s="6"/>
      <c r="K32" s="6"/>
      <c r="L32" s="6"/>
      <c r="M32" s="6"/>
      <c r="N32" s="7"/>
    </row>
    <row r="33" spans="2:14" x14ac:dyDescent="0.25">
      <c r="B33" s="233">
        <f t="shared" si="0"/>
        <v>27</v>
      </c>
      <c r="C33" s="234">
        <v>-1</v>
      </c>
      <c r="E33" s="9"/>
      <c r="F33" s="10"/>
      <c r="G33" s="10"/>
      <c r="H33" s="10"/>
      <c r="I33" s="10"/>
      <c r="J33" s="10"/>
      <c r="K33" s="10"/>
      <c r="L33" s="10"/>
      <c r="M33" s="10"/>
      <c r="N33" s="13"/>
    </row>
    <row r="34" spans="2:14" x14ac:dyDescent="0.25">
      <c r="B34" s="233">
        <f t="shared" si="0"/>
        <v>28</v>
      </c>
      <c r="C34" s="234">
        <v>24947</v>
      </c>
    </row>
    <row r="35" spans="2:14" x14ac:dyDescent="0.25">
      <c r="B35" s="233">
        <f t="shared" si="0"/>
        <v>29</v>
      </c>
      <c r="C35" s="234">
        <v>-0.254</v>
      </c>
    </row>
    <row r="36" spans="2:14" x14ac:dyDescent="0.25">
      <c r="B36" s="233">
        <f t="shared" si="0"/>
        <v>30</v>
      </c>
      <c r="C36" s="234">
        <v>0.27789900000000001</v>
      </c>
    </row>
    <row r="37" spans="2:14" x14ac:dyDescent="0.25">
      <c r="B37" s="233">
        <f t="shared" si="0"/>
        <v>31</v>
      </c>
      <c r="C37" s="234">
        <v>3214577</v>
      </c>
    </row>
    <row r="38" spans="2:14" x14ac:dyDescent="0.25">
      <c r="B38" s="233">
        <f t="shared" si="0"/>
        <v>32</v>
      </c>
      <c r="C38" s="234">
        <v>422159</v>
      </c>
    </row>
    <row r="39" spans="2:14" x14ac:dyDescent="0.25">
      <c r="B39" s="233">
        <f t="shared" si="0"/>
        <v>33</v>
      </c>
      <c r="C39" s="234">
        <v>-85231</v>
      </c>
    </row>
    <row r="40" spans="2:14" x14ac:dyDescent="0.25">
      <c r="B40" s="233">
        <f t="shared" si="0"/>
        <v>34</v>
      </c>
      <c r="C40" s="234">
        <v>7159842</v>
      </c>
    </row>
    <row r="41" spans="2:14" x14ac:dyDescent="0.25">
      <c r="B41" s="233">
        <f t="shared" si="0"/>
        <v>35</v>
      </c>
      <c r="C41" s="234">
        <v>-412</v>
      </c>
    </row>
    <row r="42" spans="2:14" x14ac:dyDescent="0.25">
      <c r="B42" s="233">
        <f t="shared" si="0"/>
        <v>36</v>
      </c>
      <c r="C42" s="234">
        <v>83354</v>
      </c>
    </row>
    <row r="43" spans="2:14" x14ac:dyDescent="0.25">
      <c r="B43" s="233">
        <f t="shared" si="0"/>
        <v>37</v>
      </c>
      <c r="C43" s="234">
        <v>544665</v>
      </c>
    </row>
    <row r="44" spans="2:14" x14ac:dyDescent="0.25">
      <c r="B44" s="233">
        <f t="shared" si="0"/>
        <v>38</v>
      </c>
      <c r="C44" s="234">
        <v>155852</v>
      </c>
    </row>
    <row r="45" spans="2:14" x14ac:dyDescent="0.25">
      <c r="B45" s="233">
        <f t="shared" si="0"/>
        <v>39</v>
      </c>
      <c r="C45" s="234">
        <v>554122</v>
      </c>
    </row>
    <row r="46" spans="2:14" x14ac:dyDescent="0.25">
      <c r="B46" s="233">
        <f t="shared" si="0"/>
        <v>40</v>
      </c>
      <c r="C46" s="234">
        <v>54523</v>
      </c>
    </row>
    <row r="47" spans="2:14" x14ac:dyDescent="0.25">
      <c r="B47" s="233">
        <f t="shared" si="0"/>
        <v>41</v>
      </c>
      <c r="C47" s="234">
        <v>5842</v>
      </c>
    </row>
    <row r="48" spans="2:14" x14ac:dyDescent="0.25">
      <c r="B48" s="233">
        <f t="shared" si="0"/>
        <v>42</v>
      </c>
      <c r="C48" s="234">
        <v>5813</v>
      </c>
    </row>
    <row r="49" spans="2:3" x14ac:dyDescent="0.25">
      <c r="B49" s="233">
        <f t="shared" si="0"/>
        <v>43</v>
      </c>
      <c r="C49" s="234">
        <v>98523</v>
      </c>
    </row>
    <row r="50" spans="2:3" x14ac:dyDescent="0.25">
      <c r="B50" s="233">
        <f t="shared" si="0"/>
        <v>44</v>
      </c>
      <c r="C50" s="234">
        <v>48952</v>
      </c>
    </row>
    <row r="51" spans="2:3" x14ac:dyDescent="0.25">
      <c r="B51" s="233">
        <f t="shared" si="0"/>
        <v>45</v>
      </c>
      <c r="C51" s="234">
        <v>-855344</v>
      </c>
    </row>
    <row r="52" spans="2:3" x14ac:dyDescent="0.25">
      <c r="B52" s="233">
        <f t="shared" si="0"/>
        <v>46</v>
      </c>
      <c r="C52" s="234">
        <v>87115</v>
      </c>
    </row>
    <row r="53" spans="2:3" x14ac:dyDescent="0.25">
      <c r="B53" s="233">
        <f t="shared" si="0"/>
        <v>47</v>
      </c>
      <c r="C53" s="234">
        <v>154513</v>
      </c>
    </row>
    <row r="54" spans="2:3" x14ac:dyDescent="0.25">
      <c r="B54" s="233">
        <f t="shared" si="0"/>
        <v>48</v>
      </c>
      <c r="C54" s="234">
        <v>13568</v>
      </c>
    </row>
    <row r="55" spans="2:3" x14ac:dyDescent="0.25">
      <c r="B55" s="233">
        <f t="shared" si="0"/>
        <v>49</v>
      </c>
      <c r="C55" s="234">
        <v>68643</v>
      </c>
    </row>
    <row r="56" spans="2:3" x14ac:dyDescent="0.25">
      <c r="B56" s="233">
        <f t="shared" si="0"/>
        <v>50</v>
      </c>
      <c r="C56" s="234">
        <v>64483</v>
      </c>
    </row>
    <row r="57" spans="2:3" x14ac:dyDescent="0.25">
      <c r="B57" s="233">
        <f t="shared" si="0"/>
        <v>51</v>
      </c>
      <c r="C57" s="234">
        <v>-96510</v>
      </c>
    </row>
    <row r="58" spans="2:3" x14ac:dyDescent="0.25">
      <c r="B58" s="233">
        <f t="shared" si="0"/>
        <v>52</v>
      </c>
      <c r="C58" s="234">
        <v>59531</v>
      </c>
    </row>
    <row r="59" spans="2:3" x14ac:dyDescent="0.25">
      <c r="B59" s="233">
        <f t="shared" si="0"/>
        <v>53</v>
      </c>
      <c r="C59" s="234">
        <v>221957.69818092813</v>
      </c>
    </row>
    <row r="60" spans="2:3" x14ac:dyDescent="0.25">
      <c r="B60" s="233">
        <f t="shared" si="0"/>
        <v>54</v>
      </c>
      <c r="C60" s="234">
        <v>1054543</v>
      </c>
    </row>
    <row r="61" spans="2:3" x14ac:dyDescent="0.25">
      <c r="B61" s="233">
        <f t="shared" si="0"/>
        <v>55</v>
      </c>
      <c r="C61" s="234">
        <v>454641</v>
      </c>
    </row>
    <row r="62" spans="2:3" x14ac:dyDescent="0.25">
      <c r="B62" s="233">
        <f t="shared" si="0"/>
        <v>56</v>
      </c>
      <c r="C62" s="234">
        <v>1846</v>
      </c>
    </row>
    <row r="63" spans="2:3" x14ac:dyDescent="0.25">
      <c r="B63" s="233">
        <f t="shared" si="0"/>
        <v>57</v>
      </c>
      <c r="C63" s="234">
        <v>148731</v>
      </c>
    </row>
    <row r="64" spans="2:3" x14ac:dyDescent="0.25">
      <c r="B64" s="233">
        <f t="shared" si="0"/>
        <v>58</v>
      </c>
      <c r="C64" s="234">
        <v>5646513</v>
      </c>
    </row>
    <row r="65" spans="2:3" x14ac:dyDescent="0.25">
      <c r="B65" s="233">
        <f t="shared" si="0"/>
        <v>59</v>
      </c>
      <c r="C65" s="234">
        <v>4645313</v>
      </c>
    </row>
    <row r="66" spans="2:3" x14ac:dyDescent="0.25">
      <c r="B66" s="233">
        <f t="shared" si="0"/>
        <v>60</v>
      </c>
      <c r="C66" s="234">
        <v>-56413</v>
      </c>
    </row>
    <row r="67" spans="2:3" x14ac:dyDescent="0.25">
      <c r="B67" s="233">
        <f t="shared" si="0"/>
        <v>61</v>
      </c>
      <c r="C67" s="234">
        <v>679843</v>
      </c>
    </row>
    <row r="68" spans="2:3" x14ac:dyDescent="0.25">
      <c r="B68" s="233">
        <f t="shared" si="0"/>
        <v>62</v>
      </c>
      <c r="C68" s="234">
        <v>-55751213</v>
      </c>
    </row>
    <row r="69" spans="2:3" x14ac:dyDescent="0.25">
      <c r="B69" s="233">
        <f t="shared" si="0"/>
        <v>63</v>
      </c>
      <c r="C69" s="234">
        <v>658463</v>
      </c>
    </row>
    <row r="70" spans="2:3" x14ac:dyDescent="0.25">
      <c r="B70" s="233">
        <f t="shared" si="0"/>
        <v>64</v>
      </c>
      <c r="C70" s="234">
        <v>48751</v>
      </c>
    </row>
    <row r="71" spans="2:3" x14ac:dyDescent="0.25">
      <c r="B71" s="233">
        <f t="shared" si="0"/>
        <v>65</v>
      </c>
      <c r="C71" s="234">
        <v>4987451</v>
      </c>
    </row>
    <row r="72" spans="2:3" x14ac:dyDescent="0.25">
      <c r="B72" s="233">
        <f t="shared" si="0"/>
        <v>66</v>
      </c>
      <c r="C72" s="234">
        <v>686513</v>
      </c>
    </row>
    <row r="73" spans="2:3" x14ac:dyDescent="0.25">
      <c r="B73" s="233">
        <f t="shared" ref="B73:B136" si="1">B72+1</f>
        <v>67</v>
      </c>
      <c r="C73" s="234">
        <v>54685413</v>
      </c>
    </row>
    <row r="74" spans="2:3" x14ac:dyDescent="0.25">
      <c r="B74" s="233">
        <f t="shared" si="1"/>
        <v>68</v>
      </c>
      <c r="C74" s="234">
        <v>546843</v>
      </c>
    </row>
    <row r="75" spans="2:3" x14ac:dyDescent="0.25">
      <c r="B75" s="233">
        <f t="shared" si="1"/>
        <v>69</v>
      </c>
      <c r="C75" s="234">
        <v>5545316</v>
      </c>
    </row>
    <row r="76" spans="2:3" x14ac:dyDescent="0.25">
      <c r="B76" s="233">
        <f t="shared" si="1"/>
        <v>70</v>
      </c>
      <c r="C76" s="234">
        <v>5877</v>
      </c>
    </row>
    <row r="77" spans="2:3" x14ac:dyDescent="0.25">
      <c r="B77" s="233">
        <f t="shared" si="1"/>
        <v>71</v>
      </c>
      <c r="C77" s="234">
        <v>2184</v>
      </c>
    </row>
    <row r="78" spans="2:3" x14ac:dyDescent="0.25">
      <c r="B78" s="233">
        <f t="shared" si="1"/>
        <v>72</v>
      </c>
      <c r="C78" s="234">
        <v>458432</v>
      </c>
    </row>
    <row r="79" spans="2:3" x14ac:dyDescent="0.25">
      <c r="B79" s="233">
        <f t="shared" si="1"/>
        <v>73</v>
      </c>
      <c r="C79" s="234">
        <v>23465</v>
      </c>
    </row>
    <row r="80" spans="2:3" x14ac:dyDescent="0.25">
      <c r="B80" s="233">
        <f t="shared" si="1"/>
        <v>74</v>
      </c>
      <c r="C80" s="234">
        <v>35652</v>
      </c>
    </row>
    <row r="81" spans="2:3" x14ac:dyDescent="0.25">
      <c r="B81" s="233">
        <f t="shared" si="1"/>
        <v>75</v>
      </c>
      <c r="C81" s="234">
        <v>-1529341.1780937708</v>
      </c>
    </row>
    <row r="82" spans="2:3" x14ac:dyDescent="0.25">
      <c r="B82" s="233">
        <f t="shared" si="1"/>
        <v>76</v>
      </c>
      <c r="C82" s="234">
        <v>7864146</v>
      </c>
    </row>
    <row r="83" spans="2:3" x14ac:dyDescent="0.25">
      <c r="B83" s="233">
        <f t="shared" si="1"/>
        <v>77</v>
      </c>
      <c r="C83" s="234">
        <v>3546541</v>
      </c>
    </row>
    <row r="84" spans="2:3" x14ac:dyDescent="0.25">
      <c r="B84" s="233">
        <f t="shared" si="1"/>
        <v>78</v>
      </c>
      <c r="C84" s="234">
        <v>5468568</v>
      </c>
    </row>
    <row r="85" spans="2:3" x14ac:dyDescent="0.25">
      <c r="B85" s="233">
        <f t="shared" si="1"/>
        <v>79</v>
      </c>
      <c r="C85" s="234">
        <v>5457</v>
      </c>
    </row>
    <row r="86" spans="2:3" x14ac:dyDescent="0.25">
      <c r="B86" s="233">
        <f t="shared" si="1"/>
        <v>80</v>
      </c>
      <c r="C86" s="234">
        <v>-89746</v>
      </c>
    </row>
    <row r="87" spans="2:3" x14ac:dyDescent="0.25">
      <c r="B87" s="233">
        <f t="shared" si="1"/>
        <v>81</v>
      </c>
      <c r="C87" s="234">
        <v>-6754548</v>
      </c>
    </row>
    <row r="88" spans="2:3" x14ac:dyDescent="0.25">
      <c r="B88" s="233">
        <f t="shared" si="1"/>
        <v>82</v>
      </c>
      <c r="C88" s="234">
        <v>16876413</v>
      </c>
    </row>
    <row r="89" spans="2:3" x14ac:dyDescent="0.25">
      <c r="B89" s="233">
        <f t="shared" si="1"/>
        <v>83</v>
      </c>
      <c r="C89" s="234">
        <v>5644854</v>
      </c>
    </row>
    <row r="90" spans="2:3" x14ac:dyDescent="0.25">
      <c r="B90" s="233">
        <f t="shared" si="1"/>
        <v>84</v>
      </c>
      <c r="C90" s="234">
        <v>368974</v>
      </c>
    </row>
    <row r="91" spans="2:3" x14ac:dyDescent="0.25">
      <c r="B91" s="233">
        <f t="shared" si="1"/>
        <v>85</v>
      </c>
      <c r="C91" s="234">
        <v>68987</v>
      </c>
    </row>
    <row r="92" spans="2:3" x14ac:dyDescent="0.25">
      <c r="B92" s="233">
        <f t="shared" si="1"/>
        <v>86</v>
      </c>
      <c r="C92" s="234">
        <v>545</v>
      </c>
    </row>
    <row r="93" spans="2:3" x14ac:dyDescent="0.25">
      <c r="B93" s="233">
        <f t="shared" si="1"/>
        <v>87</v>
      </c>
      <c r="C93" s="234">
        <v>0.45450000000000002</v>
      </c>
    </row>
    <row r="94" spans="2:3" x14ac:dyDescent="0.25">
      <c r="B94" s="233">
        <f t="shared" si="1"/>
        <v>88</v>
      </c>
      <c r="C94" s="234">
        <v>-5487451</v>
      </c>
    </row>
    <row r="95" spans="2:3" x14ac:dyDescent="0.25">
      <c r="B95" s="233">
        <f t="shared" si="1"/>
        <v>89</v>
      </c>
      <c r="C95" s="234">
        <v>25768413</v>
      </c>
    </row>
    <row r="96" spans="2:3" x14ac:dyDescent="0.25">
      <c r="B96" s="233">
        <f t="shared" si="1"/>
        <v>90</v>
      </c>
      <c r="C96" s="234">
        <v>-57857</v>
      </c>
    </row>
    <row r="97" spans="2:3" x14ac:dyDescent="0.25">
      <c r="B97" s="233">
        <f t="shared" si="1"/>
        <v>91</v>
      </c>
      <c r="C97" s="234">
        <v>578743</v>
      </c>
    </row>
    <row r="98" spans="2:3" x14ac:dyDescent="0.25">
      <c r="B98" s="233">
        <f t="shared" si="1"/>
        <v>92</v>
      </c>
      <c r="C98" s="234">
        <v>155103</v>
      </c>
    </row>
    <row r="99" spans="2:3" x14ac:dyDescent="0.25">
      <c r="B99" s="233">
        <f t="shared" si="1"/>
        <v>93</v>
      </c>
      <c r="C99" s="234">
        <v>124154</v>
      </c>
    </row>
    <row r="100" spans="2:3" x14ac:dyDescent="0.25">
      <c r="B100" s="233">
        <f t="shared" si="1"/>
        <v>94</v>
      </c>
      <c r="C100" s="234">
        <v>2154212</v>
      </c>
    </row>
    <row r="101" spans="2:3" x14ac:dyDescent="0.25">
      <c r="B101" s="233">
        <f t="shared" si="1"/>
        <v>95</v>
      </c>
      <c r="C101" s="234">
        <v>7468741</v>
      </c>
    </row>
    <row r="102" spans="2:3" x14ac:dyDescent="0.25">
      <c r="B102" s="233">
        <f t="shared" si="1"/>
        <v>96</v>
      </c>
      <c r="C102" s="234">
        <v>57897461</v>
      </c>
    </row>
    <row r="103" spans="2:3" x14ac:dyDescent="0.25">
      <c r="B103" s="233">
        <f t="shared" si="1"/>
        <v>97</v>
      </c>
      <c r="C103" s="234">
        <v>1775412</v>
      </c>
    </row>
    <row r="104" spans="2:3" x14ac:dyDescent="0.25">
      <c r="B104" s="233">
        <f t="shared" si="1"/>
        <v>98</v>
      </c>
      <c r="C104" s="234">
        <v>894613</v>
      </c>
    </row>
    <row r="105" spans="2:3" x14ac:dyDescent="0.25">
      <c r="B105" s="233">
        <f t="shared" si="1"/>
        <v>99</v>
      </c>
      <c r="C105" s="234">
        <v>54813485</v>
      </c>
    </row>
    <row r="106" spans="2:3" x14ac:dyDescent="0.25">
      <c r="B106" s="233">
        <f t="shared" si="1"/>
        <v>100</v>
      </c>
      <c r="C106" s="234">
        <v>245130</v>
      </c>
    </row>
    <row r="107" spans="2:3" x14ac:dyDescent="0.25">
      <c r="B107" s="233">
        <f t="shared" si="1"/>
        <v>101</v>
      </c>
      <c r="C107" s="234">
        <v>40830</v>
      </c>
    </row>
    <row r="108" spans="2:3" x14ac:dyDescent="0.25">
      <c r="B108" s="233">
        <f t="shared" si="1"/>
        <v>102</v>
      </c>
      <c r="C108" s="234">
        <v>1307483</v>
      </c>
    </row>
    <row r="109" spans="2:3" x14ac:dyDescent="0.25">
      <c r="B109" s="233">
        <f t="shared" si="1"/>
        <v>103</v>
      </c>
      <c r="C109" s="234">
        <v>567105</v>
      </c>
    </row>
    <row r="110" spans="2:3" x14ac:dyDescent="0.25">
      <c r="B110" s="233">
        <f t="shared" si="1"/>
        <v>104</v>
      </c>
      <c r="C110" s="234">
        <v>4916527</v>
      </c>
    </row>
    <row r="111" spans="2:3" x14ac:dyDescent="0.25">
      <c r="B111" s="233">
        <f t="shared" si="1"/>
        <v>105</v>
      </c>
      <c r="C111" s="234">
        <v>174408</v>
      </c>
    </row>
    <row r="112" spans="2:3" x14ac:dyDescent="0.25">
      <c r="B112" s="233">
        <f t="shared" si="1"/>
        <v>106</v>
      </c>
      <c r="C112" s="234">
        <v>38224</v>
      </c>
    </row>
    <row r="113" spans="2:3" x14ac:dyDescent="0.25">
      <c r="B113" s="233">
        <f t="shared" si="1"/>
        <v>107</v>
      </c>
      <c r="C113" s="234">
        <v>60059</v>
      </c>
    </row>
    <row r="114" spans="2:3" x14ac:dyDescent="0.25">
      <c r="B114" s="233">
        <f t="shared" si="1"/>
        <v>108</v>
      </c>
      <c r="C114" s="234">
        <v>8712816</v>
      </c>
    </row>
    <row r="115" spans="2:3" x14ac:dyDescent="0.25">
      <c r="B115" s="233">
        <f t="shared" si="1"/>
        <v>109</v>
      </c>
      <c r="C115" s="234">
        <v>-23922</v>
      </c>
    </row>
    <row r="116" spans="2:3" x14ac:dyDescent="0.25">
      <c r="B116" s="233">
        <f t="shared" si="1"/>
        <v>110</v>
      </c>
      <c r="C116" s="234">
        <v>-47980</v>
      </c>
    </row>
    <row r="117" spans="2:3" x14ac:dyDescent="0.25">
      <c r="B117" s="233">
        <f t="shared" si="1"/>
        <v>111</v>
      </c>
      <c r="C117" s="234">
        <v>-178154</v>
      </c>
    </row>
    <row r="118" spans="2:3" x14ac:dyDescent="0.25">
      <c r="B118" s="233">
        <f t="shared" si="1"/>
        <v>112</v>
      </c>
      <c r="C118" s="234">
        <v>1523</v>
      </c>
    </row>
    <row r="119" spans="2:3" x14ac:dyDescent="0.25">
      <c r="B119" s="233">
        <f t="shared" si="1"/>
        <v>113</v>
      </c>
      <c r="C119" s="234">
        <v>-74982</v>
      </c>
    </row>
    <row r="120" spans="2:3" x14ac:dyDescent="0.25">
      <c r="B120" s="233">
        <f t="shared" si="1"/>
        <v>114</v>
      </c>
      <c r="C120" s="234">
        <v>-705506</v>
      </c>
    </row>
    <row r="121" spans="2:3" x14ac:dyDescent="0.25">
      <c r="B121" s="233">
        <f t="shared" si="1"/>
        <v>115</v>
      </c>
      <c r="C121" s="234">
        <v>3593719</v>
      </c>
    </row>
    <row r="122" spans="2:3" x14ac:dyDescent="0.25">
      <c r="B122" s="233">
        <f t="shared" si="1"/>
        <v>116</v>
      </c>
      <c r="C122" s="234">
        <v>182220</v>
      </c>
    </row>
    <row r="123" spans="2:3" x14ac:dyDescent="0.25">
      <c r="B123" s="233">
        <f t="shared" si="1"/>
        <v>117</v>
      </c>
      <c r="C123" s="234">
        <v>77629</v>
      </c>
    </row>
    <row r="124" spans="2:3" x14ac:dyDescent="0.25">
      <c r="B124" s="233">
        <f t="shared" si="1"/>
        <v>118</v>
      </c>
      <c r="C124" s="234">
        <v>-30641</v>
      </c>
    </row>
    <row r="125" spans="2:3" x14ac:dyDescent="0.25">
      <c r="B125" s="233">
        <f t="shared" si="1"/>
        <v>119</v>
      </c>
      <c r="C125" s="234">
        <v>325522</v>
      </c>
    </row>
    <row r="126" spans="2:3" x14ac:dyDescent="0.25">
      <c r="B126" s="233">
        <f t="shared" si="1"/>
        <v>120</v>
      </c>
      <c r="C126" s="234">
        <v>272220</v>
      </c>
    </row>
    <row r="127" spans="2:3" x14ac:dyDescent="0.25">
      <c r="B127" s="233">
        <f t="shared" si="1"/>
        <v>121</v>
      </c>
      <c r="C127" s="234">
        <v>337673</v>
      </c>
    </row>
    <row r="128" spans="2:3" x14ac:dyDescent="0.25">
      <c r="B128" s="233">
        <f t="shared" si="1"/>
        <v>122</v>
      </c>
      <c r="C128" s="234">
        <v>69027</v>
      </c>
    </row>
    <row r="129" spans="2:3" x14ac:dyDescent="0.25">
      <c r="B129" s="233">
        <f t="shared" si="1"/>
        <v>123</v>
      </c>
      <c r="C129" s="234">
        <v>15304</v>
      </c>
    </row>
    <row r="130" spans="2:3" x14ac:dyDescent="0.25">
      <c r="B130" s="233">
        <f t="shared" si="1"/>
        <v>124</v>
      </c>
      <c r="C130" s="234">
        <v>-37187</v>
      </c>
    </row>
    <row r="131" spans="2:3" x14ac:dyDescent="0.25">
      <c r="B131" s="233">
        <f t="shared" si="1"/>
        <v>125</v>
      </c>
      <c r="C131" s="234">
        <v>73770</v>
      </c>
    </row>
    <row r="132" spans="2:3" x14ac:dyDescent="0.25">
      <c r="B132" s="233">
        <f t="shared" si="1"/>
        <v>126</v>
      </c>
      <c r="C132" s="234">
        <v>9897226</v>
      </c>
    </row>
    <row r="133" spans="2:3" x14ac:dyDescent="0.25">
      <c r="B133" s="233">
        <f t="shared" si="1"/>
        <v>127</v>
      </c>
      <c r="C133" s="234">
        <v>32060</v>
      </c>
    </row>
    <row r="134" spans="2:3" x14ac:dyDescent="0.25">
      <c r="B134" s="233">
        <f t="shared" si="1"/>
        <v>128</v>
      </c>
      <c r="C134" s="234">
        <v>83009</v>
      </c>
    </row>
    <row r="135" spans="2:3" x14ac:dyDescent="0.25">
      <c r="B135" s="233">
        <f t="shared" si="1"/>
        <v>129</v>
      </c>
      <c r="C135" s="234">
        <v>-30736.254000000001</v>
      </c>
    </row>
    <row r="136" spans="2:3" x14ac:dyDescent="0.25">
      <c r="B136" s="233">
        <f t="shared" si="1"/>
        <v>130</v>
      </c>
      <c r="C136" s="234">
        <v>-37939.722100999999</v>
      </c>
    </row>
    <row r="137" spans="2:3" x14ac:dyDescent="0.25">
      <c r="B137" s="233">
        <f t="shared" ref="B137:B200" si="2">B136+1</f>
        <v>131</v>
      </c>
      <c r="C137" s="234">
        <v>3259095</v>
      </c>
    </row>
    <row r="138" spans="2:3" x14ac:dyDescent="0.25">
      <c r="B138" s="233">
        <f t="shared" si="2"/>
        <v>132</v>
      </c>
      <c r="C138" s="234">
        <v>429561</v>
      </c>
    </row>
    <row r="139" spans="2:3" x14ac:dyDescent="0.25">
      <c r="B139" s="233">
        <f t="shared" si="2"/>
        <v>133</v>
      </c>
      <c r="C139" s="234">
        <v>-33374</v>
      </c>
    </row>
    <row r="140" spans="2:3" x14ac:dyDescent="0.25">
      <c r="B140" s="233">
        <f t="shared" si="2"/>
        <v>134</v>
      </c>
      <c r="C140" s="234">
        <v>7152235</v>
      </c>
    </row>
    <row r="141" spans="2:3" x14ac:dyDescent="0.25">
      <c r="B141" s="233">
        <f t="shared" si="2"/>
        <v>135</v>
      </c>
      <c r="C141" s="234">
        <v>36124</v>
      </c>
    </row>
    <row r="142" spans="2:3" x14ac:dyDescent="0.25">
      <c r="B142" s="233">
        <f t="shared" si="2"/>
        <v>136</v>
      </c>
      <c r="C142" s="234">
        <v>119379</v>
      </c>
    </row>
    <row r="143" spans="2:3" x14ac:dyDescent="0.25">
      <c r="B143" s="233">
        <f t="shared" si="2"/>
        <v>137</v>
      </c>
      <c r="C143" s="234">
        <v>590013</v>
      </c>
    </row>
    <row r="144" spans="2:3" x14ac:dyDescent="0.25">
      <c r="B144" s="233">
        <f t="shared" si="2"/>
        <v>138</v>
      </c>
      <c r="C144" s="234">
        <v>156429</v>
      </c>
    </row>
    <row r="145" spans="2:3" x14ac:dyDescent="0.25">
      <c r="B145" s="233">
        <f t="shared" si="2"/>
        <v>139</v>
      </c>
      <c r="C145" s="234">
        <v>545621</v>
      </c>
    </row>
    <row r="146" spans="2:3" x14ac:dyDescent="0.25">
      <c r="B146" s="233">
        <f t="shared" si="2"/>
        <v>140</v>
      </c>
      <c r="C146" s="234">
        <v>54103</v>
      </c>
    </row>
    <row r="147" spans="2:3" x14ac:dyDescent="0.25">
      <c r="B147" s="233">
        <f t="shared" si="2"/>
        <v>141</v>
      </c>
      <c r="C147" s="234">
        <v>-24179</v>
      </c>
    </row>
    <row r="148" spans="2:3" x14ac:dyDescent="0.25">
      <c r="B148" s="233">
        <f t="shared" si="2"/>
        <v>142</v>
      </c>
      <c r="C148" s="234">
        <v>-11113</v>
      </c>
    </row>
    <row r="149" spans="2:3" x14ac:dyDescent="0.25">
      <c r="B149" s="233">
        <f t="shared" si="2"/>
        <v>143</v>
      </c>
      <c r="C149" s="234">
        <v>100874</v>
      </c>
    </row>
    <row r="150" spans="2:3" x14ac:dyDescent="0.25">
      <c r="B150" s="233">
        <f t="shared" si="2"/>
        <v>144</v>
      </c>
      <c r="C150" s="234">
        <v>77031</v>
      </c>
    </row>
    <row r="151" spans="2:3" x14ac:dyDescent="0.25">
      <c r="B151" s="233">
        <f t="shared" si="2"/>
        <v>145</v>
      </c>
      <c r="C151" s="234">
        <v>-871455</v>
      </c>
    </row>
    <row r="152" spans="2:3" x14ac:dyDescent="0.25">
      <c r="B152" s="233">
        <f t="shared" si="2"/>
        <v>146</v>
      </c>
      <c r="C152" s="234">
        <v>143874</v>
      </c>
    </row>
    <row r="153" spans="2:3" x14ac:dyDescent="0.25">
      <c r="B153" s="233">
        <f t="shared" si="2"/>
        <v>147</v>
      </c>
      <c r="C153" s="234">
        <v>115099</v>
      </c>
    </row>
    <row r="154" spans="2:3" x14ac:dyDescent="0.25">
      <c r="B154" s="233">
        <f t="shared" si="2"/>
        <v>148</v>
      </c>
      <c r="C154" s="234">
        <v>74814</v>
      </c>
    </row>
    <row r="155" spans="2:3" x14ac:dyDescent="0.25">
      <c r="B155" s="233">
        <f t="shared" si="2"/>
        <v>149</v>
      </c>
      <c r="C155" s="234">
        <v>95436</v>
      </c>
    </row>
    <row r="156" spans="2:3" x14ac:dyDescent="0.25">
      <c r="B156" s="233">
        <f t="shared" si="2"/>
        <v>150</v>
      </c>
      <c r="C156" s="234">
        <v>95292</v>
      </c>
    </row>
    <row r="157" spans="2:3" x14ac:dyDescent="0.25">
      <c r="B157" s="233">
        <f t="shared" si="2"/>
        <v>151</v>
      </c>
      <c r="C157" s="234">
        <v>-134201</v>
      </c>
    </row>
    <row r="158" spans="2:3" x14ac:dyDescent="0.25">
      <c r="B158" s="233">
        <f t="shared" si="2"/>
        <v>152</v>
      </c>
      <c r="C158" s="234">
        <v>110049</v>
      </c>
    </row>
    <row r="159" spans="2:3" x14ac:dyDescent="0.25">
      <c r="B159" s="233">
        <f t="shared" si="2"/>
        <v>153</v>
      </c>
      <c r="C159" s="234">
        <v>268066.69818092813</v>
      </c>
    </row>
    <row r="160" spans="2:3" x14ac:dyDescent="0.25">
      <c r="B160" s="233">
        <f t="shared" si="2"/>
        <v>154</v>
      </c>
      <c r="C160" s="234">
        <v>1045641</v>
      </c>
    </row>
    <row r="161" spans="2:3" x14ac:dyDescent="0.25">
      <c r="B161" s="233">
        <f t="shared" si="2"/>
        <v>155</v>
      </c>
      <c r="C161" s="234">
        <v>431743</v>
      </c>
    </row>
    <row r="162" spans="2:3" x14ac:dyDescent="0.25">
      <c r="B162" s="233">
        <f t="shared" si="2"/>
        <v>156</v>
      </c>
      <c r="C162" s="234">
        <v>-25151</v>
      </c>
    </row>
    <row r="163" spans="2:3" x14ac:dyDescent="0.25">
      <c r="B163" s="233">
        <f t="shared" si="2"/>
        <v>157</v>
      </c>
      <c r="C163" s="234">
        <v>171003</v>
      </c>
    </row>
    <row r="164" spans="2:3" x14ac:dyDescent="0.25">
      <c r="B164" s="233">
        <f t="shared" si="2"/>
        <v>158</v>
      </c>
      <c r="C164" s="234">
        <v>5651585</v>
      </c>
    </row>
    <row r="165" spans="2:3" x14ac:dyDescent="0.25">
      <c r="B165" s="233">
        <f t="shared" si="2"/>
        <v>159</v>
      </c>
      <c r="C165" s="234">
        <v>4657656</v>
      </c>
    </row>
    <row r="166" spans="2:3" x14ac:dyDescent="0.25">
      <c r="B166" s="233">
        <f t="shared" si="2"/>
        <v>160</v>
      </c>
      <c r="C166" s="234">
        <v>3722</v>
      </c>
    </row>
    <row r="167" spans="2:3" x14ac:dyDescent="0.25">
      <c r="B167" s="233">
        <f t="shared" si="2"/>
        <v>161</v>
      </c>
      <c r="C167" s="234">
        <v>687555</v>
      </c>
    </row>
    <row r="168" spans="2:3" x14ac:dyDescent="0.25">
      <c r="B168" s="233">
        <f t="shared" si="2"/>
        <v>162</v>
      </c>
      <c r="C168" s="234">
        <v>-55707257</v>
      </c>
    </row>
    <row r="169" spans="2:3" x14ac:dyDescent="0.25">
      <c r="B169" s="233">
        <f t="shared" si="2"/>
        <v>163</v>
      </c>
      <c r="C169" s="234">
        <v>618309</v>
      </c>
    </row>
    <row r="170" spans="2:3" x14ac:dyDescent="0.25">
      <c r="B170" s="233">
        <f t="shared" si="2"/>
        <v>164</v>
      </c>
      <c r="C170" s="234">
        <v>15498</v>
      </c>
    </row>
    <row r="171" spans="2:3" x14ac:dyDescent="0.25">
      <c r="B171" s="233">
        <f t="shared" si="2"/>
        <v>165</v>
      </c>
      <c r="C171" s="234">
        <v>5034513</v>
      </c>
    </row>
    <row r="172" spans="2:3" x14ac:dyDescent="0.25">
      <c r="B172" s="233">
        <f t="shared" si="2"/>
        <v>166</v>
      </c>
      <c r="C172" s="234">
        <v>659334</v>
      </c>
    </row>
    <row r="173" spans="2:3" x14ac:dyDescent="0.25">
      <c r="B173" s="233">
        <f t="shared" si="2"/>
        <v>167</v>
      </c>
      <c r="C173" s="234">
        <v>54650340</v>
      </c>
    </row>
    <row r="174" spans="2:3" x14ac:dyDescent="0.25">
      <c r="B174" s="233">
        <f t="shared" si="2"/>
        <v>168</v>
      </c>
      <c r="C174" s="234">
        <v>533953</v>
      </c>
    </row>
    <row r="175" spans="2:3" x14ac:dyDescent="0.25">
      <c r="B175" s="233">
        <f t="shared" si="2"/>
        <v>169</v>
      </c>
      <c r="C175" s="234">
        <v>5588985</v>
      </c>
    </row>
    <row r="176" spans="2:3" x14ac:dyDescent="0.25">
      <c r="B176" s="233">
        <f t="shared" si="2"/>
        <v>170</v>
      </c>
      <c r="C176" s="234">
        <v>-15158</v>
      </c>
    </row>
    <row r="177" spans="2:3" x14ac:dyDescent="0.25">
      <c r="B177" s="233">
        <f t="shared" si="2"/>
        <v>171</v>
      </c>
      <c r="C177" s="234">
        <v>-34970</v>
      </c>
    </row>
    <row r="178" spans="2:3" x14ac:dyDescent="0.25">
      <c r="B178" s="233">
        <f t="shared" si="2"/>
        <v>172</v>
      </c>
      <c r="C178" s="234">
        <v>432860</v>
      </c>
    </row>
    <row r="179" spans="2:3" x14ac:dyDescent="0.25">
      <c r="B179" s="233">
        <f t="shared" si="2"/>
        <v>173</v>
      </c>
      <c r="C179" s="234">
        <v>-25591</v>
      </c>
    </row>
    <row r="180" spans="2:3" x14ac:dyDescent="0.25">
      <c r="B180" s="233">
        <f t="shared" si="2"/>
        <v>174</v>
      </c>
      <c r="C180" s="234">
        <v>83398</v>
      </c>
    </row>
    <row r="181" spans="2:3" x14ac:dyDescent="0.25">
      <c r="B181" s="233">
        <f t="shared" si="2"/>
        <v>175</v>
      </c>
      <c r="C181" s="234">
        <v>-1573492.1780937708</v>
      </c>
    </row>
    <row r="182" spans="2:3" x14ac:dyDescent="0.25">
      <c r="B182" s="233">
        <f t="shared" si="2"/>
        <v>176</v>
      </c>
      <c r="C182" s="234">
        <v>7824146</v>
      </c>
    </row>
    <row r="183" spans="2:3" x14ac:dyDescent="0.25">
      <c r="B183" s="233">
        <f t="shared" si="2"/>
        <v>177</v>
      </c>
      <c r="C183" s="234">
        <v>3537407</v>
      </c>
    </row>
    <row r="184" spans="2:3" x14ac:dyDescent="0.25">
      <c r="B184" s="233">
        <f t="shared" si="2"/>
        <v>178</v>
      </c>
      <c r="C184" s="234">
        <v>5476786</v>
      </c>
    </row>
    <row r="185" spans="2:3" x14ac:dyDescent="0.25">
      <c r="B185" s="233">
        <f t="shared" si="2"/>
        <v>179</v>
      </c>
      <c r="C185" s="234">
        <v>35490</v>
      </c>
    </row>
    <row r="186" spans="2:3" x14ac:dyDescent="0.25">
      <c r="B186" s="233">
        <f t="shared" si="2"/>
        <v>180</v>
      </c>
      <c r="C186" s="234">
        <v>-127557</v>
      </c>
    </row>
    <row r="187" spans="2:3" x14ac:dyDescent="0.25">
      <c r="B187" s="233">
        <f t="shared" si="2"/>
        <v>181</v>
      </c>
      <c r="C187" s="234">
        <v>-6799172</v>
      </c>
    </row>
    <row r="188" spans="2:3" x14ac:dyDescent="0.25">
      <c r="B188" s="233">
        <f t="shared" si="2"/>
        <v>182</v>
      </c>
      <c r="C188" s="234">
        <v>16918996</v>
      </c>
    </row>
    <row r="189" spans="2:3" x14ac:dyDescent="0.25">
      <c r="B189" s="233">
        <f t="shared" si="2"/>
        <v>183</v>
      </c>
      <c r="C189" s="234">
        <v>5645267</v>
      </c>
    </row>
    <row r="190" spans="2:3" x14ac:dyDescent="0.25">
      <c r="B190" s="233">
        <f t="shared" si="2"/>
        <v>184</v>
      </c>
      <c r="C190" s="234">
        <v>377584</v>
      </c>
    </row>
    <row r="191" spans="2:3" x14ac:dyDescent="0.25">
      <c r="B191" s="233">
        <f t="shared" si="2"/>
        <v>185</v>
      </c>
      <c r="C191" s="234">
        <v>94300</v>
      </c>
    </row>
    <row r="192" spans="2:3" x14ac:dyDescent="0.25">
      <c r="B192" s="233">
        <f t="shared" si="2"/>
        <v>186</v>
      </c>
      <c r="C192" s="234">
        <v>33003</v>
      </c>
    </row>
    <row r="193" spans="2:3" x14ac:dyDescent="0.25">
      <c r="B193" s="233">
        <f t="shared" si="2"/>
        <v>187</v>
      </c>
      <c r="C193" s="234">
        <v>25511.4545</v>
      </c>
    </row>
    <row r="194" spans="2:3" x14ac:dyDescent="0.25">
      <c r="B194" s="233">
        <f t="shared" si="2"/>
        <v>188</v>
      </c>
      <c r="C194" s="234">
        <v>-5519904</v>
      </c>
    </row>
    <row r="195" spans="2:3" x14ac:dyDescent="0.25">
      <c r="B195" s="233">
        <f t="shared" si="2"/>
        <v>189</v>
      </c>
      <c r="C195" s="234">
        <v>25725500</v>
      </c>
    </row>
    <row r="196" spans="2:3" x14ac:dyDescent="0.25">
      <c r="B196" s="233">
        <f t="shared" si="2"/>
        <v>190</v>
      </c>
      <c r="C196" s="234">
        <v>-98797</v>
      </c>
    </row>
    <row r="197" spans="2:3" x14ac:dyDescent="0.25">
      <c r="B197" s="233">
        <f t="shared" si="2"/>
        <v>191</v>
      </c>
      <c r="C197" s="234">
        <v>641822</v>
      </c>
    </row>
    <row r="198" spans="2:3" x14ac:dyDescent="0.25">
      <c r="B198" s="233">
        <f t="shared" si="2"/>
        <v>192</v>
      </c>
      <c r="C198" s="234">
        <v>149931</v>
      </c>
    </row>
    <row r="199" spans="2:3" x14ac:dyDescent="0.25">
      <c r="B199" s="233">
        <f t="shared" si="2"/>
        <v>193</v>
      </c>
      <c r="C199" s="234">
        <v>97655</v>
      </c>
    </row>
    <row r="200" spans="2:3" x14ac:dyDescent="0.25">
      <c r="B200" s="233">
        <f t="shared" si="2"/>
        <v>194</v>
      </c>
      <c r="C200" s="234">
        <v>2210805</v>
      </c>
    </row>
    <row r="201" spans="2:3" x14ac:dyDescent="0.25">
      <c r="B201" s="233">
        <f t="shared" ref="B201:B264" si="3">B200+1</f>
        <v>195</v>
      </c>
      <c r="C201" s="234">
        <v>7476120</v>
      </c>
    </row>
    <row r="202" spans="2:3" x14ac:dyDescent="0.25">
      <c r="B202" s="233">
        <f t="shared" si="3"/>
        <v>196</v>
      </c>
      <c r="C202" s="234">
        <v>57901897</v>
      </c>
    </row>
    <row r="203" spans="2:3" x14ac:dyDescent="0.25">
      <c r="B203" s="233">
        <f t="shared" si="3"/>
        <v>197</v>
      </c>
      <c r="C203" s="234">
        <v>1747369</v>
      </c>
    </row>
    <row r="204" spans="2:3" x14ac:dyDescent="0.25">
      <c r="B204" s="233">
        <f t="shared" si="3"/>
        <v>198</v>
      </c>
      <c r="C204" s="234">
        <v>905077</v>
      </c>
    </row>
    <row r="205" spans="2:3" x14ac:dyDescent="0.25">
      <c r="B205" s="233">
        <f t="shared" si="3"/>
        <v>199</v>
      </c>
      <c r="C205" s="234">
        <v>54857314</v>
      </c>
    </row>
    <row r="206" spans="2:3" x14ac:dyDescent="0.25">
      <c r="B206" s="233">
        <f t="shared" si="3"/>
        <v>200</v>
      </c>
      <c r="C206" s="234">
        <v>211205</v>
      </c>
    </row>
    <row r="207" spans="2:3" x14ac:dyDescent="0.25">
      <c r="B207" s="233">
        <f t="shared" si="3"/>
        <v>201</v>
      </c>
      <c r="C207" s="234">
        <v>1924</v>
      </c>
    </row>
    <row r="208" spans="2:3" x14ac:dyDescent="0.25">
      <c r="B208" s="233">
        <f t="shared" si="3"/>
        <v>202</v>
      </c>
      <c r="C208" s="234">
        <v>1338252</v>
      </c>
    </row>
    <row r="209" spans="2:3" x14ac:dyDescent="0.25">
      <c r="B209" s="233">
        <f t="shared" si="3"/>
        <v>203</v>
      </c>
      <c r="C209" s="234">
        <v>633549</v>
      </c>
    </row>
    <row r="210" spans="2:3" x14ac:dyDescent="0.25">
      <c r="B210" s="233">
        <f t="shared" si="3"/>
        <v>204</v>
      </c>
      <c r="C210" s="234">
        <v>4907835</v>
      </c>
    </row>
    <row r="211" spans="2:3" x14ac:dyDescent="0.25">
      <c r="B211" s="233">
        <f t="shared" si="3"/>
        <v>205</v>
      </c>
      <c r="C211" s="234">
        <v>174842</v>
      </c>
    </row>
    <row r="212" spans="2:3" x14ac:dyDescent="0.25">
      <c r="B212" s="233">
        <f t="shared" si="3"/>
        <v>206</v>
      </c>
      <c r="C212" s="234">
        <v>48631</v>
      </c>
    </row>
    <row r="213" spans="2:3" x14ac:dyDescent="0.25">
      <c r="B213" s="233">
        <f t="shared" si="3"/>
        <v>207</v>
      </c>
      <c r="C213" s="234">
        <v>62951</v>
      </c>
    </row>
    <row r="214" spans="2:3" x14ac:dyDescent="0.25">
      <c r="B214" s="233">
        <f t="shared" si="3"/>
        <v>208</v>
      </c>
      <c r="C214" s="234">
        <v>8674910</v>
      </c>
    </row>
    <row r="215" spans="2:3" x14ac:dyDescent="0.25">
      <c r="B215" s="233">
        <f t="shared" si="3"/>
        <v>209</v>
      </c>
      <c r="C215" s="234">
        <v>-43486</v>
      </c>
    </row>
    <row r="216" spans="2:3" x14ac:dyDescent="0.25">
      <c r="B216" s="233">
        <f t="shared" si="3"/>
        <v>210</v>
      </c>
      <c r="C216" s="234">
        <v>14664</v>
      </c>
    </row>
    <row r="217" spans="2:3" x14ac:dyDescent="0.25">
      <c r="B217" s="233">
        <f t="shared" si="3"/>
        <v>211</v>
      </c>
      <c r="C217" s="234">
        <v>-196398</v>
      </c>
    </row>
    <row r="218" spans="2:3" x14ac:dyDescent="0.25">
      <c r="B218" s="233">
        <f t="shared" si="3"/>
        <v>212</v>
      </c>
      <c r="C218" s="234">
        <v>63784</v>
      </c>
    </row>
    <row r="219" spans="2:3" x14ac:dyDescent="0.25">
      <c r="B219" s="233">
        <f t="shared" si="3"/>
        <v>213</v>
      </c>
      <c r="C219" s="234">
        <v>-12488</v>
      </c>
    </row>
    <row r="220" spans="2:3" x14ac:dyDescent="0.25">
      <c r="B220" s="233">
        <f t="shared" si="3"/>
        <v>214</v>
      </c>
      <c r="C220" s="234">
        <v>-705018</v>
      </c>
    </row>
    <row r="221" spans="2:3" x14ac:dyDescent="0.25">
      <c r="B221" s="233">
        <f t="shared" si="3"/>
        <v>215</v>
      </c>
      <c r="C221" s="234">
        <v>3628117</v>
      </c>
    </row>
    <row r="222" spans="2:3" x14ac:dyDescent="0.25">
      <c r="B222" s="233">
        <f t="shared" si="3"/>
        <v>216</v>
      </c>
      <c r="C222" s="234">
        <v>247846</v>
      </c>
    </row>
    <row r="223" spans="2:3" x14ac:dyDescent="0.25">
      <c r="B223" s="233">
        <f t="shared" si="3"/>
        <v>217</v>
      </c>
      <c r="C223" s="234">
        <v>121740</v>
      </c>
    </row>
    <row r="224" spans="2:3" x14ac:dyDescent="0.25">
      <c r="B224" s="233">
        <f t="shared" si="3"/>
        <v>218</v>
      </c>
      <c r="C224" s="234">
        <v>21657</v>
      </c>
    </row>
    <row r="225" spans="2:3" x14ac:dyDescent="0.25">
      <c r="B225" s="233">
        <f t="shared" si="3"/>
        <v>219</v>
      </c>
      <c r="C225" s="234">
        <v>306478</v>
      </c>
    </row>
    <row r="226" spans="2:3" x14ac:dyDescent="0.25">
      <c r="B226" s="233">
        <f t="shared" si="3"/>
        <v>220</v>
      </c>
      <c r="C226" s="234">
        <v>225400</v>
      </c>
    </row>
    <row r="227" spans="2:3" x14ac:dyDescent="0.25">
      <c r="B227" s="233">
        <f t="shared" si="3"/>
        <v>221</v>
      </c>
      <c r="C227" s="234">
        <v>312133</v>
      </c>
    </row>
    <row r="228" spans="2:3" x14ac:dyDescent="0.25">
      <c r="B228" s="233">
        <f t="shared" si="3"/>
        <v>222</v>
      </c>
      <c r="C228" s="234">
        <v>59939</v>
      </c>
    </row>
    <row r="229" spans="2:3" x14ac:dyDescent="0.25">
      <c r="B229" s="233">
        <f t="shared" si="3"/>
        <v>223</v>
      </c>
      <c r="C229" s="234">
        <v>63983</v>
      </c>
    </row>
    <row r="230" spans="2:3" x14ac:dyDescent="0.25">
      <c r="B230" s="233">
        <f t="shared" si="3"/>
        <v>224</v>
      </c>
      <c r="C230" s="234">
        <v>-59894</v>
      </c>
    </row>
    <row r="231" spans="2:3" x14ac:dyDescent="0.25">
      <c r="B231" s="233">
        <f t="shared" si="3"/>
        <v>225</v>
      </c>
      <c r="C231" s="234">
        <v>97613</v>
      </c>
    </row>
    <row r="232" spans="2:3" x14ac:dyDescent="0.25">
      <c r="B232" s="233">
        <f t="shared" si="3"/>
        <v>226</v>
      </c>
      <c r="C232" s="234">
        <v>9903898</v>
      </c>
    </row>
    <row r="233" spans="2:3" x14ac:dyDescent="0.25">
      <c r="B233" s="233">
        <f t="shared" si="3"/>
        <v>227</v>
      </c>
      <c r="C233" s="234">
        <v>84569</v>
      </c>
    </row>
    <row r="234" spans="2:3" x14ac:dyDescent="0.25">
      <c r="B234" s="233">
        <f t="shared" si="3"/>
        <v>228</v>
      </c>
      <c r="C234" s="234">
        <v>54204</v>
      </c>
    </row>
    <row r="235" spans="2:3" x14ac:dyDescent="0.25">
      <c r="B235" s="233">
        <f t="shared" si="3"/>
        <v>229</v>
      </c>
      <c r="C235" s="234">
        <v>-64990.254000000001</v>
      </c>
    </row>
    <row r="236" spans="2:3" x14ac:dyDescent="0.25">
      <c r="B236" s="233">
        <f t="shared" si="3"/>
        <v>230</v>
      </c>
      <c r="C236" s="234">
        <v>-11923.722100999999</v>
      </c>
    </row>
    <row r="237" spans="2:3" x14ac:dyDescent="0.25">
      <c r="B237" s="233">
        <f t="shared" si="3"/>
        <v>231</v>
      </c>
      <c r="C237" s="234">
        <v>3292820</v>
      </c>
    </row>
    <row r="238" spans="2:3" x14ac:dyDescent="0.25">
      <c r="B238" s="233">
        <f t="shared" si="3"/>
        <v>232</v>
      </c>
      <c r="C238" s="234">
        <v>473528</v>
      </c>
    </row>
    <row r="239" spans="2:3" x14ac:dyDescent="0.25">
      <c r="B239" s="233">
        <f t="shared" si="3"/>
        <v>233</v>
      </c>
      <c r="C239" s="234">
        <v>-79031</v>
      </c>
    </row>
    <row r="240" spans="2:3" x14ac:dyDescent="0.25">
      <c r="B240" s="233">
        <f t="shared" si="3"/>
        <v>234</v>
      </c>
      <c r="C240" s="234">
        <v>7122788</v>
      </c>
    </row>
    <row r="241" spans="2:3" x14ac:dyDescent="0.25">
      <c r="B241" s="233">
        <f t="shared" si="3"/>
        <v>235</v>
      </c>
      <c r="C241" s="234">
        <v>90447</v>
      </c>
    </row>
    <row r="242" spans="2:3" x14ac:dyDescent="0.25">
      <c r="B242" s="233">
        <f t="shared" si="3"/>
        <v>236</v>
      </c>
      <c r="C242" s="234">
        <v>125400</v>
      </c>
    </row>
    <row r="243" spans="2:3" x14ac:dyDescent="0.25">
      <c r="B243" s="233">
        <f t="shared" si="3"/>
        <v>237</v>
      </c>
      <c r="C243" s="234">
        <v>619738</v>
      </c>
    </row>
    <row r="244" spans="2:3" x14ac:dyDescent="0.25">
      <c r="B244" s="233">
        <f t="shared" si="3"/>
        <v>238</v>
      </c>
      <c r="C244" s="234">
        <v>169675</v>
      </c>
    </row>
    <row r="245" spans="2:3" x14ac:dyDescent="0.25">
      <c r="B245" s="233">
        <f t="shared" si="3"/>
        <v>239</v>
      </c>
      <c r="C245" s="234">
        <v>593629</v>
      </c>
    </row>
    <row r="246" spans="2:3" x14ac:dyDescent="0.25">
      <c r="B246" s="233">
        <f t="shared" si="3"/>
        <v>240</v>
      </c>
      <c r="C246" s="234">
        <v>98168</v>
      </c>
    </row>
    <row r="247" spans="2:3" x14ac:dyDescent="0.25">
      <c r="B247" s="233">
        <f t="shared" si="3"/>
        <v>241</v>
      </c>
      <c r="C247" s="234">
        <v>-71521</v>
      </c>
    </row>
    <row r="248" spans="2:3" x14ac:dyDescent="0.25">
      <c r="B248" s="233">
        <f t="shared" si="3"/>
        <v>242</v>
      </c>
      <c r="C248" s="234">
        <v>-3944</v>
      </c>
    </row>
    <row r="249" spans="2:3" x14ac:dyDescent="0.25">
      <c r="B249" s="233">
        <f t="shared" si="3"/>
        <v>243</v>
      </c>
      <c r="C249" s="234">
        <v>138364</v>
      </c>
    </row>
    <row r="250" spans="2:3" x14ac:dyDescent="0.25">
      <c r="B250" s="233">
        <f t="shared" si="3"/>
        <v>244</v>
      </c>
      <c r="C250" s="234">
        <v>94899</v>
      </c>
    </row>
    <row r="251" spans="2:3" x14ac:dyDescent="0.25">
      <c r="B251" s="233">
        <f t="shared" si="3"/>
        <v>245</v>
      </c>
      <c r="C251" s="234">
        <v>-912761</v>
      </c>
    </row>
    <row r="252" spans="2:3" x14ac:dyDescent="0.25">
      <c r="B252" s="233">
        <f t="shared" si="3"/>
        <v>246</v>
      </c>
      <c r="C252" s="234">
        <v>94192</v>
      </c>
    </row>
    <row r="253" spans="2:3" x14ac:dyDescent="0.25">
      <c r="B253" s="233">
        <f t="shared" si="3"/>
        <v>247</v>
      </c>
      <c r="C253" s="234">
        <v>160012</v>
      </c>
    </row>
    <row r="254" spans="2:3" x14ac:dyDescent="0.25">
      <c r="B254" s="233">
        <f t="shared" si="3"/>
        <v>248</v>
      </c>
      <c r="C254" s="234">
        <v>34927</v>
      </c>
    </row>
    <row r="255" spans="2:3" x14ac:dyDescent="0.25">
      <c r="B255" s="233">
        <f t="shared" si="3"/>
        <v>249</v>
      </c>
      <c r="C255" s="234">
        <v>93812</v>
      </c>
    </row>
    <row r="256" spans="2:3" x14ac:dyDescent="0.25">
      <c r="B256" s="233">
        <f t="shared" si="3"/>
        <v>250</v>
      </c>
      <c r="C256" s="234">
        <v>137781</v>
      </c>
    </row>
    <row r="257" spans="2:3" x14ac:dyDescent="0.25">
      <c r="B257" s="233">
        <f t="shared" si="3"/>
        <v>251</v>
      </c>
      <c r="C257" s="234">
        <v>-149761</v>
      </c>
    </row>
    <row r="258" spans="2:3" x14ac:dyDescent="0.25">
      <c r="B258" s="233">
        <f t="shared" si="3"/>
        <v>252</v>
      </c>
      <c r="C258" s="234">
        <v>159411</v>
      </c>
    </row>
    <row r="259" spans="2:3" x14ac:dyDescent="0.25">
      <c r="B259" s="233">
        <f t="shared" si="3"/>
        <v>253</v>
      </c>
      <c r="C259" s="234">
        <v>298389.69818092813</v>
      </c>
    </row>
    <row r="260" spans="2:3" x14ac:dyDescent="0.25">
      <c r="B260" s="233">
        <f t="shared" si="3"/>
        <v>254</v>
      </c>
      <c r="C260" s="234">
        <v>1107644</v>
      </c>
    </row>
    <row r="261" spans="2:3" x14ac:dyDescent="0.25">
      <c r="B261" s="233">
        <f t="shared" si="3"/>
        <v>255</v>
      </c>
      <c r="C261" s="234">
        <v>417396</v>
      </c>
    </row>
    <row r="262" spans="2:3" x14ac:dyDescent="0.25">
      <c r="B262" s="233">
        <f t="shared" si="3"/>
        <v>256</v>
      </c>
      <c r="C262" s="234">
        <v>14219</v>
      </c>
    </row>
    <row r="263" spans="2:3" x14ac:dyDescent="0.25">
      <c r="B263" s="233">
        <f t="shared" si="3"/>
        <v>257</v>
      </c>
      <c r="C263" s="234">
        <v>167690</v>
      </c>
    </row>
    <row r="264" spans="2:3" x14ac:dyDescent="0.25">
      <c r="B264" s="233">
        <f t="shared" si="3"/>
        <v>258</v>
      </c>
      <c r="C264" s="234">
        <v>5602008</v>
      </c>
    </row>
    <row r="265" spans="2:3" x14ac:dyDescent="0.25">
      <c r="B265" s="233">
        <f t="shared" ref="B265:B328" si="4">B264+1</f>
        <v>259</v>
      </c>
      <c r="C265" s="234">
        <v>4633497</v>
      </c>
    </row>
    <row r="266" spans="2:3" x14ac:dyDescent="0.25">
      <c r="B266" s="233">
        <f t="shared" si="4"/>
        <v>260</v>
      </c>
      <c r="C266" s="234">
        <v>-19428</v>
      </c>
    </row>
    <row r="267" spans="2:3" x14ac:dyDescent="0.25">
      <c r="B267" s="233">
        <f t="shared" si="4"/>
        <v>261</v>
      </c>
      <c r="C267" s="234">
        <v>709894</v>
      </c>
    </row>
    <row r="268" spans="2:3" x14ac:dyDescent="0.25">
      <c r="B268" s="233">
        <f t="shared" si="4"/>
        <v>262</v>
      </c>
      <c r="C268" s="234">
        <v>-55654832</v>
      </c>
    </row>
    <row r="269" spans="2:3" x14ac:dyDescent="0.25">
      <c r="B269" s="233">
        <f t="shared" si="4"/>
        <v>263</v>
      </c>
      <c r="C269" s="234">
        <v>653127</v>
      </c>
    </row>
    <row r="270" spans="2:3" x14ac:dyDescent="0.25">
      <c r="B270" s="233">
        <f t="shared" si="4"/>
        <v>264</v>
      </c>
      <c r="C270" s="234">
        <v>-32837</v>
      </c>
    </row>
    <row r="271" spans="2:3" x14ac:dyDescent="0.25">
      <c r="B271" s="233">
        <f t="shared" si="4"/>
        <v>265</v>
      </c>
      <c r="C271" s="234">
        <v>5047843</v>
      </c>
    </row>
    <row r="272" spans="2:3" x14ac:dyDescent="0.25">
      <c r="B272" s="233">
        <f t="shared" si="4"/>
        <v>266</v>
      </c>
      <c r="C272" s="234">
        <v>649886</v>
      </c>
    </row>
    <row r="273" spans="2:3" x14ac:dyDescent="0.25">
      <c r="B273" s="233">
        <f t="shared" si="4"/>
        <v>267</v>
      </c>
      <c r="C273" s="234">
        <v>54681189</v>
      </c>
    </row>
    <row r="274" spans="2:3" x14ac:dyDescent="0.25">
      <c r="B274" s="233">
        <f t="shared" si="4"/>
        <v>268</v>
      </c>
      <c r="C274" s="234">
        <v>578313</v>
      </c>
    </row>
    <row r="275" spans="2:3" x14ac:dyDescent="0.25">
      <c r="B275" s="233">
        <f t="shared" si="4"/>
        <v>269</v>
      </c>
      <c r="C275" s="234">
        <v>5656270</v>
      </c>
    </row>
    <row r="276" spans="2:3" x14ac:dyDescent="0.25">
      <c r="B276" s="233">
        <f t="shared" si="4"/>
        <v>270</v>
      </c>
      <c r="C276" s="234">
        <v>-26055</v>
      </c>
    </row>
    <row r="277" spans="2:3" x14ac:dyDescent="0.25">
      <c r="B277" s="233">
        <f t="shared" si="4"/>
        <v>271</v>
      </c>
      <c r="C277" s="234">
        <v>-35537</v>
      </c>
    </row>
    <row r="278" spans="2:3" x14ac:dyDescent="0.25">
      <c r="B278" s="233">
        <f t="shared" si="4"/>
        <v>272</v>
      </c>
      <c r="C278" s="234">
        <v>398253</v>
      </c>
    </row>
    <row r="279" spans="2:3" x14ac:dyDescent="0.25">
      <c r="B279" s="233">
        <f t="shared" si="4"/>
        <v>273</v>
      </c>
      <c r="C279" s="234">
        <v>39910</v>
      </c>
    </row>
    <row r="280" spans="2:3" x14ac:dyDescent="0.25">
      <c r="B280" s="233">
        <f t="shared" si="4"/>
        <v>274</v>
      </c>
      <c r="C280" s="234">
        <v>118406</v>
      </c>
    </row>
    <row r="281" spans="2:3" x14ac:dyDescent="0.25">
      <c r="B281" s="233">
        <f t="shared" si="4"/>
        <v>275</v>
      </c>
      <c r="C281" s="234">
        <v>-1590667.1780937708</v>
      </c>
    </row>
    <row r="282" spans="2:3" x14ac:dyDescent="0.25">
      <c r="B282" s="233">
        <f t="shared" si="4"/>
        <v>276</v>
      </c>
      <c r="C282" s="234">
        <v>7777606</v>
      </c>
    </row>
    <row r="283" spans="2:3" x14ac:dyDescent="0.25">
      <c r="B283" s="233">
        <f t="shared" si="4"/>
        <v>277</v>
      </c>
      <c r="C283" s="234">
        <v>3601530</v>
      </c>
    </row>
    <row r="284" spans="2:3" x14ac:dyDescent="0.25">
      <c r="B284" s="233">
        <f t="shared" si="4"/>
        <v>278</v>
      </c>
      <c r="C284" s="234">
        <v>5537886</v>
      </c>
    </row>
    <row r="285" spans="2:3" x14ac:dyDescent="0.25">
      <c r="B285" s="233">
        <f t="shared" si="4"/>
        <v>279</v>
      </c>
      <c r="C285" s="234">
        <v>5395</v>
      </c>
    </row>
    <row r="286" spans="2:3" x14ac:dyDescent="0.25">
      <c r="B286" s="233">
        <f t="shared" si="4"/>
        <v>280</v>
      </c>
      <c r="C286" s="234">
        <v>-129575</v>
      </c>
    </row>
    <row r="287" spans="2:3" x14ac:dyDescent="0.25">
      <c r="B287" s="233">
        <f t="shared" si="4"/>
        <v>281</v>
      </c>
      <c r="C287" s="234">
        <v>-6788238</v>
      </c>
    </row>
    <row r="288" spans="2:3" x14ac:dyDescent="0.25">
      <c r="B288" s="233">
        <f t="shared" si="4"/>
        <v>282</v>
      </c>
      <c r="C288" s="234">
        <v>16987088</v>
      </c>
    </row>
    <row r="289" spans="2:3" x14ac:dyDescent="0.25">
      <c r="B289" s="233">
        <f t="shared" si="4"/>
        <v>283</v>
      </c>
      <c r="C289" s="234">
        <v>5704027</v>
      </c>
    </row>
    <row r="290" spans="2:3" x14ac:dyDescent="0.25">
      <c r="B290" s="233">
        <f t="shared" si="4"/>
        <v>284</v>
      </c>
      <c r="C290" s="234">
        <v>343726</v>
      </c>
    </row>
    <row r="291" spans="2:3" x14ac:dyDescent="0.25">
      <c r="B291" s="233">
        <f t="shared" si="4"/>
        <v>285</v>
      </c>
      <c r="C291" s="234">
        <v>65745</v>
      </c>
    </row>
    <row r="292" spans="2:3" x14ac:dyDescent="0.25">
      <c r="B292" s="233">
        <f t="shared" si="4"/>
        <v>286</v>
      </c>
      <c r="C292" s="234">
        <v>61478</v>
      </c>
    </row>
    <row r="293" spans="2:3" x14ac:dyDescent="0.25">
      <c r="B293" s="233">
        <f t="shared" si="4"/>
        <v>287</v>
      </c>
      <c r="C293" s="234">
        <v>7227.4544999999998</v>
      </c>
    </row>
    <row r="294" spans="2:3" x14ac:dyDescent="0.25">
      <c r="B294" s="233">
        <f t="shared" si="4"/>
        <v>288</v>
      </c>
      <c r="C294" s="234">
        <v>-5456731</v>
      </c>
    </row>
    <row r="295" spans="2:3" x14ac:dyDescent="0.25">
      <c r="B295" s="233">
        <f t="shared" si="4"/>
        <v>289</v>
      </c>
      <c r="C295" s="234">
        <v>25731506</v>
      </c>
    </row>
    <row r="296" spans="2:3" x14ac:dyDescent="0.25">
      <c r="B296" s="233">
        <f t="shared" si="4"/>
        <v>290</v>
      </c>
      <c r="C296" s="234">
        <v>-140071</v>
      </c>
    </row>
    <row r="297" spans="2:3" x14ac:dyDescent="0.25">
      <c r="B297" s="233">
        <f t="shared" si="4"/>
        <v>291</v>
      </c>
      <c r="C297" s="234">
        <v>661073</v>
      </c>
    </row>
    <row r="298" spans="2:3" x14ac:dyDescent="0.25">
      <c r="B298" s="233">
        <f t="shared" si="4"/>
        <v>292</v>
      </c>
      <c r="C298" s="234">
        <v>148496</v>
      </c>
    </row>
    <row r="299" spans="2:3" x14ac:dyDescent="0.25">
      <c r="B299" s="233">
        <f t="shared" si="4"/>
        <v>293</v>
      </c>
      <c r="C299" s="234">
        <v>116681</v>
      </c>
    </row>
    <row r="300" spans="2:3" x14ac:dyDescent="0.25">
      <c r="B300" s="233">
        <f t="shared" si="4"/>
        <v>294</v>
      </c>
      <c r="C300" s="234">
        <v>2240265</v>
      </c>
    </row>
    <row r="301" spans="2:3" x14ac:dyDescent="0.25">
      <c r="B301" s="233">
        <f t="shared" si="4"/>
        <v>295</v>
      </c>
      <c r="C301" s="234">
        <v>7491245</v>
      </c>
    </row>
    <row r="302" spans="2:3" x14ac:dyDescent="0.25">
      <c r="B302" s="233">
        <f t="shared" si="4"/>
        <v>296</v>
      </c>
      <c r="C302" s="234">
        <v>57879644</v>
      </c>
    </row>
    <row r="303" spans="2:3" x14ac:dyDescent="0.25">
      <c r="B303" s="233">
        <f t="shared" si="4"/>
        <v>297</v>
      </c>
      <c r="C303" s="234">
        <v>1743680</v>
      </c>
    </row>
    <row r="304" spans="2:3" x14ac:dyDescent="0.25">
      <c r="B304" s="233">
        <f t="shared" si="4"/>
        <v>298</v>
      </c>
      <c r="C304" s="234">
        <v>887109</v>
      </c>
    </row>
    <row r="305" spans="2:3" x14ac:dyDescent="0.25">
      <c r="B305" s="233">
        <f t="shared" si="4"/>
        <v>299</v>
      </c>
      <c r="C305" s="234">
        <v>54823615</v>
      </c>
    </row>
    <row r="306" spans="2:3" x14ac:dyDescent="0.25">
      <c r="B306" s="233">
        <f t="shared" si="4"/>
        <v>300</v>
      </c>
      <c r="C306" s="234">
        <v>187307</v>
      </c>
    </row>
    <row r="307" spans="2:3" x14ac:dyDescent="0.25">
      <c r="B307" s="233">
        <f t="shared" si="4"/>
        <v>301</v>
      </c>
      <c r="C307" s="234">
        <v>20583</v>
      </c>
    </row>
    <row r="308" spans="2:3" x14ac:dyDescent="0.25">
      <c r="B308" s="233">
        <f t="shared" si="4"/>
        <v>302</v>
      </c>
      <c r="C308" s="234">
        <v>1326140</v>
      </c>
    </row>
    <row r="309" spans="2:3" x14ac:dyDescent="0.25">
      <c r="B309" s="233">
        <f t="shared" si="4"/>
        <v>303</v>
      </c>
      <c r="C309" s="234">
        <v>631478</v>
      </c>
    </row>
    <row r="310" spans="2:3" x14ac:dyDescent="0.25">
      <c r="B310" s="233">
        <f t="shared" si="4"/>
        <v>304</v>
      </c>
      <c r="C310" s="234">
        <v>4922967</v>
      </c>
    </row>
    <row r="311" spans="2:3" x14ac:dyDescent="0.25">
      <c r="B311" s="233">
        <f t="shared" si="4"/>
        <v>305</v>
      </c>
      <c r="C311" s="234">
        <v>195940</v>
      </c>
    </row>
    <row r="312" spans="2:3" x14ac:dyDescent="0.25">
      <c r="B312" s="233">
        <f t="shared" si="4"/>
        <v>306</v>
      </c>
      <c r="C312" s="234">
        <v>22822</v>
      </c>
    </row>
    <row r="313" spans="2:3" x14ac:dyDescent="0.25">
      <c r="B313" s="233">
        <f t="shared" si="4"/>
        <v>307</v>
      </c>
      <c r="C313" s="234">
        <v>85428</v>
      </c>
    </row>
    <row r="314" spans="2:3" x14ac:dyDescent="0.25">
      <c r="B314" s="233">
        <f t="shared" si="4"/>
        <v>308</v>
      </c>
      <c r="C314" s="234">
        <v>8688036</v>
      </c>
    </row>
    <row r="315" spans="2:3" x14ac:dyDescent="0.25">
      <c r="B315" s="233">
        <f t="shared" si="4"/>
        <v>309</v>
      </c>
      <c r="C315" s="234">
        <v>-3520</v>
      </c>
    </row>
    <row r="316" spans="2:3" x14ac:dyDescent="0.25">
      <c r="B316" s="233">
        <f t="shared" si="4"/>
        <v>310</v>
      </c>
      <c r="C316" s="234">
        <v>-38189</v>
      </c>
    </row>
    <row r="317" spans="2:3" x14ac:dyDescent="0.25">
      <c r="B317" s="233">
        <f t="shared" si="4"/>
        <v>311</v>
      </c>
      <c r="C317" s="234">
        <v>-153497</v>
      </c>
    </row>
    <row r="318" spans="2:3" x14ac:dyDescent="0.25">
      <c r="B318" s="233">
        <f t="shared" si="4"/>
        <v>312</v>
      </c>
      <c r="C318" s="234">
        <v>127655</v>
      </c>
    </row>
    <row r="319" spans="2:3" x14ac:dyDescent="0.25">
      <c r="B319" s="233">
        <f t="shared" si="4"/>
        <v>313</v>
      </c>
      <c r="C319" s="234">
        <v>4317</v>
      </c>
    </row>
    <row r="320" spans="2:3" x14ac:dyDescent="0.25">
      <c r="B320" s="233">
        <f t="shared" si="4"/>
        <v>314</v>
      </c>
      <c r="C320" s="234">
        <v>-680448</v>
      </c>
    </row>
    <row r="321" spans="2:3" x14ac:dyDescent="0.25">
      <c r="B321" s="233">
        <f t="shared" si="4"/>
        <v>315</v>
      </c>
      <c r="C321" s="234">
        <v>3684157</v>
      </c>
    </row>
    <row r="322" spans="2:3" x14ac:dyDescent="0.25">
      <c r="B322" s="233">
        <f t="shared" si="4"/>
        <v>316</v>
      </c>
      <c r="C322" s="234">
        <v>258931</v>
      </c>
    </row>
    <row r="323" spans="2:3" x14ac:dyDescent="0.25">
      <c r="B323" s="233">
        <f t="shared" si="4"/>
        <v>317</v>
      </c>
      <c r="C323" s="234">
        <v>148194</v>
      </c>
    </row>
    <row r="324" spans="2:3" x14ac:dyDescent="0.25">
      <c r="B324" s="233">
        <f t="shared" si="4"/>
        <v>318</v>
      </c>
      <c r="C324" s="234">
        <v>39472</v>
      </c>
    </row>
    <row r="325" spans="2:3" x14ac:dyDescent="0.25">
      <c r="B325" s="233">
        <f t="shared" si="4"/>
        <v>319</v>
      </c>
      <c r="C325" s="234">
        <v>351917</v>
      </c>
    </row>
    <row r="326" spans="2:3" x14ac:dyDescent="0.25">
      <c r="B326" s="233">
        <f t="shared" si="4"/>
        <v>320</v>
      </c>
      <c r="C326" s="234">
        <v>191782</v>
      </c>
    </row>
    <row r="327" spans="2:3" x14ac:dyDescent="0.25">
      <c r="B327" s="233">
        <f t="shared" si="4"/>
        <v>321</v>
      </c>
      <c r="C327" s="234">
        <v>366917</v>
      </c>
    </row>
    <row r="328" spans="2:3" x14ac:dyDescent="0.25">
      <c r="B328" s="233">
        <f t="shared" si="4"/>
        <v>322</v>
      </c>
      <c r="C328" s="234">
        <v>105962</v>
      </c>
    </row>
    <row r="329" spans="2:3" x14ac:dyDescent="0.25">
      <c r="B329" s="233">
        <f t="shared" ref="B329:B392" si="5">B328+1</f>
        <v>323</v>
      </c>
      <c r="C329" s="234">
        <v>44932</v>
      </c>
    </row>
    <row r="330" spans="2:3" x14ac:dyDescent="0.25">
      <c r="B330" s="233">
        <f t="shared" si="5"/>
        <v>324</v>
      </c>
      <c r="C330" s="234">
        <v>-54777</v>
      </c>
    </row>
    <row r="331" spans="2:3" x14ac:dyDescent="0.25">
      <c r="B331" s="233">
        <f t="shared" si="5"/>
        <v>325</v>
      </c>
      <c r="C331" s="234">
        <v>136834</v>
      </c>
    </row>
    <row r="332" spans="2:3" x14ac:dyDescent="0.25">
      <c r="B332" s="233">
        <f t="shared" si="5"/>
        <v>326</v>
      </c>
      <c r="C332" s="234">
        <v>9938767</v>
      </c>
    </row>
    <row r="333" spans="2:3" x14ac:dyDescent="0.25">
      <c r="B333" s="233">
        <f t="shared" si="5"/>
        <v>327</v>
      </c>
      <c r="C333" s="234">
        <v>147795</v>
      </c>
    </row>
    <row r="334" spans="2:3" x14ac:dyDescent="0.25">
      <c r="B334" s="233">
        <f t="shared" si="5"/>
        <v>328</v>
      </c>
      <c r="C334" s="234">
        <v>48524</v>
      </c>
    </row>
    <row r="335" spans="2:3" x14ac:dyDescent="0.25">
      <c r="B335" s="233">
        <f t="shared" si="5"/>
        <v>329</v>
      </c>
      <c r="C335" s="234">
        <v>-90830.254000000001</v>
      </c>
    </row>
    <row r="336" spans="2:3" x14ac:dyDescent="0.25">
      <c r="B336" s="233">
        <f t="shared" si="5"/>
        <v>330</v>
      </c>
      <c r="C336" s="234">
        <v>-7804.7221009999994</v>
      </c>
    </row>
    <row r="337" spans="2:3" x14ac:dyDescent="0.25">
      <c r="B337" s="233">
        <f t="shared" si="5"/>
        <v>331</v>
      </c>
      <c r="C337" s="234">
        <v>3277730</v>
      </c>
    </row>
    <row r="338" spans="2:3" x14ac:dyDescent="0.25">
      <c r="B338" s="233">
        <f t="shared" si="5"/>
        <v>332</v>
      </c>
      <c r="C338" s="234">
        <v>534701</v>
      </c>
    </row>
    <row r="339" spans="2:3" x14ac:dyDescent="0.25">
      <c r="B339" s="233">
        <f t="shared" si="5"/>
        <v>333</v>
      </c>
      <c r="C339" s="234">
        <v>-66401</v>
      </c>
    </row>
    <row r="340" spans="2:3" x14ac:dyDescent="0.25">
      <c r="B340" s="233">
        <f t="shared" si="5"/>
        <v>334</v>
      </c>
      <c r="C340" s="234">
        <v>7157179</v>
      </c>
    </row>
    <row r="341" spans="2:3" x14ac:dyDescent="0.25">
      <c r="B341" s="233">
        <f t="shared" si="5"/>
        <v>335</v>
      </c>
      <c r="C341" s="234">
        <v>116203</v>
      </c>
    </row>
    <row r="342" spans="2:3" x14ac:dyDescent="0.25">
      <c r="B342" s="233">
        <f t="shared" si="5"/>
        <v>336</v>
      </c>
      <c r="C342" s="234">
        <v>154118</v>
      </c>
    </row>
    <row r="343" spans="2:3" x14ac:dyDescent="0.25">
      <c r="B343" s="233">
        <f t="shared" si="5"/>
        <v>337</v>
      </c>
      <c r="C343" s="234">
        <v>638913</v>
      </c>
    </row>
    <row r="344" spans="2:3" x14ac:dyDescent="0.25">
      <c r="B344" s="233">
        <f t="shared" si="5"/>
        <v>338</v>
      </c>
      <c r="C344" s="234">
        <v>167565</v>
      </c>
    </row>
    <row r="345" spans="2:3" x14ac:dyDescent="0.25">
      <c r="B345" s="233">
        <f t="shared" si="5"/>
        <v>339</v>
      </c>
      <c r="C345" s="234">
        <v>647901</v>
      </c>
    </row>
    <row r="346" spans="2:3" x14ac:dyDescent="0.25">
      <c r="B346" s="233">
        <f t="shared" si="5"/>
        <v>340</v>
      </c>
      <c r="C346" s="234">
        <v>147420</v>
      </c>
    </row>
    <row r="347" spans="2:3" x14ac:dyDescent="0.25">
      <c r="B347" s="233">
        <f t="shared" si="5"/>
        <v>341</v>
      </c>
      <c r="C347" s="234">
        <v>-93462</v>
      </c>
    </row>
    <row r="348" spans="2:3" x14ac:dyDescent="0.25">
      <c r="B348" s="233">
        <f t="shared" si="5"/>
        <v>342</v>
      </c>
      <c r="C348" s="234">
        <v>17766</v>
      </c>
    </row>
    <row r="349" spans="2:3" x14ac:dyDescent="0.25">
      <c r="B349" s="233">
        <f t="shared" si="5"/>
        <v>343</v>
      </c>
      <c r="C349" s="234">
        <v>140009</v>
      </c>
    </row>
    <row r="350" spans="2:3" x14ac:dyDescent="0.25">
      <c r="B350" s="233">
        <f t="shared" si="5"/>
        <v>344</v>
      </c>
      <c r="C350" s="234">
        <v>119534</v>
      </c>
    </row>
    <row r="351" spans="2:3" x14ac:dyDescent="0.25">
      <c r="B351" s="233">
        <f t="shared" si="5"/>
        <v>345</v>
      </c>
      <c r="C351" s="234">
        <v>-932125</v>
      </c>
    </row>
    <row r="352" spans="2:3" x14ac:dyDescent="0.25">
      <c r="B352" s="233">
        <f t="shared" si="5"/>
        <v>346</v>
      </c>
      <c r="C352" s="234">
        <v>109490</v>
      </c>
    </row>
    <row r="353" spans="2:3" x14ac:dyDescent="0.25">
      <c r="B353" s="233">
        <f t="shared" si="5"/>
        <v>347</v>
      </c>
      <c r="C353" s="234">
        <v>222938</v>
      </c>
    </row>
    <row r="354" spans="2:3" x14ac:dyDescent="0.25">
      <c r="B354" s="233">
        <f t="shared" si="5"/>
        <v>348</v>
      </c>
      <c r="C354" s="234">
        <v>18857</v>
      </c>
    </row>
    <row r="355" spans="2:3" x14ac:dyDescent="0.25">
      <c r="B355" s="233">
        <f t="shared" si="5"/>
        <v>349</v>
      </c>
      <c r="C355" s="234">
        <v>71793</v>
      </c>
    </row>
    <row r="356" spans="2:3" x14ac:dyDescent="0.25">
      <c r="B356" s="233">
        <f t="shared" si="5"/>
        <v>350</v>
      </c>
      <c r="C356" s="234">
        <v>185813</v>
      </c>
    </row>
    <row r="357" spans="2:3" x14ac:dyDescent="0.25">
      <c r="B357" s="233">
        <f t="shared" si="5"/>
        <v>351</v>
      </c>
      <c r="C357" s="234">
        <v>-88601</v>
      </c>
    </row>
    <row r="358" spans="2:3" x14ac:dyDescent="0.25">
      <c r="B358" s="233">
        <f t="shared" si="5"/>
        <v>352</v>
      </c>
      <c r="C358" s="234">
        <v>217545</v>
      </c>
    </row>
    <row r="359" spans="2:3" x14ac:dyDescent="0.25">
      <c r="B359" s="233">
        <f t="shared" si="5"/>
        <v>353</v>
      </c>
      <c r="C359" s="234">
        <v>246413.69818092813</v>
      </c>
    </row>
    <row r="360" spans="2:3" x14ac:dyDescent="0.25">
      <c r="B360" s="233">
        <f t="shared" si="5"/>
        <v>354</v>
      </c>
      <c r="C360" s="234">
        <v>1158181</v>
      </c>
    </row>
    <row r="361" spans="2:3" x14ac:dyDescent="0.25">
      <c r="B361" s="233">
        <f t="shared" si="5"/>
        <v>355</v>
      </c>
      <c r="C361" s="234">
        <v>378197</v>
      </c>
    </row>
    <row r="362" spans="2:3" x14ac:dyDescent="0.25">
      <c r="B362" s="233">
        <f t="shared" si="5"/>
        <v>356</v>
      </c>
      <c r="C362" s="234">
        <v>-34321</v>
      </c>
    </row>
    <row r="363" spans="2:3" x14ac:dyDescent="0.25">
      <c r="B363" s="233">
        <f t="shared" si="5"/>
        <v>357</v>
      </c>
      <c r="C363" s="234">
        <v>218227</v>
      </c>
    </row>
    <row r="364" spans="2:3" x14ac:dyDescent="0.25">
      <c r="B364" s="233">
        <f t="shared" si="5"/>
        <v>358</v>
      </c>
      <c r="C364" s="234">
        <v>5623450</v>
      </c>
    </row>
    <row r="365" spans="2:3" x14ac:dyDescent="0.25">
      <c r="B365" s="233">
        <f t="shared" si="5"/>
        <v>359</v>
      </c>
      <c r="C365" s="234">
        <v>4609184</v>
      </c>
    </row>
    <row r="366" spans="2:3" x14ac:dyDescent="0.25">
      <c r="B366" s="233">
        <f t="shared" si="5"/>
        <v>360</v>
      </c>
      <c r="C366" s="234">
        <v>14096</v>
      </c>
    </row>
    <row r="367" spans="2:3" x14ac:dyDescent="0.25">
      <c r="B367" s="233">
        <f t="shared" si="5"/>
        <v>361</v>
      </c>
      <c r="C367" s="234">
        <v>745544</v>
      </c>
    </row>
    <row r="368" spans="2:3" x14ac:dyDescent="0.25">
      <c r="B368" s="233">
        <f t="shared" si="5"/>
        <v>362</v>
      </c>
      <c r="C368" s="234">
        <v>-55633754</v>
      </c>
    </row>
    <row r="369" spans="2:3" x14ac:dyDescent="0.25">
      <c r="B369" s="233">
        <f t="shared" si="5"/>
        <v>363</v>
      </c>
      <c r="C369" s="234">
        <v>630363</v>
      </c>
    </row>
    <row r="370" spans="2:3" x14ac:dyDescent="0.25">
      <c r="B370" s="233">
        <f t="shared" si="5"/>
        <v>364</v>
      </c>
      <c r="C370" s="234">
        <v>-16150</v>
      </c>
    </row>
    <row r="371" spans="2:3" x14ac:dyDescent="0.25">
      <c r="B371" s="233">
        <f t="shared" si="5"/>
        <v>365</v>
      </c>
      <c r="C371" s="234">
        <v>5012135</v>
      </c>
    </row>
    <row r="372" spans="2:3" x14ac:dyDescent="0.25">
      <c r="B372" s="233">
        <f t="shared" si="5"/>
        <v>366</v>
      </c>
      <c r="C372" s="234">
        <v>610268</v>
      </c>
    </row>
    <row r="373" spans="2:3" x14ac:dyDescent="0.25">
      <c r="B373" s="233">
        <f t="shared" si="5"/>
        <v>367</v>
      </c>
      <c r="C373" s="234">
        <v>54640568</v>
      </c>
    </row>
    <row r="374" spans="2:3" x14ac:dyDescent="0.25">
      <c r="B374" s="233">
        <f t="shared" si="5"/>
        <v>368</v>
      </c>
      <c r="C374" s="234">
        <v>559531</v>
      </c>
    </row>
    <row r="375" spans="2:3" x14ac:dyDescent="0.25">
      <c r="B375" s="233">
        <f t="shared" si="5"/>
        <v>369</v>
      </c>
      <c r="C375" s="234">
        <v>5714985</v>
      </c>
    </row>
    <row r="376" spans="2:3" x14ac:dyDescent="0.25">
      <c r="B376" s="233">
        <f t="shared" si="5"/>
        <v>370</v>
      </c>
      <c r="C376" s="234">
        <v>-59293</v>
      </c>
    </row>
    <row r="377" spans="2:3" x14ac:dyDescent="0.25">
      <c r="B377" s="233">
        <f t="shared" si="5"/>
        <v>371</v>
      </c>
      <c r="C377" s="234">
        <v>-84395</v>
      </c>
    </row>
    <row r="378" spans="2:3" x14ac:dyDescent="0.25">
      <c r="B378" s="233">
        <f t="shared" si="5"/>
        <v>372</v>
      </c>
      <c r="C378" s="234">
        <v>455090</v>
      </c>
    </row>
    <row r="379" spans="2:3" x14ac:dyDescent="0.25">
      <c r="B379" s="233">
        <f t="shared" si="5"/>
        <v>373</v>
      </c>
      <c r="C379" s="234">
        <v>41783</v>
      </c>
    </row>
    <row r="380" spans="2:3" x14ac:dyDescent="0.25">
      <c r="B380" s="233">
        <f t="shared" si="5"/>
        <v>374</v>
      </c>
      <c r="C380" s="234">
        <v>146807</v>
      </c>
    </row>
    <row r="381" spans="2:3" x14ac:dyDescent="0.25">
      <c r="B381" s="233">
        <f t="shared" si="5"/>
        <v>375</v>
      </c>
      <c r="C381" s="234">
        <v>-1609689.1780937708</v>
      </c>
    </row>
    <row r="382" spans="2:3" x14ac:dyDescent="0.25">
      <c r="B382" s="233">
        <f t="shared" si="5"/>
        <v>376</v>
      </c>
      <c r="C382" s="234">
        <v>7810549</v>
      </c>
    </row>
    <row r="383" spans="2:3" x14ac:dyDescent="0.25">
      <c r="B383" s="233">
        <f t="shared" si="5"/>
        <v>377</v>
      </c>
      <c r="C383" s="234">
        <v>3597967</v>
      </c>
    </row>
    <row r="384" spans="2:3" x14ac:dyDescent="0.25">
      <c r="B384" s="233">
        <f t="shared" si="5"/>
        <v>378</v>
      </c>
      <c r="C384" s="234">
        <v>5555760</v>
      </c>
    </row>
    <row r="385" spans="2:3" x14ac:dyDescent="0.25">
      <c r="B385" s="233">
        <f t="shared" si="5"/>
        <v>379</v>
      </c>
      <c r="C385" s="234">
        <v>-21444</v>
      </c>
    </row>
    <row r="386" spans="2:3" x14ac:dyDescent="0.25">
      <c r="B386" s="233">
        <f t="shared" si="5"/>
        <v>380</v>
      </c>
      <c r="C386" s="234">
        <v>-171217</v>
      </c>
    </row>
    <row r="387" spans="2:3" x14ac:dyDescent="0.25">
      <c r="B387" s="233">
        <f t="shared" si="5"/>
        <v>381</v>
      </c>
      <c r="C387" s="234">
        <v>-6818235</v>
      </c>
    </row>
    <row r="388" spans="2:3" x14ac:dyDescent="0.25">
      <c r="B388" s="233">
        <f t="shared" si="5"/>
        <v>382</v>
      </c>
      <c r="C388" s="234">
        <v>16997627</v>
      </c>
    </row>
    <row r="389" spans="2:3" x14ac:dyDescent="0.25">
      <c r="B389" s="233">
        <f t="shared" si="5"/>
        <v>383</v>
      </c>
      <c r="C389" s="234">
        <v>5662724</v>
      </c>
    </row>
    <row r="390" spans="2:3" x14ac:dyDescent="0.25">
      <c r="B390" s="233">
        <f t="shared" si="5"/>
        <v>384</v>
      </c>
      <c r="C390" s="234">
        <v>293493</v>
      </c>
    </row>
    <row r="391" spans="2:3" x14ac:dyDescent="0.25">
      <c r="B391" s="233">
        <f t="shared" si="5"/>
        <v>385</v>
      </c>
      <c r="C391" s="234">
        <v>25638</v>
      </c>
    </row>
    <row r="392" spans="2:3" x14ac:dyDescent="0.25">
      <c r="B392" s="233">
        <f t="shared" si="5"/>
        <v>386</v>
      </c>
      <c r="C392" s="234">
        <v>102309</v>
      </c>
    </row>
    <row r="393" spans="2:3" x14ac:dyDescent="0.25">
      <c r="B393" s="233">
        <f t="shared" ref="B393:B456" si="6">B392+1</f>
        <v>387</v>
      </c>
      <c r="C393" s="234">
        <v>23723.4545</v>
      </c>
    </row>
    <row r="394" spans="2:3" x14ac:dyDescent="0.25">
      <c r="B394" s="233">
        <f t="shared" si="6"/>
        <v>388</v>
      </c>
      <c r="C394" s="234">
        <v>-5402064</v>
      </c>
    </row>
    <row r="395" spans="2:3" x14ac:dyDescent="0.25">
      <c r="B395" s="233">
        <f t="shared" si="6"/>
        <v>389</v>
      </c>
      <c r="C395" s="234">
        <v>25744843</v>
      </c>
    </row>
    <row r="396" spans="2:3" x14ac:dyDescent="0.25">
      <c r="B396" s="233">
        <f t="shared" si="6"/>
        <v>390</v>
      </c>
      <c r="C396" s="234">
        <v>-151279</v>
      </c>
    </row>
    <row r="397" spans="2:3" x14ac:dyDescent="0.25">
      <c r="B397" s="233">
        <f t="shared" si="6"/>
        <v>391</v>
      </c>
      <c r="C397" s="234">
        <v>688671</v>
      </c>
    </row>
    <row r="398" spans="2:3" x14ac:dyDescent="0.25">
      <c r="B398" s="233">
        <f t="shared" si="6"/>
        <v>392</v>
      </c>
      <c r="C398" s="234">
        <v>212900</v>
      </c>
    </row>
    <row r="399" spans="2:3" x14ac:dyDescent="0.25">
      <c r="B399" s="233">
        <f t="shared" si="6"/>
        <v>393</v>
      </c>
      <c r="C399" s="234">
        <v>157199</v>
      </c>
    </row>
    <row r="400" spans="2:3" x14ac:dyDescent="0.25">
      <c r="B400" s="233">
        <f t="shared" si="6"/>
        <v>394</v>
      </c>
      <c r="C400" s="234">
        <v>2239760</v>
      </c>
    </row>
    <row r="401" spans="2:3" x14ac:dyDescent="0.25">
      <c r="B401" s="233">
        <f t="shared" si="6"/>
        <v>395</v>
      </c>
      <c r="C401" s="234">
        <v>7543279</v>
      </c>
    </row>
    <row r="402" spans="2:3" x14ac:dyDescent="0.25">
      <c r="B402" s="233">
        <f t="shared" si="6"/>
        <v>396</v>
      </c>
      <c r="C402" s="234">
        <v>57891385</v>
      </c>
    </row>
    <row r="403" spans="2:3" x14ac:dyDescent="0.25">
      <c r="B403" s="233">
        <f t="shared" si="6"/>
        <v>397</v>
      </c>
      <c r="C403" s="234">
        <v>1723585</v>
      </c>
    </row>
    <row r="404" spans="2:3" x14ac:dyDescent="0.25">
      <c r="B404" s="233">
        <f t="shared" si="6"/>
        <v>398</v>
      </c>
      <c r="C404" s="234">
        <v>925444</v>
      </c>
    </row>
    <row r="405" spans="2:3" x14ac:dyDescent="0.25">
      <c r="B405" s="233">
        <f t="shared" si="6"/>
        <v>399</v>
      </c>
      <c r="C405" s="234">
        <v>54880935</v>
      </c>
    </row>
    <row r="406" spans="2:3" x14ac:dyDescent="0.25">
      <c r="B406" s="233">
        <f t="shared" si="6"/>
        <v>400</v>
      </c>
      <c r="C406" s="234">
        <v>147586</v>
      </c>
    </row>
    <row r="407" spans="2:3" x14ac:dyDescent="0.25">
      <c r="B407" s="233">
        <f t="shared" si="6"/>
        <v>401</v>
      </c>
      <c r="C407" s="234">
        <v>1050</v>
      </c>
    </row>
    <row r="408" spans="2:3" x14ac:dyDescent="0.25">
      <c r="B408" s="233">
        <f t="shared" si="6"/>
        <v>402</v>
      </c>
      <c r="C408" s="234">
        <v>1300392</v>
      </c>
    </row>
    <row r="409" spans="2:3" x14ac:dyDescent="0.25">
      <c r="B409" s="233">
        <f t="shared" si="6"/>
        <v>403</v>
      </c>
      <c r="C409" s="234">
        <v>651970</v>
      </c>
    </row>
    <row r="410" spans="2:3" x14ac:dyDescent="0.25">
      <c r="B410" s="233">
        <f t="shared" si="6"/>
        <v>404</v>
      </c>
      <c r="C410" s="234">
        <v>4978066</v>
      </c>
    </row>
    <row r="411" spans="2:3" x14ac:dyDescent="0.25">
      <c r="B411" s="233">
        <f t="shared" si="6"/>
        <v>405</v>
      </c>
      <c r="C411" s="234">
        <v>179069</v>
      </c>
    </row>
    <row r="412" spans="2:3" x14ac:dyDescent="0.25">
      <c r="B412" s="233">
        <f t="shared" si="6"/>
        <v>406</v>
      </c>
      <c r="C412" s="234">
        <v>12403</v>
      </c>
    </row>
    <row r="413" spans="2:3" x14ac:dyDescent="0.25">
      <c r="B413" s="233">
        <f t="shared" si="6"/>
        <v>407</v>
      </c>
      <c r="C413" s="234">
        <v>130235</v>
      </c>
    </row>
    <row r="414" spans="2:3" x14ac:dyDescent="0.25">
      <c r="B414" s="233">
        <f t="shared" si="6"/>
        <v>408</v>
      </c>
      <c r="C414" s="234">
        <v>8696339</v>
      </c>
    </row>
    <row r="415" spans="2:3" x14ac:dyDescent="0.25">
      <c r="B415" s="233">
        <f t="shared" si="6"/>
        <v>409</v>
      </c>
      <c r="C415" s="234">
        <v>8794</v>
      </c>
    </row>
    <row r="416" spans="2:3" x14ac:dyDescent="0.25">
      <c r="B416" s="233">
        <f t="shared" si="6"/>
        <v>410</v>
      </c>
      <c r="C416" s="234">
        <v>-74079</v>
      </c>
    </row>
    <row r="417" spans="2:3" x14ac:dyDescent="0.25">
      <c r="B417" s="233">
        <f t="shared" si="6"/>
        <v>411</v>
      </c>
      <c r="C417" s="234">
        <v>-149803</v>
      </c>
    </row>
    <row r="418" spans="2:3" x14ac:dyDescent="0.25">
      <c r="B418" s="233">
        <f t="shared" si="6"/>
        <v>412</v>
      </c>
      <c r="C418" s="234">
        <v>127546</v>
      </c>
    </row>
    <row r="419" spans="2:3" x14ac:dyDescent="0.25">
      <c r="B419" s="233">
        <f t="shared" si="6"/>
        <v>413</v>
      </c>
      <c r="C419" s="234">
        <v>-31101</v>
      </c>
    </row>
    <row r="420" spans="2:3" x14ac:dyDescent="0.25">
      <c r="B420" s="233">
        <f t="shared" si="6"/>
        <v>414</v>
      </c>
      <c r="C420" s="234">
        <v>-658333</v>
      </c>
    </row>
    <row r="421" spans="2:3" x14ac:dyDescent="0.25">
      <c r="B421" s="233">
        <f t="shared" si="6"/>
        <v>415</v>
      </c>
      <c r="C421" s="234">
        <v>3734268</v>
      </c>
    </row>
    <row r="422" spans="2:3" x14ac:dyDescent="0.25">
      <c r="B422" s="233">
        <f t="shared" si="6"/>
        <v>416</v>
      </c>
      <c r="C422" s="234">
        <v>324404</v>
      </c>
    </row>
    <row r="423" spans="2:3" x14ac:dyDescent="0.25">
      <c r="B423" s="233">
        <f t="shared" si="6"/>
        <v>417</v>
      </c>
      <c r="C423" s="234">
        <v>153706</v>
      </c>
    </row>
    <row r="424" spans="2:3" x14ac:dyDescent="0.25">
      <c r="B424" s="233">
        <f t="shared" si="6"/>
        <v>418</v>
      </c>
      <c r="C424" s="234">
        <v>79810</v>
      </c>
    </row>
    <row r="425" spans="2:3" x14ac:dyDescent="0.25">
      <c r="B425" s="233">
        <f t="shared" si="6"/>
        <v>419</v>
      </c>
      <c r="C425" s="234">
        <v>410856</v>
      </c>
    </row>
    <row r="426" spans="2:3" x14ac:dyDescent="0.25">
      <c r="B426" s="233">
        <f t="shared" si="6"/>
        <v>420</v>
      </c>
      <c r="C426" s="234">
        <v>238513</v>
      </c>
    </row>
    <row r="427" spans="2:3" x14ac:dyDescent="0.25">
      <c r="B427" s="233">
        <f t="shared" si="6"/>
        <v>421</v>
      </c>
      <c r="C427" s="234">
        <v>385889</v>
      </c>
    </row>
    <row r="428" spans="2:3" x14ac:dyDescent="0.25">
      <c r="B428" s="233">
        <f t="shared" si="6"/>
        <v>422</v>
      </c>
      <c r="C428" s="234">
        <v>99744</v>
      </c>
    </row>
    <row r="429" spans="2:3" x14ac:dyDescent="0.25">
      <c r="B429" s="233">
        <f t="shared" si="6"/>
        <v>423</v>
      </c>
      <c r="C429" s="234">
        <v>43394</v>
      </c>
    </row>
    <row r="430" spans="2:3" x14ac:dyDescent="0.25">
      <c r="B430" s="233">
        <f t="shared" si="6"/>
        <v>424</v>
      </c>
      <c r="C430" s="234">
        <v>-16118</v>
      </c>
    </row>
    <row r="431" spans="2:3" x14ac:dyDescent="0.25">
      <c r="B431" s="233">
        <f t="shared" si="6"/>
        <v>425</v>
      </c>
      <c r="C431" s="234">
        <v>156025</v>
      </c>
    </row>
    <row r="432" spans="2:3" x14ac:dyDescent="0.25">
      <c r="B432" s="233">
        <f t="shared" si="6"/>
        <v>426</v>
      </c>
      <c r="C432" s="234">
        <v>9946612</v>
      </c>
    </row>
    <row r="433" spans="2:3" x14ac:dyDescent="0.25">
      <c r="B433" s="233">
        <f t="shared" si="6"/>
        <v>427</v>
      </c>
      <c r="C433" s="234">
        <v>213035</v>
      </c>
    </row>
    <row r="434" spans="2:3" x14ac:dyDescent="0.25">
      <c r="B434" s="233">
        <f t="shared" si="6"/>
        <v>428</v>
      </c>
      <c r="C434" s="234">
        <v>18016</v>
      </c>
    </row>
    <row r="435" spans="2:3" x14ac:dyDescent="0.25">
      <c r="B435" s="233">
        <f t="shared" si="6"/>
        <v>429</v>
      </c>
      <c r="C435" s="234">
        <v>-126648.254</v>
      </c>
    </row>
    <row r="436" spans="2:3" x14ac:dyDescent="0.25">
      <c r="B436" s="233">
        <f t="shared" si="6"/>
        <v>430</v>
      </c>
      <c r="C436" s="234">
        <v>-47929.722100999999</v>
      </c>
    </row>
    <row r="437" spans="2:3" x14ac:dyDescent="0.25">
      <c r="B437" s="233">
        <f t="shared" si="6"/>
        <v>431</v>
      </c>
      <c r="C437" s="234">
        <v>3237430</v>
      </c>
    </row>
    <row r="438" spans="2:3" x14ac:dyDescent="0.25">
      <c r="B438" s="233">
        <f t="shared" si="6"/>
        <v>432</v>
      </c>
      <c r="C438" s="234">
        <v>516549</v>
      </c>
    </row>
    <row r="439" spans="2:3" x14ac:dyDescent="0.25">
      <c r="B439" s="233">
        <f t="shared" si="6"/>
        <v>433</v>
      </c>
      <c r="C439" s="234">
        <v>-39044</v>
      </c>
    </row>
    <row r="440" spans="2:3" x14ac:dyDescent="0.25">
      <c r="B440" s="233">
        <f t="shared" si="6"/>
        <v>434</v>
      </c>
      <c r="C440" s="234">
        <v>7188426</v>
      </c>
    </row>
    <row r="441" spans="2:3" x14ac:dyDescent="0.25">
      <c r="B441" s="233">
        <f t="shared" si="6"/>
        <v>435</v>
      </c>
      <c r="C441" s="234">
        <v>142738</v>
      </c>
    </row>
    <row r="442" spans="2:3" x14ac:dyDescent="0.25">
      <c r="B442" s="233">
        <f t="shared" si="6"/>
        <v>436</v>
      </c>
      <c r="C442" s="234">
        <v>221173</v>
      </c>
    </row>
    <row r="443" spans="2:3" x14ac:dyDescent="0.25">
      <c r="B443" s="233">
        <f t="shared" si="6"/>
        <v>437</v>
      </c>
      <c r="C443" s="234">
        <v>634091</v>
      </c>
    </row>
    <row r="444" spans="2:3" x14ac:dyDescent="0.25">
      <c r="B444" s="233">
        <f t="shared" si="6"/>
        <v>438</v>
      </c>
      <c r="C444" s="234">
        <v>158490</v>
      </c>
    </row>
    <row r="445" spans="2:3" x14ac:dyDescent="0.25">
      <c r="B445" s="233">
        <f t="shared" si="6"/>
        <v>439</v>
      </c>
      <c r="C445" s="234">
        <v>703184</v>
      </c>
    </row>
    <row r="446" spans="2:3" x14ac:dyDescent="0.25">
      <c r="B446" s="233">
        <f t="shared" si="6"/>
        <v>440</v>
      </c>
      <c r="C446" s="234">
        <v>109458</v>
      </c>
    </row>
    <row r="447" spans="2:3" x14ac:dyDescent="0.25">
      <c r="B447" s="233">
        <f t="shared" si="6"/>
        <v>441</v>
      </c>
      <c r="C447" s="234">
        <v>-89605</v>
      </c>
    </row>
    <row r="448" spans="2:3" x14ac:dyDescent="0.25">
      <c r="B448" s="233">
        <f t="shared" si="6"/>
        <v>442</v>
      </c>
      <c r="C448" s="234">
        <v>52120</v>
      </c>
    </row>
    <row r="449" spans="2:3" x14ac:dyDescent="0.25">
      <c r="B449" s="233">
        <f t="shared" si="6"/>
        <v>443</v>
      </c>
      <c r="C449" s="234">
        <v>95206</v>
      </c>
    </row>
    <row r="450" spans="2:3" x14ac:dyDescent="0.25">
      <c r="B450" s="233">
        <f t="shared" si="6"/>
        <v>444</v>
      </c>
      <c r="C450" s="234">
        <v>166419</v>
      </c>
    </row>
    <row r="451" spans="2:3" x14ac:dyDescent="0.25">
      <c r="B451" s="233">
        <f t="shared" si="6"/>
        <v>445</v>
      </c>
      <c r="C451" s="234">
        <v>-934666</v>
      </c>
    </row>
    <row r="452" spans="2:3" x14ac:dyDescent="0.25">
      <c r="B452" s="233">
        <f t="shared" si="6"/>
        <v>446</v>
      </c>
      <c r="C452" s="234">
        <v>162233</v>
      </c>
    </row>
    <row r="453" spans="2:3" x14ac:dyDescent="0.25">
      <c r="B453" s="233">
        <f t="shared" si="6"/>
        <v>447</v>
      </c>
      <c r="C453" s="234">
        <v>220307</v>
      </c>
    </row>
    <row r="454" spans="2:3" x14ac:dyDescent="0.25">
      <c r="B454" s="233">
        <f t="shared" si="6"/>
        <v>448</v>
      </c>
      <c r="C454" s="234">
        <v>72788</v>
      </c>
    </row>
    <row r="455" spans="2:3" x14ac:dyDescent="0.25">
      <c r="B455" s="233">
        <f t="shared" si="6"/>
        <v>449</v>
      </c>
      <c r="C455" s="234">
        <v>114539</v>
      </c>
    </row>
    <row r="456" spans="2:3" x14ac:dyDescent="0.25">
      <c r="B456" s="233">
        <f t="shared" si="6"/>
        <v>450</v>
      </c>
      <c r="C456" s="234">
        <v>198242</v>
      </c>
    </row>
    <row r="457" spans="2:3" x14ac:dyDescent="0.25">
      <c r="B457" s="233">
        <f t="shared" ref="B457:B520" si="7">B456+1</f>
        <v>451</v>
      </c>
      <c r="C457" s="234">
        <v>-99140</v>
      </c>
    </row>
    <row r="458" spans="2:3" x14ac:dyDescent="0.25">
      <c r="B458" s="233">
        <f t="shared" si="7"/>
        <v>452</v>
      </c>
      <c r="C458" s="234">
        <v>222218</v>
      </c>
    </row>
    <row r="459" spans="2:3" x14ac:dyDescent="0.25">
      <c r="B459" s="233">
        <f t="shared" si="7"/>
        <v>453</v>
      </c>
      <c r="C459" s="234">
        <v>310187.69818092813</v>
      </c>
    </row>
    <row r="460" spans="2:3" x14ac:dyDescent="0.25">
      <c r="B460" s="233">
        <f t="shared" si="7"/>
        <v>454</v>
      </c>
      <c r="C460" s="234">
        <v>1197418</v>
      </c>
    </row>
    <row r="461" spans="2:3" x14ac:dyDescent="0.25">
      <c r="B461" s="233">
        <f t="shared" si="7"/>
        <v>455</v>
      </c>
      <c r="C461" s="234">
        <v>445429</v>
      </c>
    </row>
    <row r="462" spans="2:3" x14ac:dyDescent="0.25">
      <c r="B462" s="233">
        <f t="shared" si="7"/>
        <v>456</v>
      </c>
      <c r="C462" s="234">
        <v>-55271</v>
      </c>
    </row>
    <row r="463" spans="2:3" x14ac:dyDescent="0.25">
      <c r="B463" s="233">
        <f t="shared" si="7"/>
        <v>457</v>
      </c>
      <c r="C463" s="234">
        <v>207467</v>
      </c>
    </row>
    <row r="464" spans="2:3" x14ac:dyDescent="0.25">
      <c r="B464" s="233">
        <f t="shared" si="7"/>
        <v>458</v>
      </c>
      <c r="C464" s="234">
        <v>5619493</v>
      </c>
    </row>
    <row r="465" spans="2:3" x14ac:dyDescent="0.25">
      <c r="B465" s="233">
        <f t="shared" si="7"/>
        <v>459</v>
      </c>
      <c r="C465" s="234">
        <v>4565671</v>
      </c>
    </row>
    <row r="466" spans="2:3" x14ac:dyDescent="0.25">
      <c r="B466" s="233">
        <f t="shared" si="7"/>
        <v>460</v>
      </c>
      <c r="C466" s="234">
        <v>-35394</v>
      </c>
    </row>
    <row r="467" spans="2:3" x14ac:dyDescent="0.25">
      <c r="B467" s="233">
        <f t="shared" si="7"/>
        <v>461</v>
      </c>
      <c r="C467" s="234">
        <v>796380</v>
      </c>
    </row>
    <row r="468" spans="2:3" x14ac:dyDescent="0.25">
      <c r="B468" s="233">
        <f t="shared" si="7"/>
        <v>462</v>
      </c>
      <c r="C468" s="234">
        <v>-55658146</v>
      </c>
    </row>
    <row r="469" spans="2:3" x14ac:dyDescent="0.25">
      <c r="B469" s="233">
        <f t="shared" si="7"/>
        <v>463</v>
      </c>
      <c r="C469" s="234">
        <v>690614</v>
      </c>
    </row>
    <row r="470" spans="2:3" x14ac:dyDescent="0.25">
      <c r="B470" s="233">
        <f t="shared" si="7"/>
        <v>464</v>
      </c>
      <c r="C470" s="234">
        <v>6373</v>
      </c>
    </row>
    <row r="471" spans="2:3" x14ac:dyDescent="0.25">
      <c r="B471" s="233">
        <f t="shared" si="7"/>
        <v>465</v>
      </c>
      <c r="C471" s="234">
        <v>5064066</v>
      </c>
    </row>
    <row r="472" spans="2:3" x14ac:dyDescent="0.25">
      <c r="B472" s="233">
        <f t="shared" si="7"/>
        <v>466</v>
      </c>
      <c r="C472" s="234">
        <v>567589</v>
      </c>
    </row>
    <row r="473" spans="2:3" x14ac:dyDescent="0.25">
      <c r="B473" s="233">
        <f t="shared" si="7"/>
        <v>467</v>
      </c>
      <c r="C473" s="234">
        <v>54698338</v>
      </c>
    </row>
    <row r="474" spans="2:3" x14ac:dyDescent="0.25">
      <c r="B474" s="233">
        <f t="shared" si="7"/>
        <v>468</v>
      </c>
      <c r="C474" s="234">
        <v>619199</v>
      </c>
    </row>
    <row r="475" spans="2:3" x14ac:dyDescent="0.25">
      <c r="B475" s="233">
        <f t="shared" si="7"/>
        <v>469</v>
      </c>
      <c r="C475" s="234">
        <v>5687278</v>
      </c>
    </row>
    <row r="476" spans="2:3" x14ac:dyDescent="0.25">
      <c r="B476" s="233">
        <f t="shared" si="7"/>
        <v>470</v>
      </c>
      <c r="C476" s="234">
        <v>2678</v>
      </c>
    </row>
    <row r="477" spans="2:3" x14ac:dyDescent="0.25">
      <c r="B477" s="233">
        <f t="shared" si="7"/>
        <v>471</v>
      </c>
      <c r="C477" s="234">
        <v>-109773</v>
      </c>
    </row>
    <row r="478" spans="2:3" x14ac:dyDescent="0.25">
      <c r="B478" s="233">
        <f t="shared" si="7"/>
        <v>472</v>
      </c>
      <c r="C478" s="234">
        <v>513231</v>
      </c>
    </row>
    <row r="479" spans="2:3" x14ac:dyDescent="0.25">
      <c r="B479" s="233">
        <f t="shared" si="7"/>
        <v>473</v>
      </c>
      <c r="C479" s="234">
        <v>39712</v>
      </c>
    </row>
    <row r="480" spans="2:3" x14ac:dyDescent="0.25">
      <c r="B480" s="233">
        <f t="shared" si="7"/>
        <v>474</v>
      </c>
      <c r="C480" s="234">
        <v>167800</v>
      </c>
    </row>
    <row r="481" spans="2:3" x14ac:dyDescent="0.25">
      <c r="B481" s="233">
        <f t="shared" si="7"/>
        <v>475</v>
      </c>
      <c r="C481" s="234">
        <v>-1624956.1780937708</v>
      </c>
    </row>
    <row r="482" spans="2:3" x14ac:dyDescent="0.25">
      <c r="B482" s="233">
        <f t="shared" si="7"/>
        <v>476</v>
      </c>
      <c r="C482" s="234">
        <v>7806888</v>
      </c>
    </row>
    <row r="483" spans="2:3" x14ac:dyDescent="0.25">
      <c r="B483" s="233">
        <f t="shared" si="7"/>
        <v>477</v>
      </c>
      <c r="C483" s="234">
        <v>3649016</v>
      </c>
    </row>
    <row r="484" spans="2:3" x14ac:dyDescent="0.25">
      <c r="B484" s="233">
        <f t="shared" si="7"/>
        <v>478</v>
      </c>
      <c r="C484" s="234">
        <v>5587483</v>
      </c>
    </row>
    <row r="485" spans="2:3" x14ac:dyDescent="0.25">
      <c r="B485" s="233">
        <f t="shared" si="7"/>
        <v>479</v>
      </c>
      <c r="C485" s="234">
        <v>-11120</v>
      </c>
    </row>
    <row r="486" spans="2:3" x14ac:dyDescent="0.25">
      <c r="B486" s="233">
        <f t="shared" si="7"/>
        <v>480</v>
      </c>
      <c r="C486" s="234">
        <v>-114747</v>
      </c>
    </row>
    <row r="487" spans="2:3" x14ac:dyDescent="0.25">
      <c r="B487" s="233">
        <f t="shared" si="7"/>
        <v>481</v>
      </c>
      <c r="C487" s="234">
        <v>-6857289</v>
      </c>
    </row>
    <row r="488" spans="2:3" x14ac:dyDescent="0.25">
      <c r="B488" s="233">
        <f t="shared" si="7"/>
        <v>482</v>
      </c>
      <c r="C488" s="234">
        <v>16945085</v>
      </c>
    </row>
    <row r="489" spans="2:3" x14ac:dyDescent="0.25">
      <c r="B489" s="233">
        <f t="shared" si="7"/>
        <v>483</v>
      </c>
      <c r="C489" s="234">
        <v>5620424</v>
      </c>
    </row>
    <row r="490" spans="2:3" x14ac:dyDescent="0.25">
      <c r="B490" s="233">
        <f t="shared" si="7"/>
        <v>484</v>
      </c>
      <c r="C490" s="234">
        <v>257291</v>
      </c>
    </row>
    <row r="491" spans="2:3" x14ac:dyDescent="0.25">
      <c r="B491" s="233">
        <f t="shared" si="7"/>
        <v>485</v>
      </c>
      <c r="C491" s="234">
        <v>45027</v>
      </c>
    </row>
    <row r="492" spans="2:3" x14ac:dyDescent="0.25">
      <c r="B492" s="233">
        <f t="shared" si="7"/>
        <v>486</v>
      </c>
      <c r="C492" s="234">
        <v>121914</v>
      </c>
    </row>
    <row r="493" spans="2:3" x14ac:dyDescent="0.25">
      <c r="B493" s="233">
        <f t="shared" si="7"/>
        <v>487</v>
      </c>
      <c r="C493" s="234">
        <v>4055.4544999999998</v>
      </c>
    </row>
    <row r="494" spans="2:3" x14ac:dyDescent="0.25">
      <c r="B494" s="233">
        <f t="shared" si="7"/>
        <v>488</v>
      </c>
      <c r="C494" s="234">
        <v>-5409998</v>
      </c>
    </row>
    <row r="495" spans="2:3" x14ac:dyDescent="0.25">
      <c r="B495" s="233">
        <f t="shared" si="7"/>
        <v>489</v>
      </c>
      <c r="C495" s="234">
        <v>25775348</v>
      </c>
    </row>
    <row r="496" spans="2:3" x14ac:dyDescent="0.25">
      <c r="B496" s="233">
        <f t="shared" si="7"/>
        <v>490</v>
      </c>
      <c r="C496" s="234">
        <v>-122617</v>
      </c>
    </row>
    <row r="497" spans="2:3" x14ac:dyDescent="0.25">
      <c r="B497" s="233">
        <f t="shared" si="7"/>
        <v>491</v>
      </c>
      <c r="C497" s="234">
        <v>695174</v>
      </c>
    </row>
    <row r="498" spans="2:3" x14ac:dyDescent="0.25">
      <c r="B498" s="233">
        <f t="shared" si="7"/>
        <v>492</v>
      </c>
      <c r="C498" s="234">
        <v>238632</v>
      </c>
    </row>
    <row r="499" spans="2:3" x14ac:dyDescent="0.25">
      <c r="B499" s="233">
        <f t="shared" si="7"/>
        <v>493</v>
      </c>
      <c r="C499" s="234">
        <v>173021</v>
      </c>
    </row>
    <row r="500" spans="2:3" x14ac:dyDescent="0.25">
      <c r="B500" s="233">
        <f t="shared" si="7"/>
        <v>494</v>
      </c>
      <c r="C500" s="234">
        <v>2296374</v>
      </c>
    </row>
    <row r="501" spans="2:3" x14ac:dyDescent="0.25">
      <c r="B501" s="233">
        <f t="shared" si="7"/>
        <v>495</v>
      </c>
      <c r="C501" s="234">
        <v>7583085</v>
      </c>
    </row>
    <row r="502" spans="2:3" x14ac:dyDescent="0.25">
      <c r="B502" s="233">
        <f t="shared" si="7"/>
        <v>496</v>
      </c>
      <c r="C502" s="234">
        <v>57908874</v>
      </c>
    </row>
    <row r="503" spans="2:3" x14ac:dyDescent="0.25">
      <c r="B503" s="233">
        <f t="shared" si="7"/>
        <v>497</v>
      </c>
      <c r="C503" s="234">
        <v>1738457</v>
      </c>
    </row>
    <row r="504" spans="2:3" x14ac:dyDescent="0.25">
      <c r="B504" s="233">
        <f t="shared" si="7"/>
        <v>498</v>
      </c>
      <c r="C504" s="234">
        <v>975107</v>
      </c>
    </row>
    <row r="505" spans="2:3" x14ac:dyDescent="0.25">
      <c r="B505" s="233">
        <f t="shared" si="7"/>
        <v>499</v>
      </c>
      <c r="C505" s="234">
        <v>54892722</v>
      </c>
    </row>
    <row r="506" spans="2:3" x14ac:dyDescent="0.25">
      <c r="B506" s="233">
        <f t="shared" si="7"/>
        <v>500</v>
      </c>
      <c r="C506" s="234">
        <v>102589</v>
      </c>
    </row>
    <row r="507" spans="2:3" x14ac:dyDescent="0.25">
      <c r="B507" s="233">
        <f t="shared" si="7"/>
        <v>501</v>
      </c>
      <c r="C507" s="234">
        <v>-3055</v>
      </c>
    </row>
    <row r="508" spans="2:3" x14ac:dyDescent="0.25">
      <c r="B508" s="233">
        <f t="shared" si="7"/>
        <v>502</v>
      </c>
      <c r="C508" s="234">
        <v>1363126</v>
      </c>
    </row>
    <row r="509" spans="2:3" x14ac:dyDescent="0.25">
      <c r="B509" s="233">
        <f t="shared" si="7"/>
        <v>503</v>
      </c>
      <c r="C509" s="234">
        <v>684715</v>
      </c>
    </row>
    <row r="510" spans="2:3" x14ac:dyDescent="0.25">
      <c r="B510" s="233">
        <f t="shared" si="7"/>
        <v>504</v>
      </c>
      <c r="C510" s="234">
        <v>4951206</v>
      </c>
    </row>
    <row r="511" spans="2:3" x14ac:dyDescent="0.25">
      <c r="B511" s="233">
        <f t="shared" si="7"/>
        <v>505</v>
      </c>
      <c r="C511" s="234">
        <v>233630</v>
      </c>
    </row>
    <row r="512" spans="2:3" x14ac:dyDescent="0.25">
      <c r="B512" s="233">
        <f t="shared" si="7"/>
        <v>506</v>
      </c>
      <c r="C512" s="234">
        <v>47198</v>
      </c>
    </row>
    <row r="513" spans="2:3" x14ac:dyDescent="0.25">
      <c r="B513" s="233">
        <f t="shared" si="7"/>
        <v>507</v>
      </c>
      <c r="C513" s="234">
        <v>105442</v>
      </c>
    </row>
    <row r="514" spans="2:3" x14ac:dyDescent="0.25">
      <c r="B514" s="233">
        <f t="shared" si="7"/>
        <v>508</v>
      </c>
      <c r="C514" s="234">
        <v>8726771</v>
      </c>
    </row>
    <row r="515" spans="2:3" x14ac:dyDescent="0.25">
      <c r="B515" s="233">
        <f t="shared" si="7"/>
        <v>509</v>
      </c>
      <c r="C515" s="234">
        <v>-12487</v>
      </c>
    </row>
    <row r="516" spans="2:3" x14ac:dyDescent="0.25">
      <c r="B516" s="233">
        <f t="shared" si="7"/>
        <v>510</v>
      </c>
      <c r="C516" s="234">
        <v>-37638</v>
      </c>
    </row>
    <row r="517" spans="2:3" x14ac:dyDescent="0.25">
      <c r="B517" s="233">
        <f t="shared" si="7"/>
        <v>511</v>
      </c>
      <c r="C517" s="234">
        <v>-150579</v>
      </c>
    </row>
    <row r="518" spans="2:3" x14ac:dyDescent="0.25">
      <c r="B518" s="233">
        <f t="shared" si="7"/>
        <v>512</v>
      </c>
      <c r="C518" s="234">
        <v>122052</v>
      </c>
    </row>
    <row r="519" spans="2:3" x14ac:dyDescent="0.25">
      <c r="B519" s="233">
        <f t="shared" si="7"/>
        <v>513</v>
      </c>
      <c r="C519" s="234">
        <v>-56652</v>
      </c>
    </row>
    <row r="520" spans="2:3" x14ac:dyDescent="0.25">
      <c r="B520" s="233">
        <f t="shared" si="7"/>
        <v>514</v>
      </c>
      <c r="C520" s="234">
        <v>-690666</v>
      </c>
    </row>
    <row r="521" spans="2:3" x14ac:dyDescent="0.25">
      <c r="B521" s="233">
        <f t="shared" ref="B521:B584" si="8">B520+1</f>
        <v>515</v>
      </c>
      <c r="C521" s="234">
        <v>3753742</v>
      </c>
    </row>
    <row r="522" spans="2:3" x14ac:dyDescent="0.25">
      <c r="B522" s="233">
        <f t="shared" si="8"/>
        <v>516</v>
      </c>
      <c r="C522" s="234">
        <v>370899</v>
      </c>
    </row>
    <row r="523" spans="2:3" x14ac:dyDescent="0.25">
      <c r="B523" s="233">
        <f t="shared" si="8"/>
        <v>517</v>
      </c>
      <c r="C523" s="234">
        <v>149673</v>
      </c>
    </row>
    <row r="524" spans="2:3" x14ac:dyDescent="0.25">
      <c r="B524" s="233">
        <f t="shared" si="8"/>
        <v>518</v>
      </c>
      <c r="C524" s="234">
        <v>76822</v>
      </c>
    </row>
    <row r="525" spans="2:3" x14ac:dyDescent="0.25">
      <c r="B525" s="233">
        <f t="shared" si="8"/>
        <v>519</v>
      </c>
      <c r="C525" s="234">
        <v>382555</v>
      </c>
    </row>
    <row r="526" spans="2:3" x14ac:dyDescent="0.25">
      <c r="B526" s="233">
        <f t="shared" si="8"/>
        <v>520</v>
      </c>
      <c r="C526" s="234">
        <v>189931</v>
      </c>
    </row>
    <row r="527" spans="2:3" x14ac:dyDescent="0.25">
      <c r="B527" s="233">
        <f t="shared" si="8"/>
        <v>521</v>
      </c>
      <c r="C527" s="234">
        <v>334106</v>
      </c>
    </row>
    <row r="528" spans="2:3" x14ac:dyDescent="0.25">
      <c r="B528" s="233">
        <f t="shared" si="8"/>
        <v>522</v>
      </c>
      <c r="C528" s="234">
        <v>160023</v>
      </c>
    </row>
    <row r="529" spans="2:3" x14ac:dyDescent="0.25">
      <c r="B529" s="233">
        <f t="shared" si="8"/>
        <v>523</v>
      </c>
      <c r="C529" s="234">
        <v>83193</v>
      </c>
    </row>
    <row r="530" spans="2:3" x14ac:dyDescent="0.25">
      <c r="B530" s="233">
        <f t="shared" si="8"/>
        <v>524</v>
      </c>
      <c r="C530" s="234">
        <v>-67009</v>
      </c>
    </row>
    <row r="531" spans="2:3" x14ac:dyDescent="0.25">
      <c r="B531" s="233">
        <f t="shared" si="8"/>
        <v>525</v>
      </c>
      <c r="C531" s="234">
        <v>210074</v>
      </c>
    </row>
    <row r="532" spans="2:3" x14ac:dyDescent="0.25">
      <c r="B532" s="233">
        <f t="shared" si="8"/>
        <v>526</v>
      </c>
      <c r="C532" s="234">
        <v>9999483</v>
      </c>
    </row>
    <row r="533" spans="2:3" x14ac:dyDescent="0.25">
      <c r="B533" s="233">
        <f t="shared" si="8"/>
        <v>527</v>
      </c>
      <c r="C533" s="234">
        <v>255274</v>
      </c>
    </row>
    <row r="534" spans="2:3" x14ac:dyDescent="0.25">
      <c r="B534" s="233">
        <f t="shared" si="8"/>
        <v>528</v>
      </c>
      <c r="C534" s="234">
        <v>43531</v>
      </c>
    </row>
    <row r="535" spans="2:3" x14ac:dyDescent="0.25">
      <c r="B535" s="233">
        <f t="shared" si="8"/>
        <v>529</v>
      </c>
      <c r="C535" s="234">
        <v>-136608.25400000002</v>
      </c>
    </row>
    <row r="536" spans="2:3" x14ac:dyDescent="0.25">
      <c r="B536" s="233">
        <f t="shared" si="8"/>
        <v>530</v>
      </c>
      <c r="C536" s="234">
        <v>-92697.722100999992</v>
      </c>
    </row>
    <row r="537" spans="2:3" x14ac:dyDescent="0.25">
      <c r="B537" s="233">
        <f t="shared" si="8"/>
        <v>531</v>
      </c>
      <c r="C537" s="234">
        <v>3273028</v>
      </c>
    </row>
    <row r="538" spans="2:3" x14ac:dyDescent="0.25">
      <c r="B538" s="233">
        <f t="shared" si="8"/>
        <v>532</v>
      </c>
      <c r="C538" s="234">
        <v>494340</v>
      </c>
    </row>
    <row r="539" spans="2:3" x14ac:dyDescent="0.25">
      <c r="B539" s="233">
        <f t="shared" si="8"/>
        <v>533</v>
      </c>
      <c r="C539" s="234">
        <v>-54548</v>
      </c>
    </row>
    <row r="540" spans="2:3" x14ac:dyDescent="0.25">
      <c r="B540" s="233">
        <f t="shared" si="8"/>
        <v>534</v>
      </c>
      <c r="C540" s="234">
        <v>7213519</v>
      </c>
    </row>
    <row r="541" spans="2:3" x14ac:dyDescent="0.25">
      <c r="B541" s="233">
        <f t="shared" si="8"/>
        <v>535</v>
      </c>
      <c r="C541" s="234">
        <v>187081</v>
      </c>
    </row>
    <row r="542" spans="2:3" x14ac:dyDescent="0.25">
      <c r="B542" s="233">
        <f t="shared" si="8"/>
        <v>536</v>
      </c>
      <c r="C542" s="234">
        <v>277418</v>
      </c>
    </row>
    <row r="543" spans="2:3" x14ac:dyDescent="0.25">
      <c r="B543" s="233">
        <f t="shared" si="8"/>
        <v>537</v>
      </c>
      <c r="C543" s="234">
        <v>668099</v>
      </c>
    </row>
    <row r="544" spans="2:3" x14ac:dyDescent="0.25">
      <c r="B544" s="233">
        <f t="shared" si="8"/>
        <v>538</v>
      </c>
      <c r="C544" s="234">
        <v>189663</v>
      </c>
    </row>
    <row r="545" spans="2:3" x14ac:dyDescent="0.25">
      <c r="B545" s="233">
        <f t="shared" si="8"/>
        <v>539</v>
      </c>
      <c r="C545" s="234">
        <v>739756</v>
      </c>
    </row>
    <row r="546" spans="2:3" x14ac:dyDescent="0.25">
      <c r="B546" s="233">
        <f t="shared" si="8"/>
        <v>540</v>
      </c>
      <c r="C546" s="234">
        <v>121476</v>
      </c>
    </row>
    <row r="547" spans="2:3" x14ac:dyDescent="0.25">
      <c r="B547" s="233">
        <f t="shared" si="8"/>
        <v>541</v>
      </c>
      <c r="C547" s="234">
        <v>-22679</v>
      </c>
    </row>
    <row r="548" spans="2:3" x14ac:dyDescent="0.25">
      <c r="B548" s="233">
        <f t="shared" si="8"/>
        <v>542</v>
      </c>
      <c r="C548" s="234">
        <v>66555</v>
      </c>
    </row>
    <row r="549" spans="2:3" x14ac:dyDescent="0.25">
      <c r="B549" s="233">
        <f t="shared" si="8"/>
        <v>543</v>
      </c>
      <c r="C549" s="234">
        <v>160760</v>
      </c>
    </row>
    <row r="550" spans="2:3" x14ac:dyDescent="0.25">
      <c r="B550" s="233">
        <f t="shared" si="8"/>
        <v>544</v>
      </c>
      <c r="C550" s="234">
        <v>152967</v>
      </c>
    </row>
    <row r="551" spans="2:3" x14ac:dyDescent="0.25">
      <c r="B551" s="233">
        <f t="shared" si="8"/>
        <v>545</v>
      </c>
      <c r="C551" s="234">
        <v>-929812</v>
      </c>
    </row>
    <row r="552" spans="2:3" x14ac:dyDescent="0.25">
      <c r="B552" s="233">
        <f t="shared" si="8"/>
        <v>546</v>
      </c>
      <c r="C552" s="234">
        <v>166276</v>
      </c>
    </row>
    <row r="553" spans="2:3" x14ac:dyDescent="0.25">
      <c r="B553" s="233">
        <f t="shared" si="8"/>
        <v>547</v>
      </c>
      <c r="C553" s="234">
        <v>201621</v>
      </c>
    </row>
    <row r="554" spans="2:3" x14ac:dyDescent="0.25">
      <c r="B554" s="233">
        <f t="shared" si="8"/>
        <v>548</v>
      </c>
      <c r="C554" s="234">
        <v>119711</v>
      </c>
    </row>
    <row r="555" spans="2:3" x14ac:dyDescent="0.25">
      <c r="B555" s="233">
        <f t="shared" si="8"/>
        <v>549</v>
      </c>
      <c r="C555" s="234">
        <v>102296</v>
      </c>
    </row>
    <row r="556" spans="2:3" x14ac:dyDescent="0.25">
      <c r="B556" s="233">
        <f t="shared" si="8"/>
        <v>550</v>
      </c>
      <c r="C556" s="234">
        <v>225905</v>
      </c>
    </row>
    <row r="557" spans="2:3" x14ac:dyDescent="0.25">
      <c r="B557" s="233">
        <f t="shared" si="8"/>
        <v>551</v>
      </c>
      <c r="C557" s="234">
        <v>-110712</v>
      </c>
    </row>
    <row r="558" spans="2:3" x14ac:dyDescent="0.25">
      <c r="B558" s="233">
        <f t="shared" si="8"/>
        <v>552</v>
      </c>
      <c r="C558" s="234">
        <v>215090</v>
      </c>
    </row>
    <row r="559" spans="2:3" x14ac:dyDescent="0.25">
      <c r="B559" s="233">
        <f t="shared" si="8"/>
        <v>553</v>
      </c>
      <c r="C559" s="234">
        <v>320421.69818092813</v>
      </c>
    </row>
    <row r="560" spans="2:3" x14ac:dyDescent="0.25">
      <c r="B560" s="233">
        <f t="shared" si="8"/>
        <v>554</v>
      </c>
      <c r="C560" s="234">
        <v>1154500</v>
      </c>
    </row>
    <row r="561" spans="2:3" x14ac:dyDescent="0.25">
      <c r="B561" s="233">
        <f t="shared" si="8"/>
        <v>555</v>
      </c>
      <c r="C561" s="234">
        <v>483281</v>
      </c>
    </row>
    <row r="562" spans="2:3" x14ac:dyDescent="0.25">
      <c r="B562" s="233">
        <f t="shared" si="8"/>
        <v>556</v>
      </c>
      <c r="C562" s="234">
        <v>-72547</v>
      </c>
    </row>
    <row r="563" spans="2:3" x14ac:dyDescent="0.25">
      <c r="B563" s="233">
        <f t="shared" si="8"/>
        <v>557</v>
      </c>
      <c r="C563" s="234">
        <v>208426</v>
      </c>
    </row>
    <row r="564" spans="2:3" x14ac:dyDescent="0.25">
      <c r="B564" s="233">
        <f t="shared" si="8"/>
        <v>558</v>
      </c>
      <c r="C564" s="234">
        <v>5633961</v>
      </c>
    </row>
    <row r="565" spans="2:3" x14ac:dyDescent="0.25">
      <c r="B565" s="233">
        <f t="shared" si="8"/>
        <v>559</v>
      </c>
      <c r="C565" s="234">
        <v>4548288</v>
      </c>
    </row>
    <row r="566" spans="2:3" x14ac:dyDescent="0.25">
      <c r="B566" s="233">
        <f t="shared" si="8"/>
        <v>560</v>
      </c>
      <c r="C566" s="234">
        <v>-47661</v>
      </c>
    </row>
    <row r="567" spans="2:3" x14ac:dyDescent="0.25">
      <c r="B567" s="233">
        <f t="shared" si="8"/>
        <v>561</v>
      </c>
      <c r="C567" s="234">
        <v>807968</v>
      </c>
    </row>
    <row r="568" spans="2:3" x14ac:dyDescent="0.25">
      <c r="B568" s="233">
        <f t="shared" si="8"/>
        <v>562</v>
      </c>
      <c r="C568" s="234">
        <v>-55687604</v>
      </c>
    </row>
    <row r="569" spans="2:3" x14ac:dyDescent="0.25">
      <c r="B569" s="233">
        <f t="shared" si="8"/>
        <v>563</v>
      </c>
      <c r="C569" s="234">
        <v>690760</v>
      </c>
    </row>
    <row r="570" spans="2:3" x14ac:dyDescent="0.25">
      <c r="B570" s="233">
        <f t="shared" si="8"/>
        <v>564</v>
      </c>
      <c r="C570" s="234">
        <v>19874</v>
      </c>
    </row>
    <row r="571" spans="2:3" x14ac:dyDescent="0.25">
      <c r="B571" s="233">
        <f t="shared" si="8"/>
        <v>565</v>
      </c>
      <c r="C571" s="234">
        <v>5035896</v>
      </c>
    </row>
    <row r="572" spans="2:3" x14ac:dyDescent="0.25">
      <c r="B572" s="233">
        <f t="shared" si="8"/>
        <v>566</v>
      </c>
      <c r="C572" s="234">
        <v>614865</v>
      </c>
    </row>
    <row r="573" spans="2:3" x14ac:dyDescent="0.25">
      <c r="B573" s="233">
        <f t="shared" si="8"/>
        <v>567</v>
      </c>
      <c r="C573" s="234">
        <v>54739140</v>
      </c>
    </row>
    <row r="574" spans="2:3" x14ac:dyDescent="0.25">
      <c r="B574" s="233">
        <f t="shared" si="8"/>
        <v>568</v>
      </c>
      <c r="C574" s="234">
        <v>648056</v>
      </c>
    </row>
    <row r="575" spans="2:3" x14ac:dyDescent="0.25">
      <c r="B575" s="233">
        <f t="shared" si="8"/>
        <v>569</v>
      </c>
      <c r="C575" s="234">
        <v>5725421</v>
      </c>
    </row>
    <row r="576" spans="2:3" x14ac:dyDescent="0.25">
      <c r="B576" s="233">
        <f t="shared" si="8"/>
        <v>570</v>
      </c>
      <c r="C576" s="234">
        <v>-34257</v>
      </c>
    </row>
    <row r="577" spans="2:3" x14ac:dyDescent="0.25">
      <c r="B577" s="233">
        <f t="shared" si="8"/>
        <v>571</v>
      </c>
      <c r="C577" s="234">
        <v>-119613</v>
      </c>
    </row>
    <row r="578" spans="2:3" x14ac:dyDescent="0.25">
      <c r="B578" s="233">
        <f t="shared" si="8"/>
        <v>572</v>
      </c>
      <c r="C578" s="234">
        <v>577081</v>
      </c>
    </row>
    <row r="579" spans="2:3" x14ac:dyDescent="0.25">
      <c r="B579" s="233">
        <f t="shared" si="8"/>
        <v>573</v>
      </c>
      <c r="C579" s="234">
        <v>31290</v>
      </c>
    </row>
    <row r="580" spans="2:3" x14ac:dyDescent="0.25">
      <c r="B580" s="233">
        <f t="shared" si="8"/>
        <v>574</v>
      </c>
      <c r="C580" s="234">
        <v>219036</v>
      </c>
    </row>
    <row r="581" spans="2:3" x14ac:dyDescent="0.25">
      <c r="B581" s="233">
        <f t="shared" si="8"/>
        <v>575</v>
      </c>
      <c r="C581" s="234">
        <v>-1639157.1780937708</v>
      </c>
    </row>
    <row r="582" spans="2:3" x14ac:dyDescent="0.25">
      <c r="B582" s="233">
        <f t="shared" si="8"/>
        <v>576</v>
      </c>
      <c r="C582" s="234">
        <v>7860386</v>
      </c>
    </row>
    <row r="583" spans="2:3" x14ac:dyDescent="0.25">
      <c r="B583" s="233">
        <f t="shared" si="8"/>
        <v>577</v>
      </c>
      <c r="C583" s="234">
        <v>3648227</v>
      </c>
    </row>
    <row r="584" spans="2:3" x14ac:dyDescent="0.25">
      <c r="B584" s="233">
        <f t="shared" si="8"/>
        <v>578</v>
      </c>
      <c r="C584" s="234">
        <v>5613239</v>
      </c>
    </row>
    <row r="585" spans="2:3" x14ac:dyDescent="0.25">
      <c r="B585" s="233">
        <f t="shared" ref="B585:B648" si="9">B584+1</f>
        <v>579</v>
      </c>
      <c r="C585" s="234">
        <v>14572</v>
      </c>
    </row>
    <row r="586" spans="2:3" x14ac:dyDescent="0.25">
      <c r="B586" s="233">
        <f t="shared" si="9"/>
        <v>580</v>
      </c>
      <c r="C586" s="234">
        <v>-152445</v>
      </c>
    </row>
    <row r="587" spans="2:3" x14ac:dyDescent="0.25">
      <c r="B587" s="233">
        <f t="shared" si="9"/>
        <v>581</v>
      </c>
      <c r="C587" s="234">
        <v>-6873534</v>
      </c>
    </row>
    <row r="588" spans="2:3" x14ac:dyDescent="0.25">
      <c r="B588" s="233">
        <f t="shared" si="9"/>
        <v>582</v>
      </c>
      <c r="C588" s="234">
        <v>16958221</v>
      </c>
    </row>
    <row r="589" spans="2:3" x14ac:dyDescent="0.25">
      <c r="B589" s="233">
        <f t="shared" si="9"/>
        <v>583</v>
      </c>
      <c r="C589" s="234">
        <v>5626608</v>
      </c>
    </row>
    <row r="590" spans="2:3" x14ac:dyDescent="0.25">
      <c r="B590" s="233">
        <f t="shared" si="9"/>
        <v>584</v>
      </c>
      <c r="C590" s="234">
        <v>313500</v>
      </c>
    </row>
    <row r="591" spans="2:3" x14ac:dyDescent="0.25">
      <c r="B591" s="233">
        <f t="shared" si="9"/>
        <v>585</v>
      </c>
      <c r="C591" s="234">
        <v>31940</v>
      </c>
    </row>
    <row r="592" spans="2:3" x14ac:dyDescent="0.25">
      <c r="B592" s="233">
        <f t="shared" si="9"/>
        <v>586</v>
      </c>
      <c r="C592" s="234">
        <v>75591</v>
      </c>
    </row>
    <row r="593" spans="2:3" x14ac:dyDescent="0.25">
      <c r="B593" s="233">
        <f t="shared" si="9"/>
        <v>587</v>
      </c>
      <c r="C593" s="234">
        <v>-25058.5455</v>
      </c>
    </row>
    <row r="594" spans="2:3" x14ac:dyDescent="0.25">
      <c r="B594" s="233">
        <f t="shared" si="9"/>
        <v>588</v>
      </c>
      <c r="C594" s="234">
        <v>-5368326</v>
      </c>
    </row>
    <row r="595" spans="2:3" x14ac:dyDescent="0.25">
      <c r="B595" s="233">
        <f t="shared" si="9"/>
        <v>589</v>
      </c>
      <c r="C595" s="234">
        <v>25810133</v>
      </c>
    </row>
    <row r="596" spans="2:3" x14ac:dyDescent="0.25">
      <c r="B596" s="233">
        <f t="shared" si="9"/>
        <v>590</v>
      </c>
      <c r="C596" s="234">
        <v>-80324</v>
      </c>
    </row>
    <row r="597" spans="2:3" x14ac:dyDescent="0.25">
      <c r="B597" s="233">
        <f t="shared" si="9"/>
        <v>591</v>
      </c>
      <c r="C597" s="234">
        <v>761365</v>
      </c>
    </row>
    <row r="598" spans="2:3" x14ac:dyDescent="0.25">
      <c r="B598" s="233">
        <f t="shared" si="9"/>
        <v>592</v>
      </c>
      <c r="C598" s="234">
        <v>294491</v>
      </c>
    </row>
    <row r="599" spans="2:3" x14ac:dyDescent="0.25">
      <c r="B599" s="233">
        <f t="shared" si="9"/>
        <v>593</v>
      </c>
      <c r="C599" s="234">
        <v>213345</v>
      </c>
    </row>
    <row r="600" spans="2:3" x14ac:dyDescent="0.25">
      <c r="B600" s="233">
        <f t="shared" si="9"/>
        <v>594</v>
      </c>
      <c r="C600" s="234">
        <v>2261918</v>
      </c>
    </row>
    <row r="601" spans="2:3" x14ac:dyDescent="0.25">
      <c r="B601" s="233">
        <f t="shared" si="9"/>
        <v>595</v>
      </c>
      <c r="C601" s="234">
        <v>7581851</v>
      </c>
    </row>
    <row r="602" spans="2:3" x14ac:dyDescent="0.25">
      <c r="B602" s="233">
        <f t="shared" si="9"/>
        <v>596</v>
      </c>
      <c r="C602" s="234">
        <v>57933447</v>
      </c>
    </row>
    <row r="603" spans="2:3" x14ac:dyDescent="0.25">
      <c r="B603" s="233">
        <f t="shared" si="9"/>
        <v>597</v>
      </c>
      <c r="C603" s="234">
        <v>1731841</v>
      </c>
    </row>
    <row r="604" spans="2:3" x14ac:dyDescent="0.25">
      <c r="B604" s="233">
        <f t="shared" si="9"/>
        <v>598</v>
      </c>
      <c r="C604" s="234">
        <v>983676</v>
      </c>
    </row>
    <row r="605" spans="2:3" x14ac:dyDescent="0.25">
      <c r="B605" s="233">
        <f t="shared" si="9"/>
        <v>599</v>
      </c>
      <c r="C605" s="234">
        <v>54866871</v>
      </c>
    </row>
    <row r="606" spans="2:3" x14ac:dyDescent="0.25">
      <c r="B606" s="233">
        <f t="shared" si="9"/>
        <v>600</v>
      </c>
      <c r="C606" s="234">
        <v>74928</v>
      </c>
    </row>
    <row r="607" spans="2:3" x14ac:dyDescent="0.25">
      <c r="B607" s="233">
        <f t="shared" si="9"/>
        <v>601</v>
      </c>
      <c r="C607" s="234">
        <v>50430</v>
      </c>
    </row>
    <row r="608" spans="2:3" x14ac:dyDescent="0.25">
      <c r="B608" s="233">
        <f t="shared" si="9"/>
        <v>602</v>
      </c>
      <c r="C608" s="234">
        <v>1417392</v>
      </c>
    </row>
    <row r="609" spans="2:3" x14ac:dyDescent="0.25">
      <c r="B609" s="233">
        <f t="shared" si="9"/>
        <v>603</v>
      </c>
      <c r="C609" s="234">
        <v>654028</v>
      </c>
    </row>
    <row r="610" spans="2:3" x14ac:dyDescent="0.25">
      <c r="B610" s="233">
        <f t="shared" si="9"/>
        <v>604</v>
      </c>
      <c r="C610" s="234">
        <v>4982291</v>
      </c>
    </row>
    <row r="611" spans="2:3" x14ac:dyDescent="0.25">
      <c r="B611" s="233">
        <f t="shared" si="9"/>
        <v>605</v>
      </c>
      <c r="C611" s="234">
        <v>233820</v>
      </c>
    </row>
    <row r="612" spans="2:3" x14ac:dyDescent="0.25">
      <c r="B612" s="233">
        <f t="shared" si="9"/>
        <v>606</v>
      </c>
      <c r="C612" s="234">
        <v>24428</v>
      </c>
    </row>
    <row r="613" spans="2:3" x14ac:dyDescent="0.25">
      <c r="B613" s="233">
        <f t="shared" si="9"/>
        <v>607</v>
      </c>
      <c r="C613" s="234">
        <v>104469</v>
      </c>
    </row>
    <row r="614" spans="2:3" x14ac:dyDescent="0.25">
      <c r="B614" s="233">
        <f t="shared" si="9"/>
        <v>608</v>
      </c>
      <c r="C614" s="234">
        <v>8787401</v>
      </c>
    </row>
    <row r="615" spans="2:3" x14ac:dyDescent="0.25">
      <c r="B615" s="233">
        <f t="shared" si="9"/>
        <v>609</v>
      </c>
      <c r="C615" s="234">
        <v>25477</v>
      </c>
    </row>
    <row r="616" spans="2:3" x14ac:dyDescent="0.25">
      <c r="B616" s="233">
        <f t="shared" si="9"/>
        <v>610</v>
      </c>
      <c r="C616" s="234">
        <v>-81567</v>
      </c>
    </row>
    <row r="617" spans="2:3" x14ac:dyDescent="0.25">
      <c r="B617" s="233">
        <f t="shared" si="9"/>
        <v>611</v>
      </c>
      <c r="C617" s="234">
        <v>-157048</v>
      </c>
    </row>
    <row r="618" spans="2:3" x14ac:dyDescent="0.25">
      <c r="B618" s="233">
        <f t="shared" si="9"/>
        <v>612</v>
      </c>
      <c r="C618" s="234">
        <v>144086</v>
      </c>
    </row>
    <row r="619" spans="2:3" x14ac:dyDescent="0.25">
      <c r="B619" s="233">
        <f t="shared" si="9"/>
        <v>613</v>
      </c>
      <c r="C619" s="234">
        <v>-97549</v>
      </c>
    </row>
    <row r="620" spans="2:3" x14ac:dyDescent="0.25">
      <c r="B620" s="233">
        <f t="shared" si="9"/>
        <v>614</v>
      </c>
      <c r="C620" s="234">
        <v>-676722</v>
      </c>
    </row>
    <row r="621" spans="2:3" x14ac:dyDescent="0.25">
      <c r="B621" s="233">
        <f t="shared" si="9"/>
        <v>615</v>
      </c>
      <c r="C621" s="234">
        <v>3723829</v>
      </c>
    </row>
    <row r="622" spans="2:3" x14ac:dyDescent="0.25">
      <c r="B622" s="233">
        <f t="shared" si="9"/>
        <v>616</v>
      </c>
      <c r="C622" s="234">
        <v>378495</v>
      </c>
    </row>
    <row r="623" spans="2:3" x14ac:dyDescent="0.25">
      <c r="B623" s="233">
        <f t="shared" si="9"/>
        <v>617</v>
      </c>
      <c r="C623" s="234">
        <v>190947</v>
      </c>
    </row>
    <row r="624" spans="2:3" x14ac:dyDescent="0.25">
      <c r="B624" s="233">
        <f t="shared" si="9"/>
        <v>618</v>
      </c>
      <c r="C624" s="234">
        <v>131353</v>
      </c>
    </row>
    <row r="625" spans="2:3" x14ac:dyDescent="0.25">
      <c r="B625" s="233">
        <f t="shared" si="9"/>
        <v>619</v>
      </c>
      <c r="C625" s="234">
        <v>333693</v>
      </c>
    </row>
    <row r="626" spans="2:3" x14ac:dyDescent="0.25">
      <c r="B626" s="233">
        <f t="shared" si="9"/>
        <v>620</v>
      </c>
      <c r="C626" s="234">
        <v>167280</v>
      </c>
    </row>
    <row r="627" spans="2:3" x14ac:dyDescent="0.25">
      <c r="B627" s="233">
        <f t="shared" si="9"/>
        <v>621</v>
      </c>
      <c r="C627" s="234">
        <v>297553</v>
      </c>
    </row>
    <row r="628" spans="2:3" x14ac:dyDescent="0.25">
      <c r="B628" s="233">
        <f t="shared" si="9"/>
        <v>622</v>
      </c>
      <c r="C628" s="234">
        <v>135502</v>
      </c>
    </row>
    <row r="629" spans="2:3" x14ac:dyDescent="0.25">
      <c r="B629" s="233">
        <f t="shared" si="9"/>
        <v>623</v>
      </c>
      <c r="C629" s="234">
        <v>133342</v>
      </c>
    </row>
    <row r="630" spans="2:3" x14ac:dyDescent="0.25">
      <c r="B630" s="233">
        <f t="shared" si="9"/>
        <v>624</v>
      </c>
      <c r="C630" s="234">
        <v>-116943</v>
      </c>
    </row>
    <row r="631" spans="2:3" x14ac:dyDescent="0.25">
      <c r="B631" s="233">
        <f t="shared" si="9"/>
        <v>625</v>
      </c>
      <c r="C631" s="234">
        <v>215350</v>
      </c>
    </row>
    <row r="632" spans="2:3" x14ac:dyDescent="0.25">
      <c r="B632" s="233">
        <f t="shared" si="9"/>
        <v>626</v>
      </c>
      <c r="C632" s="234">
        <v>9987901</v>
      </c>
    </row>
    <row r="633" spans="2:3" x14ac:dyDescent="0.25">
      <c r="B633" s="233">
        <f t="shared" si="9"/>
        <v>627</v>
      </c>
      <c r="C633" s="234">
        <v>270133</v>
      </c>
    </row>
    <row r="634" spans="2:3" x14ac:dyDescent="0.25">
      <c r="B634" s="233">
        <f t="shared" si="9"/>
        <v>628</v>
      </c>
      <c r="C634" s="234">
        <v>58014</v>
      </c>
    </row>
    <row r="635" spans="2:3" x14ac:dyDescent="0.25">
      <c r="B635" s="233">
        <f t="shared" si="9"/>
        <v>629</v>
      </c>
      <c r="C635" s="234">
        <v>-117715.25400000002</v>
      </c>
    </row>
    <row r="636" spans="2:3" x14ac:dyDescent="0.25">
      <c r="B636" s="233">
        <f t="shared" si="9"/>
        <v>630</v>
      </c>
      <c r="C636" s="234">
        <v>-96047.722100999992</v>
      </c>
    </row>
    <row r="637" spans="2:3" x14ac:dyDescent="0.25">
      <c r="B637" s="233">
        <f t="shared" si="9"/>
        <v>631</v>
      </c>
      <c r="C637" s="234">
        <v>3305014</v>
      </c>
    </row>
    <row r="638" spans="2:3" x14ac:dyDescent="0.25">
      <c r="B638" s="233">
        <f t="shared" si="9"/>
        <v>632</v>
      </c>
      <c r="C638" s="234">
        <v>476691</v>
      </c>
    </row>
    <row r="639" spans="2:3" x14ac:dyDescent="0.25">
      <c r="B639" s="233">
        <f t="shared" si="9"/>
        <v>633</v>
      </c>
      <c r="C639" s="234">
        <v>-84339</v>
      </c>
    </row>
    <row r="640" spans="2:3" x14ac:dyDescent="0.25">
      <c r="B640" s="233">
        <f t="shared" si="9"/>
        <v>634</v>
      </c>
      <c r="C640" s="234">
        <v>7171405</v>
      </c>
    </row>
    <row r="641" spans="2:3" x14ac:dyDescent="0.25">
      <c r="B641" s="233">
        <f t="shared" si="9"/>
        <v>635</v>
      </c>
      <c r="C641" s="234">
        <v>214895</v>
      </c>
    </row>
    <row r="642" spans="2:3" x14ac:dyDescent="0.25">
      <c r="B642" s="233">
        <f t="shared" si="9"/>
        <v>636</v>
      </c>
      <c r="C642" s="234">
        <v>345158</v>
      </c>
    </row>
    <row r="643" spans="2:3" x14ac:dyDescent="0.25">
      <c r="B643" s="233">
        <f t="shared" si="9"/>
        <v>637</v>
      </c>
      <c r="C643" s="234">
        <v>702866</v>
      </c>
    </row>
    <row r="644" spans="2:3" x14ac:dyDescent="0.25">
      <c r="B644" s="233">
        <f t="shared" si="9"/>
        <v>638</v>
      </c>
      <c r="C644" s="234">
        <v>204510</v>
      </c>
    </row>
    <row r="645" spans="2:3" x14ac:dyDescent="0.25">
      <c r="B645" s="233">
        <f t="shared" si="9"/>
        <v>639</v>
      </c>
      <c r="C645" s="234">
        <v>720210</v>
      </c>
    </row>
    <row r="646" spans="2:3" x14ac:dyDescent="0.25">
      <c r="B646" s="233">
        <f t="shared" si="9"/>
        <v>640</v>
      </c>
      <c r="C646" s="234">
        <v>96870</v>
      </c>
    </row>
    <row r="647" spans="2:3" x14ac:dyDescent="0.25">
      <c r="B647" s="233">
        <f t="shared" si="9"/>
        <v>641</v>
      </c>
      <c r="C647" s="234">
        <v>10717</v>
      </c>
    </row>
    <row r="648" spans="2:3" x14ac:dyDescent="0.25">
      <c r="B648" s="233">
        <f t="shared" si="9"/>
        <v>642</v>
      </c>
      <c r="C648" s="234">
        <v>89082</v>
      </c>
    </row>
    <row r="649" spans="2:3" x14ac:dyDescent="0.25">
      <c r="B649" s="233">
        <f t="shared" ref="B649:B712" si="10">B648+1</f>
        <v>643</v>
      </c>
      <c r="C649" s="234">
        <v>178031</v>
      </c>
    </row>
    <row r="650" spans="2:3" x14ac:dyDescent="0.25">
      <c r="B650" s="233">
        <f t="shared" si="10"/>
        <v>644</v>
      </c>
      <c r="C650" s="234">
        <v>206340</v>
      </c>
    </row>
    <row r="651" spans="2:3" x14ac:dyDescent="0.25">
      <c r="B651" s="233">
        <f t="shared" si="10"/>
        <v>645</v>
      </c>
      <c r="C651" s="234">
        <v>-962204</v>
      </c>
    </row>
    <row r="652" spans="2:3" x14ac:dyDescent="0.25">
      <c r="B652" s="233">
        <f t="shared" si="10"/>
        <v>646</v>
      </c>
      <c r="C652" s="234">
        <v>192432</v>
      </c>
    </row>
    <row r="653" spans="2:3" x14ac:dyDescent="0.25">
      <c r="B653" s="233">
        <f t="shared" si="10"/>
        <v>647</v>
      </c>
      <c r="C653" s="234">
        <v>181709</v>
      </c>
    </row>
    <row r="654" spans="2:3" x14ac:dyDescent="0.25">
      <c r="B654" s="233">
        <f t="shared" si="10"/>
        <v>648</v>
      </c>
      <c r="C654" s="234">
        <v>112966</v>
      </c>
    </row>
    <row r="655" spans="2:3" x14ac:dyDescent="0.25">
      <c r="B655" s="233">
        <f t="shared" si="10"/>
        <v>649</v>
      </c>
      <c r="C655" s="234">
        <v>55709</v>
      </c>
    </row>
    <row r="656" spans="2:3" x14ac:dyDescent="0.25">
      <c r="B656" s="233">
        <f t="shared" si="10"/>
        <v>650</v>
      </c>
      <c r="C656" s="234">
        <v>272347</v>
      </c>
    </row>
    <row r="657" spans="2:3" x14ac:dyDescent="0.25">
      <c r="B657" s="233">
        <f t="shared" si="10"/>
        <v>651</v>
      </c>
      <c r="C657" s="234">
        <v>-104912</v>
      </c>
    </row>
    <row r="658" spans="2:3" x14ac:dyDescent="0.25">
      <c r="B658" s="233">
        <f t="shared" si="10"/>
        <v>652</v>
      </c>
      <c r="C658" s="234">
        <v>206185</v>
      </c>
    </row>
    <row r="659" spans="2:3" x14ac:dyDescent="0.25">
      <c r="B659" s="233">
        <f t="shared" si="10"/>
        <v>653</v>
      </c>
      <c r="C659" s="234">
        <v>345642.69818092813</v>
      </c>
    </row>
    <row r="660" spans="2:3" x14ac:dyDescent="0.25">
      <c r="B660" s="233">
        <f t="shared" si="10"/>
        <v>654</v>
      </c>
      <c r="C660" s="234">
        <v>1180047</v>
      </c>
    </row>
    <row r="661" spans="2:3" x14ac:dyDescent="0.25">
      <c r="B661" s="233">
        <f t="shared" si="10"/>
        <v>655</v>
      </c>
      <c r="C661" s="234">
        <v>530594</v>
      </c>
    </row>
    <row r="662" spans="2:3" x14ac:dyDescent="0.25">
      <c r="B662" s="233">
        <f t="shared" si="10"/>
        <v>656</v>
      </c>
      <c r="C662" s="234">
        <v>-121240</v>
      </c>
    </row>
    <row r="663" spans="2:3" x14ac:dyDescent="0.25">
      <c r="B663" s="233">
        <f t="shared" si="10"/>
        <v>657</v>
      </c>
      <c r="C663" s="234">
        <v>160564</v>
      </c>
    </row>
    <row r="664" spans="2:3" x14ac:dyDescent="0.25">
      <c r="B664" s="233">
        <f t="shared" si="10"/>
        <v>658</v>
      </c>
      <c r="C664" s="234">
        <v>5670244</v>
      </c>
    </row>
    <row r="665" spans="2:3" x14ac:dyDescent="0.25">
      <c r="B665" s="233">
        <f t="shared" si="10"/>
        <v>659</v>
      </c>
      <c r="C665" s="234">
        <v>4559746</v>
      </c>
    </row>
    <row r="666" spans="2:3" x14ac:dyDescent="0.25">
      <c r="B666" s="233">
        <f t="shared" si="10"/>
        <v>660</v>
      </c>
      <c r="C666" s="234">
        <v>15661</v>
      </c>
    </row>
    <row r="667" spans="2:3" x14ac:dyDescent="0.25">
      <c r="B667" s="233">
        <f t="shared" si="10"/>
        <v>661</v>
      </c>
      <c r="C667" s="234">
        <v>863332</v>
      </c>
    </row>
    <row r="668" spans="2:3" x14ac:dyDescent="0.25">
      <c r="B668" s="233">
        <f t="shared" si="10"/>
        <v>662</v>
      </c>
      <c r="C668" s="234">
        <v>-55725671</v>
      </c>
    </row>
    <row r="669" spans="2:3" x14ac:dyDescent="0.25">
      <c r="B669" s="233">
        <f t="shared" si="10"/>
        <v>663</v>
      </c>
      <c r="C669" s="234">
        <v>673192</v>
      </c>
    </row>
    <row r="670" spans="2:3" x14ac:dyDescent="0.25">
      <c r="B670" s="233">
        <f t="shared" si="10"/>
        <v>664</v>
      </c>
      <c r="C670" s="234">
        <v>75303</v>
      </c>
    </row>
    <row r="671" spans="2:3" x14ac:dyDescent="0.25">
      <c r="B671" s="233">
        <f t="shared" si="10"/>
        <v>665</v>
      </c>
      <c r="C671" s="234">
        <v>5002259</v>
      </c>
    </row>
    <row r="672" spans="2:3" x14ac:dyDescent="0.25">
      <c r="B672" s="233">
        <f t="shared" si="10"/>
        <v>666</v>
      </c>
      <c r="C672" s="234">
        <v>666889</v>
      </c>
    </row>
    <row r="673" spans="2:3" x14ac:dyDescent="0.25">
      <c r="B673" s="233">
        <f t="shared" si="10"/>
        <v>667</v>
      </c>
      <c r="C673" s="234">
        <v>54786096</v>
      </c>
    </row>
    <row r="674" spans="2:3" x14ac:dyDescent="0.25">
      <c r="B674" s="233">
        <f t="shared" si="10"/>
        <v>668</v>
      </c>
      <c r="C674" s="234">
        <v>715585</v>
      </c>
    </row>
    <row r="675" spans="2:3" x14ac:dyDescent="0.25">
      <c r="B675" s="233">
        <f t="shared" si="10"/>
        <v>669</v>
      </c>
      <c r="C675" s="234">
        <v>5750327</v>
      </c>
    </row>
    <row r="676" spans="2:3" x14ac:dyDescent="0.25">
      <c r="B676" s="233">
        <f t="shared" si="10"/>
        <v>670</v>
      </c>
      <c r="C676" s="234">
        <v>6466</v>
      </c>
    </row>
    <row r="677" spans="2:3" x14ac:dyDescent="0.25">
      <c r="B677" s="233">
        <f t="shared" si="10"/>
        <v>671</v>
      </c>
      <c r="C677" s="234">
        <v>-140792</v>
      </c>
    </row>
    <row r="678" spans="2:3" x14ac:dyDescent="0.25">
      <c r="B678" s="233">
        <f t="shared" si="10"/>
        <v>672</v>
      </c>
      <c r="C678" s="234">
        <v>608004</v>
      </c>
    </row>
    <row r="679" spans="2:3" x14ac:dyDescent="0.25">
      <c r="B679" s="233">
        <f t="shared" si="10"/>
        <v>673</v>
      </c>
      <c r="C679" s="234">
        <v>11515</v>
      </c>
    </row>
    <row r="680" spans="2:3" x14ac:dyDescent="0.25">
      <c r="B680" s="233">
        <f t="shared" si="10"/>
        <v>674</v>
      </c>
      <c r="C680" s="234">
        <v>202696</v>
      </c>
    </row>
    <row r="681" spans="2:3" x14ac:dyDescent="0.25">
      <c r="B681" s="233">
        <f t="shared" si="10"/>
        <v>675</v>
      </c>
      <c r="C681" s="234">
        <v>-1636008.1780937708</v>
      </c>
    </row>
    <row r="682" spans="2:3" x14ac:dyDescent="0.25">
      <c r="B682" s="233">
        <f t="shared" si="10"/>
        <v>676</v>
      </c>
      <c r="C682" s="234">
        <v>7853696</v>
      </c>
    </row>
    <row r="683" spans="2:3" x14ac:dyDescent="0.25">
      <c r="B683" s="233">
        <f t="shared" si="10"/>
        <v>677</v>
      </c>
      <c r="C683" s="234">
        <v>3611594</v>
      </c>
    </row>
    <row r="684" spans="2:3" x14ac:dyDescent="0.25">
      <c r="B684" s="233">
        <f t="shared" si="10"/>
        <v>678</v>
      </c>
      <c r="C684" s="234">
        <v>5657349</v>
      </c>
    </row>
    <row r="685" spans="2:3" x14ac:dyDescent="0.25">
      <c r="B685" s="233">
        <f t="shared" si="10"/>
        <v>679</v>
      </c>
      <c r="C685" s="234">
        <v>-2871</v>
      </c>
    </row>
    <row r="686" spans="2:3" x14ac:dyDescent="0.25">
      <c r="B686" s="233">
        <f t="shared" si="10"/>
        <v>680</v>
      </c>
      <c r="C686" s="234">
        <v>-132163</v>
      </c>
    </row>
    <row r="687" spans="2:3" x14ac:dyDescent="0.25">
      <c r="B687" s="233">
        <f t="shared" si="10"/>
        <v>681</v>
      </c>
      <c r="C687" s="234">
        <v>-6840877</v>
      </c>
    </row>
    <row r="688" spans="2:3" x14ac:dyDescent="0.25">
      <c r="B688" s="233">
        <f t="shared" si="10"/>
        <v>682</v>
      </c>
      <c r="C688" s="234">
        <v>17001366</v>
      </c>
    </row>
    <row r="689" spans="2:3" x14ac:dyDescent="0.25">
      <c r="B689" s="233">
        <f t="shared" si="10"/>
        <v>683</v>
      </c>
      <c r="C689" s="234">
        <v>5666891</v>
      </c>
    </row>
    <row r="690" spans="2:3" x14ac:dyDescent="0.25">
      <c r="B690" s="233">
        <f t="shared" si="10"/>
        <v>684</v>
      </c>
      <c r="C690" s="234">
        <v>266508</v>
      </c>
    </row>
    <row r="691" spans="2:3" x14ac:dyDescent="0.25">
      <c r="B691" s="233">
        <f t="shared" si="10"/>
        <v>685</v>
      </c>
      <c r="C691" s="234">
        <v>61866</v>
      </c>
    </row>
    <row r="692" spans="2:3" x14ac:dyDescent="0.25">
      <c r="B692" s="233">
        <f t="shared" si="10"/>
        <v>686</v>
      </c>
      <c r="C692" s="234">
        <v>110599</v>
      </c>
    </row>
    <row r="693" spans="2:3" x14ac:dyDescent="0.25">
      <c r="B693" s="233">
        <f t="shared" si="10"/>
        <v>687</v>
      </c>
      <c r="C693" s="234">
        <v>-38423.5455</v>
      </c>
    </row>
    <row r="694" spans="2:3" x14ac:dyDescent="0.25">
      <c r="B694" s="233">
        <f t="shared" si="10"/>
        <v>688</v>
      </c>
      <c r="C694" s="234">
        <v>-5403256</v>
      </c>
    </row>
    <row r="695" spans="2:3" x14ac:dyDescent="0.25">
      <c r="B695" s="233">
        <f t="shared" si="10"/>
        <v>689</v>
      </c>
      <c r="C695" s="234">
        <v>25812339</v>
      </c>
    </row>
    <row r="696" spans="2:3" x14ac:dyDescent="0.25">
      <c r="B696" s="233">
        <f t="shared" si="10"/>
        <v>690</v>
      </c>
      <c r="C696" s="234">
        <v>-32270</v>
      </c>
    </row>
    <row r="697" spans="2:3" x14ac:dyDescent="0.25">
      <c r="B697" s="233">
        <f t="shared" si="10"/>
        <v>691</v>
      </c>
      <c r="C697" s="234">
        <v>812601</v>
      </c>
    </row>
    <row r="698" spans="2:3" x14ac:dyDescent="0.25">
      <c r="B698" s="233">
        <f t="shared" si="10"/>
        <v>692</v>
      </c>
      <c r="C698" s="234">
        <v>345142</v>
      </c>
    </row>
    <row r="699" spans="2:3" x14ac:dyDescent="0.25">
      <c r="B699" s="233">
        <f t="shared" si="10"/>
        <v>693</v>
      </c>
      <c r="C699" s="234">
        <v>260146</v>
      </c>
    </row>
    <row r="700" spans="2:3" x14ac:dyDescent="0.25">
      <c r="B700" s="233">
        <f t="shared" si="10"/>
        <v>694</v>
      </c>
      <c r="C700" s="234">
        <v>2265006</v>
      </c>
    </row>
    <row r="701" spans="2:3" x14ac:dyDescent="0.25">
      <c r="B701" s="233">
        <f t="shared" si="10"/>
        <v>695</v>
      </c>
      <c r="C701" s="234">
        <v>7537265</v>
      </c>
    </row>
    <row r="702" spans="2:3" x14ac:dyDescent="0.25">
      <c r="B702" s="233">
        <f t="shared" si="10"/>
        <v>696</v>
      </c>
      <c r="C702" s="234">
        <v>57885003</v>
      </c>
    </row>
    <row r="703" spans="2:3" x14ac:dyDescent="0.25">
      <c r="B703" s="233">
        <f t="shared" si="10"/>
        <v>697</v>
      </c>
      <c r="C703" s="234">
        <v>1754661</v>
      </c>
    </row>
    <row r="704" spans="2:3" x14ac:dyDescent="0.25">
      <c r="B704" s="233">
        <f t="shared" si="10"/>
        <v>698</v>
      </c>
      <c r="C704" s="234">
        <v>984158</v>
      </c>
    </row>
    <row r="705" spans="2:3" x14ac:dyDescent="0.25">
      <c r="B705" s="233">
        <f t="shared" si="10"/>
        <v>699</v>
      </c>
      <c r="C705" s="234">
        <v>54827286</v>
      </c>
    </row>
    <row r="706" spans="2:3" x14ac:dyDescent="0.25">
      <c r="B706" s="233">
        <f t="shared" si="10"/>
        <v>700</v>
      </c>
      <c r="C706" s="234">
        <v>81364</v>
      </c>
    </row>
    <row r="707" spans="2:3" x14ac:dyDescent="0.25">
      <c r="B707" s="233">
        <f t="shared" si="10"/>
        <v>701</v>
      </c>
      <c r="C707" s="234">
        <v>42611</v>
      </c>
    </row>
    <row r="708" spans="2:3" x14ac:dyDescent="0.25">
      <c r="B708" s="233">
        <f t="shared" si="10"/>
        <v>702</v>
      </c>
      <c r="C708" s="234">
        <v>1480839</v>
      </c>
    </row>
    <row r="709" spans="2:3" x14ac:dyDescent="0.25">
      <c r="B709" s="233">
        <f t="shared" si="10"/>
        <v>703</v>
      </c>
      <c r="C709" s="234">
        <v>693554</v>
      </c>
    </row>
    <row r="710" spans="2:3" x14ac:dyDescent="0.25">
      <c r="B710" s="233">
        <f t="shared" si="10"/>
        <v>704</v>
      </c>
      <c r="C710" s="234">
        <v>4967664</v>
      </c>
    </row>
    <row r="711" spans="2:3" x14ac:dyDescent="0.25">
      <c r="B711" s="233">
        <f t="shared" si="10"/>
        <v>705</v>
      </c>
      <c r="C711" s="234">
        <v>252563</v>
      </c>
    </row>
    <row r="712" spans="2:3" x14ac:dyDescent="0.25">
      <c r="B712" s="233">
        <f t="shared" si="10"/>
        <v>706</v>
      </c>
      <c r="C712" s="234">
        <v>-17110</v>
      </c>
    </row>
    <row r="713" spans="2:3" x14ac:dyDescent="0.25">
      <c r="B713" s="233">
        <f t="shared" ref="B713:B776" si="11">B712+1</f>
        <v>707</v>
      </c>
      <c r="C713" s="234">
        <v>84072</v>
      </c>
    </row>
    <row r="714" spans="2:3" x14ac:dyDescent="0.25">
      <c r="B714" s="233">
        <f t="shared" si="11"/>
        <v>708</v>
      </c>
      <c r="C714" s="234">
        <v>8809354</v>
      </c>
    </row>
    <row r="715" spans="2:3" x14ac:dyDescent="0.25">
      <c r="B715" s="233">
        <f t="shared" si="11"/>
        <v>709</v>
      </c>
      <c r="C715" s="234">
        <v>6754</v>
      </c>
    </row>
    <row r="716" spans="2:3" x14ac:dyDescent="0.25">
      <c r="B716" s="233">
        <f t="shared" si="11"/>
        <v>710</v>
      </c>
      <c r="C716" s="234">
        <v>-82492</v>
      </c>
    </row>
    <row r="717" spans="2:3" x14ac:dyDescent="0.25">
      <c r="B717" s="233">
        <f t="shared" si="11"/>
        <v>711</v>
      </c>
      <c r="C717" s="234">
        <v>-129262</v>
      </c>
    </row>
    <row r="718" spans="2:3" x14ac:dyDescent="0.25">
      <c r="B718" s="233">
        <f t="shared" si="11"/>
        <v>712</v>
      </c>
      <c r="C718" s="234">
        <v>174033</v>
      </c>
    </row>
    <row r="719" spans="2:3" x14ac:dyDescent="0.25">
      <c r="B719" s="233">
        <f t="shared" si="11"/>
        <v>713</v>
      </c>
      <c r="C719" s="234">
        <v>-76727</v>
      </c>
    </row>
    <row r="720" spans="2:3" x14ac:dyDescent="0.25">
      <c r="B720" s="233">
        <f t="shared" si="11"/>
        <v>714</v>
      </c>
      <c r="C720" s="234">
        <v>-627384</v>
      </c>
    </row>
    <row r="721" spans="2:3" x14ac:dyDescent="0.25">
      <c r="B721" s="233">
        <f t="shared" si="11"/>
        <v>715</v>
      </c>
      <c r="C721" s="234">
        <v>3788440</v>
      </c>
    </row>
    <row r="722" spans="2:3" x14ac:dyDescent="0.25">
      <c r="B722" s="233">
        <f t="shared" si="11"/>
        <v>716</v>
      </c>
      <c r="C722" s="234">
        <v>417613</v>
      </c>
    </row>
    <row r="723" spans="2:3" x14ac:dyDescent="0.25">
      <c r="B723" s="233">
        <f t="shared" si="11"/>
        <v>717</v>
      </c>
      <c r="C723" s="234">
        <v>194772</v>
      </c>
    </row>
    <row r="724" spans="2:3" x14ac:dyDescent="0.25">
      <c r="B724" s="233">
        <f t="shared" si="11"/>
        <v>718</v>
      </c>
      <c r="C724" s="234">
        <v>114683</v>
      </c>
    </row>
    <row r="725" spans="2:3" x14ac:dyDescent="0.25">
      <c r="B725" s="233">
        <f t="shared" si="11"/>
        <v>719</v>
      </c>
      <c r="C725" s="234">
        <v>361525</v>
      </c>
    </row>
    <row r="726" spans="2:3" x14ac:dyDescent="0.25">
      <c r="B726" s="233">
        <f t="shared" si="11"/>
        <v>720</v>
      </c>
      <c r="C726" s="234">
        <v>134200</v>
      </c>
    </row>
    <row r="727" spans="2:3" x14ac:dyDescent="0.25">
      <c r="B727" s="233">
        <f t="shared" si="11"/>
        <v>721</v>
      </c>
      <c r="C727" s="234">
        <v>263062</v>
      </c>
    </row>
    <row r="728" spans="2:3" x14ac:dyDescent="0.25">
      <c r="B728" s="233">
        <f t="shared" si="11"/>
        <v>722</v>
      </c>
      <c r="C728" s="234">
        <v>148677</v>
      </c>
    </row>
    <row r="729" spans="2:3" x14ac:dyDescent="0.25">
      <c r="B729" s="233">
        <f t="shared" si="11"/>
        <v>723</v>
      </c>
      <c r="C729" s="234">
        <v>108725</v>
      </c>
    </row>
    <row r="730" spans="2:3" x14ac:dyDescent="0.25">
      <c r="B730" s="233">
        <f t="shared" si="11"/>
        <v>724</v>
      </c>
      <c r="C730" s="234">
        <v>-118459</v>
      </c>
    </row>
    <row r="731" spans="2:3" x14ac:dyDescent="0.25">
      <c r="B731" s="233">
        <f t="shared" si="11"/>
        <v>725</v>
      </c>
      <c r="C731" s="234">
        <v>223730</v>
      </c>
    </row>
    <row r="732" spans="2:3" x14ac:dyDescent="0.25">
      <c r="B732" s="233">
        <f t="shared" si="11"/>
        <v>726</v>
      </c>
      <c r="C732" s="234">
        <v>10045753</v>
      </c>
    </row>
    <row r="733" spans="2:3" x14ac:dyDescent="0.25">
      <c r="B733" s="233">
        <f t="shared" si="11"/>
        <v>727</v>
      </c>
      <c r="C733" s="234">
        <v>251251</v>
      </c>
    </row>
    <row r="734" spans="2:3" x14ac:dyDescent="0.25">
      <c r="B734" s="233">
        <f t="shared" si="11"/>
        <v>728</v>
      </c>
      <c r="C734" s="234">
        <v>90433</v>
      </c>
    </row>
    <row r="735" spans="2:3" x14ac:dyDescent="0.25">
      <c r="B735" s="233">
        <f t="shared" si="11"/>
        <v>729</v>
      </c>
      <c r="C735" s="234">
        <v>-61689.254000000015</v>
      </c>
    </row>
    <row r="736" spans="2:3" x14ac:dyDescent="0.25">
      <c r="B736" s="233">
        <f t="shared" si="11"/>
        <v>730</v>
      </c>
      <c r="C736" s="234">
        <v>-42844.722100999992</v>
      </c>
    </row>
    <row r="737" spans="2:3" x14ac:dyDescent="0.25">
      <c r="B737" s="233">
        <f t="shared" si="11"/>
        <v>731</v>
      </c>
      <c r="C737" s="234">
        <v>3255053</v>
      </c>
    </row>
    <row r="738" spans="2:3" x14ac:dyDescent="0.25">
      <c r="B738" s="233">
        <f t="shared" si="11"/>
        <v>732</v>
      </c>
      <c r="C738" s="234">
        <v>537013</v>
      </c>
    </row>
    <row r="739" spans="2:3" x14ac:dyDescent="0.25">
      <c r="B739" s="233">
        <f t="shared" si="11"/>
        <v>733</v>
      </c>
      <c r="C739" s="234">
        <v>-136802</v>
      </c>
    </row>
    <row r="740" spans="2:3" x14ac:dyDescent="0.25">
      <c r="B740" s="233">
        <f t="shared" si="11"/>
        <v>734</v>
      </c>
      <c r="C740" s="234">
        <v>7194911</v>
      </c>
    </row>
    <row r="741" spans="2:3" x14ac:dyDescent="0.25">
      <c r="B741" s="233">
        <f t="shared" si="11"/>
        <v>735</v>
      </c>
      <c r="C741" s="234">
        <v>246227</v>
      </c>
    </row>
    <row r="742" spans="2:3" x14ac:dyDescent="0.25">
      <c r="B742" s="233">
        <f t="shared" si="11"/>
        <v>736</v>
      </c>
      <c r="C742" s="234">
        <v>306822</v>
      </c>
    </row>
    <row r="743" spans="2:3" x14ac:dyDescent="0.25">
      <c r="B743" s="233">
        <f t="shared" si="11"/>
        <v>737</v>
      </c>
      <c r="C743" s="234">
        <v>699657</v>
      </c>
    </row>
    <row r="744" spans="2:3" x14ac:dyDescent="0.25">
      <c r="B744" s="233">
        <f t="shared" si="11"/>
        <v>738</v>
      </c>
      <c r="C744" s="234">
        <v>198892</v>
      </c>
    </row>
    <row r="745" spans="2:3" x14ac:dyDescent="0.25">
      <c r="B745" s="233">
        <f t="shared" si="11"/>
        <v>739</v>
      </c>
      <c r="C745" s="234">
        <v>760184</v>
      </c>
    </row>
    <row r="746" spans="2:3" x14ac:dyDescent="0.25">
      <c r="B746" s="233">
        <f t="shared" si="11"/>
        <v>740</v>
      </c>
      <c r="C746" s="234">
        <v>65864</v>
      </c>
    </row>
    <row r="747" spans="2:3" x14ac:dyDescent="0.25">
      <c r="B747" s="233">
        <f t="shared" si="11"/>
        <v>741</v>
      </c>
      <c r="C747" s="234">
        <v>4803</v>
      </c>
    </row>
    <row r="748" spans="2:3" x14ac:dyDescent="0.25">
      <c r="B748" s="233">
        <f t="shared" si="11"/>
        <v>742</v>
      </c>
      <c r="C748" s="234">
        <v>80626</v>
      </c>
    </row>
    <row r="749" spans="2:3" x14ac:dyDescent="0.25">
      <c r="B749" s="233">
        <f t="shared" si="11"/>
        <v>743</v>
      </c>
      <c r="C749" s="234">
        <v>229620</v>
      </c>
    </row>
    <row r="750" spans="2:3" x14ac:dyDescent="0.25">
      <c r="B750" s="233">
        <f t="shared" si="11"/>
        <v>744</v>
      </c>
      <c r="C750" s="234">
        <v>175890</v>
      </c>
    </row>
    <row r="751" spans="2:3" x14ac:dyDescent="0.25">
      <c r="B751" s="233">
        <f t="shared" si="11"/>
        <v>745</v>
      </c>
      <c r="C751" s="234">
        <v>-938799</v>
      </c>
    </row>
    <row r="752" spans="2:3" x14ac:dyDescent="0.25">
      <c r="B752" s="233">
        <f t="shared" si="11"/>
        <v>746</v>
      </c>
      <c r="C752" s="234">
        <v>200409</v>
      </c>
    </row>
    <row r="753" spans="2:3" x14ac:dyDescent="0.25">
      <c r="B753" s="233">
        <f t="shared" si="11"/>
        <v>747</v>
      </c>
      <c r="C753" s="234">
        <v>223652</v>
      </c>
    </row>
    <row r="754" spans="2:3" x14ac:dyDescent="0.25">
      <c r="B754" s="233">
        <f t="shared" si="11"/>
        <v>748</v>
      </c>
      <c r="C754" s="234">
        <v>152856</v>
      </c>
    </row>
    <row r="755" spans="2:3" x14ac:dyDescent="0.25">
      <c r="B755" s="233">
        <f t="shared" si="11"/>
        <v>749</v>
      </c>
      <c r="C755" s="234">
        <v>122146</v>
      </c>
    </row>
    <row r="756" spans="2:3" x14ac:dyDescent="0.25">
      <c r="B756" s="233">
        <f t="shared" si="11"/>
        <v>750</v>
      </c>
      <c r="C756" s="234">
        <v>239336</v>
      </c>
    </row>
    <row r="757" spans="2:3" x14ac:dyDescent="0.25">
      <c r="B757" s="233">
        <f t="shared" si="11"/>
        <v>751</v>
      </c>
      <c r="C757" s="234">
        <v>-70127</v>
      </c>
    </row>
    <row r="758" spans="2:3" x14ac:dyDescent="0.25">
      <c r="B758" s="233">
        <f t="shared" si="11"/>
        <v>752</v>
      </c>
      <c r="C758" s="234">
        <v>199774</v>
      </c>
    </row>
    <row r="759" spans="2:3" x14ac:dyDescent="0.25">
      <c r="B759" s="233">
        <f t="shared" si="11"/>
        <v>753</v>
      </c>
      <c r="C759" s="234">
        <v>400211.69818092813</v>
      </c>
    </row>
    <row r="760" spans="2:3" x14ac:dyDescent="0.25">
      <c r="B760" s="233">
        <f t="shared" si="11"/>
        <v>754</v>
      </c>
      <c r="C760" s="234">
        <v>1140334</v>
      </c>
    </row>
    <row r="761" spans="2:3" x14ac:dyDescent="0.25">
      <c r="B761" s="233">
        <f t="shared" si="11"/>
        <v>755</v>
      </c>
      <c r="C761" s="234">
        <v>516396</v>
      </c>
    </row>
    <row r="762" spans="2:3" x14ac:dyDescent="0.25">
      <c r="B762" s="233">
        <f t="shared" si="11"/>
        <v>756</v>
      </c>
      <c r="C762" s="234">
        <v>-123773</v>
      </c>
    </row>
    <row r="763" spans="2:3" x14ac:dyDescent="0.25">
      <c r="B763" s="233">
        <f t="shared" si="11"/>
        <v>757</v>
      </c>
      <c r="C763" s="234">
        <v>121614</v>
      </c>
    </row>
    <row r="764" spans="2:3" x14ac:dyDescent="0.25">
      <c r="B764" s="233">
        <f t="shared" si="11"/>
        <v>758</v>
      </c>
      <c r="C764" s="234">
        <v>5657886</v>
      </c>
    </row>
    <row r="765" spans="2:3" x14ac:dyDescent="0.25">
      <c r="B765" s="233">
        <f t="shared" si="11"/>
        <v>759</v>
      </c>
      <c r="C765" s="234">
        <v>4514539</v>
      </c>
    </row>
    <row r="766" spans="2:3" x14ac:dyDescent="0.25">
      <c r="B766" s="233">
        <f t="shared" si="11"/>
        <v>760</v>
      </c>
      <c r="C766" s="234">
        <v>71400</v>
      </c>
    </row>
    <row r="767" spans="2:3" x14ac:dyDescent="0.25">
      <c r="B767" s="233">
        <f t="shared" si="11"/>
        <v>761</v>
      </c>
      <c r="C767" s="234">
        <v>879498</v>
      </c>
    </row>
    <row r="768" spans="2:3" x14ac:dyDescent="0.25">
      <c r="B768" s="233">
        <f t="shared" si="11"/>
        <v>762</v>
      </c>
      <c r="C768" s="234">
        <v>-55680432</v>
      </c>
    </row>
    <row r="769" spans="2:3" x14ac:dyDescent="0.25">
      <c r="B769" s="233">
        <f t="shared" si="11"/>
        <v>763</v>
      </c>
      <c r="C769" s="234">
        <v>663788</v>
      </c>
    </row>
    <row r="770" spans="2:3" x14ac:dyDescent="0.25">
      <c r="B770" s="233">
        <f t="shared" si="11"/>
        <v>764</v>
      </c>
      <c r="C770" s="234">
        <v>43075</v>
      </c>
    </row>
    <row r="771" spans="2:3" x14ac:dyDescent="0.25">
      <c r="B771" s="233">
        <f t="shared" si="11"/>
        <v>765</v>
      </c>
      <c r="C771" s="234">
        <v>4961980</v>
      </c>
    </row>
    <row r="772" spans="2:3" x14ac:dyDescent="0.25">
      <c r="B772" s="233">
        <f t="shared" si="11"/>
        <v>766</v>
      </c>
      <c r="C772" s="234">
        <v>635391</v>
      </c>
    </row>
    <row r="773" spans="2:3" x14ac:dyDescent="0.25">
      <c r="B773" s="233">
        <f t="shared" si="11"/>
        <v>767</v>
      </c>
      <c r="C773" s="234">
        <v>54751840</v>
      </c>
    </row>
    <row r="774" spans="2:3" x14ac:dyDescent="0.25">
      <c r="B774" s="233">
        <f t="shared" si="11"/>
        <v>768</v>
      </c>
      <c r="C774" s="234">
        <v>729893</v>
      </c>
    </row>
    <row r="775" spans="2:3" x14ac:dyDescent="0.25">
      <c r="B775" s="233">
        <f t="shared" si="11"/>
        <v>769</v>
      </c>
      <c r="C775" s="234">
        <v>5814810</v>
      </c>
    </row>
    <row r="776" spans="2:3" x14ac:dyDescent="0.25">
      <c r="B776" s="233">
        <f t="shared" si="11"/>
        <v>770</v>
      </c>
      <c r="C776" s="234">
        <v>63374</v>
      </c>
    </row>
    <row r="777" spans="2:3" x14ac:dyDescent="0.25">
      <c r="B777" s="233">
        <f t="shared" ref="B777:B840" si="12">B776+1</f>
        <v>771</v>
      </c>
      <c r="C777" s="234">
        <v>-113065</v>
      </c>
    </row>
    <row r="778" spans="2:3" x14ac:dyDescent="0.25">
      <c r="B778" s="233">
        <f t="shared" si="12"/>
        <v>772</v>
      </c>
      <c r="C778" s="234">
        <v>662917</v>
      </c>
    </row>
    <row r="779" spans="2:3" x14ac:dyDescent="0.25">
      <c r="B779" s="233">
        <f t="shared" si="12"/>
        <v>773</v>
      </c>
      <c r="C779" s="234">
        <v>14653</v>
      </c>
    </row>
    <row r="780" spans="2:3" x14ac:dyDescent="0.25">
      <c r="B780" s="233">
        <f t="shared" si="12"/>
        <v>774</v>
      </c>
      <c r="C780" s="234">
        <v>187780</v>
      </c>
    </row>
    <row r="781" spans="2:3" x14ac:dyDescent="0.25">
      <c r="B781" s="233">
        <f t="shared" si="12"/>
        <v>775</v>
      </c>
      <c r="C781" s="234">
        <v>-1686850.1780937708</v>
      </c>
    </row>
    <row r="782" spans="2:3" x14ac:dyDescent="0.25">
      <c r="B782" s="233">
        <f t="shared" si="12"/>
        <v>776</v>
      </c>
      <c r="C782" s="234">
        <v>7870269</v>
      </c>
    </row>
    <row r="783" spans="2:3" x14ac:dyDescent="0.25">
      <c r="B783" s="233">
        <f t="shared" si="12"/>
        <v>777</v>
      </c>
      <c r="C783" s="234">
        <v>3657113</v>
      </c>
    </row>
    <row r="784" spans="2:3" x14ac:dyDescent="0.25">
      <c r="B784" s="233">
        <f t="shared" si="12"/>
        <v>778</v>
      </c>
      <c r="C784" s="234">
        <v>5682530</v>
      </c>
    </row>
    <row r="785" spans="2:3" x14ac:dyDescent="0.25">
      <c r="B785" s="233">
        <f t="shared" si="12"/>
        <v>779</v>
      </c>
      <c r="C785" s="234">
        <v>61297</v>
      </c>
    </row>
    <row r="786" spans="2:3" x14ac:dyDescent="0.25">
      <c r="B786" s="233">
        <f t="shared" si="12"/>
        <v>780</v>
      </c>
      <c r="C786" s="234">
        <v>-171283</v>
      </c>
    </row>
    <row r="787" spans="2:3" x14ac:dyDescent="0.25">
      <c r="B787" s="233">
        <f t="shared" si="12"/>
        <v>781</v>
      </c>
      <c r="C787" s="234">
        <v>-6809212</v>
      </c>
    </row>
    <row r="788" spans="2:3" x14ac:dyDescent="0.25">
      <c r="B788" s="233">
        <f t="shared" si="12"/>
        <v>782</v>
      </c>
      <c r="C788" s="234">
        <v>17041092</v>
      </c>
    </row>
    <row r="789" spans="2:3" x14ac:dyDescent="0.25">
      <c r="B789" s="233">
        <f t="shared" si="12"/>
        <v>783</v>
      </c>
      <c r="C789" s="234">
        <v>5692234</v>
      </c>
    </row>
    <row r="790" spans="2:3" x14ac:dyDescent="0.25">
      <c r="B790" s="233">
        <f t="shared" si="12"/>
        <v>784</v>
      </c>
      <c r="C790" s="234">
        <v>262424</v>
      </c>
    </row>
    <row r="791" spans="2:3" x14ac:dyDescent="0.25">
      <c r="B791" s="233">
        <f t="shared" si="12"/>
        <v>785</v>
      </c>
      <c r="C791" s="234">
        <v>79552</v>
      </c>
    </row>
    <row r="792" spans="2:3" x14ac:dyDescent="0.25">
      <c r="B792" s="233">
        <f t="shared" si="12"/>
        <v>786</v>
      </c>
      <c r="C792" s="234">
        <v>83450</v>
      </c>
    </row>
    <row r="793" spans="2:3" x14ac:dyDescent="0.25">
      <c r="B793" s="233">
        <f t="shared" si="12"/>
        <v>787</v>
      </c>
      <c r="C793" s="234">
        <v>17972.4545</v>
      </c>
    </row>
    <row r="794" spans="2:3" x14ac:dyDescent="0.25">
      <c r="B794" s="233">
        <f t="shared" si="12"/>
        <v>788</v>
      </c>
      <c r="C794" s="234">
        <v>-5434242</v>
      </c>
    </row>
    <row r="795" spans="2:3" x14ac:dyDescent="0.25">
      <c r="B795" s="233">
        <f t="shared" si="12"/>
        <v>789</v>
      </c>
      <c r="C795" s="234">
        <v>25808444</v>
      </c>
    </row>
    <row r="796" spans="2:3" x14ac:dyDescent="0.25">
      <c r="B796" s="233">
        <f t="shared" si="12"/>
        <v>790</v>
      </c>
      <c r="C796" s="234">
        <v>-66299</v>
      </c>
    </row>
    <row r="797" spans="2:3" x14ac:dyDescent="0.25">
      <c r="B797" s="233">
        <f t="shared" si="12"/>
        <v>791</v>
      </c>
      <c r="C797" s="234">
        <v>801912</v>
      </c>
    </row>
    <row r="798" spans="2:3" x14ac:dyDescent="0.25">
      <c r="B798" s="233">
        <f t="shared" si="12"/>
        <v>792</v>
      </c>
      <c r="C798" s="234">
        <v>409846</v>
      </c>
    </row>
    <row r="799" spans="2:3" x14ac:dyDescent="0.25">
      <c r="B799" s="233">
        <f t="shared" si="12"/>
        <v>793</v>
      </c>
      <c r="C799" s="234">
        <v>235799</v>
      </c>
    </row>
    <row r="800" spans="2:3" x14ac:dyDescent="0.25">
      <c r="B800" s="233">
        <f t="shared" si="12"/>
        <v>794</v>
      </c>
      <c r="C800" s="234">
        <v>2299687</v>
      </c>
    </row>
    <row r="801" spans="2:3" x14ac:dyDescent="0.25">
      <c r="B801" s="233">
        <f t="shared" si="12"/>
        <v>795</v>
      </c>
      <c r="C801" s="234">
        <v>7595222</v>
      </c>
    </row>
    <row r="802" spans="2:3" x14ac:dyDescent="0.25">
      <c r="B802" s="233">
        <f t="shared" si="12"/>
        <v>796</v>
      </c>
      <c r="C802" s="234">
        <v>57884044</v>
      </c>
    </row>
    <row r="803" spans="2:3" x14ac:dyDescent="0.25">
      <c r="B803" s="233">
        <f t="shared" si="12"/>
        <v>797</v>
      </c>
      <c r="C803" s="234">
        <v>1788146</v>
      </c>
    </row>
    <row r="804" spans="2:3" x14ac:dyDescent="0.25">
      <c r="B804" s="233">
        <f t="shared" si="12"/>
        <v>798</v>
      </c>
      <c r="C804" s="234">
        <v>1004368</v>
      </c>
    </row>
    <row r="805" spans="2:3" x14ac:dyDescent="0.25">
      <c r="B805" s="233">
        <f t="shared" si="12"/>
        <v>799</v>
      </c>
      <c r="C805" s="234">
        <v>54801013</v>
      </c>
    </row>
    <row r="806" spans="2:3" x14ac:dyDescent="0.25">
      <c r="B806" s="233">
        <f t="shared" si="12"/>
        <v>800</v>
      </c>
      <c r="C806" s="234">
        <v>44955</v>
      </c>
    </row>
    <row r="807" spans="2:3" x14ac:dyDescent="0.25">
      <c r="B807" s="233">
        <f t="shared" si="12"/>
        <v>801</v>
      </c>
      <c r="C807" s="234">
        <v>32072</v>
      </c>
    </row>
    <row r="808" spans="2:3" x14ac:dyDescent="0.25">
      <c r="B808" s="233">
        <f t="shared" si="12"/>
        <v>802</v>
      </c>
      <c r="C808" s="234">
        <v>1499883</v>
      </c>
    </row>
    <row r="809" spans="2:3" x14ac:dyDescent="0.25">
      <c r="B809" s="233">
        <f t="shared" si="12"/>
        <v>803</v>
      </c>
      <c r="C809" s="234">
        <v>752059</v>
      </c>
    </row>
    <row r="810" spans="2:3" x14ac:dyDescent="0.25">
      <c r="B810" s="233">
        <f t="shared" si="12"/>
        <v>804</v>
      </c>
      <c r="C810" s="234">
        <v>5030656</v>
      </c>
    </row>
    <row r="811" spans="2:3" x14ac:dyDescent="0.25">
      <c r="B811" s="233">
        <f t="shared" si="12"/>
        <v>805</v>
      </c>
      <c r="C811" s="234">
        <v>208960</v>
      </c>
    </row>
    <row r="812" spans="2:3" x14ac:dyDescent="0.25">
      <c r="B812" s="233">
        <f t="shared" si="12"/>
        <v>806</v>
      </c>
      <c r="C812" s="234">
        <v>-21999</v>
      </c>
    </row>
    <row r="813" spans="2:3" x14ac:dyDescent="0.25">
      <c r="B813" s="233">
        <f t="shared" si="12"/>
        <v>807</v>
      </c>
      <c r="C813" s="234">
        <v>133581</v>
      </c>
    </row>
    <row r="814" spans="2:3" x14ac:dyDescent="0.25">
      <c r="B814" s="233">
        <f t="shared" si="12"/>
        <v>808</v>
      </c>
      <c r="C814" s="234">
        <v>8836015</v>
      </c>
    </row>
    <row r="815" spans="2:3" x14ac:dyDescent="0.25">
      <c r="B815" s="233">
        <f t="shared" si="12"/>
        <v>809</v>
      </c>
      <c r="C815" s="234">
        <v>-11929</v>
      </c>
    </row>
    <row r="816" spans="2:3" x14ac:dyDescent="0.25">
      <c r="B816" s="233">
        <f t="shared" si="12"/>
        <v>810</v>
      </c>
      <c r="C816" s="234">
        <v>-72465</v>
      </c>
    </row>
    <row r="817" spans="2:3" x14ac:dyDescent="0.25">
      <c r="B817" s="233">
        <f t="shared" si="12"/>
        <v>811</v>
      </c>
      <c r="C817" s="234">
        <v>-132448</v>
      </c>
    </row>
    <row r="818" spans="2:3" x14ac:dyDescent="0.25">
      <c r="B818" s="233">
        <f t="shared" si="12"/>
        <v>812</v>
      </c>
      <c r="C818" s="234">
        <v>218103</v>
      </c>
    </row>
    <row r="819" spans="2:3" x14ac:dyDescent="0.25">
      <c r="B819" s="233">
        <f t="shared" si="12"/>
        <v>813</v>
      </c>
      <c r="C819" s="234">
        <v>-21101</v>
      </c>
    </row>
    <row r="820" spans="2:3" x14ac:dyDescent="0.25">
      <c r="B820" s="233">
        <f t="shared" si="12"/>
        <v>814</v>
      </c>
      <c r="C820" s="234">
        <v>-580387</v>
      </c>
    </row>
    <row r="821" spans="2:3" x14ac:dyDescent="0.25">
      <c r="B821" s="233">
        <f t="shared" si="12"/>
        <v>815</v>
      </c>
      <c r="C821" s="234">
        <v>3829515</v>
      </c>
    </row>
    <row r="822" spans="2:3" x14ac:dyDescent="0.25">
      <c r="B822" s="233">
        <f t="shared" si="12"/>
        <v>816</v>
      </c>
      <c r="C822" s="234">
        <v>410990</v>
      </c>
    </row>
    <row r="823" spans="2:3" x14ac:dyDescent="0.25">
      <c r="B823" s="233">
        <f t="shared" si="12"/>
        <v>817</v>
      </c>
      <c r="C823" s="234">
        <v>262629</v>
      </c>
    </row>
    <row r="824" spans="2:3" x14ac:dyDescent="0.25">
      <c r="B824" s="233">
        <f t="shared" si="12"/>
        <v>818</v>
      </c>
      <c r="C824" s="234">
        <v>114318</v>
      </c>
    </row>
    <row r="825" spans="2:3" x14ac:dyDescent="0.25">
      <c r="B825" s="233">
        <f t="shared" si="12"/>
        <v>819</v>
      </c>
      <c r="C825" s="234">
        <v>328847</v>
      </c>
    </row>
    <row r="826" spans="2:3" x14ac:dyDescent="0.25">
      <c r="B826" s="233">
        <f t="shared" si="12"/>
        <v>820</v>
      </c>
      <c r="C826" s="234">
        <v>100537</v>
      </c>
    </row>
    <row r="827" spans="2:3" x14ac:dyDescent="0.25">
      <c r="B827" s="233">
        <f t="shared" si="12"/>
        <v>821</v>
      </c>
      <c r="C827" s="234">
        <v>315335</v>
      </c>
    </row>
    <row r="828" spans="2:3" x14ac:dyDescent="0.25">
      <c r="B828" s="233">
        <f t="shared" si="12"/>
        <v>822</v>
      </c>
      <c r="C828" s="234">
        <v>96309</v>
      </c>
    </row>
    <row r="829" spans="2:3" x14ac:dyDescent="0.25">
      <c r="B829" s="233">
        <f t="shared" si="12"/>
        <v>823</v>
      </c>
      <c r="C829" s="234">
        <v>171227</v>
      </c>
    </row>
    <row r="830" spans="2:3" x14ac:dyDescent="0.25">
      <c r="B830" s="233">
        <f t="shared" si="12"/>
        <v>824</v>
      </c>
      <c r="C830" s="234">
        <v>-72149</v>
      </c>
    </row>
    <row r="831" spans="2:3" x14ac:dyDescent="0.25">
      <c r="B831" s="233">
        <f t="shared" si="12"/>
        <v>825</v>
      </c>
      <c r="C831" s="234">
        <v>202551</v>
      </c>
    </row>
    <row r="832" spans="2:3" x14ac:dyDescent="0.25">
      <c r="B832" s="233">
        <f t="shared" si="12"/>
        <v>826</v>
      </c>
      <c r="C832" s="234">
        <v>10077513</v>
      </c>
    </row>
    <row r="833" spans="2:3" x14ac:dyDescent="0.25">
      <c r="B833" s="233">
        <f t="shared" si="12"/>
        <v>827</v>
      </c>
      <c r="C833" s="234">
        <v>307029</v>
      </c>
    </row>
    <row r="834" spans="2:3" x14ac:dyDescent="0.25">
      <c r="B834" s="233">
        <f t="shared" si="12"/>
        <v>828</v>
      </c>
      <c r="C834" s="234">
        <v>89356</v>
      </c>
    </row>
    <row r="835" spans="2:3" x14ac:dyDescent="0.25">
      <c r="B835" s="233">
        <f t="shared" si="12"/>
        <v>829</v>
      </c>
      <c r="C835" s="234">
        <v>-86442.254000000015</v>
      </c>
    </row>
    <row r="836" spans="2:3" x14ac:dyDescent="0.25">
      <c r="B836" s="233">
        <f t="shared" si="12"/>
        <v>830</v>
      </c>
      <c r="C836" s="234">
        <v>19319.277899000008</v>
      </c>
    </row>
    <row r="837" spans="2:3" x14ac:dyDescent="0.25">
      <c r="B837" s="233">
        <f t="shared" si="12"/>
        <v>831</v>
      </c>
      <c r="C837" s="234">
        <v>3309801</v>
      </c>
    </row>
    <row r="838" spans="2:3" x14ac:dyDescent="0.25">
      <c r="B838" s="233">
        <f t="shared" si="12"/>
        <v>832</v>
      </c>
      <c r="C838" s="234">
        <v>499212</v>
      </c>
    </row>
    <row r="839" spans="2:3" x14ac:dyDescent="0.25">
      <c r="B839" s="233">
        <f t="shared" si="12"/>
        <v>833</v>
      </c>
      <c r="C839" s="234">
        <v>-156872</v>
      </c>
    </row>
    <row r="840" spans="2:3" x14ac:dyDescent="0.25">
      <c r="B840" s="233">
        <f t="shared" si="12"/>
        <v>834</v>
      </c>
      <c r="C840" s="234">
        <v>7187359</v>
      </c>
    </row>
    <row r="841" spans="2:3" x14ac:dyDescent="0.25">
      <c r="B841" s="233">
        <f t="shared" ref="B841:B904" si="13">B840+1</f>
        <v>835</v>
      </c>
      <c r="C841" s="234">
        <v>304916</v>
      </c>
    </row>
    <row r="842" spans="2:3" x14ac:dyDescent="0.25">
      <c r="B842" s="233">
        <f t="shared" si="13"/>
        <v>836</v>
      </c>
      <c r="C842" s="234">
        <v>304428</v>
      </c>
    </row>
    <row r="843" spans="2:3" x14ac:dyDescent="0.25">
      <c r="B843" s="233">
        <f t="shared" si="13"/>
        <v>837</v>
      </c>
      <c r="C843" s="234">
        <v>693492</v>
      </c>
    </row>
    <row r="844" spans="2:3" x14ac:dyDescent="0.25">
      <c r="B844" s="233">
        <f t="shared" si="13"/>
        <v>838</v>
      </c>
      <c r="C844" s="234">
        <v>234356</v>
      </c>
    </row>
    <row r="845" spans="2:3" x14ac:dyDescent="0.25">
      <c r="B845" s="233">
        <f t="shared" si="13"/>
        <v>839</v>
      </c>
      <c r="C845" s="234">
        <v>733647</v>
      </c>
    </row>
    <row r="846" spans="2:3" x14ac:dyDescent="0.25">
      <c r="B846" s="233">
        <f t="shared" si="13"/>
        <v>840</v>
      </c>
      <c r="C846" s="234">
        <v>30437</v>
      </c>
    </row>
    <row r="847" spans="2:3" x14ac:dyDescent="0.25">
      <c r="B847" s="233">
        <f t="shared" si="13"/>
        <v>841</v>
      </c>
      <c r="C847" s="234">
        <v>-2605</v>
      </c>
    </row>
    <row r="848" spans="2:3" x14ac:dyDescent="0.25">
      <c r="B848" s="233">
        <f t="shared" si="13"/>
        <v>842</v>
      </c>
      <c r="C848" s="234">
        <v>82021</v>
      </c>
    </row>
    <row r="849" spans="2:3" x14ac:dyDescent="0.25">
      <c r="B849" s="233">
        <f t="shared" si="13"/>
        <v>843</v>
      </c>
      <c r="C849" s="234">
        <v>222705</v>
      </c>
    </row>
    <row r="850" spans="2:3" x14ac:dyDescent="0.25">
      <c r="B850" s="233">
        <f t="shared" si="13"/>
        <v>844</v>
      </c>
      <c r="C850" s="234">
        <v>174628</v>
      </c>
    </row>
    <row r="851" spans="2:3" x14ac:dyDescent="0.25">
      <c r="B851" s="233">
        <f t="shared" si="13"/>
        <v>845</v>
      </c>
      <c r="C851" s="234">
        <v>-947968</v>
      </c>
    </row>
    <row r="852" spans="2:3" x14ac:dyDescent="0.25">
      <c r="B852" s="233">
        <f t="shared" si="13"/>
        <v>846</v>
      </c>
      <c r="C852" s="234">
        <v>184500</v>
      </c>
    </row>
    <row r="853" spans="2:3" x14ac:dyDescent="0.25">
      <c r="B853" s="233">
        <f t="shared" si="13"/>
        <v>847</v>
      </c>
      <c r="C853" s="234">
        <v>245110</v>
      </c>
    </row>
    <row r="854" spans="2:3" x14ac:dyDescent="0.25">
      <c r="B854" s="233">
        <f t="shared" si="13"/>
        <v>848</v>
      </c>
      <c r="C854" s="234">
        <v>129164</v>
      </c>
    </row>
    <row r="855" spans="2:3" x14ac:dyDescent="0.25">
      <c r="B855" s="233">
        <f t="shared" si="13"/>
        <v>849</v>
      </c>
      <c r="C855" s="234">
        <v>135813</v>
      </c>
    </row>
    <row r="856" spans="2:3" x14ac:dyDescent="0.25">
      <c r="B856" s="233">
        <f t="shared" si="13"/>
        <v>850</v>
      </c>
      <c r="C856" s="234">
        <v>235800</v>
      </c>
    </row>
    <row r="857" spans="2:3" x14ac:dyDescent="0.25">
      <c r="B857" s="233">
        <f t="shared" si="13"/>
        <v>851</v>
      </c>
      <c r="C857" s="234">
        <v>-95374</v>
      </c>
    </row>
    <row r="858" spans="2:3" x14ac:dyDescent="0.25">
      <c r="B858" s="233">
        <f t="shared" si="13"/>
        <v>852</v>
      </c>
      <c r="C858" s="234">
        <v>156724</v>
      </c>
    </row>
    <row r="859" spans="2:3" x14ac:dyDescent="0.25">
      <c r="B859" s="233">
        <f t="shared" si="13"/>
        <v>853</v>
      </c>
      <c r="C859" s="234">
        <v>444114.69818092813</v>
      </c>
    </row>
    <row r="860" spans="2:3" x14ac:dyDescent="0.25">
      <c r="B860" s="233">
        <f t="shared" si="13"/>
        <v>854</v>
      </c>
      <c r="C860" s="234">
        <v>1161936</v>
      </c>
    </row>
    <row r="861" spans="2:3" x14ac:dyDescent="0.25">
      <c r="B861" s="233">
        <f t="shared" si="13"/>
        <v>855</v>
      </c>
      <c r="C861" s="234">
        <v>537094</v>
      </c>
    </row>
    <row r="862" spans="2:3" x14ac:dyDescent="0.25">
      <c r="B862" s="233">
        <f t="shared" si="13"/>
        <v>856</v>
      </c>
      <c r="C862" s="234">
        <v>-88470</v>
      </c>
    </row>
    <row r="863" spans="2:3" x14ac:dyDescent="0.25">
      <c r="B863" s="233">
        <f t="shared" si="13"/>
        <v>857</v>
      </c>
      <c r="C863" s="234">
        <v>81340</v>
      </c>
    </row>
    <row r="864" spans="2:3" x14ac:dyDescent="0.25">
      <c r="B864" s="233">
        <f t="shared" si="13"/>
        <v>858</v>
      </c>
      <c r="C864" s="234">
        <v>5621948</v>
      </c>
    </row>
    <row r="865" spans="2:3" x14ac:dyDescent="0.25">
      <c r="B865" s="233">
        <f t="shared" si="13"/>
        <v>859</v>
      </c>
      <c r="C865" s="234">
        <v>4524474</v>
      </c>
    </row>
    <row r="866" spans="2:3" x14ac:dyDescent="0.25">
      <c r="B866" s="233">
        <f t="shared" si="13"/>
        <v>860</v>
      </c>
      <c r="C866" s="234">
        <v>134679</v>
      </c>
    </row>
    <row r="867" spans="2:3" x14ac:dyDescent="0.25">
      <c r="B867" s="233">
        <f t="shared" si="13"/>
        <v>861</v>
      </c>
      <c r="C867" s="234">
        <v>931514</v>
      </c>
    </row>
    <row r="868" spans="2:3" x14ac:dyDescent="0.25">
      <c r="B868" s="233">
        <f t="shared" si="13"/>
        <v>862</v>
      </c>
      <c r="C868" s="234">
        <v>-55650303</v>
      </c>
    </row>
    <row r="869" spans="2:3" x14ac:dyDescent="0.25">
      <c r="B869" s="233">
        <f t="shared" si="13"/>
        <v>863</v>
      </c>
      <c r="C869" s="234">
        <v>612814</v>
      </c>
    </row>
    <row r="870" spans="2:3" x14ac:dyDescent="0.25">
      <c r="B870" s="233">
        <f t="shared" si="13"/>
        <v>864</v>
      </c>
      <c r="C870" s="234">
        <v>77120</v>
      </c>
    </row>
    <row r="871" spans="2:3" x14ac:dyDescent="0.25">
      <c r="B871" s="233">
        <f t="shared" si="13"/>
        <v>865</v>
      </c>
      <c r="C871" s="234">
        <v>4999704</v>
      </c>
    </row>
    <row r="872" spans="2:3" x14ac:dyDescent="0.25">
      <c r="B872" s="233">
        <f t="shared" si="13"/>
        <v>866</v>
      </c>
      <c r="C872" s="234">
        <v>666206</v>
      </c>
    </row>
    <row r="873" spans="2:3" x14ac:dyDescent="0.25">
      <c r="B873" s="233">
        <f t="shared" si="13"/>
        <v>867</v>
      </c>
      <c r="C873" s="234">
        <v>54804728</v>
      </c>
    </row>
    <row r="874" spans="2:3" x14ac:dyDescent="0.25">
      <c r="B874" s="233">
        <f t="shared" si="13"/>
        <v>868</v>
      </c>
      <c r="C874" s="234">
        <v>751309</v>
      </c>
    </row>
    <row r="875" spans="2:3" x14ac:dyDescent="0.25">
      <c r="B875" s="233">
        <f t="shared" si="13"/>
        <v>869</v>
      </c>
      <c r="C875" s="234">
        <v>5865111</v>
      </c>
    </row>
    <row r="876" spans="2:3" x14ac:dyDescent="0.25">
      <c r="B876" s="233">
        <f t="shared" si="13"/>
        <v>870</v>
      </c>
      <c r="C876" s="234">
        <v>46214</v>
      </c>
    </row>
    <row r="877" spans="2:3" x14ac:dyDescent="0.25">
      <c r="B877" s="233">
        <f t="shared" si="13"/>
        <v>871</v>
      </c>
      <c r="C877" s="234">
        <v>-83331</v>
      </c>
    </row>
    <row r="878" spans="2:3" x14ac:dyDescent="0.25">
      <c r="B878" s="233">
        <f t="shared" si="13"/>
        <v>872</v>
      </c>
      <c r="C878" s="234">
        <v>698207</v>
      </c>
    </row>
    <row r="879" spans="2:3" x14ac:dyDescent="0.25">
      <c r="B879" s="233">
        <f t="shared" si="13"/>
        <v>873</v>
      </c>
      <c r="C879" s="234">
        <v>65456</v>
      </c>
    </row>
    <row r="880" spans="2:3" x14ac:dyDescent="0.25">
      <c r="B880" s="233">
        <f t="shared" si="13"/>
        <v>874</v>
      </c>
      <c r="C880" s="234">
        <v>136360</v>
      </c>
    </row>
    <row r="881" spans="2:3" x14ac:dyDescent="0.25">
      <c r="B881" s="233">
        <f t="shared" si="13"/>
        <v>875</v>
      </c>
      <c r="C881" s="234">
        <v>-1654803.1780937708</v>
      </c>
    </row>
    <row r="882" spans="2:3" x14ac:dyDescent="0.25">
      <c r="B882" s="233">
        <f t="shared" si="13"/>
        <v>876</v>
      </c>
      <c r="C882" s="234">
        <v>7859872</v>
      </c>
    </row>
    <row r="883" spans="2:3" x14ac:dyDescent="0.25">
      <c r="B883" s="233">
        <f t="shared" si="13"/>
        <v>877</v>
      </c>
      <c r="C883" s="234">
        <v>3620866</v>
      </c>
    </row>
    <row r="884" spans="2:3" x14ac:dyDescent="0.25">
      <c r="B884" s="233">
        <f t="shared" si="13"/>
        <v>878</v>
      </c>
      <c r="C884" s="234">
        <v>5664382</v>
      </c>
    </row>
    <row r="885" spans="2:3" x14ac:dyDescent="0.25">
      <c r="B885" s="233">
        <f t="shared" si="13"/>
        <v>879</v>
      </c>
      <c r="C885" s="234">
        <v>89304</v>
      </c>
    </row>
    <row r="886" spans="2:3" x14ac:dyDescent="0.25">
      <c r="B886" s="233">
        <f t="shared" si="13"/>
        <v>880</v>
      </c>
      <c r="C886" s="234">
        <v>-162608</v>
      </c>
    </row>
    <row r="887" spans="2:3" x14ac:dyDescent="0.25">
      <c r="B887" s="233">
        <f t="shared" si="13"/>
        <v>881</v>
      </c>
      <c r="C887" s="234">
        <v>-6765622</v>
      </c>
    </row>
    <row r="888" spans="2:3" x14ac:dyDescent="0.25">
      <c r="B888" s="233">
        <f t="shared" si="13"/>
        <v>882</v>
      </c>
      <c r="C888" s="234">
        <v>17012796</v>
      </c>
    </row>
    <row r="889" spans="2:3" x14ac:dyDescent="0.25">
      <c r="B889" s="233">
        <f t="shared" si="13"/>
        <v>883</v>
      </c>
      <c r="C889" s="234">
        <v>5665818</v>
      </c>
    </row>
    <row r="890" spans="2:3" x14ac:dyDescent="0.25">
      <c r="B890" s="233">
        <f t="shared" si="13"/>
        <v>884</v>
      </c>
      <c r="C890" s="234">
        <v>272855</v>
      </c>
    </row>
    <row r="891" spans="2:3" x14ac:dyDescent="0.25">
      <c r="B891" s="233">
        <f t="shared" si="13"/>
        <v>885</v>
      </c>
      <c r="C891" s="234">
        <v>33886</v>
      </c>
    </row>
    <row r="892" spans="2:3" x14ac:dyDescent="0.25">
      <c r="B892" s="233">
        <f t="shared" si="13"/>
        <v>886</v>
      </c>
      <c r="C892" s="234">
        <v>34974</v>
      </c>
    </row>
    <row r="893" spans="2:3" x14ac:dyDescent="0.25">
      <c r="B893" s="233">
        <f t="shared" si="13"/>
        <v>887</v>
      </c>
      <c r="C893" s="234">
        <v>2930.4544999999998</v>
      </c>
    </row>
    <row r="894" spans="2:3" x14ac:dyDescent="0.25">
      <c r="B894" s="233">
        <f t="shared" si="13"/>
        <v>888</v>
      </c>
      <c r="C894" s="234">
        <v>-5419347</v>
      </c>
    </row>
    <row r="895" spans="2:3" x14ac:dyDescent="0.25">
      <c r="B895" s="233">
        <f t="shared" si="13"/>
        <v>889</v>
      </c>
      <c r="C895" s="234">
        <v>25828331</v>
      </c>
    </row>
    <row r="896" spans="2:3" x14ac:dyDescent="0.25">
      <c r="B896" s="233">
        <f t="shared" si="13"/>
        <v>890</v>
      </c>
      <c r="C896" s="234">
        <v>-5063</v>
      </c>
    </row>
    <row r="897" spans="2:3" x14ac:dyDescent="0.25">
      <c r="B897" s="233">
        <f t="shared" si="13"/>
        <v>891</v>
      </c>
      <c r="C897" s="234">
        <v>794399</v>
      </c>
    </row>
    <row r="898" spans="2:3" x14ac:dyDescent="0.25">
      <c r="B898" s="233">
        <f t="shared" si="13"/>
        <v>892</v>
      </c>
      <c r="C898" s="234">
        <v>463467</v>
      </c>
    </row>
    <row r="899" spans="2:3" x14ac:dyDescent="0.25">
      <c r="B899" s="233">
        <f t="shared" si="13"/>
        <v>893</v>
      </c>
      <c r="C899" s="234">
        <v>190898</v>
      </c>
    </row>
    <row r="900" spans="2:3" x14ac:dyDescent="0.25">
      <c r="B900" s="233">
        <f t="shared" si="13"/>
        <v>894</v>
      </c>
      <c r="C900" s="234">
        <v>2291743</v>
      </c>
    </row>
    <row r="901" spans="2:3" x14ac:dyDescent="0.25">
      <c r="B901" s="233">
        <f t="shared" si="13"/>
        <v>895</v>
      </c>
      <c r="C901" s="234">
        <v>7661558</v>
      </c>
    </row>
    <row r="902" spans="2:3" x14ac:dyDescent="0.25">
      <c r="B902" s="233">
        <f t="shared" si="13"/>
        <v>896</v>
      </c>
      <c r="C902" s="234">
        <v>57859032</v>
      </c>
    </row>
    <row r="903" spans="2:3" x14ac:dyDescent="0.25">
      <c r="B903" s="233">
        <f t="shared" si="13"/>
        <v>897</v>
      </c>
      <c r="C903" s="234">
        <v>1780787</v>
      </c>
    </row>
    <row r="904" spans="2:3" x14ac:dyDescent="0.25">
      <c r="B904" s="233">
        <f t="shared" si="13"/>
        <v>898</v>
      </c>
      <c r="C904" s="234">
        <v>1005652</v>
      </c>
    </row>
    <row r="905" spans="2:3" x14ac:dyDescent="0.25">
      <c r="B905" s="233">
        <f t="shared" ref="B905:B968" si="14">B904+1</f>
        <v>899</v>
      </c>
      <c r="C905" s="234">
        <v>54802116</v>
      </c>
    </row>
    <row r="906" spans="2:3" x14ac:dyDescent="0.25">
      <c r="B906" s="233">
        <f t="shared" si="14"/>
        <v>900</v>
      </c>
      <c r="C906" s="234">
        <v>111516</v>
      </c>
    </row>
    <row r="907" spans="2:3" x14ac:dyDescent="0.25">
      <c r="B907" s="233">
        <f t="shared" si="14"/>
        <v>901</v>
      </c>
      <c r="C907" s="234">
        <v>-5401</v>
      </c>
    </row>
    <row r="908" spans="2:3" x14ac:dyDescent="0.25">
      <c r="B908" s="233">
        <f t="shared" si="14"/>
        <v>902</v>
      </c>
      <c r="C908" s="234">
        <v>1455094</v>
      </c>
    </row>
    <row r="909" spans="2:3" x14ac:dyDescent="0.25">
      <c r="B909" s="233">
        <f t="shared" si="14"/>
        <v>903</v>
      </c>
      <c r="C909" s="234">
        <v>771586</v>
      </c>
    </row>
    <row r="910" spans="2:3" x14ac:dyDescent="0.25">
      <c r="B910" s="233">
        <f t="shared" si="14"/>
        <v>904</v>
      </c>
      <c r="C910" s="234">
        <v>4986274</v>
      </c>
    </row>
    <row r="911" spans="2:3" x14ac:dyDescent="0.25">
      <c r="B911" s="233">
        <f t="shared" si="14"/>
        <v>905</v>
      </c>
      <c r="C911" s="234">
        <v>170570</v>
      </c>
    </row>
    <row r="912" spans="2:3" x14ac:dyDescent="0.25">
      <c r="B912" s="233">
        <f t="shared" si="14"/>
        <v>906</v>
      </c>
      <c r="C912" s="234">
        <v>39817</v>
      </c>
    </row>
    <row r="913" spans="2:3" x14ac:dyDescent="0.25">
      <c r="B913" s="233">
        <f t="shared" si="14"/>
        <v>907</v>
      </c>
      <c r="C913" s="234">
        <v>127533</v>
      </c>
    </row>
    <row r="914" spans="2:3" x14ac:dyDescent="0.25">
      <c r="B914" s="233">
        <f t="shared" si="14"/>
        <v>908</v>
      </c>
      <c r="C914" s="234">
        <v>8893713</v>
      </c>
    </row>
    <row r="915" spans="2:3" x14ac:dyDescent="0.25">
      <c r="B915" s="233">
        <f t="shared" si="14"/>
        <v>909</v>
      </c>
      <c r="C915" s="234">
        <v>-26936</v>
      </c>
    </row>
    <row r="916" spans="2:3" x14ac:dyDescent="0.25">
      <c r="B916" s="233">
        <f t="shared" si="14"/>
        <v>910</v>
      </c>
      <c r="C916" s="234">
        <v>-110038</v>
      </c>
    </row>
    <row r="917" spans="2:3" x14ac:dyDescent="0.25">
      <c r="B917" s="233">
        <f t="shared" si="14"/>
        <v>911</v>
      </c>
      <c r="C917" s="234">
        <v>-129408</v>
      </c>
    </row>
    <row r="918" spans="2:3" x14ac:dyDescent="0.25">
      <c r="B918" s="233">
        <f t="shared" si="14"/>
        <v>912</v>
      </c>
      <c r="C918" s="234">
        <v>211055</v>
      </c>
    </row>
    <row r="919" spans="2:3" x14ac:dyDescent="0.25">
      <c r="B919" s="233">
        <f t="shared" si="14"/>
        <v>913</v>
      </c>
      <c r="C919" s="234">
        <v>21450</v>
      </c>
    </row>
    <row r="920" spans="2:3" x14ac:dyDescent="0.25">
      <c r="B920" s="233">
        <f t="shared" si="14"/>
        <v>914</v>
      </c>
      <c r="C920" s="234">
        <v>-628317</v>
      </c>
    </row>
    <row r="921" spans="2:3" x14ac:dyDescent="0.25">
      <c r="B921" s="233">
        <f t="shared" si="14"/>
        <v>915</v>
      </c>
      <c r="C921" s="234">
        <v>3800085</v>
      </c>
    </row>
    <row r="922" spans="2:3" x14ac:dyDescent="0.25">
      <c r="B922" s="233">
        <f t="shared" si="14"/>
        <v>916</v>
      </c>
      <c r="C922" s="234">
        <v>359199</v>
      </c>
    </row>
    <row r="923" spans="2:3" x14ac:dyDescent="0.25">
      <c r="B923" s="233">
        <f t="shared" si="14"/>
        <v>917</v>
      </c>
      <c r="C923" s="234">
        <v>328170</v>
      </c>
    </row>
    <row r="924" spans="2:3" x14ac:dyDescent="0.25">
      <c r="B924" s="233">
        <f t="shared" si="14"/>
        <v>918</v>
      </c>
      <c r="C924" s="234">
        <v>72169</v>
      </c>
    </row>
    <row r="925" spans="2:3" x14ac:dyDescent="0.25">
      <c r="B925" s="233">
        <f t="shared" si="14"/>
        <v>919</v>
      </c>
      <c r="C925" s="234">
        <v>327539</v>
      </c>
    </row>
    <row r="926" spans="2:3" x14ac:dyDescent="0.25">
      <c r="B926" s="233">
        <f t="shared" si="14"/>
        <v>920</v>
      </c>
      <c r="C926" s="234">
        <v>109262</v>
      </c>
    </row>
    <row r="927" spans="2:3" x14ac:dyDescent="0.25">
      <c r="B927" s="233">
        <f t="shared" si="14"/>
        <v>921</v>
      </c>
      <c r="C927" s="234">
        <v>304784</v>
      </c>
    </row>
    <row r="928" spans="2:3" x14ac:dyDescent="0.25">
      <c r="B928" s="233">
        <f t="shared" si="14"/>
        <v>922</v>
      </c>
      <c r="C928" s="234">
        <v>102873</v>
      </c>
    </row>
    <row r="929" spans="2:3" x14ac:dyDescent="0.25">
      <c r="B929" s="233">
        <f t="shared" si="14"/>
        <v>923</v>
      </c>
      <c r="C929" s="234">
        <v>199259</v>
      </c>
    </row>
    <row r="930" spans="2:3" x14ac:dyDescent="0.25">
      <c r="B930" s="233">
        <f t="shared" si="14"/>
        <v>924</v>
      </c>
      <c r="C930" s="234">
        <v>-33168</v>
      </c>
    </row>
    <row r="931" spans="2:3" x14ac:dyDescent="0.25">
      <c r="B931" s="233">
        <f t="shared" si="14"/>
        <v>925</v>
      </c>
      <c r="C931" s="234">
        <v>259973</v>
      </c>
    </row>
    <row r="932" spans="2:3" x14ac:dyDescent="0.25">
      <c r="B932" s="233">
        <f t="shared" si="14"/>
        <v>926</v>
      </c>
      <c r="C932" s="234">
        <v>10116302</v>
      </c>
    </row>
    <row r="933" spans="2:3" x14ac:dyDescent="0.25">
      <c r="B933" s="233">
        <f t="shared" si="14"/>
        <v>927</v>
      </c>
      <c r="C933" s="234">
        <v>322927</v>
      </c>
    </row>
    <row r="934" spans="2:3" x14ac:dyDescent="0.25">
      <c r="B934" s="233">
        <f t="shared" si="14"/>
        <v>928</v>
      </c>
      <c r="C934" s="234">
        <v>91461</v>
      </c>
    </row>
    <row r="935" spans="2:3" x14ac:dyDescent="0.25">
      <c r="B935" s="233">
        <f t="shared" si="14"/>
        <v>929</v>
      </c>
      <c r="C935" s="234">
        <v>-112561.25400000002</v>
      </c>
    </row>
    <row r="936" spans="2:3" x14ac:dyDescent="0.25">
      <c r="B936" s="233">
        <f t="shared" si="14"/>
        <v>930</v>
      </c>
      <c r="C936" s="234">
        <v>-20548.722100999992</v>
      </c>
    </row>
    <row r="937" spans="2:3" x14ac:dyDescent="0.25">
      <c r="B937" s="233">
        <f t="shared" si="14"/>
        <v>931</v>
      </c>
      <c r="C937" s="234">
        <v>3270257</v>
      </c>
    </row>
    <row r="938" spans="2:3" x14ac:dyDescent="0.25">
      <c r="B938" s="233">
        <f t="shared" si="14"/>
        <v>932</v>
      </c>
      <c r="C938" s="234">
        <v>455197</v>
      </c>
    </row>
    <row r="939" spans="2:3" x14ac:dyDescent="0.25">
      <c r="B939" s="233">
        <f t="shared" si="14"/>
        <v>933</v>
      </c>
      <c r="C939" s="234">
        <v>-110129</v>
      </c>
    </row>
    <row r="940" spans="2:3" x14ac:dyDescent="0.25">
      <c r="B940" s="233">
        <f t="shared" si="14"/>
        <v>934</v>
      </c>
      <c r="C940" s="234">
        <v>7177224</v>
      </c>
    </row>
    <row r="941" spans="2:3" x14ac:dyDescent="0.25">
      <c r="B941" s="233">
        <f t="shared" si="14"/>
        <v>935</v>
      </c>
      <c r="C941" s="234">
        <v>371080</v>
      </c>
    </row>
    <row r="942" spans="2:3" x14ac:dyDescent="0.25">
      <c r="B942" s="233">
        <f t="shared" si="14"/>
        <v>936</v>
      </c>
      <c r="C942" s="234">
        <v>298044</v>
      </c>
    </row>
    <row r="943" spans="2:3" x14ac:dyDescent="0.25">
      <c r="B943" s="233">
        <f t="shared" si="14"/>
        <v>937</v>
      </c>
      <c r="C943" s="234">
        <v>675401</v>
      </c>
    </row>
    <row r="944" spans="2:3" x14ac:dyDescent="0.25">
      <c r="B944" s="233">
        <f t="shared" si="14"/>
        <v>938</v>
      </c>
      <c r="C944" s="234">
        <v>191732</v>
      </c>
    </row>
    <row r="945" spans="2:3" x14ac:dyDescent="0.25">
      <c r="B945" s="233">
        <f t="shared" si="14"/>
        <v>939</v>
      </c>
      <c r="C945" s="234">
        <v>721813</v>
      </c>
    </row>
    <row r="946" spans="2:3" x14ac:dyDescent="0.25">
      <c r="B946" s="233">
        <f t="shared" si="14"/>
        <v>940</v>
      </c>
      <c r="C946" s="234">
        <v>84684</v>
      </c>
    </row>
    <row r="947" spans="2:3" x14ac:dyDescent="0.25">
      <c r="B947" s="233">
        <f t="shared" si="14"/>
        <v>941</v>
      </c>
      <c r="C947" s="234">
        <v>-34566</v>
      </c>
    </row>
    <row r="948" spans="2:3" x14ac:dyDescent="0.25">
      <c r="B948" s="233">
        <f t="shared" si="14"/>
        <v>942</v>
      </c>
      <c r="C948" s="234">
        <v>111698</v>
      </c>
    </row>
    <row r="949" spans="2:3" x14ac:dyDescent="0.25">
      <c r="B949" s="233">
        <f t="shared" si="14"/>
        <v>943</v>
      </c>
      <c r="C949" s="234">
        <v>226523</v>
      </c>
    </row>
    <row r="950" spans="2:3" x14ac:dyDescent="0.25">
      <c r="B950" s="233">
        <f t="shared" si="14"/>
        <v>944</v>
      </c>
      <c r="C950" s="234">
        <v>190203</v>
      </c>
    </row>
    <row r="951" spans="2:3" x14ac:dyDescent="0.25">
      <c r="B951" s="233">
        <f t="shared" si="14"/>
        <v>945</v>
      </c>
      <c r="C951" s="234">
        <v>-941243</v>
      </c>
    </row>
    <row r="952" spans="2:3" x14ac:dyDescent="0.25">
      <c r="B952" s="233">
        <f t="shared" si="14"/>
        <v>946</v>
      </c>
      <c r="C952" s="234">
        <v>159504</v>
      </c>
    </row>
    <row r="953" spans="2:3" x14ac:dyDescent="0.25">
      <c r="B953" s="233">
        <f t="shared" si="14"/>
        <v>947</v>
      </c>
      <c r="C953" s="234">
        <v>209648</v>
      </c>
    </row>
    <row r="954" spans="2:3" x14ac:dyDescent="0.25">
      <c r="B954" s="233">
        <f t="shared" si="14"/>
        <v>948</v>
      </c>
      <c r="C954" s="234">
        <v>150567</v>
      </c>
    </row>
    <row r="955" spans="2:3" x14ac:dyDescent="0.25">
      <c r="B955" s="233">
        <f t="shared" si="14"/>
        <v>949</v>
      </c>
      <c r="C955" s="234">
        <v>107188</v>
      </c>
    </row>
    <row r="956" spans="2:3" x14ac:dyDescent="0.25">
      <c r="B956" s="233">
        <f t="shared" si="14"/>
        <v>950</v>
      </c>
      <c r="C956" s="234">
        <v>195504</v>
      </c>
    </row>
    <row r="957" spans="2:3" x14ac:dyDescent="0.25">
      <c r="B957" s="233">
        <f t="shared" si="14"/>
        <v>951</v>
      </c>
      <c r="C957" s="234">
        <v>-87397</v>
      </c>
    </row>
    <row r="958" spans="2:3" x14ac:dyDescent="0.25">
      <c r="B958" s="233">
        <f t="shared" si="14"/>
        <v>952</v>
      </c>
      <c r="C958" s="234">
        <v>198018</v>
      </c>
    </row>
    <row r="959" spans="2:3" x14ac:dyDescent="0.25">
      <c r="B959" s="233">
        <f t="shared" si="14"/>
        <v>953</v>
      </c>
      <c r="C959" s="234">
        <v>475874.69818092813</v>
      </c>
    </row>
    <row r="960" spans="2:3" x14ac:dyDescent="0.25">
      <c r="B960" s="233">
        <f t="shared" si="14"/>
        <v>954</v>
      </c>
      <c r="C960" s="234">
        <v>1168261</v>
      </c>
    </row>
    <row r="961" spans="2:3" x14ac:dyDescent="0.25">
      <c r="B961" s="233">
        <f t="shared" si="14"/>
        <v>955</v>
      </c>
      <c r="C961" s="234">
        <v>559542</v>
      </c>
    </row>
    <row r="962" spans="2:3" x14ac:dyDescent="0.25">
      <c r="B962" s="233">
        <f t="shared" si="14"/>
        <v>956</v>
      </c>
      <c r="C962" s="234">
        <v>-117131</v>
      </c>
    </row>
    <row r="963" spans="2:3" x14ac:dyDescent="0.25">
      <c r="B963" s="233">
        <f t="shared" si="14"/>
        <v>957</v>
      </c>
      <c r="C963" s="234">
        <v>61190</v>
      </c>
    </row>
    <row r="964" spans="2:3" x14ac:dyDescent="0.25">
      <c r="B964" s="233">
        <f t="shared" si="14"/>
        <v>958</v>
      </c>
      <c r="C964" s="234">
        <v>5581214</v>
      </c>
    </row>
    <row r="965" spans="2:3" x14ac:dyDescent="0.25">
      <c r="B965" s="233">
        <f t="shared" si="14"/>
        <v>959</v>
      </c>
      <c r="C965" s="234">
        <v>4503295</v>
      </c>
    </row>
    <row r="966" spans="2:3" x14ac:dyDescent="0.25">
      <c r="B966" s="233">
        <f t="shared" si="14"/>
        <v>960</v>
      </c>
      <c r="C966" s="234">
        <v>195249</v>
      </c>
    </row>
    <row r="967" spans="2:3" x14ac:dyDescent="0.25">
      <c r="B967" s="233">
        <f t="shared" si="14"/>
        <v>961</v>
      </c>
      <c r="C967" s="234">
        <v>971991</v>
      </c>
    </row>
    <row r="968" spans="2:3" x14ac:dyDescent="0.25">
      <c r="B968" s="233">
        <f t="shared" si="14"/>
        <v>962</v>
      </c>
      <c r="C968" s="234">
        <v>-55614100</v>
      </c>
    </row>
    <row r="969" spans="2:3" x14ac:dyDescent="0.25">
      <c r="B969" s="233">
        <f t="shared" ref="B969:B1006" si="15">B968+1</f>
        <v>963</v>
      </c>
      <c r="C969" s="234">
        <v>562589</v>
      </c>
    </row>
    <row r="970" spans="2:3" x14ac:dyDescent="0.25">
      <c r="B970" s="233">
        <f t="shared" si="15"/>
        <v>964</v>
      </c>
      <c r="C970" s="234">
        <v>136364</v>
      </c>
    </row>
    <row r="971" spans="2:3" x14ac:dyDescent="0.25">
      <c r="B971" s="233">
        <f t="shared" si="15"/>
        <v>965</v>
      </c>
      <c r="C971" s="234">
        <v>4960924</v>
      </c>
    </row>
    <row r="972" spans="2:3" x14ac:dyDescent="0.25">
      <c r="B972" s="233">
        <f t="shared" si="15"/>
        <v>966</v>
      </c>
      <c r="C972" s="234">
        <v>634625</v>
      </c>
    </row>
    <row r="973" spans="2:3" x14ac:dyDescent="0.25">
      <c r="B973" s="233">
        <f t="shared" si="15"/>
        <v>967</v>
      </c>
      <c r="C973" s="234">
        <v>54843974</v>
      </c>
    </row>
    <row r="974" spans="2:3" x14ac:dyDescent="0.25">
      <c r="B974" s="233">
        <f t="shared" si="15"/>
        <v>968</v>
      </c>
      <c r="C974" s="234">
        <v>813913</v>
      </c>
    </row>
    <row r="975" spans="2:3" x14ac:dyDescent="0.25">
      <c r="B975" s="233">
        <f t="shared" si="15"/>
        <v>969</v>
      </c>
      <c r="C975" s="234">
        <v>5922084</v>
      </c>
    </row>
    <row r="976" spans="2:3" x14ac:dyDescent="0.25">
      <c r="B976" s="233">
        <f t="shared" si="15"/>
        <v>970</v>
      </c>
      <c r="C976" s="234">
        <v>95752</v>
      </c>
    </row>
    <row r="977" spans="2:3" x14ac:dyDescent="0.25">
      <c r="B977" s="233">
        <f t="shared" si="15"/>
        <v>971</v>
      </c>
      <c r="C977" s="234">
        <v>-102556</v>
      </c>
    </row>
    <row r="978" spans="2:3" x14ac:dyDescent="0.25">
      <c r="B978" s="233">
        <f t="shared" si="15"/>
        <v>972</v>
      </c>
      <c r="C978" s="234">
        <v>669937</v>
      </c>
    </row>
    <row r="979" spans="2:3" x14ac:dyDescent="0.25">
      <c r="B979" s="233">
        <f t="shared" si="15"/>
        <v>973</v>
      </c>
      <c r="C979" s="234">
        <v>101387</v>
      </c>
    </row>
    <row r="980" spans="2:3" x14ac:dyDescent="0.25">
      <c r="B980" s="233">
        <f t="shared" si="15"/>
        <v>974</v>
      </c>
      <c r="C980" s="234">
        <v>119707</v>
      </c>
    </row>
    <row r="981" spans="2:3" x14ac:dyDescent="0.25">
      <c r="B981" s="233">
        <f t="shared" si="15"/>
        <v>975</v>
      </c>
      <c r="C981" s="234">
        <v>-1677823.1780937708</v>
      </c>
    </row>
    <row r="982" spans="2:3" x14ac:dyDescent="0.25">
      <c r="B982" s="233">
        <f t="shared" si="15"/>
        <v>976</v>
      </c>
      <c r="C982" s="234">
        <v>7898436</v>
      </c>
    </row>
    <row r="983" spans="2:3" x14ac:dyDescent="0.25">
      <c r="B983" s="233">
        <f t="shared" si="15"/>
        <v>977</v>
      </c>
      <c r="C983" s="234">
        <v>3614315</v>
      </c>
    </row>
    <row r="984" spans="2:3" x14ac:dyDescent="0.25">
      <c r="B984" s="233">
        <f t="shared" si="15"/>
        <v>978</v>
      </c>
      <c r="C984" s="234">
        <v>5613530</v>
      </c>
    </row>
    <row r="985" spans="2:3" x14ac:dyDescent="0.25">
      <c r="B985" s="233">
        <f t="shared" si="15"/>
        <v>979</v>
      </c>
      <c r="C985" s="234">
        <v>138091</v>
      </c>
    </row>
    <row r="986" spans="2:3" x14ac:dyDescent="0.25">
      <c r="B986" s="233">
        <f t="shared" si="15"/>
        <v>980</v>
      </c>
      <c r="C986" s="234">
        <v>-198385</v>
      </c>
    </row>
    <row r="987" spans="2:3" x14ac:dyDescent="0.25">
      <c r="B987" s="233">
        <f t="shared" si="15"/>
        <v>981</v>
      </c>
      <c r="C987" s="234">
        <v>-6782952</v>
      </c>
    </row>
    <row r="988" spans="2:3" x14ac:dyDescent="0.25">
      <c r="B988" s="233">
        <f t="shared" si="15"/>
        <v>982</v>
      </c>
      <c r="C988" s="234">
        <v>17026496</v>
      </c>
    </row>
    <row r="989" spans="2:3" x14ac:dyDescent="0.25">
      <c r="B989" s="233">
        <f t="shared" si="15"/>
        <v>983</v>
      </c>
      <c r="C989" s="234">
        <v>5648796</v>
      </c>
    </row>
    <row r="990" spans="2:3" x14ac:dyDescent="0.25">
      <c r="B990" s="233">
        <f t="shared" si="15"/>
        <v>984</v>
      </c>
      <c r="C990" s="234">
        <v>329086</v>
      </c>
    </row>
    <row r="991" spans="2:3" x14ac:dyDescent="0.25">
      <c r="B991" s="233">
        <f t="shared" si="15"/>
        <v>985</v>
      </c>
      <c r="C991" s="234">
        <v>70456</v>
      </c>
    </row>
    <row r="992" spans="2:3" x14ac:dyDescent="0.25">
      <c r="B992" s="233">
        <f t="shared" si="15"/>
        <v>986</v>
      </c>
      <c r="C992" s="234">
        <v>18898</v>
      </c>
    </row>
    <row r="993" spans="2:3" x14ac:dyDescent="0.25">
      <c r="B993" s="233">
        <f t="shared" si="15"/>
        <v>987</v>
      </c>
      <c r="C993" s="234">
        <v>-48327.5455</v>
      </c>
    </row>
    <row r="994" spans="2:3" x14ac:dyDescent="0.25">
      <c r="B994" s="233">
        <f t="shared" si="15"/>
        <v>988</v>
      </c>
      <c r="C994" s="234">
        <v>-5442571</v>
      </c>
    </row>
    <row r="995" spans="2:3" x14ac:dyDescent="0.25">
      <c r="B995" s="233">
        <f t="shared" si="15"/>
        <v>989</v>
      </c>
      <c r="C995" s="234">
        <v>25794625</v>
      </c>
    </row>
    <row r="996" spans="2:3" x14ac:dyDescent="0.25">
      <c r="B996" s="233">
        <f t="shared" si="15"/>
        <v>990</v>
      </c>
      <c r="C996" s="234">
        <v>-1554</v>
      </c>
    </row>
    <row r="997" spans="2:3" x14ac:dyDescent="0.25">
      <c r="B997" s="233">
        <f t="shared" si="15"/>
        <v>991</v>
      </c>
      <c r="C997" s="234">
        <v>818092</v>
      </c>
    </row>
    <row r="998" spans="2:3" x14ac:dyDescent="0.25">
      <c r="B998" s="233">
        <f t="shared" si="15"/>
        <v>992</v>
      </c>
      <c r="C998" s="234">
        <v>481141</v>
      </c>
    </row>
    <row r="999" spans="2:3" x14ac:dyDescent="0.25">
      <c r="B999" s="233">
        <f t="shared" si="15"/>
        <v>993</v>
      </c>
      <c r="C999" s="234">
        <v>221603</v>
      </c>
    </row>
    <row r="1000" spans="2:3" x14ac:dyDescent="0.25">
      <c r="B1000" s="233">
        <f t="shared" si="15"/>
        <v>994</v>
      </c>
      <c r="C1000" s="234">
        <v>2330804</v>
      </c>
    </row>
    <row r="1001" spans="2:3" x14ac:dyDescent="0.25">
      <c r="B1001" s="233">
        <f t="shared" si="15"/>
        <v>995</v>
      </c>
      <c r="C1001" s="234">
        <v>7711061</v>
      </c>
    </row>
    <row r="1002" spans="2:3" x14ac:dyDescent="0.25">
      <c r="B1002" s="233">
        <f t="shared" si="15"/>
        <v>996</v>
      </c>
      <c r="C1002" s="234">
        <v>57873727</v>
      </c>
    </row>
    <row r="1003" spans="2:3" x14ac:dyDescent="0.25">
      <c r="B1003" s="233">
        <f t="shared" si="15"/>
        <v>997</v>
      </c>
      <c r="C1003" s="234">
        <v>1831602</v>
      </c>
    </row>
    <row r="1004" spans="2:3" x14ac:dyDescent="0.25">
      <c r="B1004" s="233">
        <f t="shared" si="15"/>
        <v>998</v>
      </c>
      <c r="C1004" s="234">
        <v>1032695</v>
      </c>
    </row>
    <row r="1005" spans="2:3" x14ac:dyDescent="0.25">
      <c r="B1005" s="233">
        <f t="shared" si="15"/>
        <v>999</v>
      </c>
      <c r="C1005" s="234">
        <v>54775804</v>
      </c>
    </row>
    <row r="1006" spans="2:3" x14ac:dyDescent="0.25">
      <c r="B1006" s="233">
        <f t="shared" si="15"/>
        <v>1000</v>
      </c>
      <c r="C1006" s="234">
        <v>173062</v>
      </c>
    </row>
  </sheetData>
  <mergeCells count="1">
    <mergeCell ref="B3:K3"/>
  </mergeCells>
  <hyperlinks>
    <hyperlink ref="N1" location="'Navigation &amp; Instructions'!A1" display="Navigation" xr:uid="{00000000-0004-0000-0B00-00000000000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Q1004"/>
  <sheetViews>
    <sheetView showGridLines="0" zoomScaleNormal="100" workbookViewId="0">
      <selection activeCell="N1" sqref="N1"/>
    </sheetView>
  </sheetViews>
  <sheetFormatPr defaultColWidth="8.85546875" defaultRowHeight="15" x14ac:dyDescent="0.25"/>
  <cols>
    <col min="2" max="12" width="10.7109375" customWidth="1"/>
    <col min="14" max="14" width="10.85546875" customWidth="1"/>
  </cols>
  <sheetData>
    <row r="1" spans="2:17" ht="15.75" x14ac:dyDescent="0.25">
      <c r="B1" s="230" t="s">
        <v>463</v>
      </c>
      <c r="N1" s="304" t="s">
        <v>542</v>
      </c>
    </row>
    <row r="4" spans="2:17" ht="60" customHeight="1" x14ac:dyDescent="0.25">
      <c r="B4" s="322" t="s">
        <v>464</v>
      </c>
      <c r="C4" s="322"/>
      <c r="D4" s="322"/>
      <c r="E4" s="322"/>
      <c r="F4" s="322"/>
      <c r="G4" s="322"/>
      <c r="H4" s="322"/>
      <c r="I4" s="322"/>
      <c r="J4" s="322"/>
      <c r="K4" s="322"/>
      <c r="L4" s="322"/>
      <c r="M4" s="322"/>
      <c r="N4" s="322"/>
      <c r="O4" s="322"/>
      <c r="P4" s="322"/>
      <c r="Q4" s="322"/>
    </row>
    <row r="5" spans="2:17" ht="15.75" x14ac:dyDescent="0.25">
      <c r="B5" s="3"/>
      <c r="C5" s="3"/>
      <c r="D5" s="3"/>
      <c r="E5" s="3"/>
      <c r="F5" s="3"/>
      <c r="G5" s="3"/>
      <c r="H5" s="3"/>
      <c r="I5" s="3"/>
      <c r="J5" s="3"/>
      <c r="K5" s="3"/>
      <c r="L5" s="3"/>
      <c r="M5" s="3"/>
      <c r="N5" s="3"/>
      <c r="O5" s="3"/>
    </row>
    <row r="6" spans="2:17" ht="13.15" customHeight="1" x14ac:dyDescent="0.25">
      <c r="B6" s="231" t="s">
        <v>472</v>
      </c>
    </row>
    <row r="7" spans="2:17" x14ac:dyDescent="0.25">
      <c r="B7" s="189"/>
      <c r="C7" s="190"/>
      <c r="D7" s="191"/>
      <c r="E7" s="192"/>
      <c r="F7" s="192"/>
      <c r="G7" s="192"/>
      <c r="H7" s="192"/>
      <c r="I7" s="192"/>
      <c r="J7" s="192"/>
      <c r="K7" s="192"/>
      <c r="L7" s="193"/>
    </row>
    <row r="8" spans="2:17" x14ac:dyDescent="0.25">
      <c r="B8" s="8"/>
      <c r="C8" s="11"/>
      <c r="D8" s="6"/>
      <c r="E8" s="6"/>
      <c r="F8" s="6"/>
      <c r="G8" s="6"/>
      <c r="H8" s="6"/>
      <c r="I8" s="6"/>
      <c r="J8" s="6"/>
      <c r="K8" s="6"/>
      <c r="L8" s="7"/>
    </row>
    <row r="9" spans="2:17" x14ac:dyDescent="0.25">
      <c r="B9" s="8"/>
      <c r="C9" s="11"/>
      <c r="D9" s="6"/>
      <c r="E9" s="6"/>
      <c r="F9" s="6"/>
      <c r="G9" s="6"/>
      <c r="H9" s="6"/>
      <c r="I9" s="6"/>
      <c r="J9" s="6"/>
      <c r="K9" s="6"/>
      <c r="L9" s="7"/>
    </row>
    <row r="10" spans="2:17" x14ac:dyDescent="0.25">
      <c r="B10" s="8"/>
      <c r="C10" s="11"/>
      <c r="D10" s="6"/>
      <c r="E10" s="6"/>
      <c r="F10" s="6"/>
      <c r="G10" s="6"/>
      <c r="H10" s="6"/>
      <c r="I10" s="6"/>
      <c r="J10" s="6"/>
      <c r="K10" s="6"/>
      <c r="L10" s="7"/>
    </row>
    <row r="11" spans="2:17" x14ac:dyDescent="0.25">
      <c r="B11" s="8"/>
      <c r="C11" s="11"/>
      <c r="D11" s="6"/>
      <c r="E11" s="6"/>
      <c r="F11" s="6"/>
      <c r="G11" s="11"/>
      <c r="H11" s="6"/>
      <c r="I11" s="6"/>
      <c r="J11" s="6"/>
      <c r="K11" s="6"/>
      <c r="L11" s="7"/>
    </row>
    <row r="12" spans="2:17" x14ac:dyDescent="0.25">
      <c r="B12" s="8"/>
      <c r="C12" s="11"/>
      <c r="D12" s="6"/>
      <c r="E12" s="6"/>
      <c r="F12" s="6"/>
      <c r="G12" s="6"/>
      <c r="H12" s="6"/>
      <c r="I12" s="6"/>
      <c r="J12" s="6"/>
      <c r="K12" s="6"/>
      <c r="L12" s="7"/>
    </row>
    <row r="13" spans="2:17" x14ac:dyDescent="0.25">
      <c r="B13" s="8"/>
      <c r="C13" s="11"/>
      <c r="D13" s="6"/>
      <c r="E13" s="6"/>
      <c r="F13" s="6"/>
      <c r="G13" s="6"/>
      <c r="H13" s="6"/>
      <c r="I13" s="6"/>
      <c r="J13" s="6"/>
      <c r="K13" s="6"/>
      <c r="L13" s="7"/>
    </row>
    <row r="14" spans="2:17" x14ac:dyDescent="0.25">
      <c r="B14" s="8"/>
      <c r="C14" s="11"/>
      <c r="D14" s="6"/>
      <c r="E14" s="6"/>
      <c r="F14" s="6"/>
      <c r="G14" s="6"/>
      <c r="H14" s="6"/>
      <c r="I14" s="6"/>
      <c r="J14" s="6"/>
      <c r="K14" s="6"/>
      <c r="L14" s="7"/>
    </row>
    <row r="15" spans="2:17" x14ac:dyDescent="0.25">
      <c r="B15" s="8"/>
      <c r="C15" s="11"/>
      <c r="D15" s="6"/>
      <c r="E15" s="6"/>
      <c r="F15" s="6"/>
      <c r="G15" s="6"/>
      <c r="H15" s="6"/>
      <c r="I15" s="6"/>
      <c r="J15" s="6"/>
      <c r="K15" s="6"/>
      <c r="L15" s="7"/>
    </row>
    <row r="16" spans="2:17" x14ac:dyDescent="0.25">
      <c r="B16" s="8"/>
      <c r="C16" s="11"/>
      <c r="D16" s="6"/>
      <c r="E16" s="6"/>
      <c r="F16" s="6"/>
      <c r="G16" s="6"/>
      <c r="H16" s="6"/>
      <c r="I16" s="6"/>
      <c r="J16" s="6"/>
      <c r="K16" s="6"/>
      <c r="L16" s="7"/>
    </row>
    <row r="17" spans="2:12" x14ac:dyDescent="0.25">
      <c r="B17" s="8"/>
      <c r="C17" s="11"/>
      <c r="D17" s="6"/>
      <c r="E17" s="6"/>
      <c r="F17" s="6"/>
      <c r="G17" s="6"/>
      <c r="H17" s="6"/>
      <c r="I17" s="6"/>
      <c r="J17" s="6"/>
      <c r="K17" s="6"/>
      <c r="L17" s="7"/>
    </row>
    <row r="18" spans="2:12" x14ac:dyDescent="0.25">
      <c r="B18" s="9"/>
      <c r="C18" s="12"/>
      <c r="D18" s="10"/>
      <c r="E18" s="10"/>
      <c r="F18" s="10"/>
      <c r="G18" s="10"/>
      <c r="H18" s="10"/>
      <c r="I18" s="10"/>
      <c r="J18" s="10"/>
      <c r="K18" s="10"/>
      <c r="L18" s="13"/>
    </row>
    <row r="19" spans="2:12" x14ac:dyDescent="0.25">
      <c r="C19" s="14"/>
    </row>
    <row r="20" spans="2:12" x14ac:dyDescent="0.25">
      <c r="C20" s="14"/>
    </row>
    <row r="21" spans="2:12" x14ac:dyDescent="0.25">
      <c r="B21" s="231" t="s">
        <v>473</v>
      </c>
      <c r="C21" s="14"/>
    </row>
    <row r="22" spans="2:12" x14ac:dyDescent="0.25">
      <c r="B22" s="189"/>
      <c r="C22" s="190"/>
      <c r="D22" s="192"/>
      <c r="E22" s="192"/>
      <c r="F22" s="192"/>
      <c r="G22" s="192"/>
      <c r="H22" s="192"/>
      <c r="I22" s="192"/>
      <c r="J22" s="192"/>
      <c r="K22" s="192"/>
      <c r="L22" s="193"/>
    </row>
    <row r="23" spans="2:12" x14ac:dyDescent="0.25">
      <c r="B23" s="8"/>
      <c r="C23" s="11"/>
      <c r="D23" s="6"/>
      <c r="E23" s="6"/>
      <c r="F23" s="6"/>
      <c r="G23" s="6"/>
      <c r="H23" s="6"/>
      <c r="I23" s="6"/>
      <c r="J23" s="6"/>
      <c r="K23" s="6"/>
      <c r="L23" s="7"/>
    </row>
    <row r="24" spans="2:12" x14ac:dyDescent="0.25">
      <c r="B24" s="8"/>
      <c r="C24" s="11"/>
      <c r="D24" s="6"/>
      <c r="E24" s="6"/>
      <c r="F24" s="6"/>
      <c r="G24" s="6"/>
      <c r="H24" s="6"/>
      <c r="I24" s="6"/>
      <c r="J24" s="6"/>
      <c r="K24" s="6"/>
      <c r="L24" s="7"/>
    </row>
    <row r="25" spans="2:12" x14ac:dyDescent="0.25">
      <c r="B25" s="8"/>
      <c r="C25" s="11"/>
      <c r="D25" s="6"/>
      <c r="E25" s="6"/>
      <c r="F25" s="6"/>
      <c r="G25" s="11"/>
      <c r="H25" s="6"/>
      <c r="I25" s="6"/>
      <c r="J25" s="6"/>
      <c r="K25" s="6"/>
      <c r="L25" s="7"/>
    </row>
    <row r="26" spans="2:12" x14ac:dyDescent="0.25">
      <c r="B26" s="8"/>
      <c r="C26" s="11"/>
      <c r="D26" s="6"/>
      <c r="E26" s="6"/>
      <c r="F26" s="6"/>
      <c r="G26" s="6"/>
      <c r="H26" s="6"/>
      <c r="I26" s="6"/>
      <c r="J26" s="6"/>
      <c r="K26" s="6"/>
      <c r="L26" s="7"/>
    </row>
    <row r="27" spans="2:12" x14ac:dyDescent="0.25">
      <c r="B27" s="8"/>
      <c r="C27" s="11"/>
      <c r="D27" s="6"/>
      <c r="E27" s="6"/>
      <c r="F27" s="6"/>
      <c r="G27" s="6"/>
      <c r="H27" s="6"/>
      <c r="I27" s="6"/>
      <c r="J27" s="6"/>
      <c r="K27" s="6"/>
      <c r="L27" s="7"/>
    </row>
    <row r="28" spans="2:12" x14ac:dyDescent="0.25">
      <c r="B28" s="8"/>
      <c r="C28" s="11"/>
      <c r="D28" s="6"/>
      <c r="E28" s="6"/>
      <c r="F28" s="6"/>
      <c r="G28" s="6"/>
      <c r="H28" s="6"/>
      <c r="I28" s="6"/>
      <c r="J28" s="6"/>
      <c r="K28" s="6"/>
      <c r="L28" s="7"/>
    </row>
    <row r="29" spans="2:12" x14ac:dyDescent="0.25">
      <c r="B29" s="8"/>
      <c r="C29" s="11"/>
      <c r="D29" s="6"/>
      <c r="E29" s="6"/>
      <c r="F29" s="6"/>
      <c r="G29" s="6"/>
      <c r="H29" s="6"/>
      <c r="I29" s="6"/>
      <c r="J29" s="6"/>
      <c r="K29" s="6"/>
      <c r="L29" s="7"/>
    </row>
    <row r="30" spans="2:12" x14ac:dyDescent="0.25">
      <c r="B30" s="8"/>
      <c r="C30" s="11"/>
      <c r="D30" s="6"/>
      <c r="E30" s="6"/>
      <c r="F30" s="6"/>
      <c r="G30" s="6"/>
      <c r="H30" s="6"/>
      <c r="I30" s="6"/>
      <c r="J30" s="6"/>
      <c r="K30" s="6"/>
      <c r="L30" s="7"/>
    </row>
    <row r="31" spans="2:12" x14ac:dyDescent="0.25">
      <c r="B31" s="8"/>
      <c r="C31" s="11"/>
      <c r="D31" s="6"/>
      <c r="E31" s="6"/>
      <c r="F31" s="6"/>
      <c r="G31" s="6"/>
      <c r="H31" s="6"/>
      <c r="I31" s="6"/>
      <c r="J31" s="6"/>
      <c r="K31" s="6"/>
      <c r="L31" s="7"/>
    </row>
    <row r="32" spans="2:12" x14ac:dyDescent="0.25">
      <c r="B32" s="9"/>
      <c r="C32" s="12"/>
      <c r="D32" s="10"/>
      <c r="E32" s="10"/>
      <c r="F32" s="10"/>
      <c r="G32" s="10"/>
      <c r="H32" s="10"/>
      <c r="I32" s="10"/>
      <c r="J32" s="10"/>
      <c r="K32" s="10"/>
      <c r="L32" s="13"/>
    </row>
    <row r="33" spans="3:3" x14ac:dyDescent="0.25">
      <c r="C33" s="14"/>
    </row>
    <row r="34" spans="3:3" x14ac:dyDescent="0.25">
      <c r="C34" s="14"/>
    </row>
    <row r="35" spans="3:3" x14ac:dyDescent="0.25">
      <c r="C35" s="14"/>
    </row>
    <row r="36" spans="3:3" x14ac:dyDescent="0.25">
      <c r="C36" s="14"/>
    </row>
    <row r="37" spans="3:3" x14ac:dyDescent="0.25">
      <c r="C37" s="14"/>
    </row>
    <row r="38" spans="3:3" x14ac:dyDescent="0.25">
      <c r="C38" s="14"/>
    </row>
    <row r="39" spans="3:3" x14ac:dyDescent="0.25">
      <c r="C39" s="14"/>
    </row>
    <row r="40" spans="3:3" x14ac:dyDescent="0.25">
      <c r="C40" s="14"/>
    </row>
    <row r="41" spans="3:3" x14ac:dyDescent="0.25">
      <c r="C41" s="14"/>
    </row>
    <row r="42" spans="3:3" x14ac:dyDescent="0.25">
      <c r="C42" s="14"/>
    </row>
    <row r="43" spans="3:3" x14ac:dyDescent="0.25">
      <c r="C43" s="14"/>
    </row>
    <row r="44" spans="3:3" x14ac:dyDescent="0.25">
      <c r="C44" s="14"/>
    </row>
    <row r="45" spans="3:3" x14ac:dyDescent="0.25">
      <c r="C45" s="14"/>
    </row>
    <row r="46" spans="3:3" x14ac:dyDescent="0.25">
      <c r="C46" s="14"/>
    </row>
    <row r="47" spans="3:3" x14ac:dyDescent="0.25">
      <c r="C47" s="14"/>
    </row>
    <row r="48" spans="3:3" x14ac:dyDescent="0.25">
      <c r="C48" s="14"/>
    </row>
    <row r="49" spans="3:3" x14ac:dyDescent="0.25">
      <c r="C49" s="14"/>
    </row>
    <row r="50" spans="3:3" x14ac:dyDescent="0.25">
      <c r="C50" s="14"/>
    </row>
    <row r="51" spans="3:3" x14ac:dyDescent="0.25">
      <c r="C51" s="14"/>
    </row>
    <row r="52" spans="3:3" x14ac:dyDescent="0.25">
      <c r="C52" s="14"/>
    </row>
    <row r="53" spans="3:3" x14ac:dyDescent="0.25">
      <c r="C53" s="14"/>
    </row>
    <row r="54" spans="3:3" x14ac:dyDescent="0.25">
      <c r="C54" s="14"/>
    </row>
    <row r="55" spans="3:3" x14ac:dyDescent="0.25">
      <c r="C55" s="14"/>
    </row>
    <row r="56" spans="3:3" x14ac:dyDescent="0.25">
      <c r="C56" s="14"/>
    </row>
    <row r="57" spans="3:3" x14ac:dyDescent="0.25">
      <c r="C57" s="14"/>
    </row>
    <row r="58" spans="3:3" x14ac:dyDescent="0.25">
      <c r="C58" s="14"/>
    </row>
    <row r="59" spans="3:3" x14ac:dyDescent="0.25">
      <c r="C59" s="14"/>
    </row>
    <row r="60" spans="3:3" x14ac:dyDescent="0.25">
      <c r="C60" s="14"/>
    </row>
    <row r="61" spans="3:3" x14ac:dyDescent="0.25">
      <c r="C61" s="14"/>
    </row>
    <row r="62" spans="3:3" x14ac:dyDescent="0.25">
      <c r="C62" s="14"/>
    </row>
    <row r="63" spans="3:3" x14ac:dyDescent="0.25">
      <c r="C63" s="14"/>
    </row>
    <row r="64" spans="3:3" x14ac:dyDescent="0.25">
      <c r="C64" s="14"/>
    </row>
    <row r="65" spans="3:3" x14ac:dyDescent="0.25">
      <c r="C65" s="14"/>
    </row>
    <row r="66" spans="3:3" x14ac:dyDescent="0.25">
      <c r="C66" s="14"/>
    </row>
    <row r="67" spans="3:3" x14ac:dyDescent="0.25">
      <c r="C67" s="14"/>
    </row>
    <row r="68" spans="3:3" x14ac:dyDescent="0.25">
      <c r="C68" s="14"/>
    </row>
    <row r="69" spans="3:3" x14ac:dyDescent="0.25">
      <c r="C69" s="14"/>
    </row>
    <row r="70" spans="3:3" x14ac:dyDescent="0.25">
      <c r="C70" s="14"/>
    </row>
    <row r="71" spans="3:3" x14ac:dyDescent="0.25">
      <c r="C71" s="14"/>
    </row>
    <row r="72" spans="3:3" x14ac:dyDescent="0.25">
      <c r="C72" s="14"/>
    </row>
    <row r="73" spans="3:3" x14ac:dyDescent="0.25">
      <c r="C73" s="14"/>
    </row>
    <row r="74" spans="3:3" x14ac:dyDescent="0.25">
      <c r="C74" s="14"/>
    </row>
    <row r="75" spans="3:3" x14ac:dyDescent="0.25">
      <c r="C75" s="14"/>
    </row>
    <row r="76" spans="3:3" x14ac:dyDescent="0.25">
      <c r="C76" s="14"/>
    </row>
    <row r="77" spans="3:3" x14ac:dyDescent="0.25">
      <c r="C77" s="14"/>
    </row>
    <row r="78" spans="3:3" x14ac:dyDescent="0.25">
      <c r="C78" s="14"/>
    </row>
    <row r="79" spans="3:3" x14ac:dyDescent="0.25">
      <c r="C79" s="14"/>
    </row>
    <row r="80" spans="3:3" x14ac:dyDescent="0.25">
      <c r="C80" s="14"/>
    </row>
    <row r="81" spans="3:3" x14ac:dyDescent="0.25">
      <c r="C81" s="14"/>
    </row>
    <row r="82" spans="3:3" x14ac:dyDescent="0.25">
      <c r="C82" s="14"/>
    </row>
    <row r="83" spans="3:3" x14ac:dyDescent="0.25">
      <c r="C83" s="14"/>
    </row>
    <row r="84" spans="3:3" x14ac:dyDescent="0.25">
      <c r="C84" s="14"/>
    </row>
    <row r="85" spans="3:3" x14ac:dyDescent="0.25">
      <c r="C85" s="14"/>
    </row>
    <row r="86" spans="3:3" x14ac:dyDescent="0.25">
      <c r="C86" s="14"/>
    </row>
    <row r="87" spans="3:3" x14ac:dyDescent="0.25">
      <c r="C87" s="14"/>
    </row>
    <row r="88" spans="3:3" x14ac:dyDescent="0.25">
      <c r="C88" s="14"/>
    </row>
    <row r="89" spans="3:3" x14ac:dyDescent="0.25">
      <c r="C89" s="14"/>
    </row>
    <row r="90" spans="3:3" x14ac:dyDescent="0.25">
      <c r="C90" s="14"/>
    </row>
    <row r="91" spans="3:3" x14ac:dyDescent="0.25">
      <c r="C91" s="14"/>
    </row>
    <row r="92" spans="3:3" x14ac:dyDescent="0.25">
      <c r="C92" s="14"/>
    </row>
    <row r="93" spans="3:3" x14ac:dyDescent="0.25">
      <c r="C93" s="14"/>
    </row>
    <row r="94" spans="3:3" x14ac:dyDescent="0.25">
      <c r="C94" s="14"/>
    </row>
    <row r="95" spans="3:3" x14ac:dyDescent="0.25">
      <c r="C95" s="14"/>
    </row>
    <row r="96" spans="3:3" x14ac:dyDescent="0.25">
      <c r="C96" s="14"/>
    </row>
    <row r="97" spans="3:3" x14ac:dyDescent="0.25">
      <c r="C97" s="14"/>
    </row>
    <row r="98" spans="3:3" x14ac:dyDescent="0.25">
      <c r="C98" s="14"/>
    </row>
    <row r="99" spans="3:3" x14ac:dyDescent="0.25">
      <c r="C99" s="14"/>
    </row>
    <row r="100" spans="3:3" x14ac:dyDescent="0.25">
      <c r="C100" s="14"/>
    </row>
    <row r="101" spans="3:3" x14ac:dyDescent="0.25">
      <c r="C101" s="14"/>
    </row>
    <row r="102" spans="3:3" x14ac:dyDescent="0.25">
      <c r="C102" s="14"/>
    </row>
    <row r="103" spans="3:3" x14ac:dyDescent="0.25">
      <c r="C103" s="14"/>
    </row>
    <row r="104" spans="3:3" x14ac:dyDescent="0.25">
      <c r="C104" s="14"/>
    </row>
    <row r="105" spans="3:3" x14ac:dyDescent="0.25">
      <c r="C105" s="14"/>
    </row>
    <row r="106" spans="3:3" x14ac:dyDescent="0.25">
      <c r="C106" s="14"/>
    </row>
    <row r="107" spans="3:3" x14ac:dyDescent="0.25">
      <c r="C107" s="14"/>
    </row>
    <row r="108" spans="3:3" x14ac:dyDescent="0.25">
      <c r="C108" s="14"/>
    </row>
    <row r="109" spans="3:3" x14ac:dyDescent="0.25">
      <c r="C109" s="14"/>
    </row>
    <row r="110" spans="3:3" x14ac:dyDescent="0.25">
      <c r="C110" s="14"/>
    </row>
    <row r="111" spans="3:3" x14ac:dyDescent="0.25">
      <c r="C111" s="14"/>
    </row>
    <row r="112" spans="3:3" x14ac:dyDescent="0.25">
      <c r="C112" s="14"/>
    </row>
    <row r="113" spans="3:3" x14ac:dyDescent="0.25">
      <c r="C113" s="14"/>
    </row>
    <row r="114" spans="3:3" x14ac:dyDescent="0.25">
      <c r="C114" s="14"/>
    </row>
    <row r="115" spans="3:3" x14ac:dyDescent="0.25">
      <c r="C115" s="14"/>
    </row>
    <row r="116" spans="3:3" x14ac:dyDescent="0.25">
      <c r="C116" s="14"/>
    </row>
    <row r="117" spans="3:3" x14ac:dyDescent="0.25">
      <c r="C117" s="14"/>
    </row>
    <row r="118" spans="3:3" x14ac:dyDescent="0.25">
      <c r="C118" s="14"/>
    </row>
    <row r="119" spans="3:3" x14ac:dyDescent="0.25">
      <c r="C119" s="14"/>
    </row>
    <row r="120" spans="3:3" x14ac:dyDescent="0.25">
      <c r="C120" s="14"/>
    </row>
    <row r="121" spans="3:3" x14ac:dyDescent="0.25">
      <c r="C121" s="14"/>
    </row>
    <row r="122" spans="3:3" x14ac:dyDescent="0.25">
      <c r="C122" s="14"/>
    </row>
    <row r="123" spans="3:3" x14ac:dyDescent="0.25">
      <c r="C123" s="14"/>
    </row>
    <row r="124" spans="3:3" x14ac:dyDescent="0.25">
      <c r="C124" s="14"/>
    </row>
    <row r="125" spans="3:3" x14ac:dyDescent="0.25">
      <c r="C125" s="14"/>
    </row>
    <row r="126" spans="3:3" x14ac:dyDescent="0.25">
      <c r="C126" s="14"/>
    </row>
    <row r="127" spans="3:3" x14ac:dyDescent="0.25">
      <c r="C127" s="14"/>
    </row>
    <row r="128" spans="3:3" x14ac:dyDescent="0.25">
      <c r="C128" s="14"/>
    </row>
    <row r="129" spans="3:3" x14ac:dyDescent="0.25">
      <c r="C129" s="14"/>
    </row>
    <row r="130" spans="3:3" x14ac:dyDescent="0.25">
      <c r="C130" s="14"/>
    </row>
    <row r="131" spans="3:3" x14ac:dyDescent="0.25">
      <c r="C131" s="14"/>
    </row>
    <row r="132" spans="3:3" x14ac:dyDescent="0.25">
      <c r="C132" s="14"/>
    </row>
    <row r="133" spans="3:3" x14ac:dyDescent="0.25">
      <c r="C133" s="14"/>
    </row>
    <row r="134" spans="3:3" x14ac:dyDescent="0.25">
      <c r="C134" s="14"/>
    </row>
    <row r="135" spans="3:3" x14ac:dyDescent="0.25">
      <c r="C135" s="14"/>
    </row>
    <row r="136" spans="3:3" x14ac:dyDescent="0.25">
      <c r="C136" s="14"/>
    </row>
    <row r="137" spans="3:3" x14ac:dyDescent="0.25">
      <c r="C137" s="14"/>
    </row>
    <row r="138" spans="3:3" x14ac:dyDescent="0.25">
      <c r="C138" s="14"/>
    </row>
    <row r="139" spans="3:3" x14ac:dyDescent="0.25">
      <c r="C139" s="14"/>
    </row>
    <row r="140" spans="3:3" x14ac:dyDescent="0.25">
      <c r="C140" s="14"/>
    </row>
    <row r="141" spans="3:3" x14ac:dyDescent="0.25">
      <c r="C141" s="14"/>
    </row>
    <row r="142" spans="3:3" x14ac:dyDescent="0.25">
      <c r="C142" s="14"/>
    </row>
    <row r="143" spans="3:3" x14ac:dyDescent="0.25">
      <c r="C143" s="14"/>
    </row>
    <row r="144" spans="3:3" x14ac:dyDescent="0.25">
      <c r="C144" s="14"/>
    </row>
    <row r="145" spans="3:3" x14ac:dyDescent="0.25">
      <c r="C145" s="14"/>
    </row>
    <row r="146" spans="3:3" x14ac:dyDescent="0.25">
      <c r="C146" s="14"/>
    </row>
    <row r="147" spans="3:3" x14ac:dyDescent="0.25">
      <c r="C147" s="14"/>
    </row>
    <row r="148" spans="3:3" x14ac:dyDescent="0.25">
      <c r="C148" s="14"/>
    </row>
    <row r="149" spans="3:3" x14ac:dyDescent="0.25">
      <c r="C149" s="14"/>
    </row>
    <row r="150" spans="3:3" x14ac:dyDescent="0.25">
      <c r="C150" s="14"/>
    </row>
    <row r="151" spans="3:3" x14ac:dyDescent="0.25">
      <c r="C151" s="14"/>
    </row>
    <row r="152" spans="3:3" x14ac:dyDescent="0.25">
      <c r="C152" s="14"/>
    </row>
    <row r="153" spans="3:3" x14ac:dyDescent="0.25">
      <c r="C153" s="14"/>
    </row>
    <row r="154" spans="3:3" x14ac:dyDescent="0.25">
      <c r="C154" s="14"/>
    </row>
    <row r="155" spans="3:3" x14ac:dyDescent="0.25">
      <c r="C155" s="14"/>
    </row>
    <row r="156" spans="3:3" x14ac:dyDescent="0.25">
      <c r="C156" s="14"/>
    </row>
    <row r="157" spans="3:3" x14ac:dyDescent="0.25">
      <c r="C157" s="14"/>
    </row>
    <row r="158" spans="3:3" x14ac:dyDescent="0.25">
      <c r="C158" s="14"/>
    </row>
    <row r="159" spans="3:3" x14ac:dyDescent="0.25">
      <c r="C159" s="14"/>
    </row>
    <row r="160" spans="3:3" x14ac:dyDescent="0.25">
      <c r="C160" s="14"/>
    </row>
    <row r="161" spans="3:3" x14ac:dyDescent="0.25">
      <c r="C161" s="14"/>
    </row>
    <row r="162" spans="3:3" x14ac:dyDescent="0.25">
      <c r="C162" s="14"/>
    </row>
    <row r="163" spans="3:3" x14ac:dyDescent="0.25">
      <c r="C163" s="14"/>
    </row>
    <row r="164" spans="3:3" x14ac:dyDescent="0.25">
      <c r="C164" s="14"/>
    </row>
    <row r="165" spans="3:3" x14ac:dyDescent="0.25">
      <c r="C165" s="14"/>
    </row>
    <row r="166" spans="3:3" x14ac:dyDescent="0.25">
      <c r="C166" s="14"/>
    </row>
    <row r="167" spans="3:3" x14ac:dyDescent="0.25">
      <c r="C167" s="14"/>
    </row>
    <row r="168" spans="3:3" x14ac:dyDescent="0.25">
      <c r="C168" s="14"/>
    </row>
    <row r="169" spans="3:3" x14ac:dyDescent="0.25">
      <c r="C169" s="14"/>
    </row>
    <row r="170" spans="3:3" x14ac:dyDescent="0.25">
      <c r="C170" s="14"/>
    </row>
    <row r="171" spans="3:3" x14ac:dyDescent="0.25">
      <c r="C171" s="14"/>
    </row>
    <row r="172" spans="3:3" x14ac:dyDescent="0.25">
      <c r="C172" s="14"/>
    </row>
    <row r="173" spans="3:3" x14ac:dyDescent="0.25">
      <c r="C173" s="14"/>
    </row>
    <row r="174" spans="3:3" x14ac:dyDescent="0.25">
      <c r="C174" s="14"/>
    </row>
    <row r="175" spans="3:3" x14ac:dyDescent="0.25">
      <c r="C175" s="14"/>
    </row>
    <row r="176" spans="3:3" x14ac:dyDescent="0.25">
      <c r="C176" s="14"/>
    </row>
    <row r="177" spans="3:3" x14ac:dyDescent="0.25">
      <c r="C177" s="14"/>
    </row>
    <row r="178" spans="3:3" x14ac:dyDescent="0.25">
      <c r="C178" s="14"/>
    </row>
    <row r="179" spans="3:3" x14ac:dyDescent="0.25">
      <c r="C179" s="14"/>
    </row>
    <row r="180" spans="3:3" x14ac:dyDescent="0.25">
      <c r="C180" s="14"/>
    </row>
    <row r="181" spans="3:3" x14ac:dyDescent="0.25">
      <c r="C181" s="14"/>
    </row>
    <row r="182" spans="3:3" x14ac:dyDescent="0.25">
      <c r="C182" s="14"/>
    </row>
    <row r="183" spans="3:3" x14ac:dyDescent="0.25">
      <c r="C183" s="14"/>
    </row>
    <row r="184" spans="3:3" x14ac:dyDescent="0.25">
      <c r="C184" s="14"/>
    </row>
    <row r="185" spans="3:3" x14ac:dyDescent="0.25">
      <c r="C185" s="14"/>
    </row>
    <row r="186" spans="3:3" x14ac:dyDescent="0.25">
      <c r="C186" s="14"/>
    </row>
    <row r="187" spans="3:3" x14ac:dyDescent="0.25">
      <c r="C187" s="14"/>
    </row>
    <row r="188" spans="3:3" x14ac:dyDescent="0.25">
      <c r="C188" s="14"/>
    </row>
    <row r="189" spans="3:3" x14ac:dyDescent="0.25">
      <c r="C189" s="14"/>
    </row>
    <row r="190" spans="3:3" x14ac:dyDescent="0.25">
      <c r="C190" s="14"/>
    </row>
    <row r="191" spans="3:3" x14ac:dyDescent="0.25">
      <c r="C191" s="14"/>
    </row>
    <row r="192" spans="3:3" x14ac:dyDescent="0.25">
      <c r="C192" s="14"/>
    </row>
    <row r="193" spans="3:3" x14ac:dyDescent="0.25">
      <c r="C193" s="14"/>
    </row>
    <row r="194" spans="3:3" x14ac:dyDescent="0.25">
      <c r="C194" s="14"/>
    </row>
    <row r="195" spans="3:3" x14ac:dyDescent="0.25">
      <c r="C195" s="14"/>
    </row>
    <row r="196" spans="3:3" x14ac:dyDescent="0.25">
      <c r="C196" s="14"/>
    </row>
    <row r="197" spans="3:3" x14ac:dyDescent="0.25">
      <c r="C197" s="14"/>
    </row>
    <row r="198" spans="3:3" x14ac:dyDescent="0.25">
      <c r="C198" s="14"/>
    </row>
    <row r="199" spans="3:3" x14ac:dyDescent="0.25">
      <c r="C199" s="14"/>
    </row>
    <row r="200" spans="3:3" x14ac:dyDescent="0.25">
      <c r="C200" s="14"/>
    </row>
    <row r="201" spans="3:3" x14ac:dyDescent="0.25">
      <c r="C201" s="14"/>
    </row>
    <row r="202" spans="3:3" x14ac:dyDescent="0.25">
      <c r="C202" s="14"/>
    </row>
    <row r="203" spans="3:3" x14ac:dyDescent="0.25">
      <c r="C203" s="14"/>
    </row>
    <row r="204" spans="3:3" x14ac:dyDescent="0.25">
      <c r="C204" s="14"/>
    </row>
    <row r="205" spans="3:3" x14ac:dyDescent="0.25">
      <c r="C205" s="14"/>
    </row>
    <row r="206" spans="3:3" x14ac:dyDescent="0.25">
      <c r="C206" s="14"/>
    </row>
    <row r="207" spans="3:3" x14ac:dyDescent="0.25">
      <c r="C207" s="14"/>
    </row>
    <row r="208" spans="3:3" x14ac:dyDescent="0.25">
      <c r="C208" s="14"/>
    </row>
    <row r="209" spans="3:3" x14ac:dyDescent="0.25">
      <c r="C209" s="14"/>
    </row>
    <row r="210" spans="3:3" x14ac:dyDescent="0.25">
      <c r="C210" s="14"/>
    </row>
    <row r="211" spans="3:3" x14ac:dyDescent="0.25">
      <c r="C211" s="14"/>
    </row>
    <row r="212" spans="3:3" x14ac:dyDescent="0.25">
      <c r="C212" s="14"/>
    </row>
    <row r="213" spans="3:3" x14ac:dyDescent="0.25">
      <c r="C213" s="14"/>
    </row>
    <row r="214" spans="3:3" x14ac:dyDescent="0.25">
      <c r="C214" s="14"/>
    </row>
    <row r="215" spans="3:3" x14ac:dyDescent="0.25">
      <c r="C215" s="14"/>
    </row>
    <row r="216" spans="3:3" x14ac:dyDescent="0.25">
      <c r="C216" s="14"/>
    </row>
    <row r="217" spans="3:3" x14ac:dyDescent="0.25">
      <c r="C217" s="14"/>
    </row>
    <row r="218" spans="3:3" x14ac:dyDescent="0.25">
      <c r="C218" s="14"/>
    </row>
    <row r="219" spans="3:3" x14ac:dyDescent="0.25">
      <c r="C219" s="14"/>
    </row>
    <row r="220" spans="3:3" x14ac:dyDescent="0.25">
      <c r="C220" s="14"/>
    </row>
    <row r="221" spans="3:3" x14ac:dyDescent="0.25">
      <c r="C221" s="14"/>
    </row>
    <row r="222" spans="3:3" x14ac:dyDescent="0.25">
      <c r="C222" s="14"/>
    </row>
    <row r="223" spans="3:3" x14ac:dyDescent="0.25">
      <c r="C223" s="14"/>
    </row>
    <row r="224" spans="3:3" x14ac:dyDescent="0.25">
      <c r="C224" s="14"/>
    </row>
    <row r="225" spans="3:3" x14ac:dyDescent="0.25">
      <c r="C225" s="14"/>
    </row>
    <row r="226" spans="3:3" x14ac:dyDescent="0.25">
      <c r="C226" s="14"/>
    </row>
    <row r="227" spans="3:3" x14ac:dyDescent="0.25">
      <c r="C227" s="14"/>
    </row>
    <row r="228" spans="3:3" x14ac:dyDescent="0.25">
      <c r="C228" s="14"/>
    </row>
    <row r="229" spans="3:3" x14ac:dyDescent="0.25">
      <c r="C229" s="14"/>
    </row>
    <row r="230" spans="3:3" x14ac:dyDescent="0.25">
      <c r="C230" s="14"/>
    </row>
    <row r="231" spans="3:3" x14ac:dyDescent="0.25">
      <c r="C231" s="14"/>
    </row>
    <row r="232" spans="3:3" x14ac:dyDescent="0.25">
      <c r="C232" s="14"/>
    </row>
    <row r="233" spans="3:3" x14ac:dyDescent="0.25">
      <c r="C233" s="14"/>
    </row>
    <row r="234" spans="3:3" x14ac:dyDescent="0.25">
      <c r="C234" s="14"/>
    </row>
    <row r="235" spans="3:3" x14ac:dyDescent="0.25">
      <c r="C235" s="14"/>
    </row>
    <row r="236" spans="3:3" x14ac:dyDescent="0.25">
      <c r="C236" s="14"/>
    </row>
    <row r="237" spans="3:3" x14ac:dyDescent="0.25">
      <c r="C237" s="14"/>
    </row>
    <row r="238" spans="3:3" x14ac:dyDescent="0.25">
      <c r="C238" s="14"/>
    </row>
    <row r="239" spans="3:3" x14ac:dyDescent="0.25">
      <c r="C239" s="14"/>
    </row>
    <row r="240" spans="3:3" x14ac:dyDescent="0.25">
      <c r="C240" s="14"/>
    </row>
    <row r="241" spans="3:3" x14ac:dyDescent="0.25">
      <c r="C241" s="14"/>
    </row>
    <row r="242" spans="3:3" x14ac:dyDescent="0.25">
      <c r="C242" s="14"/>
    </row>
    <row r="243" spans="3:3" x14ac:dyDescent="0.25">
      <c r="C243" s="14"/>
    </row>
    <row r="244" spans="3:3" x14ac:dyDescent="0.25">
      <c r="C244" s="14"/>
    </row>
    <row r="245" spans="3:3" x14ac:dyDescent="0.25">
      <c r="C245" s="14"/>
    </row>
    <row r="246" spans="3:3" x14ac:dyDescent="0.25">
      <c r="C246" s="14"/>
    </row>
    <row r="247" spans="3:3" x14ac:dyDescent="0.25">
      <c r="C247" s="14"/>
    </row>
    <row r="248" spans="3:3" x14ac:dyDescent="0.25">
      <c r="C248" s="14"/>
    </row>
    <row r="249" spans="3:3" x14ac:dyDescent="0.25">
      <c r="C249" s="14"/>
    </row>
    <row r="250" spans="3:3" x14ac:dyDescent="0.25">
      <c r="C250" s="14"/>
    </row>
    <row r="251" spans="3:3" x14ac:dyDescent="0.25">
      <c r="C251" s="14"/>
    </row>
    <row r="252" spans="3:3" x14ac:dyDescent="0.25">
      <c r="C252" s="14"/>
    </row>
    <row r="253" spans="3:3" x14ac:dyDescent="0.25">
      <c r="C253" s="14"/>
    </row>
    <row r="254" spans="3:3" x14ac:dyDescent="0.25">
      <c r="C254" s="14"/>
    </row>
    <row r="255" spans="3:3" x14ac:dyDescent="0.25">
      <c r="C255" s="14"/>
    </row>
    <row r="256" spans="3:3" x14ac:dyDescent="0.25">
      <c r="C256" s="14"/>
    </row>
    <row r="257" spans="3:3" x14ac:dyDescent="0.25">
      <c r="C257" s="14"/>
    </row>
    <row r="258" spans="3:3" x14ac:dyDescent="0.25">
      <c r="C258" s="14"/>
    </row>
    <row r="259" spans="3:3" x14ac:dyDescent="0.25">
      <c r="C259" s="14"/>
    </row>
    <row r="260" spans="3:3" x14ac:dyDescent="0.25">
      <c r="C260" s="14"/>
    </row>
    <row r="261" spans="3:3" x14ac:dyDescent="0.25">
      <c r="C261" s="14"/>
    </row>
    <row r="262" spans="3:3" x14ac:dyDescent="0.25">
      <c r="C262" s="14"/>
    </row>
    <row r="263" spans="3:3" x14ac:dyDescent="0.25">
      <c r="C263" s="14"/>
    </row>
    <row r="264" spans="3:3" x14ac:dyDescent="0.25">
      <c r="C264" s="14"/>
    </row>
    <row r="265" spans="3:3" x14ac:dyDescent="0.25">
      <c r="C265" s="14"/>
    </row>
    <row r="266" spans="3:3" x14ac:dyDescent="0.25">
      <c r="C266" s="14"/>
    </row>
    <row r="267" spans="3:3" x14ac:dyDescent="0.25">
      <c r="C267" s="14"/>
    </row>
    <row r="268" spans="3:3" x14ac:dyDescent="0.25">
      <c r="C268" s="14"/>
    </row>
    <row r="269" spans="3:3" x14ac:dyDescent="0.25">
      <c r="C269" s="14"/>
    </row>
    <row r="270" spans="3:3" x14ac:dyDescent="0.25">
      <c r="C270" s="14"/>
    </row>
    <row r="271" spans="3:3" x14ac:dyDescent="0.25">
      <c r="C271" s="14"/>
    </row>
    <row r="272" spans="3:3" x14ac:dyDescent="0.25">
      <c r="C272" s="14"/>
    </row>
    <row r="273" spans="3:3" x14ac:dyDescent="0.25">
      <c r="C273" s="14"/>
    </row>
    <row r="274" spans="3:3" x14ac:dyDescent="0.25">
      <c r="C274" s="14"/>
    </row>
    <row r="275" spans="3:3" x14ac:dyDescent="0.25">
      <c r="C275" s="14"/>
    </row>
    <row r="276" spans="3:3" x14ac:dyDescent="0.25">
      <c r="C276" s="14"/>
    </row>
    <row r="277" spans="3:3" x14ac:dyDescent="0.25">
      <c r="C277" s="14"/>
    </row>
    <row r="278" spans="3:3" x14ac:dyDescent="0.25">
      <c r="C278" s="14"/>
    </row>
    <row r="279" spans="3:3" x14ac:dyDescent="0.25">
      <c r="C279" s="14"/>
    </row>
    <row r="280" spans="3:3" x14ac:dyDescent="0.25">
      <c r="C280" s="14"/>
    </row>
    <row r="281" spans="3:3" x14ac:dyDescent="0.25">
      <c r="C281" s="14"/>
    </row>
    <row r="282" spans="3:3" x14ac:dyDescent="0.25">
      <c r="C282" s="14"/>
    </row>
    <row r="283" spans="3:3" x14ac:dyDescent="0.25">
      <c r="C283" s="14"/>
    </row>
    <row r="284" spans="3:3" x14ac:dyDescent="0.25">
      <c r="C284" s="14"/>
    </row>
    <row r="285" spans="3:3" x14ac:dyDescent="0.25">
      <c r="C285" s="14"/>
    </row>
    <row r="286" spans="3:3" x14ac:dyDescent="0.25">
      <c r="C286" s="14"/>
    </row>
    <row r="287" spans="3:3" x14ac:dyDescent="0.25">
      <c r="C287" s="14"/>
    </row>
    <row r="288" spans="3:3" x14ac:dyDescent="0.25">
      <c r="C288" s="14"/>
    </row>
    <row r="289" spans="3:3" x14ac:dyDescent="0.25">
      <c r="C289" s="14"/>
    </row>
    <row r="290" spans="3:3" x14ac:dyDescent="0.25">
      <c r="C290" s="14"/>
    </row>
    <row r="291" spans="3:3" x14ac:dyDescent="0.25">
      <c r="C291" s="14"/>
    </row>
    <row r="292" spans="3:3" x14ac:dyDescent="0.25">
      <c r="C292" s="14"/>
    </row>
    <row r="293" spans="3:3" x14ac:dyDescent="0.25">
      <c r="C293" s="14"/>
    </row>
    <row r="294" spans="3:3" x14ac:dyDescent="0.25">
      <c r="C294" s="14"/>
    </row>
    <row r="295" spans="3:3" x14ac:dyDescent="0.25">
      <c r="C295" s="14"/>
    </row>
    <row r="296" spans="3:3" x14ac:dyDescent="0.25">
      <c r="C296" s="14"/>
    </row>
    <row r="297" spans="3:3" x14ac:dyDescent="0.25">
      <c r="C297" s="14"/>
    </row>
    <row r="298" spans="3:3" x14ac:dyDescent="0.25">
      <c r="C298" s="14"/>
    </row>
    <row r="299" spans="3:3" x14ac:dyDescent="0.25">
      <c r="C299" s="14"/>
    </row>
    <row r="300" spans="3:3" x14ac:dyDescent="0.25">
      <c r="C300" s="14"/>
    </row>
    <row r="301" spans="3:3" x14ac:dyDescent="0.25">
      <c r="C301" s="14"/>
    </row>
    <row r="302" spans="3:3" x14ac:dyDescent="0.25">
      <c r="C302" s="14"/>
    </row>
    <row r="303" spans="3:3" x14ac:dyDescent="0.25">
      <c r="C303" s="14"/>
    </row>
    <row r="304" spans="3:3" x14ac:dyDescent="0.25">
      <c r="C304" s="14"/>
    </row>
    <row r="305" spans="3:3" x14ac:dyDescent="0.25">
      <c r="C305" s="14"/>
    </row>
    <row r="306" spans="3:3" x14ac:dyDescent="0.25">
      <c r="C306" s="14"/>
    </row>
    <row r="307" spans="3:3" x14ac:dyDescent="0.25">
      <c r="C307" s="14"/>
    </row>
    <row r="308" spans="3:3" x14ac:dyDescent="0.25">
      <c r="C308" s="14"/>
    </row>
    <row r="309" spans="3:3" x14ac:dyDescent="0.25">
      <c r="C309" s="14"/>
    </row>
    <row r="310" spans="3:3" x14ac:dyDescent="0.25">
      <c r="C310" s="14"/>
    </row>
    <row r="311" spans="3:3" x14ac:dyDescent="0.25">
      <c r="C311" s="14"/>
    </row>
    <row r="312" spans="3:3" x14ac:dyDescent="0.25">
      <c r="C312" s="14"/>
    </row>
    <row r="313" spans="3:3" x14ac:dyDescent="0.25">
      <c r="C313" s="14"/>
    </row>
    <row r="314" spans="3:3" x14ac:dyDescent="0.25">
      <c r="C314" s="14"/>
    </row>
    <row r="315" spans="3:3" x14ac:dyDescent="0.25">
      <c r="C315" s="14"/>
    </row>
    <row r="316" spans="3:3" x14ac:dyDescent="0.25">
      <c r="C316" s="14"/>
    </row>
    <row r="317" spans="3:3" x14ac:dyDescent="0.25">
      <c r="C317" s="14"/>
    </row>
    <row r="318" spans="3:3" x14ac:dyDescent="0.25">
      <c r="C318" s="14"/>
    </row>
    <row r="319" spans="3:3" x14ac:dyDescent="0.25">
      <c r="C319" s="14"/>
    </row>
    <row r="320" spans="3:3" x14ac:dyDescent="0.25">
      <c r="C320" s="14"/>
    </row>
    <row r="321" spans="3:3" x14ac:dyDescent="0.25">
      <c r="C321" s="14"/>
    </row>
    <row r="322" spans="3:3" x14ac:dyDescent="0.25">
      <c r="C322" s="14"/>
    </row>
    <row r="323" spans="3:3" x14ac:dyDescent="0.25">
      <c r="C323" s="14"/>
    </row>
    <row r="324" spans="3:3" x14ac:dyDescent="0.25">
      <c r="C324" s="14"/>
    </row>
    <row r="325" spans="3:3" x14ac:dyDescent="0.25">
      <c r="C325" s="14"/>
    </row>
    <row r="326" spans="3:3" x14ac:dyDescent="0.25">
      <c r="C326" s="14"/>
    </row>
    <row r="327" spans="3:3" x14ac:dyDescent="0.25">
      <c r="C327" s="14"/>
    </row>
    <row r="328" spans="3:3" x14ac:dyDescent="0.25">
      <c r="C328" s="14"/>
    </row>
    <row r="329" spans="3:3" x14ac:dyDescent="0.25">
      <c r="C329" s="14"/>
    </row>
    <row r="330" spans="3:3" x14ac:dyDescent="0.25">
      <c r="C330" s="14"/>
    </row>
    <row r="331" spans="3:3" x14ac:dyDescent="0.25">
      <c r="C331" s="14"/>
    </row>
    <row r="332" spans="3:3" x14ac:dyDescent="0.25">
      <c r="C332" s="14"/>
    </row>
    <row r="333" spans="3:3" x14ac:dyDescent="0.25">
      <c r="C333" s="14"/>
    </row>
    <row r="334" spans="3:3" x14ac:dyDescent="0.25">
      <c r="C334" s="14"/>
    </row>
    <row r="335" spans="3:3" x14ac:dyDescent="0.25">
      <c r="C335" s="14"/>
    </row>
    <row r="336" spans="3:3" x14ac:dyDescent="0.25">
      <c r="C336" s="14"/>
    </row>
    <row r="337" spans="3:3" x14ac:dyDescent="0.25">
      <c r="C337" s="14"/>
    </row>
    <row r="338" spans="3:3" x14ac:dyDescent="0.25">
      <c r="C338" s="14"/>
    </row>
    <row r="339" spans="3:3" x14ac:dyDescent="0.25">
      <c r="C339" s="14"/>
    </row>
    <row r="340" spans="3:3" x14ac:dyDescent="0.25">
      <c r="C340" s="14"/>
    </row>
    <row r="341" spans="3:3" x14ac:dyDescent="0.25">
      <c r="C341" s="14"/>
    </row>
    <row r="342" spans="3:3" x14ac:dyDescent="0.25">
      <c r="C342" s="14"/>
    </row>
    <row r="343" spans="3:3" x14ac:dyDescent="0.25">
      <c r="C343" s="14"/>
    </row>
    <row r="344" spans="3:3" x14ac:dyDescent="0.25">
      <c r="C344" s="14"/>
    </row>
    <row r="345" spans="3:3" x14ac:dyDescent="0.25">
      <c r="C345" s="14"/>
    </row>
    <row r="346" spans="3:3" x14ac:dyDescent="0.25">
      <c r="C346" s="14"/>
    </row>
    <row r="347" spans="3:3" x14ac:dyDescent="0.25">
      <c r="C347" s="14"/>
    </row>
    <row r="348" spans="3:3" x14ac:dyDescent="0.25">
      <c r="C348" s="14"/>
    </row>
    <row r="349" spans="3:3" x14ac:dyDescent="0.25">
      <c r="C349" s="14"/>
    </row>
    <row r="350" spans="3:3" x14ac:dyDescent="0.25">
      <c r="C350" s="14"/>
    </row>
    <row r="351" spans="3:3" x14ac:dyDescent="0.25">
      <c r="C351" s="14"/>
    </row>
    <row r="352" spans="3:3" x14ac:dyDescent="0.25">
      <c r="C352" s="14"/>
    </row>
    <row r="353" spans="3:3" x14ac:dyDescent="0.25">
      <c r="C353" s="14"/>
    </row>
    <row r="354" spans="3:3" x14ac:dyDescent="0.25">
      <c r="C354" s="14"/>
    </row>
    <row r="355" spans="3:3" x14ac:dyDescent="0.25">
      <c r="C355" s="14"/>
    </row>
    <row r="356" spans="3:3" x14ac:dyDescent="0.25">
      <c r="C356" s="14"/>
    </row>
    <row r="357" spans="3:3" x14ac:dyDescent="0.25">
      <c r="C357" s="14"/>
    </row>
    <row r="358" spans="3:3" x14ac:dyDescent="0.25">
      <c r="C358" s="14"/>
    </row>
    <row r="359" spans="3:3" x14ac:dyDescent="0.25">
      <c r="C359" s="14"/>
    </row>
    <row r="360" spans="3:3" x14ac:dyDescent="0.25">
      <c r="C360" s="14"/>
    </row>
    <row r="361" spans="3:3" x14ac:dyDescent="0.25">
      <c r="C361" s="14"/>
    </row>
    <row r="362" spans="3:3" x14ac:dyDescent="0.25">
      <c r="C362" s="14"/>
    </row>
    <row r="363" spans="3:3" x14ac:dyDescent="0.25">
      <c r="C363" s="14"/>
    </row>
    <row r="364" spans="3:3" x14ac:dyDescent="0.25">
      <c r="C364" s="14"/>
    </row>
    <row r="365" spans="3:3" x14ac:dyDescent="0.25">
      <c r="C365" s="14"/>
    </row>
    <row r="366" spans="3:3" x14ac:dyDescent="0.25">
      <c r="C366" s="14"/>
    </row>
    <row r="367" spans="3:3" x14ac:dyDescent="0.25">
      <c r="C367" s="14"/>
    </row>
    <row r="368" spans="3:3" x14ac:dyDescent="0.25">
      <c r="C368" s="14"/>
    </row>
    <row r="369" spans="3:3" x14ac:dyDescent="0.25">
      <c r="C369" s="14"/>
    </row>
    <row r="370" spans="3:3" x14ac:dyDescent="0.25">
      <c r="C370" s="14"/>
    </row>
    <row r="371" spans="3:3" x14ac:dyDescent="0.25">
      <c r="C371" s="14"/>
    </row>
    <row r="372" spans="3:3" x14ac:dyDescent="0.25">
      <c r="C372" s="14"/>
    </row>
    <row r="373" spans="3:3" x14ac:dyDescent="0.25">
      <c r="C373" s="14"/>
    </row>
    <row r="374" spans="3:3" x14ac:dyDescent="0.25">
      <c r="C374" s="14"/>
    </row>
    <row r="375" spans="3:3" x14ac:dyDescent="0.25">
      <c r="C375" s="14"/>
    </row>
    <row r="376" spans="3:3" x14ac:dyDescent="0.25">
      <c r="C376" s="14"/>
    </row>
    <row r="377" spans="3:3" x14ac:dyDescent="0.25">
      <c r="C377" s="14"/>
    </row>
    <row r="378" spans="3:3" x14ac:dyDescent="0.25">
      <c r="C378" s="14"/>
    </row>
    <row r="379" spans="3:3" x14ac:dyDescent="0.25">
      <c r="C379" s="14"/>
    </row>
    <row r="380" spans="3:3" x14ac:dyDescent="0.25">
      <c r="C380" s="14"/>
    </row>
    <row r="381" spans="3:3" x14ac:dyDescent="0.25">
      <c r="C381" s="14"/>
    </row>
    <row r="382" spans="3:3" x14ac:dyDescent="0.25">
      <c r="C382" s="14"/>
    </row>
    <row r="383" spans="3:3" x14ac:dyDescent="0.25">
      <c r="C383" s="14"/>
    </row>
    <row r="384" spans="3:3" x14ac:dyDescent="0.25">
      <c r="C384" s="14"/>
    </row>
    <row r="385" spans="3:3" x14ac:dyDescent="0.25">
      <c r="C385" s="14"/>
    </row>
    <row r="386" spans="3:3" x14ac:dyDescent="0.25">
      <c r="C386" s="14"/>
    </row>
    <row r="387" spans="3:3" x14ac:dyDescent="0.25">
      <c r="C387" s="14"/>
    </row>
    <row r="388" spans="3:3" x14ac:dyDescent="0.25">
      <c r="C388" s="14"/>
    </row>
    <row r="389" spans="3:3" x14ac:dyDescent="0.25">
      <c r="C389" s="14"/>
    </row>
    <row r="390" spans="3:3" x14ac:dyDescent="0.25">
      <c r="C390" s="14"/>
    </row>
    <row r="391" spans="3:3" x14ac:dyDescent="0.25">
      <c r="C391" s="14"/>
    </row>
    <row r="392" spans="3:3" x14ac:dyDescent="0.25">
      <c r="C392" s="14"/>
    </row>
    <row r="393" spans="3:3" x14ac:dyDescent="0.25">
      <c r="C393" s="14"/>
    </row>
    <row r="394" spans="3:3" x14ac:dyDescent="0.25">
      <c r="C394" s="14"/>
    </row>
    <row r="395" spans="3:3" x14ac:dyDescent="0.25">
      <c r="C395" s="14"/>
    </row>
    <row r="396" spans="3:3" x14ac:dyDescent="0.25">
      <c r="C396" s="14"/>
    </row>
    <row r="397" spans="3:3" x14ac:dyDescent="0.25">
      <c r="C397" s="14"/>
    </row>
    <row r="398" spans="3:3" x14ac:dyDescent="0.25">
      <c r="C398" s="14"/>
    </row>
    <row r="399" spans="3:3" x14ac:dyDescent="0.25">
      <c r="C399" s="14"/>
    </row>
    <row r="400" spans="3:3" x14ac:dyDescent="0.25">
      <c r="C400" s="14"/>
    </row>
    <row r="401" spans="3:3" x14ac:dyDescent="0.25">
      <c r="C401" s="14"/>
    </row>
    <row r="402" spans="3:3" x14ac:dyDescent="0.25">
      <c r="C402" s="14"/>
    </row>
    <row r="403" spans="3:3" x14ac:dyDescent="0.25">
      <c r="C403" s="14"/>
    </row>
    <row r="404" spans="3:3" x14ac:dyDescent="0.25">
      <c r="C404" s="14"/>
    </row>
    <row r="405" spans="3:3" x14ac:dyDescent="0.25">
      <c r="C405" s="14"/>
    </row>
    <row r="406" spans="3:3" x14ac:dyDescent="0.25">
      <c r="C406" s="14"/>
    </row>
    <row r="407" spans="3:3" x14ac:dyDescent="0.25">
      <c r="C407" s="14"/>
    </row>
    <row r="408" spans="3:3" x14ac:dyDescent="0.25">
      <c r="C408" s="14"/>
    </row>
    <row r="409" spans="3:3" x14ac:dyDescent="0.25">
      <c r="C409" s="14"/>
    </row>
    <row r="410" spans="3:3" x14ac:dyDescent="0.25">
      <c r="C410" s="14"/>
    </row>
    <row r="411" spans="3:3" x14ac:dyDescent="0.25">
      <c r="C411" s="14"/>
    </row>
    <row r="412" spans="3:3" x14ac:dyDescent="0.25">
      <c r="C412" s="14"/>
    </row>
    <row r="413" spans="3:3" x14ac:dyDescent="0.25">
      <c r="C413" s="14"/>
    </row>
    <row r="414" spans="3:3" x14ac:dyDescent="0.25">
      <c r="C414" s="14"/>
    </row>
    <row r="415" spans="3:3" x14ac:dyDescent="0.25">
      <c r="C415" s="14"/>
    </row>
    <row r="416" spans="3:3" x14ac:dyDescent="0.25">
      <c r="C416" s="14"/>
    </row>
    <row r="417" spans="3:3" x14ac:dyDescent="0.25">
      <c r="C417" s="14"/>
    </row>
    <row r="418" spans="3:3" x14ac:dyDescent="0.25">
      <c r="C418" s="14"/>
    </row>
    <row r="419" spans="3:3" x14ac:dyDescent="0.25">
      <c r="C419" s="14"/>
    </row>
    <row r="420" spans="3:3" x14ac:dyDescent="0.25">
      <c r="C420" s="14"/>
    </row>
    <row r="421" spans="3:3" x14ac:dyDescent="0.25">
      <c r="C421" s="14"/>
    </row>
    <row r="422" spans="3:3" x14ac:dyDescent="0.25">
      <c r="C422" s="14"/>
    </row>
    <row r="423" spans="3:3" x14ac:dyDescent="0.25">
      <c r="C423" s="14"/>
    </row>
    <row r="424" spans="3:3" x14ac:dyDescent="0.25">
      <c r="C424" s="14"/>
    </row>
    <row r="425" spans="3:3" x14ac:dyDescent="0.25">
      <c r="C425" s="14"/>
    </row>
    <row r="426" spans="3:3" x14ac:dyDescent="0.25">
      <c r="C426" s="14"/>
    </row>
    <row r="427" spans="3:3" x14ac:dyDescent="0.25">
      <c r="C427" s="14"/>
    </row>
    <row r="428" spans="3:3" x14ac:dyDescent="0.25">
      <c r="C428" s="14"/>
    </row>
    <row r="429" spans="3:3" x14ac:dyDescent="0.25">
      <c r="C429" s="14"/>
    </row>
    <row r="430" spans="3:3" x14ac:dyDescent="0.25">
      <c r="C430" s="14"/>
    </row>
    <row r="431" spans="3:3" x14ac:dyDescent="0.25">
      <c r="C431" s="14"/>
    </row>
    <row r="432" spans="3:3" x14ac:dyDescent="0.25">
      <c r="C432" s="14"/>
    </row>
    <row r="433" spans="3:3" x14ac:dyDescent="0.25">
      <c r="C433" s="14"/>
    </row>
    <row r="434" spans="3:3" x14ac:dyDescent="0.25">
      <c r="C434" s="14"/>
    </row>
    <row r="435" spans="3:3" x14ac:dyDescent="0.25">
      <c r="C435" s="14"/>
    </row>
    <row r="436" spans="3:3" x14ac:dyDescent="0.25">
      <c r="C436" s="14"/>
    </row>
    <row r="437" spans="3:3" x14ac:dyDescent="0.25">
      <c r="C437" s="14"/>
    </row>
    <row r="438" spans="3:3" x14ac:dyDescent="0.25">
      <c r="C438" s="14"/>
    </row>
    <row r="439" spans="3:3" x14ac:dyDescent="0.25">
      <c r="C439" s="14"/>
    </row>
    <row r="440" spans="3:3" x14ac:dyDescent="0.25">
      <c r="C440" s="14"/>
    </row>
    <row r="441" spans="3:3" x14ac:dyDescent="0.25">
      <c r="C441" s="14"/>
    </row>
    <row r="442" spans="3:3" x14ac:dyDescent="0.25">
      <c r="C442" s="14"/>
    </row>
    <row r="443" spans="3:3" x14ac:dyDescent="0.25">
      <c r="C443" s="14"/>
    </row>
    <row r="444" spans="3:3" x14ac:dyDescent="0.25">
      <c r="C444" s="14"/>
    </row>
    <row r="445" spans="3:3" x14ac:dyDescent="0.25">
      <c r="C445" s="14"/>
    </row>
    <row r="446" spans="3:3" x14ac:dyDescent="0.25">
      <c r="C446" s="14"/>
    </row>
    <row r="447" spans="3:3" x14ac:dyDescent="0.25">
      <c r="C447" s="14"/>
    </row>
    <row r="448" spans="3:3" x14ac:dyDescent="0.25">
      <c r="C448" s="14"/>
    </row>
    <row r="449" spans="3:3" x14ac:dyDescent="0.25">
      <c r="C449" s="14"/>
    </row>
    <row r="450" spans="3:3" x14ac:dyDescent="0.25">
      <c r="C450" s="14"/>
    </row>
    <row r="451" spans="3:3" x14ac:dyDescent="0.25">
      <c r="C451" s="14"/>
    </row>
    <row r="452" spans="3:3" x14ac:dyDescent="0.25">
      <c r="C452" s="14"/>
    </row>
    <row r="453" spans="3:3" x14ac:dyDescent="0.25">
      <c r="C453" s="14"/>
    </row>
    <row r="454" spans="3:3" x14ac:dyDescent="0.25">
      <c r="C454" s="14"/>
    </row>
    <row r="455" spans="3:3" x14ac:dyDescent="0.25">
      <c r="C455" s="14"/>
    </row>
    <row r="456" spans="3:3" x14ac:dyDescent="0.25">
      <c r="C456" s="14"/>
    </row>
    <row r="457" spans="3:3" x14ac:dyDescent="0.25">
      <c r="C457" s="14"/>
    </row>
    <row r="458" spans="3:3" x14ac:dyDescent="0.25">
      <c r="C458" s="14"/>
    </row>
    <row r="459" spans="3:3" x14ac:dyDescent="0.25">
      <c r="C459" s="14"/>
    </row>
    <row r="460" spans="3:3" x14ac:dyDescent="0.25">
      <c r="C460" s="14"/>
    </row>
    <row r="461" spans="3:3" x14ac:dyDescent="0.25">
      <c r="C461" s="14"/>
    </row>
    <row r="462" spans="3:3" x14ac:dyDescent="0.25">
      <c r="C462" s="14"/>
    </row>
    <row r="463" spans="3:3" x14ac:dyDescent="0.25">
      <c r="C463" s="14"/>
    </row>
    <row r="464" spans="3:3" x14ac:dyDescent="0.25">
      <c r="C464" s="14"/>
    </row>
    <row r="465" spans="3:3" x14ac:dyDescent="0.25">
      <c r="C465" s="14"/>
    </row>
    <row r="466" spans="3:3" x14ac:dyDescent="0.25">
      <c r="C466" s="14"/>
    </row>
    <row r="467" spans="3:3" x14ac:dyDescent="0.25">
      <c r="C467" s="14"/>
    </row>
    <row r="468" spans="3:3" x14ac:dyDescent="0.25">
      <c r="C468" s="14"/>
    </row>
    <row r="469" spans="3:3" x14ac:dyDescent="0.25">
      <c r="C469" s="14"/>
    </row>
    <row r="470" spans="3:3" x14ac:dyDescent="0.25">
      <c r="C470" s="14"/>
    </row>
    <row r="471" spans="3:3" x14ac:dyDescent="0.25">
      <c r="C471" s="14"/>
    </row>
    <row r="472" spans="3:3" x14ac:dyDescent="0.25">
      <c r="C472" s="14"/>
    </row>
    <row r="473" spans="3:3" x14ac:dyDescent="0.25">
      <c r="C473" s="14"/>
    </row>
    <row r="474" spans="3:3" x14ac:dyDescent="0.25">
      <c r="C474" s="14"/>
    </row>
    <row r="475" spans="3:3" x14ac:dyDescent="0.25">
      <c r="C475" s="14"/>
    </row>
    <row r="476" spans="3:3" x14ac:dyDescent="0.25">
      <c r="C476" s="14"/>
    </row>
    <row r="477" spans="3:3" x14ac:dyDescent="0.25">
      <c r="C477" s="14"/>
    </row>
    <row r="478" spans="3:3" x14ac:dyDescent="0.25">
      <c r="C478" s="14"/>
    </row>
    <row r="479" spans="3:3" x14ac:dyDescent="0.25">
      <c r="C479" s="14"/>
    </row>
    <row r="480" spans="3:3" x14ac:dyDescent="0.25">
      <c r="C480" s="14"/>
    </row>
    <row r="481" spans="3:3" x14ac:dyDescent="0.25">
      <c r="C481" s="14"/>
    </row>
    <row r="482" spans="3:3" x14ac:dyDescent="0.25">
      <c r="C482" s="14"/>
    </row>
    <row r="483" spans="3:3" x14ac:dyDescent="0.25">
      <c r="C483" s="14"/>
    </row>
    <row r="484" spans="3:3" x14ac:dyDescent="0.25">
      <c r="C484" s="14"/>
    </row>
    <row r="485" spans="3:3" x14ac:dyDescent="0.25">
      <c r="C485" s="14"/>
    </row>
    <row r="486" spans="3:3" x14ac:dyDescent="0.25">
      <c r="C486" s="14"/>
    </row>
    <row r="487" spans="3:3" x14ac:dyDescent="0.25">
      <c r="C487" s="14"/>
    </row>
    <row r="488" spans="3:3" x14ac:dyDescent="0.25">
      <c r="C488" s="14"/>
    </row>
    <row r="489" spans="3:3" x14ac:dyDescent="0.25">
      <c r="C489" s="14"/>
    </row>
    <row r="490" spans="3:3" x14ac:dyDescent="0.25">
      <c r="C490" s="14"/>
    </row>
    <row r="491" spans="3:3" x14ac:dyDescent="0.25">
      <c r="C491" s="14"/>
    </row>
    <row r="492" spans="3:3" x14ac:dyDescent="0.25">
      <c r="C492" s="14"/>
    </row>
    <row r="493" spans="3:3" x14ac:dyDescent="0.25">
      <c r="C493" s="14"/>
    </row>
    <row r="494" spans="3:3" x14ac:dyDescent="0.25">
      <c r="C494" s="14"/>
    </row>
    <row r="495" spans="3:3" x14ac:dyDescent="0.25">
      <c r="C495" s="14"/>
    </row>
    <row r="496" spans="3:3" x14ac:dyDescent="0.25">
      <c r="C496" s="14"/>
    </row>
    <row r="497" spans="3:3" x14ac:dyDescent="0.25">
      <c r="C497" s="14"/>
    </row>
    <row r="498" spans="3:3" x14ac:dyDescent="0.25">
      <c r="C498" s="14"/>
    </row>
    <row r="499" spans="3:3" x14ac:dyDescent="0.25">
      <c r="C499" s="14"/>
    </row>
    <row r="500" spans="3:3" x14ac:dyDescent="0.25">
      <c r="C500" s="14"/>
    </row>
    <row r="501" spans="3:3" x14ac:dyDescent="0.25">
      <c r="C501" s="14"/>
    </row>
    <row r="502" spans="3:3" x14ac:dyDescent="0.25">
      <c r="C502" s="14"/>
    </row>
    <row r="503" spans="3:3" x14ac:dyDescent="0.25">
      <c r="C503" s="14"/>
    </row>
    <row r="504" spans="3:3" x14ac:dyDescent="0.25">
      <c r="C504" s="14"/>
    </row>
    <row r="505" spans="3:3" x14ac:dyDescent="0.25">
      <c r="C505" s="14"/>
    </row>
    <row r="506" spans="3:3" x14ac:dyDescent="0.25">
      <c r="C506" s="14"/>
    </row>
    <row r="507" spans="3:3" x14ac:dyDescent="0.25">
      <c r="C507" s="14"/>
    </row>
    <row r="508" spans="3:3" x14ac:dyDescent="0.25">
      <c r="C508" s="14"/>
    </row>
    <row r="509" spans="3:3" x14ac:dyDescent="0.25">
      <c r="C509" s="14"/>
    </row>
    <row r="510" spans="3:3" x14ac:dyDescent="0.25">
      <c r="C510" s="14"/>
    </row>
    <row r="511" spans="3:3" x14ac:dyDescent="0.25">
      <c r="C511" s="14"/>
    </row>
    <row r="512" spans="3:3" x14ac:dyDescent="0.25">
      <c r="C512" s="14"/>
    </row>
    <row r="513" spans="3:3" x14ac:dyDescent="0.25">
      <c r="C513" s="14"/>
    </row>
    <row r="514" spans="3:3" x14ac:dyDescent="0.25">
      <c r="C514" s="14"/>
    </row>
    <row r="515" spans="3:3" x14ac:dyDescent="0.25">
      <c r="C515" s="14"/>
    </row>
    <row r="516" spans="3:3" x14ac:dyDescent="0.25">
      <c r="C516" s="14"/>
    </row>
    <row r="517" spans="3:3" x14ac:dyDescent="0.25">
      <c r="C517" s="14"/>
    </row>
    <row r="518" spans="3:3" x14ac:dyDescent="0.25">
      <c r="C518" s="14"/>
    </row>
    <row r="519" spans="3:3" x14ac:dyDescent="0.25">
      <c r="C519" s="14"/>
    </row>
    <row r="520" spans="3:3" x14ac:dyDescent="0.25">
      <c r="C520" s="14"/>
    </row>
    <row r="521" spans="3:3" x14ac:dyDescent="0.25">
      <c r="C521" s="14"/>
    </row>
    <row r="522" spans="3:3" x14ac:dyDescent="0.25">
      <c r="C522" s="14"/>
    </row>
    <row r="523" spans="3:3" x14ac:dyDescent="0.25">
      <c r="C523" s="14"/>
    </row>
    <row r="524" spans="3:3" x14ac:dyDescent="0.25">
      <c r="C524" s="14"/>
    </row>
    <row r="525" spans="3:3" x14ac:dyDescent="0.25">
      <c r="C525" s="14"/>
    </row>
    <row r="526" spans="3:3" x14ac:dyDescent="0.25">
      <c r="C526" s="14"/>
    </row>
    <row r="527" spans="3:3" x14ac:dyDescent="0.25">
      <c r="C527" s="14"/>
    </row>
    <row r="528" spans="3:3" x14ac:dyDescent="0.25">
      <c r="C528" s="14"/>
    </row>
    <row r="529" spans="3:3" x14ac:dyDescent="0.25">
      <c r="C529" s="14"/>
    </row>
    <row r="530" spans="3:3" x14ac:dyDescent="0.25">
      <c r="C530" s="14"/>
    </row>
    <row r="531" spans="3:3" x14ac:dyDescent="0.25">
      <c r="C531" s="14"/>
    </row>
    <row r="532" spans="3:3" x14ac:dyDescent="0.25">
      <c r="C532" s="14"/>
    </row>
    <row r="533" spans="3:3" x14ac:dyDescent="0.25">
      <c r="C533" s="14"/>
    </row>
    <row r="534" spans="3:3" x14ac:dyDescent="0.25">
      <c r="C534" s="14"/>
    </row>
    <row r="535" spans="3:3" x14ac:dyDescent="0.25">
      <c r="C535" s="14"/>
    </row>
    <row r="536" spans="3:3" x14ac:dyDescent="0.25">
      <c r="C536" s="14"/>
    </row>
    <row r="537" spans="3:3" x14ac:dyDescent="0.25">
      <c r="C537" s="14"/>
    </row>
    <row r="538" spans="3:3" x14ac:dyDescent="0.25">
      <c r="C538" s="14"/>
    </row>
    <row r="539" spans="3:3" x14ac:dyDescent="0.25">
      <c r="C539" s="14"/>
    </row>
    <row r="540" spans="3:3" x14ac:dyDescent="0.25">
      <c r="C540" s="14"/>
    </row>
    <row r="541" spans="3:3" x14ac:dyDescent="0.25">
      <c r="C541" s="14"/>
    </row>
    <row r="542" spans="3:3" x14ac:dyDescent="0.25">
      <c r="C542" s="14"/>
    </row>
    <row r="543" spans="3:3" x14ac:dyDescent="0.25">
      <c r="C543" s="14"/>
    </row>
    <row r="544" spans="3:3" x14ac:dyDescent="0.25">
      <c r="C544" s="14"/>
    </row>
    <row r="545" spans="3:3" x14ac:dyDescent="0.25">
      <c r="C545" s="14"/>
    </row>
    <row r="546" spans="3:3" x14ac:dyDescent="0.25">
      <c r="C546" s="14"/>
    </row>
    <row r="547" spans="3:3" x14ac:dyDescent="0.25">
      <c r="C547" s="14"/>
    </row>
    <row r="548" spans="3:3" x14ac:dyDescent="0.25">
      <c r="C548" s="14"/>
    </row>
    <row r="549" spans="3:3" x14ac:dyDescent="0.25">
      <c r="C549" s="14"/>
    </row>
    <row r="550" spans="3:3" x14ac:dyDescent="0.25">
      <c r="C550" s="14"/>
    </row>
    <row r="551" spans="3:3" x14ac:dyDescent="0.25">
      <c r="C551" s="14"/>
    </row>
    <row r="552" spans="3:3" x14ac:dyDescent="0.25">
      <c r="C552" s="14"/>
    </row>
    <row r="553" spans="3:3" x14ac:dyDescent="0.25">
      <c r="C553" s="14"/>
    </row>
    <row r="554" spans="3:3" x14ac:dyDescent="0.25">
      <c r="C554" s="14"/>
    </row>
    <row r="555" spans="3:3" x14ac:dyDescent="0.25">
      <c r="C555" s="14"/>
    </row>
    <row r="556" spans="3:3" x14ac:dyDescent="0.25">
      <c r="C556" s="14"/>
    </row>
    <row r="557" spans="3:3" x14ac:dyDescent="0.25">
      <c r="C557" s="14"/>
    </row>
    <row r="558" spans="3:3" x14ac:dyDescent="0.25">
      <c r="C558" s="14"/>
    </row>
    <row r="559" spans="3:3" x14ac:dyDescent="0.25">
      <c r="C559" s="14"/>
    </row>
    <row r="560" spans="3:3" x14ac:dyDescent="0.25">
      <c r="C560" s="14"/>
    </row>
    <row r="561" spans="3:3" x14ac:dyDescent="0.25">
      <c r="C561" s="14"/>
    </row>
    <row r="562" spans="3:3" x14ac:dyDescent="0.25">
      <c r="C562" s="14"/>
    </row>
    <row r="563" spans="3:3" x14ac:dyDescent="0.25">
      <c r="C563" s="14"/>
    </row>
    <row r="564" spans="3:3" x14ac:dyDescent="0.25">
      <c r="C564" s="14"/>
    </row>
    <row r="565" spans="3:3" x14ac:dyDescent="0.25">
      <c r="C565" s="14"/>
    </row>
    <row r="566" spans="3:3" x14ac:dyDescent="0.25">
      <c r="C566" s="14"/>
    </row>
    <row r="567" spans="3:3" x14ac:dyDescent="0.25">
      <c r="C567" s="14"/>
    </row>
    <row r="568" spans="3:3" x14ac:dyDescent="0.25">
      <c r="C568" s="14"/>
    </row>
    <row r="569" spans="3:3" x14ac:dyDescent="0.25">
      <c r="C569" s="14"/>
    </row>
    <row r="570" spans="3:3" x14ac:dyDescent="0.25">
      <c r="C570" s="14"/>
    </row>
    <row r="571" spans="3:3" x14ac:dyDescent="0.25">
      <c r="C571" s="14"/>
    </row>
    <row r="572" spans="3:3" x14ac:dyDescent="0.25">
      <c r="C572" s="14"/>
    </row>
    <row r="573" spans="3:3" x14ac:dyDescent="0.25">
      <c r="C573" s="14"/>
    </row>
    <row r="574" spans="3:3" x14ac:dyDescent="0.25">
      <c r="C574" s="14"/>
    </row>
    <row r="575" spans="3:3" x14ac:dyDescent="0.25">
      <c r="C575" s="14"/>
    </row>
    <row r="576" spans="3:3" x14ac:dyDescent="0.25">
      <c r="C576" s="14"/>
    </row>
    <row r="577" spans="3:3" x14ac:dyDescent="0.25">
      <c r="C577" s="14"/>
    </row>
    <row r="578" spans="3:3" x14ac:dyDescent="0.25">
      <c r="C578" s="14"/>
    </row>
    <row r="579" spans="3:3" x14ac:dyDescent="0.25">
      <c r="C579" s="14"/>
    </row>
    <row r="580" spans="3:3" x14ac:dyDescent="0.25">
      <c r="C580" s="14"/>
    </row>
    <row r="581" spans="3:3" x14ac:dyDescent="0.25">
      <c r="C581" s="14"/>
    </row>
    <row r="582" spans="3:3" x14ac:dyDescent="0.25">
      <c r="C582" s="14"/>
    </row>
    <row r="583" spans="3:3" x14ac:dyDescent="0.25">
      <c r="C583" s="14"/>
    </row>
    <row r="584" spans="3:3" x14ac:dyDescent="0.25">
      <c r="C584" s="14"/>
    </row>
    <row r="585" spans="3:3" x14ac:dyDescent="0.25">
      <c r="C585" s="14"/>
    </row>
    <row r="586" spans="3:3" x14ac:dyDescent="0.25">
      <c r="C586" s="14"/>
    </row>
    <row r="587" spans="3:3" x14ac:dyDescent="0.25">
      <c r="C587" s="14"/>
    </row>
    <row r="588" spans="3:3" x14ac:dyDescent="0.25">
      <c r="C588" s="14"/>
    </row>
    <row r="589" spans="3:3" x14ac:dyDescent="0.25">
      <c r="C589" s="14"/>
    </row>
    <row r="590" spans="3:3" x14ac:dyDescent="0.25">
      <c r="C590" s="14"/>
    </row>
    <row r="591" spans="3:3" x14ac:dyDescent="0.25">
      <c r="C591" s="14"/>
    </row>
    <row r="592" spans="3:3" x14ac:dyDescent="0.25">
      <c r="C592" s="14"/>
    </row>
    <row r="593" spans="3:3" x14ac:dyDescent="0.25">
      <c r="C593" s="14"/>
    </row>
    <row r="594" spans="3:3" x14ac:dyDescent="0.25">
      <c r="C594" s="14"/>
    </row>
    <row r="595" spans="3:3" x14ac:dyDescent="0.25">
      <c r="C595" s="14"/>
    </row>
    <row r="596" spans="3:3" x14ac:dyDescent="0.25">
      <c r="C596" s="14"/>
    </row>
    <row r="597" spans="3:3" x14ac:dyDescent="0.25">
      <c r="C597" s="14"/>
    </row>
    <row r="598" spans="3:3" x14ac:dyDescent="0.25">
      <c r="C598" s="14"/>
    </row>
    <row r="599" spans="3:3" x14ac:dyDescent="0.25">
      <c r="C599" s="14"/>
    </row>
    <row r="600" spans="3:3" x14ac:dyDescent="0.25">
      <c r="C600" s="14"/>
    </row>
    <row r="601" spans="3:3" x14ac:dyDescent="0.25">
      <c r="C601" s="14"/>
    </row>
    <row r="602" spans="3:3" x14ac:dyDescent="0.25">
      <c r="C602" s="14"/>
    </row>
    <row r="603" spans="3:3" x14ac:dyDescent="0.25">
      <c r="C603" s="14"/>
    </row>
    <row r="604" spans="3:3" x14ac:dyDescent="0.25">
      <c r="C604" s="14"/>
    </row>
    <row r="605" spans="3:3" x14ac:dyDescent="0.25">
      <c r="C605" s="14"/>
    </row>
    <row r="606" spans="3:3" x14ac:dyDescent="0.25">
      <c r="C606" s="14"/>
    </row>
    <row r="607" spans="3:3" x14ac:dyDescent="0.25">
      <c r="C607" s="14"/>
    </row>
    <row r="608" spans="3:3" x14ac:dyDescent="0.25">
      <c r="C608" s="14"/>
    </row>
    <row r="609" spans="3:3" x14ac:dyDescent="0.25">
      <c r="C609" s="14"/>
    </row>
    <row r="610" spans="3:3" x14ac:dyDescent="0.25">
      <c r="C610" s="14"/>
    </row>
    <row r="611" spans="3:3" x14ac:dyDescent="0.25">
      <c r="C611" s="14"/>
    </row>
    <row r="612" spans="3:3" x14ac:dyDescent="0.25">
      <c r="C612" s="14"/>
    </row>
    <row r="613" spans="3:3" x14ac:dyDescent="0.25">
      <c r="C613" s="14"/>
    </row>
    <row r="614" spans="3:3" x14ac:dyDescent="0.25">
      <c r="C614" s="14"/>
    </row>
    <row r="615" spans="3:3" x14ac:dyDescent="0.25">
      <c r="C615" s="14"/>
    </row>
    <row r="616" spans="3:3" x14ac:dyDescent="0.25">
      <c r="C616" s="14"/>
    </row>
    <row r="617" spans="3:3" x14ac:dyDescent="0.25">
      <c r="C617" s="14"/>
    </row>
    <row r="618" spans="3:3" x14ac:dyDescent="0.25">
      <c r="C618" s="14"/>
    </row>
    <row r="619" spans="3:3" x14ac:dyDescent="0.25">
      <c r="C619" s="14"/>
    </row>
    <row r="620" spans="3:3" x14ac:dyDescent="0.25">
      <c r="C620" s="14"/>
    </row>
    <row r="621" spans="3:3" x14ac:dyDescent="0.25">
      <c r="C621" s="14"/>
    </row>
    <row r="622" spans="3:3" x14ac:dyDescent="0.25">
      <c r="C622" s="14"/>
    </row>
    <row r="623" spans="3:3" x14ac:dyDescent="0.25">
      <c r="C623" s="14"/>
    </row>
    <row r="624" spans="3:3" x14ac:dyDescent="0.25">
      <c r="C624" s="14"/>
    </row>
    <row r="625" spans="3:3" x14ac:dyDescent="0.25">
      <c r="C625" s="14"/>
    </row>
    <row r="626" spans="3:3" x14ac:dyDescent="0.25">
      <c r="C626" s="14"/>
    </row>
    <row r="627" spans="3:3" x14ac:dyDescent="0.25">
      <c r="C627" s="14"/>
    </row>
    <row r="628" spans="3:3" x14ac:dyDescent="0.25">
      <c r="C628" s="14"/>
    </row>
    <row r="629" spans="3:3" x14ac:dyDescent="0.25">
      <c r="C629" s="14"/>
    </row>
    <row r="630" spans="3:3" x14ac:dyDescent="0.25">
      <c r="C630" s="14"/>
    </row>
    <row r="631" spans="3:3" x14ac:dyDescent="0.25">
      <c r="C631" s="14"/>
    </row>
    <row r="632" spans="3:3" x14ac:dyDescent="0.25">
      <c r="C632" s="14"/>
    </row>
    <row r="633" spans="3:3" x14ac:dyDescent="0.25">
      <c r="C633" s="14"/>
    </row>
    <row r="634" spans="3:3" x14ac:dyDescent="0.25">
      <c r="C634" s="14"/>
    </row>
    <row r="635" spans="3:3" x14ac:dyDescent="0.25">
      <c r="C635" s="14"/>
    </row>
    <row r="636" spans="3:3" x14ac:dyDescent="0.25">
      <c r="C636" s="14"/>
    </row>
    <row r="637" spans="3:3" x14ac:dyDescent="0.25">
      <c r="C637" s="14"/>
    </row>
    <row r="638" spans="3:3" x14ac:dyDescent="0.25">
      <c r="C638" s="14"/>
    </row>
    <row r="639" spans="3:3" x14ac:dyDescent="0.25">
      <c r="C639" s="14"/>
    </row>
    <row r="640" spans="3:3" x14ac:dyDescent="0.25">
      <c r="C640" s="14"/>
    </row>
    <row r="641" spans="3:3" x14ac:dyDescent="0.25">
      <c r="C641" s="14"/>
    </row>
    <row r="642" spans="3:3" x14ac:dyDescent="0.25">
      <c r="C642" s="14"/>
    </row>
    <row r="643" spans="3:3" x14ac:dyDescent="0.25">
      <c r="C643" s="14"/>
    </row>
    <row r="644" spans="3:3" x14ac:dyDescent="0.25">
      <c r="C644" s="14"/>
    </row>
    <row r="645" spans="3:3" x14ac:dyDescent="0.25">
      <c r="C645" s="14"/>
    </row>
    <row r="646" spans="3:3" x14ac:dyDescent="0.25">
      <c r="C646" s="14"/>
    </row>
    <row r="647" spans="3:3" x14ac:dyDescent="0.25">
      <c r="C647" s="14"/>
    </row>
    <row r="648" spans="3:3" x14ac:dyDescent="0.25">
      <c r="C648" s="14"/>
    </row>
    <row r="649" spans="3:3" x14ac:dyDescent="0.25">
      <c r="C649" s="14"/>
    </row>
    <row r="650" spans="3:3" x14ac:dyDescent="0.25">
      <c r="C650" s="14"/>
    </row>
    <row r="651" spans="3:3" x14ac:dyDescent="0.25">
      <c r="C651" s="14"/>
    </row>
    <row r="652" spans="3:3" x14ac:dyDescent="0.25">
      <c r="C652" s="14"/>
    </row>
    <row r="653" spans="3:3" x14ac:dyDescent="0.25">
      <c r="C653" s="14"/>
    </row>
    <row r="654" spans="3:3" x14ac:dyDescent="0.25">
      <c r="C654" s="14"/>
    </row>
    <row r="655" spans="3:3" x14ac:dyDescent="0.25">
      <c r="C655" s="14"/>
    </row>
    <row r="656" spans="3:3" x14ac:dyDescent="0.25">
      <c r="C656" s="14"/>
    </row>
    <row r="657" spans="3:3" x14ac:dyDescent="0.25">
      <c r="C657" s="14"/>
    </row>
    <row r="658" spans="3:3" x14ac:dyDescent="0.25">
      <c r="C658" s="14"/>
    </row>
    <row r="659" spans="3:3" x14ac:dyDescent="0.25">
      <c r="C659" s="14"/>
    </row>
    <row r="660" spans="3:3" x14ac:dyDescent="0.25">
      <c r="C660" s="14"/>
    </row>
    <row r="661" spans="3:3" x14ac:dyDescent="0.25">
      <c r="C661" s="14"/>
    </row>
    <row r="662" spans="3:3" x14ac:dyDescent="0.25">
      <c r="C662" s="14"/>
    </row>
    <row r="663" spans="3:3" x14ac:dyDescent="0.25">
      <c r="C663" s="14"/>
    </row>
    <row r="664" spans="3:3" x14ac:dyDescent="0.25">
      <c r="C664" s="14"/>
    </row>
    <row r="665" spans="3:3" x14ac:dyDescent="0.25">
      <c r="C665" s="14"/>
    </row>
    <row r="666" spans="3:3" x14ac:dyDescent="0.25">
      <c r="C666" s="14"/>
    </row>
    <row r="667" spans="3:3" x14ac:dyDescent="0.25">
      <c r="C667" s="14"/>
    </row>
    <row r="668" spans="3:3" x14ac:dyDescent="0.25">
      <c r="C668" s="14"/>
    </row>
    <row r="669" spans="3:3" x14ac:dyDescent="0.25">
      <c r="C669" s="14"/>
    </row>
    <row r="670" spans="3:3" x14ac:dyDescent="0.25">
      <c r="C670" s="14"/>
    </row>
    <row r="671" spans="3:3" x14ac:dyDescent="0.25">
      <c r="C671" s="14"/>
    </row>
    <row r="672" spans="3:3" x14ac:dyDescent="0.25">
      <c r="C672" s="14"/>
    </row>
    <row r="673" spans="3:3" x14ac:dyDescent="0.25">
      <c r="C673" s="14"/>
    </row>
    <row r="674" spans="3:3" x14ac:dyDescent="0.25">
      <c r="C674" s="14"/>
    </row>
    <row r="675" spans="3:3" x14ac:dyDescent="0.25">
      <c r="C675" s="14"/>
    </row>
    <row r="676" spans="3:3" x14ac:dyDescent="0.25">
      <c r="C676" s="14"/>
    </row>
    <row r="677" spans="3:3" x14ac:dyDescent="0.25">
      <c r="C677" s="14"/>
    </row>
    <row r="678" spans="3:3" x14ac:dyDescent="0.25">
      <c r="C678" s="14"/>
    </row>
    <row r="679" spans="3:3" x14ac:dyDescent="0.25">
      <c r="C679" s="14"/>
    </row>
    <row r="680" spans="3:3" x14ac:dyDescent="0.25">
      <c r="C680" s="14"/>
    </row>
    <row r="681" spans="3:3" x14ac:dyDescent="0.25">
      <c r="C681" s="14"/>
    </row>
    <row r="682" spans="3:3" x14ac:dyDescent="0.25">
      <c r="C682" s="14"/>
    </row>
    <row r="683" spans="3:3" x14ac:dyDescent="0.25">
      <c r="C683" s="14"/>
    </row>
    <row r="684" spans="3:3" x14ac:dyDescent="0.25">
      <c r="C684" s="14"/>
    </row>
    <row r="685" spans="3:3" x14ac:dyDescent="0.25">
      <c r="C685" s="14"/>
    </row>
    <row r="686" spans="3:3" x14ac:dyDescent="0.25">
      <c r="C686" s="14"/>
    </row>
    <row r="687" spans="3:3" x14ac:dyDescent="0.25">
      <c r="C687" s="14"/>
    </row>
    <row r="688" spans="3:3" x14ac:dyDescent="0.25">
      <c r="C688" s="14"/>
    </row>
    <row r="689" spans="3:3" x14ac:dyDescent="0.25">
      <c r="C689" s="14"/>
    </row>
    <row r="690" spans="3:3" x14ac:dyDescent="0.25">
      <c r="C690" s="14"/>
    </row>
    <row r="691" spans="3:3" x14ac:dyDescent="0.25">
      <c r="C691" s="14"/>
    </row>
    <row r="692" spans="3:3" x14ac:dyDescent="0.25">
      <c r="C692" s="14"/>
    </row>
    <row r="693" spans="3:3" x14ac:dyDescent="0.25">
      <c r="C693" s="14"/>
    </row>
    <row r="694" spans="3:3" x14ac:dyDescent="0.25">
      <c r="C694" s="14"/>
    </row>
    <row r="695" spans="3:3" x14ac:dyDescent="0.25">
      <c r="C695" s="14"/>
    </row>
    <row r="696" spans="3:3" x14ac:dyDescent="0.25">
      <c r="C696" s="14"/>
    </row>
    <row r="697" spans="3:3" x14ac:dyDescent="0.25">
      <c r="C697" s="14"/>
    </row>
    <row r="698" spans="3:3" x14ac:dyDescent="0.25">
      <c r="C698" s="14"/>
    </row>
    <row r="699" spans="3:3" x14ac:dyDescent="0.25">
      <c r="C699" s="14"/>
    </row>
    <row r="700" spans="3:3" x14ac:dyDescent="0.25">
      <c r="C700" s="14"/>
    </row>
    <row r="701" spans="3:3" x14ac:dyDescent="0.25">
      <c r="C701" s="14"/>
    </row>
    <row r="702" spans="3:3" x14ac:dyDescent="0.25">
      <c r="C702" s="14"/>
    </row>
    <row r="703" spans="3:3" x14ac:dyDescent="0.25">
      <c r="C703" s="14"/>
    </row>
    <row r="704" spans="3:3" x14ac:dyDescent="0.25">
      <c r="C704" s="14"/>
    </row>
    <row r="705" spans="3:3" x14ac:dyDescent="0.25">
      <c r="C705" s="14"/>
    </row>
    <row r="706" spans="3:3" x14ac:dyDescent="0.25">
      <c r="C706" s="14"/>
    </row>
    <row r="707" spans="3:3" x14ac:dyDescent="0.25">
      <c r="C707" s="14"/>
    </row>
    <row r="708" spans="3:3" x14ac:dyDescent="0.25">
      <c r="C708" s="14"/>
    </row>
    <row r="709" spans="3:3" x14ac:dyDescent="0.25">
      <c r="C709" s="14"/>
    </row>
    <row r="710" spans="3:3" x14ac:dyDescent="0.25">
      <c r="C710" s="14"/>
    </row>
    <row r="711" spans="3:3" x14ac:dyDescent="0.25">
      <c r="C711" s="14"/>
    </row>
    <row r="712" spans="3:3" x14ac:dyDescent="0.25">
      <c r="C712" s="14"/>
    </row>
    <row r="713" spans="3:3" x14ac:dyDescent="0.25">
      <c r="C713" s="14"/>
    </row>
    <row r="714" spans="3:3" x14ac:dyDescent="0.25">
      <c r="C714" s="14"/>
    </row>
    <row r="715" spans="3:3" x14ac:dyDescent="0.25">
      <c r="C715" s="14"/>
    </row>
    <row r="716" spans="3:3" x14ac:dyDescent="0.25">
      <c r="C716" s="14"/>
    </row>
    <row r="717" spans="3:3" x14ac:dyDescent="0.25">
      <c r="C717" s="14"/>
    </row>
    <row r="718" spans="3:3" x14ac:dyDescent="0.25">
      <c r="C718" s="14"/>
    </row>
    <row r="719" spans="3:3" x14ac:dyDescent="0.25">
      <c r="C719" s="14"/>
    </row>
    <row r="720" spans="3:3" x14ac:dyDescent="0.25">
      <c r="C720" s="14"/>
    </row>
    <row r="721" spans="3:3" x14ac:dyDescent="0.25">
      <c r="C721" s="14"/>
    </row>
    <row r="722" spans="3:3" x14ac:dyDescent="0.25">
      <c r="C722" s="14"/>
    </row>
    <row r="723" spans="3:3" x14ac:dyDescent="0.25">
      <c r="C723" s="14"/>
    </row>
    <row r="724" spans="3:3" x14ac:dyDescent="0.25">
      <c r="C724" s="14"/>
    </row>
    <row r="725" spans="3:3" x14ac:dyDescent="0.25">
      <c r="C725" s="14"/>
    </row>
    <row r="726" spans="3:3" x14ac:dyDescent="0.25">
      <c r="C726" s="14"/>
    </row>
    <row r="727" spans="3:3" x14ac:dyDescent="0.25">
      <c r="C727" s="14"/>
    </row>
    <row r="728" spans="3:3" x14ac:dyDescent="0.25">
      <c r="C728" s="14"/>
    </row>
    <row r="729" spans="3:3" x14ac:dyDescent="0.25">
      <c r="C729" s="14"/>
    </row>
    <row r="730" spans="3:3" x14ac:dyDescent="0.25">
      <c r="C730" s="14"/>
    </row>
    <row r="731" spans="3:3" x14ac:dyDescent="0.25">
      <c r="C731" s="14"/>
    </row>
    <row r="732" spans="3:3" x14ac:dyDescent="0.25">
      <c r="C732" s="14"/>
    </row>
    <row r="733" spans="3:3" x14ac:dyDescent="0.25">
      <c r="C733" s="14"/>
    </row>
    <row r="734" spans="3:3" x14ac:dyDescent="0.25">
      <c r="C734" s="14"/>
    </row>
    <row r="735" spans="3:3" x14ac:dyDescent="0.25">
      <c r="C735" s="14"/>
    </row>
    <row r="736" spans="3:3" x14ac:dyDescent="0.25">
      <c r="C736" s="14"/>
    </row>
    <row r="737" spans="3:3" x14ac:dyDescent="0.25">
      <c r="C737" s="14"/>
    </row>
    <row r="738" spans="3:3" x14ac:dyDescent="0.25">
      <c r="C738" s="14"/>
    </row>
    <row r="739" spans="3:3" x14ac:dyDescent="0.25">
      <c r="C739" s="14"/>
    </row>
    <row r="740" spans="3:3" x14ac:dyDescent="0.25">
      <c r="C740" s="14"/>
    </row>
    <row r="741" spans="3:3" x14ac:dyDescent="0.25">
      <c r="C741" s="14"/>
    </row>
    <row r="742" spans="3:3" x14ac:dyDescent="0.25">
      <c r="C742" s="14"/>
    </row>
    <row r="743" spans="3:3" x14ac:dyDescent="0.25">
      <c r="C743" s="14"/>
    </row>
    <row r="744" spans="3:3" x14ac:dyDescent="0.25">
      <c r="C744" s="14"/>
    </row>
    <row r="745" spans="3:3" x14ac:dyDescent="0.25">
      <c r="C745" s="14"/>
    </row>
    <row r="746" spans="3:3" x14ac:dyDescent="0.25">
      <c r="C746" s="14"/>
    </row>
    <row r="747" spans="3:3" x14ac:dyDescent="0.25">
      <c r="C747" s="14"/>
    </row>
    <row r="748" spans="3:3" x14ac:dyDescent="0.25">
      <c r="C748" s="14"/>
    </row>
    <row r="749" spans="3:3" x14ac:dyDescent="0.25">
      <c r="C749" s="14"/>
    </row>
    <row r="750" spans="3:3" x14ac:dyDescent="0.25">
      <c r="C750" s="14"/>
    </row>
    <row r="751" spans="3:3" x14ac:dyDescent="0.25">
      <c r="C751" s="14"/>
    </row>
    <row r="752" spans="3:3" x14ac:dyDescent="0.25">
      <c r="C752" s="14"/>
    </row>
    <row r="753" spans="3:3" x14ac:dyDescent="0.25">
      <c r="C753" s="14"/>
    </row>
    <row r="754" spans="3:3" x14ac:dyDescent="0.25">
      <c r="C754" s="14"/>
    </row>
    <row r="755" spans="3:3" x14ac:dyDescent="0.25">
      <c r="C755" s="14"/>
    </row>
    <row r="756" spans="3:3" x14ac:dyDescent="0.25">
      <c r="C756" s="14"/>
    </row>
    <row r="757" spans="3:3" x14ac:dyDescent="0.25">
      <c r="C757" s="14"/>
    </row>
    <row r="758" spans="3:3" x14ac:dyDescent="0.25">
      <c r="C758" s="14"/>
    </row>
    <row r="759" spans="3:3" x14ac:dyDescent="0.25">
      <c r="C759" s="14"/>
    </row>
    <row r="760" spans="3:3" x14ac:dyDescent="0.25">
      <c r="C760" s="14"/>
    </row>
    <row r="761" spans="3:3" x14ac:dyDescent="0.25">
      <c r="C761" s="14"/>
    </row>
    <row r="762" spans="3:3" x14ac:dyDescent="0.25">
      <c r="C762" s="14"/>
    </row>
    <row r="763" spans="3:3" x14ac:dyDescent="0.25">
      <c r="C763" s="14"/>
    </row>
    <row r="764" spans="3:3" x14ac:dyDescent="0.25">
      <c r="C764" s="14"/>
    </row>
    <row r="765" spans="3:3" x14ac:dyDescent="0.25">
      <c r="C765" s="14"/>
    </row>
    <row r="766" spans="3:3" x14ac:dyDescent="0.25">
      <c r="C766" s="14"/>
    </row>
    <row r="767" spans="3:3" x14ac:dyDescent="0.25">
      <c r="C767" s="14"/>
    </row>
    <row r="768" spans="3:3" x14ac:dyDescent="0.25">
      <c r="C768" s="14"/>
    </row>
    <row r="769" spans="3:3" x14ac:dyDescent="0.25">
      <c r="C769" s="14"/>
    </row>
    <row r="770" spans="3:3" x14ac:dyDescent="0.25">
      <c r="C770" s="14"/>
    </row>
    <row r="771" spans="3:3" x14ac:dyDescent="0.25">
      <c r="C771" s="14"/>
    </row>
    <row r="772" spans="3:3" x14ac:dyDescent="0.25">
      <c r="C772" s="14"/>
    </row>
    <row r="773" spans="3:3" x14ac:dyDescent="0.25">
      <c r="C773" s="14"/>
    </row>
    <row r="774" spans="3:3" x14ac:dyDescent="0.25">
      <c r="C774" s="14"/>
    </row>
    <row r="775" spans="3:3" x14ac:dyDescent="0.25">
      <c r="C775" s="14"/>
    </row>
    <row r="776" spans="3:3" x14ac:dyDescent="0.25">
      <c r="C776" s="14"/>
    </row>
    <row r="777" spans="3:3" x14ac:dyDescent="0.25">
      <c r="C777" s="14"/>
    </row>
    <row r="778" spans="3:3" x14ac:dyDescent="0.25">
      <c r="C778" s="14"/>
    </row>
    <row r="779" spans="3:3" x14ac:dyDescent="0.25">
      <c r="C779" s="14"/>
    </row>
    <row r="780" spans="3:3" x14ac:dyDescent="0.25">
      <c r="C780" s="14"/>
    </row>
    <row r="781" spans="3:3" x14ac:dyDescent="0.25">
      <c r="C781" s="14"/>
    </row>
    <row r="782" spans="3:3" x14ac:dyDescent="0.25">
      <c r="C782" s="14"/>
    </row>
    <row r="783" spans="3:3" x14ac:dyDescent="0.25">
      <c r="C783" s="14"/>
    </row>
    <row r="784" spans="3:3" x14ac:dyDescent="0.25">
      <c r="C784" s="14"/>
    </row>
    <row r="785" spans="3:3" x14ac:dyDescent="0.25">
      <c r="C785" s="14"/>
    </row>
    <row r="786" spans="3:3" x14ac:dyDescent="0.25">
      <c r="C786" s="14"/>
    </row>
    <row r="787" spans="3:3" x14ac:dyDescent="0.25">
      <c r="C787" s="14"/>
    </row>
    <row r="788" spans="3:3" x14ac:dyDescent="0.25">
      <c r="C788" s="14"/>
    </row>
    <row r="789" spans="3:3" x14ac:dyDescent="0.25">
      <c r="C789" s="14"/>
    </row>
    <row r="790" spans="3:3" x14ac:dyDescent="0.25">
      <c r="C790" s="14"/>
    </row>
    <row r="791" spans="3:3" x14ac:dyDescent="0.25">
      <c r="C791" s="14"/>
    </row>
    <row r="792" spans="3:3" x14ac:dyDescent="0.25">
      <c r="C792" s="14"/>
    </row>
    <row r="793" spans="3:3" x14ac:dyDescent="0.25">
      <c r="C793" s="14"/>
    </row>
    <row r="794" spans="3:3" x14ac:dyDescent="0.25">
      <c r="C794" s="14"/>
    </row>
    <row r="795" spans="3:3" x14ac:dyDescent="0.25">
      <c r="C795" s="14"/>
    </row>
    <row r="796" spans="3:3" x14ac:dyDescent="0.25">
      <c r="C796" s="14"/>
    </row>
    <row r="797" spans="3:3" x14ac:dyDescent="0.25">
      <c r="C797" s="14"/>
    </row>
    <row r="798" spans="3:3" x14ac:dyDescent="0.25">
      <c r="C798" s="14"/>
    </row>
    <row r="799" spans="3:3" x14ac:dyDescent="0.25">
      <c r="C799" s="14"/>
    </row>
    <row r="800" spans="3:3" x14ac:dyDescent="0.25">
      <c r="C800" s="14"/>
    </row>
    <row r="801" spans="3:3" x14ac:dyDescent="0.25">
      <c r="C801" s="14"/>
    </row>
    <row r="802" spans="3:3" x14ac:dyDescent="0.25">
      <c r="C802" s="14"/>
    </row>
    <row r="803" spans="3:3" x14ac:dyDescent="0.25">
      <c r="C803" s="14"/>
    </row>
    <row r="804" spans="3:3" x14ac:dyDescent="0.25">
      <c r="C804" s="14"/>
    </row>
    <row r="805" spans="3:3" x14ac:dyDescent="0.25">
      <c r="C805" s="14"/>
    </row>
    <row r="806" spans="3:3" x14ac:dyDescent="0.25">
      <c r="C806" s="14"/>
    </row>
    <row r="807" spans="3:3" x14ac:dyDescent="0.25">
      <c r="C807" s="14"/>
    </row>
    <row r="808" spans="3:3" x14ac:dyDescent="0.25">
      <c r="C808" s="14"/>
    </row>
    <row r="809" spans="3:3" x14ac:dyDescent="0.25">
      <c r="C809" s="14"/>
    </row>
    <row r="810" spans="3:3" x14ac:dyDescent="0.25">
      <c r="C810" s="14"/>
    </row>
    <row r="811" spans="3:3" x14ac:dyDescent="0.25">
      <c r="C811" s="14"/>
    </row>
    <row r="812" spans="3:3" x14ac:dyDescent="0.25">
      <c r="C812" s="14"/>
    </row>
    <row r="813" spans="3:3" x14ac:dyDescent="0.25">
      <c r="C813" s="14"/>
    </row>
    <row r="814" spans="3:3" x14ac:dyDescent="0.25">
      <c r="C814" s="14"/>
    </row>
    <row r="815" spans="3:3" x14ac:dyDescent="0.25">
      <c r="C815" s="14"/>
    </row>
    <row r="816" spans="3:3" x14ac:dyDescent="0.25">
      <c r="C816" s="14"/>
    </row>
    <row r="817" spans="3:3" x14ac:dyDescent="0.25">
      <c r="C817" s="14"/>
    </row>
    <row r="818" spans="3:3" x14ac:dyDescent="0.25">
      <c r="C818" s="14"/>
    </row>
    <row r="819" spans="3:3" x14ac:dyDescent="0.25">
      <c r="C819" s="14"/>
    </row>
    <row r="820" spans="3:3" x14ac:dyDescent="0.25">
      <c r="C820" s="14"/>
    </row>
    <row r="821" spans="3:3" x14ac:dyDescent="0.25">
      <c r="C821" s="14"/>
    </row>
    <row r="822" spans="3:3" x14ac:dyDescent="0.25">
      <c r="C822" s="14"/>
    </row>
    <row r="823" spans="3:3" x14ac:dyDescent="0.25">
      <c r="C823" s="14"/>
    </row>
    <row r="824" spans="3:3" x14ac:dyDescent="0.25">
      <c r="C824" s="14"/>
    </row>
    <row r="825" spans="3:3" x14ac:dyDescent="0.25">
      <c r="C825" s="14"/>
    </row>
    <row r="826" spans="3:3" x14ac:dyDescent="0.25">
      <c r="C826" s="14"/>
    </row>
    <row r="827" spans="3:3" x14ac:dyDescent="0.25">
      <c r="C827" s="14"/>
    </row>
    <row r="828" spans="3:3" x14ac:dyDescent="0.25">
      <c r="C828" s="14"/>
    </row>
    <row r="829" spans="3:3" x14ac:dyDescent="0.25">
      <c r="C829" s="14"/>
    </row>
    <row r="830" spans="3:3" x14ac:dyDescent="0.25">
      <c r="C830" s="14"/>
    </row>
    <row r="831" spans="3:3" x14ac:dyDescent="0.25">
      <c r="C831" s="14"/>
    </row>
    <row r="832" spans="3:3" x14ac:dyDescent="0.25">
      <c r="C832" s="14"/>
    </row>
    <row r="833" spans="3:3" x14ac:dyDescent="0.25">
      <c r="C833" s="14"/>
    </row>
    <row r="834" spans="3:3" x14ac:dyDescent="0.25">
      <c r="C834" s="14"/>
    </row>
    <row r="835" spans="3:3" x14ac:dyDescent="0.25">
      <c r="C835" s="14"/>
    </row>
    <row r="836" spans="3:3" x14ac:dyDescent="0.25">
      <c r="C836" s="14"/>
    </row>
    <row r="837" spans="3:3" x14ac:dyDescent="0.25">
      <c r="C837" s="14"/>
    </row>
    <row r="838" spans="3:3" x14ac:dyDescent="0.25">
      <c r="C838" s="14"/>
    </row>
    <row r="839" spans="3:3" x14ac:dyDescent="0.25">
      <c r="C839" s="14"/>
    </row>
    <row r="840" spans="3:3" x14ac:dyDescent="0.25">
      <c r="C840" s="14"/>
    </row>
    <row r="841" spans="3:3" x14ac:dyDescent="0.25">
      <c r="C841" s="14"/>
    </row>
    <row r="842" spans="3:3" x14ac:dyDescent="0.25">
      <c r="C842" s="14"/>
    </row>
    <row r="843" spans="3:3" x14ac:dyDescent="0.25">
      <c r="C843" s="14"/>
    </row>
    <row r="844" spans="3:3" x14ac:dyDescent="0.25">
      <c r="C844" s="14"/>
    </row>
    <row r="845" spans="3:3" x14ac:dyDescent="0.25">
      <c r="C845" s="14"/>
    </row>
    <row r="846" spans="3:3" x14ac:dyDescent="0.25">
      <c r="C846" s="14"/>
    </row>
    <row r="847" spans="3:3" x14ac:dyDescent="0.25">
      <c r="C847" s="14"/>
    </row>
    <row r="848" spans="3:3" x14ac:dyDescent="0.25">
      <c r="C848" s="14"/>
    </row>
    <row r="849" spans="3:3" x14ac:dyDescent="0.25">
      <c r="C849" s="14"/>
    </row>
    <row r="850" spans="3:3" x14ac:dyDescent="0.25">
      <c r="C850" s="14"/>
    </row>
    <row r="851" spans="3:3" x14ac:dyDescent="0.25">
      <c r="C851" s="14"/>
    </row>
    <row r="852" spans="3:3" x14ac:dyDescent="0.25">
      <c r="C852" s="14"/>
    </row>
    <row r="853" spans="3:3" x14ac:dyDescent="0.25">
      <c r="C853" s="14"/>
    </row>
    <row r="854" spans="3:3" x14ac:dyDescent="0.25">
      <c r="C854" s="14"/>
    </row>
    <row r="855" spans="3:3" x14ac:dyDescent="0.25">
      <c r="C855" s="14"/>
    </row>
    <row r="856" spans="3:3" x14ac:dyDescent="0.25">
      <c r="C856" s="14"/>
    </row>
    <row r="857" spans="3:3" x14ac:dyDescent="0.25">
      <c r="C857" s="14"/>
    </row>
    <row r="858" spans="3:3" x14ac:dyDescent="0.25">
      <c r="C858" s="14"/>
    </row>
    <row r="859" spans="3:3" x14ac:dyDescent="0.25">
      <c r="C859" s="14"/>
    </row>
    <row r="860" spans="3:3" x14ac:dyDescent="0.25">
      <c r="C860" s="14"/>
    </row>
    <row r="861" spans="3:3" x14ac:dyDescent="0.25">
      <c r="C861" s="14"/>
    </row>
    <row r="862" spans="3:3" x14ac:dyDescent="0.25">
      <c r="C862" s="14"/>
    </row>
    <row r="863" spans="3:3" x14ac:dyDescent="0.25">
      <c r="C863" s="14"/>
    </row>
    <row r="864" spans="3:3" x14ac:dyDescent="0.25">
      <c r="C864" s="14"/>
    </row>
    <row r="865" spans="3:3" x14ac:dyDescent="0.25">
      <c r="C865" s="14"/>
    </row>
    <row r="866" spans="3:3" x14ac:dyDescent="0.25">
      <c r="C866" s="14"/>
    </row>
    <row r="867" spans="3:3" x14ac:dyDescent="0.25">
      <c r="C867" s="14"/>
    </row>
    <row r="868" spans="3:3" x14ac:dyDescent="0.25">
      <c r="C868" s="14"/>
    </row>
    <row r="869" spans="3:3" x14ac:dyDescent="0.25">
      <c r="C869" s="14"/>
    </row>
    <row r="870" spans="3:3" x14ac:dyDescent="0.25">
      <c r="C870" s="14"/>
    </row>
    <row r="871" spans="3:3" x14ac:dyDescent="0.25">
      <c r="C871" s="14"/>
    </row>
    <row r="872" spans="3:3" x14ac:dyDescent="0.25">
      <c r="C872" s="14"/>
    </row>
    <row r="873" spans="3:3" x14ac:dyDescent="0.25">
      <c r="C873" s="14"/>
    </row>
    <row r="874" spans="3:3" x14ac:dyDescent="0.25">
      <c r="C874" s="14"/>
    </row>
    <row r="875" spans="3:3" x14ac:dyDescent="0.25">
      <c r="C875" s="14"/>
    </row>
    <row r="876" spans="3:3" x14ac:dyDescent="0.25">
      <c r="C876" s="14"/>
    </row>
    <row r="877" spans="3:3" x14ac:dyDescent="0.25">
      <c r="C877" s="14"/>
    </row>
    <row r="878" spans="3:3" x14ac:dyDescent="0.25">
      <c r="C878" s="14"/>
    </row>
    <row r="879" spans="3:3" x14ac:dyDescent="0.25">
      <c r="C879" s="14"/>
    </row>
    <row r="880" spans="3:3" x14ac:dyDescent="0.25">
      <c r="C880" s="14"/>
    </row>
    <row r="881" spans="3:3" x14ac:dyDescent="0.25">
      <c r="C881" s="14"/>
    </row>
    <row r="882" spans="3:3" x14ac:dyDescent="0.25">
      <c r="C882" s="14"/>
    </row>
    <row r="883" spans="3:3" x14ac:dyDescent="0.25">
      <c r="C883" s="14"/>
    </row>
    <row r="884" spans="3:3" x14ac:dyDescent="0.25">
      <c r="C884" s="14"/>
    </row>
    <row r="885" spans="3:3" x14ac:dyDescent="0.25">
      <c r="C885" s="14"/>
    </row>
    <row r="886" spans="3:3" x14ac:dyDescent="0.25">
      <c r="C886" s="14"/>
    </row>
    <row r="887" spans="3:3" x14ac:dyDescent="0.25">
      <c r="C887" s="14"/>
    </row>
    <row r="888" spans="3:3" x14ac:dyDescent="0.25">
      <c r="C888" s="14"/>
    </row>
    <row r="889" spans="3:3" x14ac:dyDescent="0.25">
      <c r="C889" s="14"/>
    </row>
    <row r="890" spans="3:3" x14ac:dyDescent="0.25">
      <c r="C890" s="14"/>
    </row>
    <row r="891" spans="3:3" x14ac:dyDescent="0.25">
      <c r="C891" s="14"/>
    </row>
    <row r="892" spans="3:3" x14ac:dyDescent="0.25">
      <c r="C892" s="14"/>
    </row>
    <row r="893" spans="3:3" x14ac:dyDescent="0.25">
      <c r="C893" s="14"/>
    </row>
    <row r="894" spans="3:3" x14ac:dyDescent="0.25">
      <c r="C894" s="14"/>
    </row>
    <row r="895" spans="3:3" x14ac:dyDescent="0.25">
      <c r="C895" s="14"/>
    </row>
    <row r="896" spans="3:3" x14ac:dyDescent="0.25">
      <c r="C896" s="14"/>
    </row>
    <row r="897" spans="3:3" x14ac:dyDescent="0.25">
      <c r="C897" s="14"/>
    </row>
    <row r="898" spans="3:3" x14ac:dyDescent="0.25">
      <c r="C898" s="14"/>
    </row>
    <row r="899" spans="3:3" x14ac:dyDescent="0.25">
      <c r="C899" s="14"/>
    </row>
    <row r="900" spans="3:3" x14ac:dyDescent="0.25">
      <c r="C900" s="14"/>
    </row>
    <row r="901" spans="3:3" x14ac:dyDescent="0.25">
      <c r="C901" s="14"/>
    </row>
    <row r="902" spans="3:3" x14ac:dyDescent="0.25">
      <c r="C902" s="14"/>
    </row>
    <row r="903" spans="3:3" x14ac:dyDescent="0.25">
      <c r="C903" s="14"/>
    </row>
    <row r="904" spans="3:3" x14ac:dyDescent="0.25">
      <c r="C904" s="14"/>
    </row>
    <row r="905" spans="3:3" x14ac:dyDescent="0.25">
      <c r="C905" s="14"/>
    </row>
    <row r="906" spans="3:3" x14ac:dyDescent="0.25">
      <c r="C906" s="14"/>
    </row>
    <row r="907" spans="3:3" x14ac:dyDescent="0.25">
      <c r="C907" s="14"/>
    </row>
    <row r="908" spans="3:3" x14ac:dyDescent="0.25">
      <c r="C908" s="14"/>
    </row>
    <row r="909" spans="3:3" x14ac:dyDescent="0.25">
      <c r="C909" s="14"/>
    </row>
    <row r="910" spans="3:3" x14ac:dyDescent="0.25">
      <c r="C910" s="14"/>
    </row>
    <row r="911" spans="3:3" x14ac:dyDescent="0.25">
      <c r="C911" s="14"/>
    </row>
    <row r="912" spans="3:3" x14ac:dyDescent="0.25">
      <c r="C912" s="14"/>
    </row>
    <row r="913" spans="3:3" x14ac:dyDescent="0.25">
      <c r="C913" s="14"/>
    </row>
    <row r="914" spans="3:3" x14ac:dyDescent="0.25">
      <c r="C914" s="14"/>
    </row>
    <row r="915" spans="3:3" x14ac:dyDescent="0.25">
      <c r="C915" s="14"/>
    </row>
    <row r="916" spans="3:3" x14ac:dyDescent="0.25">
      <c r="C916" s="14"/>
    </row>
    <row r="917" spans="3:3" x14ac:dyDescent="0.25">
      <c r="C917" s="14"/>
    </row>
    <row r="918" spans="3:3" x14ac:dyDescent="0.25">
      <c r="C918" s="14"/>
    </row>
    <row r="919" spans="3:3" x14ac:dyDescent="0.25">
      <c r="C919" s="14"/>
    </row>
    <row r="920" spans="3:3" x14ac:dyDescent="0.25">
      <c r="C920" s="14"/>
    </row>
    <row r="921" spans="3:3" x14ac:dyDescent="0.25">
      <c r="C921" s="14"/>
    </row>
    <row r="922" spans="3:3" x14ac:dyDescent="0.25">
      <c r="C922" s="14"/>
    </row>
    <row r="923" spans="3:3" x14ac:dyDescent="0.25">
      <c r="C923" s="14"/>
    </row>
    <row r="924" spans="3:3" x14ac:dyDescent="0.25">
      <c r="C924" s="14"/>
    </row>
    <row r="925" spans="3:3" x14ac:dyDescent="0.25">
      <c r="C925" s="14"/>
    </row>
    <row r="926" spans="3:3" x14ac:dyDescent="0.25">
      <c r="C926" s="14"/>
    </row>
    <row r="927" spans="3:3" x14ac:dyDescent="0.25">
      <c r="C927" s="14"/>
    </row>
    <row r="928" spans="3:3" x14ac:dyDescent="0.25">
      <c r="C928" s="14"/>
    </row>
    <row r="929" spans="3:3" x14ac:dyDescent="0.25">
      <c r="C929" s="14"/>
    </row>
    <row r="930" spans="3:3" x14ac:dyDescent="0.25">
      <c r="C930" s="14"/>
    </row>
    <row r="931" spans="3:3" x14ac:dyDescent="0.25">
      <c r="C931" s="14"/>
    </row>
    <row r="932" spans="3:3" x14ac:dyDescent="0.25">
      <c r="C932" s="14"/>
    </row>
    <row r="933" spans="3:3" x14ac:dyDescent="0.25">
      <c r="C933" s="14"/>
    </row>
    <row r="934" spans="3:3" x14ac:dyDescent="0.25">
      <c r="C934" s="14"/>
    </row>
    <row r="935" spans="3:3" x14ac:dyDescent="0.25">
      <c r="C935" s="14"/>
    </row>
    <row r="936" spans="3:3" x14ac:dyDescent="0.25">
      <c r="C936" s="14"/>
    </row>
    <row r="937" spans="3:3" x14ac:dyDescent="0.25">
      <c r="C937" s="14"/>
    </row>
    <row r="938" spans="3:3" x14ac:dyDescent="0.25">
      <c r="C938" s="14"/>
    </row>
    <row r="939" spans="3:3" x14ac:dyDescent="0.25">
      <c r="C939" s="14"/>
    </row>
    <row r="940" spans="3:3" x14ac:dyDescent="0.25">
      <c r="C940" s="14"/>
    </row>
    <row r="941" spans="3:3" x14ac:dyDescent="0.25">
      <c r="C941" s="14"/>
    </row>
    <row r="942" spans="3:3" x14ac:dyDescent="0.25">
      <c r="C942" s="14"/>
    </row>
    <row r="943" spans="3:3" x14ac:dyDescent="0.25">
      <c r="C943" s="14"/>
    </row>
    <row r="944" spans="3:3" x14ac:dyDescent="0.25">
      <c r="C944" s="14"/>
    </row>
    <row r="945" spans="3:3" x14ac:dyDescent="0.25">
      <c r="C945" s="14"/>
    </row>
    <row r="946" spans="3:3" x14ac:dyDescent="0.25">
      <c r="C946" s="14"/>
    </row>
    <row r="947" spans="3:3" x14ac:dyDescent="0.25">
      <c r="C947" s="14"/>
    </row>
    <row r="948" spans="3:3" x14ac:dyDescent="0.25">
      <c r="C948" s="14"/>
    </row>
    <row r="949" spans="3:3" x14ac:dyDescent="0.25">
      <c r="C949" s="14"/>
    </row>
    <row r="950" spans="3:3" x14ac:dyDescent="0.25">
      <c r="C950" s="14"/>
    </row>
    <row r="951" spans="3:3" x14ac:dyDescent="0.25">
      <c r="C951" s="14"/>
    </row>
    <row r="952" spans="3:3" x14ac:dyDescent="0.25">
      <c r="C952" s="14"/>
    </row>
    <row r="953" spans="3:3" x14ac:dyDescent="0.25">
      <c r="C953" s="14"/>
    </row>
    <row r="954" spans="3:3" x14ac:dyDescent="0.25">
      <c r="C954" s="14"/>
    </row>
    <row r="955" spans="3:3" x14ac:dyDescent="0.25">
      <c r="C955" s="14"/>
    </row>
    <row r="956" spans="3:3" x14ac:dyDescent="0.25">
      <c r="C956" s="14"/>
    </row>
    <row r="957" spans="3:3" x14ac:dyDescent="0.25">
      <c r="C957" s="14"/>
    </row>
    <row r="958" spans="3:3" x14ac:dyDescent="0.25">
      <c r="C958" s="14"/>
    </row>
    <row r="959" spans="3:3" x14ac:dyDescent="0.25">
      <c r="C959" s="14"/>
    </row>
    <row r="960" spans="3:3" x14ac:dyDescent="0.25">
      <c r="C960" s="14"/>
    </row>
    <row r="961" spans="3:3" x14ac:dyDescent="0.25">
      <c r="C961" s="14"/>
    </row>
    <row r="962" spans="3:3" x14ac:dyDescent="0.25">
      <c r="C962" s="14"/>
    </row>
    <row r="963" spans="3:3" x14ac:dyDescent="0.25">
      <c r="C963" s="14"/>
    </row>
    <row r="964" spans="3:3" x14ac:dyDescent="0.25">
      <c r="C964" s="14"/>
    </row>
    <row r="965" spans="3:3" x14ac:dyDescent="0.25">
      <c r="C965" s="14"/>
    </row>
    <row r="966" spans="3:3" x14ac:dyDescent="0.25">
      <c r="C966" s="14"/>
    </row>
    <row r="967" spans="3:3" x14ac:dyDescent="0.25">
      <c r="C967" s="14"/>
    </row>
    <row r="968" spans="3:3" x14ac:dyDescent="0.25">
      <c r="C968" s="14"/>
    </row>
    <row r="969" spans="3:3" x14ac:dyDescent="0.25">
      <c r="C969" s="14"/>
    </row>
    <row r="970" spans="3:3" x14ac:dyDescent="0.25">
      <c r="C970" s="14"/>
    </row>
    <row r="971" spans="3:3" x14ac:dyDescent="0.25">
      <c r="C971" s="14"/>
    </row>
    <row r="972" spans="3:3" x14ac:dyDescent="0.25">
      <c r="C972" s="14"/>
    </row>
    <row r="973" spans="3:3" x14ac:dyDescent="0.25">
      <c r="C973" s="14"/>
    </row>
    <row r="974" spans="3:3" x14ac:dyDescent="0.25">
      <c r="C974" s="14"/>
    </row>
    <row r="975" spans="3:3" x14ac:dyDescent="0.25">
      <c r="C975" s="14"/>
    </row>
    <row r="976" spans="3:3" x14ac:dyDescent="0.25">
      <c r="C976" s="14"/>
    </row>
    <row r="977" spans="3:3" x14ac:dyDescent="0.25">
      <c r="C977" s="14"/>
    </row>
    <row r="978" spans="3:3" x14ac:dyDescent="0.25">
      <c r="C978" s="14"/>
    </row>
    <row r="979" spans="3:3" x14ac:dyDescent="0.25">
      <c r="C979" s="14"/>
    </row>
    <row r="980" spans="3:3" x14ac:dyDescent="0.25">
      <c r="C980" s="14"/>
    </row>
    <row r="981" spans="3:3" x14ac:dyDescent="0.25">
      <c r="C981" s="14"/>
    </row>
    <row r="982" spans="3:3" x14ac:dyDescent="0.25">
      <c r="C982" s="14"/>
    </row>
    <row r="983" spans="3:3" x14ac:dyDescent="0.25">
      <c r="C983" s="14"/>
    </row>
    <row r="984" spans="3:3" x14ac:dyDescent="0.25">
      <c r="C984" s="14"/>
    </row>
    <row r="985" spans="3:3" x14ac:dyDescent="0.25">
      <c r="C985" s="14"/>
    </row>
    <row r="986" spans="3:3" x14ac:dyDescent="0.25">
      <c r="C986" s="14"/>
    </row>
    <row r="987" spans="3:3" x14ac:dyDescent="0.25">
      <c r="C987" s="14"/>
    </row>
    <row r="988" spans="3:3" x14ac:dyDescent="0.25">
      <c r="C988" s="14"/>
    </row>
    <row r="989" spans="3:3" x14ac:dyDescent="0.25">
      <c r="C989" s="14"/>
    </row>
    <row r="990" spans="3:3" x14ac:dyDescent="0.25">
      <c r="C990" s="14"/>
    </row>
    <row r="991" spans="3:3" x14ac:dyDescent="0.25">
      <c r="C991" s="14"/>
    </row>
    <row r="992" spans="3:3" x14ac:dyDescent="0.25">
      <c r="C992" s="14"/>
    </row>
    <row r="993" spans="3:3" x14ac:dyDescent="0.25">
      <c r="C993" s="14"/>
    </row>
    <row r="994" spans="3:3" x14ac:dyDescent="0.25">
      <c r="C994" s="14"/>
    </row>
    <row r="995" spans="3:3" x14ac:dyDescent="0.25">
      <c r="C995" s="14"/>
    </row>
    <row r="996" spans="3:3" x14ac:dyDescent="0.25">
      <c r="C996" s="14"/>
    </row>
    <row r="997" spans="3:3" x14ac:dyDescent="0.25">
      <c r="C997" s="14"/>
    </row>
    <row r="998" spans="3:3" x14ac:dyDescent="0.25">
      <c r="C998" s="14"/>
    </row>
    <row r="999" spans="3:3" x14ac:dyDescent="0.25">
      <c r="C999" s="14"/>
    </row>
    <row r="1000" spans="3:3" x14ac:dyDescent="0.25">
      <c r="C1000" s="14"/>
    </row>
    <row r="1001" spans="3:3" x14ac:dyDescent="0.25">
      <c r="C1001" s="14"/>
    </row>
    <row r="1002" spans="3:3" x14ac:dyDescent="0.25">
      <c r="C1002" s="14"/>
    </row>
    <row r="1003" spans="3:3" x14ac:dyDescent="0.25">
      <c r="C1003" s="14"/>
    </row>
    <row r="1004" spans="3:3" x14ac:dyDescent="0.25">
      <c r="C1004" s="14"/>
    </row>
  </sheetData>
  <mergeCells count="1">
    <mergeCell ref="B4:Q4"/>
  </mergeCells>
  <hyperlinks>
    <hyperlink ref="N1" location="'Navigation &amp; Instructions'!A1" display="Navigation" xr:uid="{00000000-0004-0000-0C00-000000000000}"/>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
  <sheetViews>
    <sheetView workbookViewId="0">
      <selection activeCell="H21" sqref="H21"/>
    </sheetView>
  </sheetViews>
  <sheetFormatPr defaultColWidth="9.140625" defaultRowHeight="15" x14ac:dyDescent="0.25"/>
  <cols>
    <col min="1" max="16384" width="9.140625" style="15"/>
  </cols>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N103"/>
  <sheetViews>
    <sheetView zoomScale="90" zoomScaleNormal="90" workbookViewId="0">
      <selection activeCell="N1" sqref="N1"/>
    </sheetView>
  </sheetViews>
  <sheetFormatPr defaultColWidth="8.7109375" defaultRowHeight="15" x14ac:dyDescent="0.25"/>
  <cols>
    <col min="1" max="1" width="57" bestFit="1" customWidth="1"/>
    <col min="2" max="2" width="13.28515625" customWidth="1"/>
    <col min="3" max="3" width="14" customWidth="1"/>
    <col min="4" max="4" width="12.42578125" customWidth="1"/>
    <col min="5" max="5" width="16.85546875" customWidth="1"/>
    <col min="14" max="14" width="10" customWidth="1"/>
  </cols>
  <sheetData>
    <row r="1" spans="1:14" ht="15.75" x14ac:dyDescent="0.25">
      <c r="A1" s="325" t="s">
        <v>8</v>
      </c>
      <c r="B1" s="325"/>
      <c r="C1" s="325"/>
      <c r="D1" s="325"/>
      <c r="N1" s="304" t="s">
        <v>542</v>
      </c>
    </row>
    <row r="2" spans="1:14" ht="15.75" x14ac:dyDescent="0.25">
      <c r="A2" s="325" t="s">
        <v>9</v>
      </c>
      <c r="B2" s="325"/>
      <c r="C2" s="325"/>
      <c r="D2" s="325"/>
    </row>
    <row r="3" spans="1:14" x14ac:dyDescent="0.25">
      <c r="A3" s="326" t="s">
        <v>10</v>
      </c>
      <c r="B3" s="326"/>
      <c r="C3" s="326"/>
      <c r="D3" s="326"/>
    </row>
    <row r="4" spans="1:14" x14ac:dyDescent="0.25">
      <c r="A4" s="326" t="s">
        <v>11</v>
      </c>
      <c r="B4" s="326"/>
      <c r="C4" s="326"/>
      <c r="D4" s="326"/>
    </row>
    <row r="5" spans="1:14" x14ac:dyDescent="0.25">
      <c r="A5" s="34"/>
      <c r="B5" s="34"/>
      <c r="C5" s="34"/>
      <c r="D5" s="34"/>
    </row>
    <row r="6" spans="1:14" x14ac:dyDescent="0.25">
      <c r="A6" s="35" t="s">
        <v>12</v>
      </c>
      <c r="B6" s="36">
        <v>44561</v>
      </c>
      <c r="C6" s="36">
        <v>44196</v>
      </c>
      <c r="D6" s="36">
        <v>43830</v>
      </c>
    </row>
    <row r="7" spans="1:14" x14ac:dyDescent="0.25">
      <c r="A7" s="37"/>
      <c r="B7" s="37"/>
      <c r="C7" s="37"/>
      <c r="D7" s="37"/>
    </row>
    <row r="8" spans="1:14" ht="15" customHeight="1" x14ac:dyDescent="0.25">
      <c r="A8" s="38" t="s">
        <v>13</v>
      </c>
      <c r="B8" s="38"/>
      <c r="C8" s="38"/>
      <c r="D8" s="38"/>
    </row>
    <row r="9" spans="1:14" x14ac:dyDescent="0.25">
      <c r="A9" s="39" t="s">
        <v>14</v>
      </c>
      <c r="B9" s="40">
        <v>1543.875</v>
      </c>
      <c r="C9" s="40">
        <v>1235.0999999999999</v>
      </c>
      <c r="D9" s="40">
        <v>1074</v>
      </c>
    </row>
    <row r="10" spans="1:14" x14ac:dyDescent="0.25">
      <c r="A10" s="39" t="s">
        <v>15</v>
      </c>
      <c r="B10" s="40">
        <v>297.5625</v>
      </c>
      <c r="C10" s="40">
        <v>238.05</v>
      </c>
      <c r="D10" s="40">
        <v>207.00000000000003</v>
      </c>
    </row>
    <row r="11" spans="1:14" ht="15" customHeight="1" x14ac:dyDescent="0.25">
      <c r="A11" s="41" t="s">
        <v>16</v>
      </c>
      <c r="B11" s="42">
        <v>1841.4375</v>
      </c>
      <c r="C11" s="42">
        <v>1473.1499999999999</v>
      </c>
      <c r="D11" s="42">
        <v>1281</v>
      </c>
    </row>
    <row r="12" spans="1:14" x14ac:dyDescent="0.25">
      <c r="A12" s="37"/>
      <c r="B12" s="37"/>
      <c r="C12" s="37"/>
      <c r="D12" s="37"/>
    </row>
    <row r="13" spans="1:14" x14ac:dyDescent="0.25">
      <c r="A13" s="38" t="s">
        <v>17</v>
      </c>
      <c r="B13" s="38"/>
      <c r="C13" s="38"/>
      <c r="D13" s="38"/>
    </row>
    <row r="14" spans="1:14" x14ac:dyDescent="0.25">
      <c r="A14" s="39" t="s">
        <v>18</v>
      </c>
      <c r="B14" s="40">
        <v>576.4375</v>
      </c>
      <c r="C14" s="40">
        <v>461.15</v>
      </c>
      <c r="D14" s="40">
        <v>401</v>
      </c>
    </row>
    <row r="15" spans="1:14" x14ac:dyDescent="0.25">
      <c r="A15" s="39" t="s">
        <v>19</v>
      </c>
      <c r="B15" s="40">
        <v>360.8125</v>
      </c>
      <c r="C15" s="40">
        <v>288.64999999999998</v>
      </c>
      <c r="D15" s="40">
        <v>251</v>
      </c>
      <c r="E15" s="43"/>
    </row>
    <row r="16" spans="1:14" x14ac:dyDescent="0.25">
      <c r="A16" s="39" t="s">
        <v>20</v>
      </c>
      <c r="B16" s="40">
        <v>172.5</v>
      </c>
      <c r="C16" s="40">
        <v>138</v>
      </c>
      <c r="D16" s="40">
        <v>120.00000000000001</v>
      </c>
      <c r="E16" s="43"/>
    </row>
    <row r="17" spans="1:5" x14ac:dyDescent="0.25">
      <c r="A17" s="39" t="s">
        <v>21</v>
      </c>
      <c r="B17" s="40">
        <v>158.12499999999997</v>
      </c>
      <c r="C17" s="40">
        <v>126.49999999999999</v>
      </c>
      <c r="D17" s="40">
        <v>110</v>
      </c>
      <c r="E17" s="43"/>
    </row>
    <row r="18" spans="1:5" x14ac:dyDescent="0.25">
      <c r="A18" s="39" t="s">
        <v>22</v>
      </c>
      <c r="B18" s="40">
        <v>96.3125</v>
      </c>
      <c r="C18" s="40">
        <v>77.05</v>
      </c>
      <c r="D18" s="40">
        <v>67</v>
      </c>
      <c r="E18" s="43"/>
    </row>
    <row r="19" spans="1:5" x14ac:dyDescent="0.25">
      <c r="A19" s="39" t="s">
        <v>23</v>
      </c>
      <c r="B19" s="40">
        <v>110.6875</v>
      </c>
      <c r="C19" s="40">
        <v>88.55</v>
      </c>
      <c r="D19" s="40">
        <v>77</v>
      </c>
      <c r="E19" s="43"/>
    </row>
    <row r="20" spans="1:5" ht="13.9" customHeight="1" x14ac:dyDescent="0.25">
      <c r="A20" s="39" t="s">
        <v>24</v>
      </c>
      <c r="B20" s="40">
        <v>73.3125</v>
      </c>
      <c r="C20" s="40">
        <v>58.65</v>
      </c>
      <c r="D20" s="40">
        <v>51</v>
      </c>
      <c r="E20" s="43"/>
    </row>
    <row r="21" spans="1:5" x14ac:dyDescent="0.25">
      <c r="A21" s="39" t="s">
        <v>25</v>
      </c>
      <c r="B21" s="40">
        <v>48.874999999999993</v>
      </c>
      <c r="C21" s="40">
        <v>39.099999999999994</v>
      </c>
      <c r="D21" s="40">
        <v>34</v>
      </c>
      <c r="E21" s="43"/>
    </row>
    <row r="22" spans="1:5" x14ac:dyDescent="0.25">
      <c r="A22" s="39" t="s">
        <v>26</v>
      </c>
      <c r="B22" s="40">
        <v>41.687499999999993</v>
      </c>
      <c r="C22" s="40">
        <v>33.349999999999994</v>
      </c>
      <c r="D22" s="40">
        <v>29</v>
      </c>
      <c r="E22" s="43"/>
    </row>
    <row r="23" spans="1:5" x14ac:dyDescent="0.25">
      <c r="A23" s="39" t="s">
        <v>27</v>
      </c>
      <c r="B23" s="40">
        <v>33.0625</v>
      </c>
      <c r="C23" s="40">
        <v>26.45</v>
      </c>
      <c r="D23" s="40">
        <v>23</v>
      </c>
      <c r="E23" s="43"/>
    </row>
    <row r="24" spans="1:5" x14ac:dyDescent="0.25">
      <c r="A24" s="39" t="s">
        <v>15</v>
      </c>
      <c r="B24" s="40">
        <v>18.6875</v>
      </c>
      <c r="C24" s="40">
        <v>14.950000000000001</v>
      </c>
      <c r="D24" s="40">
        <v>13.000000000000002</v>
      </c>
      <c r="E24" s="43"/>
    </row>
    <row r="25" spans="1:5" x14ac:dyDescent="0.25">
      <c r="A25" s="41" t="s">
        <v>28</v>
      </c>
      <c r="B25" s="42">
        <v>1690.5</v>
      </c>
      <c r="C25" s="42">
        <v>1352.3999999999999</v>
      </c>
      <c r="D25" s="42">
        <v>1176</v>
      </c>
      <c r="E25" s="43"/>
    </row>
    <row r="26" spans="1:5" x14ac:dyDescent="0.25">
      <c r="A26" s="41" t="s">
        <v>29</v>
      </c>
      <c r="B26" s="42">
        <v>150.9375</v>
      </c>
      <c r="C26" s="42">
        <v>120.75</v>
      </c>
      <c r="D26" s="42">
        <v>105</v>
      </c>
    </row>
    <row r="27" spans="1:5" x14ac:dyDescent="0.25">
      <c r="A27" s="37"/>
      <c r="B27" s="37"/>
      <c r="C27" s="37"/>
      <c r="D27" s="37"/>
    </row>
    <row r="28" spans="1:5" x14ac:dyDescent="0.25">
      <c r="A28" s="38" t="s">
        <v>30</v>
      </c>
      <c r="B28" s="38"/>
      <c r="C28" s="38"/>
      <c r="D28" s="38"/>
    </row>
    <row r="29" spans="1:5" x14ac:dyDescent="0.25">
      <c r="A29" s="39" t="s">
        <v>31</v>
      </c>
      <c r="B29" s="40">
        <v>15</v>
      </c>
      <c r="C29" s="40">
        <v>10</v>
      </c>
      <c r="D29" s="40">
        <v>-29</v>
      </c>
    </row>
    <row r="30" spans="1:5" x14ac:dyDescent="0.25">
      <c r="A30" s="39" t="s">
        <v>32</v>
      </c>
      <c r="B30" s="40">
        <v>5</v>
      </c>
      <c r="C30" s="40">
        <v>5</v>
      </c>
      <c r="D30" s="40">
        <v>5</v>
      </c>
    </row>
    <row r="31" spans="1:5" x14ac:dyDescent="0.25">
      <c r="A31" s="39" t="s">
        <v>33</v>
      </c>
      <c r="B31" s="40">
        <v>-40.831029494852729</v>
      </c>
      <c r="C31" s="40">
        <v>-37.65713207733485</v>
      </c>
      <c r="D31" s="40">
        <v>-37.288776835930257</v>
      </c>
    </row>
    <row r="32" spans="1:5" x14ac:dyDescent="0.25">
      <c r="A32" s="39" t="s">
        <v>34</v>
      </c>
      <c r="B32" s="40">
        <v>2</v>
      </c>
      <c r="C32" s="40">
        <v>1</v>
      </c>
      <c r="D32" s="40">
        <v>-5</v>
      </c>
    </row>
    <row r="33" spans="1:4" x14ac:dyDescent="0.25">
      <c r="A33" s="39" t="s">
        <v>35</v>
      </c>
      <c r="B33" s="40">
        <v>-2</v>
      </c>
      <c r="C33" s="40">
        <v>-2</v>
      </c>
      <c r="D33" s="40">
        <v>-15</v>
      </c>
    </row>
    <row r="34" spans="1:4" x14ac:dyDescent="0.25">
      <c r="A34" s="39" t="s">
        <v>36</v>
      </c>
      <c r="B34" s="40">
        <v>-3</v>
      </c>
      <c r="C34" s="40">
        <v>-7</v>
      </c>
      <c r="D34" s="40">
        <v>-33</v>
      </c>
    </row>
    <row r="35" spans="1:4" x14ac:dyDescent="0.25">
      <c r="A35" s="39" t="s">
        <v>37</v>
      </c>
      <c r="B35" s="40">
        <v>-1</v>
      </c>
      <c r="C35" s="40">
        <v>-2</v>
      </c>
      <c r="D35" s="40">
        <v>-19</v>
      </c>
    </row>
    <row r="36" spans="1:4" x14ac:dyDescent="0.25">
      <c r="A36" s="41" t="s">
        <v>38</v>
      </c>
      <c r="B36" s="42">
        <v>-24.831029494852729</v>
      </c>
      <c r="C36" s="42">
        <v>-32.65713207733485</v>
      </c>
      <c r="D36" s="42">
        <v>-133.28877683593026</v>
      </c>
    </row>
    <row r="37" spans="1:4" x14ac:dyDescent="0.25">
      <c r="A37" s="44"/>
      <c r="B37" s="45"/>
      <c r="C37" s="45"/>
      <c r="D37" s="45"/>
    </row>
    <row r="38" spans="1:4" x14ac:dyDescent="0.25">
      <c r="A38" s="46" t="s">
        <v>39</v>
      </c>
      <c r="B38" s="42">
        <v>126.10647050514727</v>
      </c>
      <c r="C38" s="42">
        <v>88.09286792266515</v>
      </c>
      <c r="D38" s="42">
        <v>-28.288776835930264</v>
      </c>
    </row>
    <row r="39" spans="1:4" x14ac:dyDescent="0.25">
      <c r="A39" s="39" t="s">
        <v>40</v>
      </c>
      <c r="B39" s="42">
        <v>-8.8717117555661957</v>
      </c>
      <c r="C39" s="42">
        <v>-12.690215471493165</v>
      </c>
      <c r="D39" s="42">
        <v>1.9406431355453542</v>
      </c>
    </row>
    <row r="40" spans="1:4" x14ac:dyDescent="0.25">
      <c r="A40" s="41" t="s">
        <v>41</v>
      </c>
      <c r="B40" s="42">
        <v>117.23475874958108</v>
      </c>
      <c r="C40" s="42">
        <v>75.402652451171988</v>
      </c>
      <c r="D40" s="42">
        <v>-26.34813370038491</v>
      </c>
    </row>
    <row r="41" spans="1:4" x14ac:dyDescent="0.25">
      <c r="A41" s="39"/>
      <c r="B41" s="39"/>
      <c r="C41" s="39"/>
      <c r="D41" s="39"/>
    </row>
    <row r="42" spans="1:4" x14ac:dyDescent="0.25">
      <c r="A42" s="41" t="s">
        <v>42</v>
      </c>
      <c r="B42" s="47">
        <v>0.99774262765600918</v>
      </c>
      <c r="C42" s="47">
        <v>0.60322121960937591</v>
      </c>
      <c r="D42" s="47">
        <v>-0.22423943574795668</v>
      </c>
    </row>
    <row r="43" spans="1:4" x14ac:dyDescent="0.25">
      <c r="A43" s="41" t="s">
        <v>43</v>
      </c>
      <c r="B43" s="47">
        <v>0.95023107395810391</v>
      </c>
      <c r="C43" s="47">
        <v>0.58565166952366587</v>
      </c>
      <c r="D43" s="47">
        <v>-0.21770819004655986</v>
      </c>
    </row>
    <row r="44" spans="1:4" x14ac:dyDescent="0.25">
      <c r="A44" s="34"/>
      <c r="B44" s="34"/>
      <c r="C44" s="34"/>
      <c r="D44" s="34"/>
    </row>
    <row r="49" spans="1:5" x14ac:dyDescent="0.25">
      <c r="A49" s="17"/>
    </row>
    <row r="60" spans="1:5" x14ac:dyDescent="0.25">
      <c r="B60" s="48"/>
      <c r="C60" s="48"/>
      <c r="D60" s="48"/>
      <c r="E60" s="48"/>
    </row>
    <row r="63" spans="1:5" x14ac:dyDescent="0.25">
      <c r="B63" s="49"/>
      <c r="C63" s="49"/>
      <c r="D63" s="49"/>
      <c r="E63" s="33"/>
    </row>
    <row r="64" spans="1:5" x14ac:dyDescent="0.25">
      <c r="B64" s="49"/>
      <c r="C64" s="49"/>
      <c r="D64" s="49"/>
      <c r="E64" s="33"/>
    </row>
    <row r="65" spans="2:5" x14ac:dyDescent="0.25">
      <c r="B65" s="49"/>
      <c r="C65" s="49"/>
      <c r="D65" s="49"/>
      <c r="E65" s="33"/>
    </row>
    <row r="66" spans="2:5" x14ac:dyDescent="0.25">
      <c r="B66" s="49"/>
      <c r="C66" s="49"/>
      <c r="D66" s="49"/>
      <c r="E66" s="33"/>
    </row>
    <row r="67" spans="2:5" x14ac:dyDescent="0.25">
      <c r="B67" s="49"/>
      <c r="C67" s="49"/>
      <c r="D67" s="49"/>
      <c r="E67" s="33"/>
    </row>
    <row r="68" spans="2:5" x14ac:dyDescent="0.25">
      <c r="B68" s="49"/>
      <c r="C68" s="49"/>
      <c r="D68" s="49"/>
      <c r="E68" s="33"/>
    </row>
    <row r="69" spans="2:5" x14ac:dyDescent="0.25">
      <c r="B69" s="49"/>
      <c r="C69" s="49"/>
      <c r="D69" s="49"/>
      <c r="E69" s="33"/>
    </row>
    <row r="70" spans="2:5" x14ac:dyDescent="0.25">
      <c r="B70" s="49"/>
      <c r="C70" s="49"/>
      <c r="D70" s="49"/>
      <c r="E70" s="33"/>
    </row>
    <row r="71" spans="2:5" x14ac:dyDescent="0.25">
      <c r="B71" s="49"/>
      <c r="C71" s="49"/>
      <c r="D71" s="49"/>
      <c r="E71" s="33"/>
    </row>
    <row r="72" spans="2:5" x14ac:dyDescent="0.25">
      <c r="B72" s="49"/>
      <c r="C72" s="49"/>
      <c r="D72" s="49"/>
      <c r="E72" s="33"/>
    </row>
    <row r="73" spans="2:5" x14ac:dyDescent="0.25">
      <c r="B73" s="49"/>
      <c r="C73" s="49"/>
      <c r="D73" s="49"/>
      <c r="E73" s="33"/>
    </row>
    <row r="74" spans="2:5" x14ac:dyDescent="0.25">
      <c r="B74" s="49"/>
      <c r="C74" s="49"/>
      <c r="D74" s="49"/>
      <c r="E74" s="33"/>
    </row>
    <row r="75" spans="2:5" x14ac:dyDescent="0.25">
      <c r="B75" s="49"/>
      <c r="C75" s="49"/>
      <c r="D75" s="49"/>
      <c r="E75" s="33"/>
    </row>
    <row r="76" spans="2:5" x14ac:dyDescent="0.25">
      <c r="B76" s="49"/>
      <c r="C76" s="49"/>
      <c r="D76" s="49"/>
      <c r="E76" s="33"/>
    </row>
    <row r="77" spans="2:5" x14ac:dyDescent="0.25">
      <c r="B77" s="49"/>
      <c r="C77" s="49"/>
      <c r="D77" s="49"/>
      <c r="E77" s="33"/>
    </row>
    <row r="78" spans="2:5" x14ac:dyDescent="0.25">
      <c r="B78" s="49"/>
      <c r="C78" s="49"/>
      <c r="D78" s="49"/>
      <c r="E78" s="33"/>
    </row>
    <row r="79" spans="2:5" x14ac:dyDescent="0.25">
      <c r="B79" s="49"/>
      <c r="C79" s="49"/>
      <c r="D79" s="49"/>
    </row>
    <row r="80" spans="2:5" x14ac:dyDescent="0.25">
      <c r="B80" s="49"/>
      <c r="C80" s="49"/>
      <c r="D80" s="49"/>
      <c r="E80" s="33"/>
    </row>
    <row r="81" spans="2:5" x14ac:dyDescent="0.25">
      <c r="B81" s="49"/>
      <c r="C81" s="49"/>
      <c r="D81" s="49"/>
    </row>
    <row r="82" spans="2:5" x14ac:dyDescent="0.25">
      <c r="B82" s="49"/>
      <c r="C82" s="49"/>
      <c r="D82" s="49"/>
    </row>
    <row r="83" spans="2:5" x14ac:dyDescent="0.25">
      <c r="B83" s="49"/>
      <c r="C83" s="49"/>
      <c r="D83" s="49"/>
    </row>
    <row r="84" spans="2:5" x14ac:dyDescent="0.25">
      <c r="B84" s="49"/>
      <c r="C84" s="49"/>
      <c r="D84" s="49"/>
      <c r="E84" s="33"/>
    </row>
    <row r="85" spans="2:5" x14ac:dyDescent="0.25">
      <c r="B85" s="49"/>
      <c r="C85" s="49"/>
      <c r="D85" s="49"/>
      <c r="E85" s="33"/>
    </row>
    <row r="86" spans="2:5" x14ac:dyDescent="0.25">
      <c r="B86" s="49"/>
      <c r="C86" s="49"/>
      <c r="D86" s="49"/>
      <c r="E86" s="33"/>
    </row>
    <row r="87" spans="2:5" x14ac:dyDescent="0.25">
      <c r="B87" s="49"/>
      <c r="C87" s="49"/>
      <c r="D87" s="49"/>
    </row>
    <row r="88" spans="2:5" x14ac:dyDescent="0.25">
      <c r="B88" s="49"/>
      <c r="C88" s="49"/>
      <c r="D88" s="49"/>
    </row>
    <row r="89" spans="2:5" x14ac:dyDescent="0.25">
      <c r="B89" s="49"/>
      <c r="C89" s="49"/>
      <c r="D89" s="49"/>
      <c r="E89" s="33"/>
    </row>
    <row r="90" spans="2:5" x14ac:dyDescent="0.25">
      <c r="B90" s="49"/>
      <c r="C90" s="49"/>
      <c r="D90" s="49"/>
      <c r="E90" s="33"/>
    </row>
    <row r="91" spans="2:5" x14ac:dyDescent="0.25">
      <c r="B91" s="49"/>
      <c r="C91" s="49"/>
      <c r="D91" s="49"/>
      <c r="E91" s="33"/>
    </row>
    <row r="92" spans="2:5" x14ac:dyDescent="0.25">
      <c r="B92" s="49"/>
      <c r="C92" s="49"/>
      <c r="D92" s="49"/>
      <c r="E92" s="33"/>
    </row>
    <row r="93" spans="2:5" x14ac:dyDescent="0.25">
      <c r="B93" s="49"/>
      <c r="C93" s="49"/>
      <c r="D93" s="49"/>
      <c r="E93" s="33"/>
    </row>
    <row r="94" spans="2:5" x14ac:dyDescent="0.25">
      <c r="B94" s="49"/>
      <c r="C94" s="49"/>
      <c r="D94" s="49"/>
    </row>
    <row r="95" spans="2:5" x14ac:dyDescent="0.25">
      <c r="B95" s="49"/>
      <c r="C95" s="49"/>
      <c r="D95" s="49"/>
    </row>
    <row r="96" spans="2:5" x14ac:dyDescent="0.25">
      <c r="B96" s="49"/>
      <c r="C96" s="49"/>
      <c r="D96" s="49"/>
    </row>
    <row r="97" spans="2:5" x14ac:dyDescent="0.25">
      <c r="B97" s="49"/>
      <c r="C97" s="49"/>
      <c r="D97" s="49"/>
    </row>
    <row r="98" spans="2:5" x14ac:dyDescent="0.25">
      <c r="B98" s="49"/>
      <c r="C98" s="49"/>
      <c r="D98" s="49"/>
      <c r="E98" s="43"/>
    </row>
    <row r="99" spans="2:5" x14ac:dyDescent="0.25">
      <c r="B99" s="49"/>
      <c r="C99" s="49"/>
      <c r="D99" s="49"/>
      <c r="E99" s="43"/>
    </row>
    <row r="100" spans="2:5" x14ac:dyDescent="0.25">
      <c r="B100" s="33"/>
      <c r="C100" s="33"/>
      <c r="D100" s="33"/>
    </row>
    <row r="101" spans="2:5" x14ac:dyDescent="0.25">
      <c r="B101" s="33"/>
      <c r="C101" s="33"/>
      <c r="D101" s="33"/>
      <c r="E101" s="33"/>
    </row>
    <row r="102" spans="2:5" x14ac:dyDescent="0.25">
      <c r="B102" s="33"/>
      <c r="C102" s="33"/>
      <c r="D102" s="33"/>
      <c r="E102" s="33"/>
    </row>
    <row r="103" spans="2:5" x14ac:dyDescent="0.25">
      <c r="B103" s="33"/>
      <c r="C103" s="33"/>
      <c r="D103" s="33"/>
      <c r="E103" s="43"/>
    </row>
  </sheetData>
  <mergeCells count="4">
    <mergeCell ref="A1:D1"/>
    <mergeCell ref="A2:D2"/>
    <mergeCell ref="A3:D3"/>
    <mergeCell ref="A4:D4"/>
  </mergeCells>
  <hyperlinks>
    <hyperlink ref="N1" location="'Navigation &amp; Instructions'!A1" display="Navigation"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N49"/>
  <sheetViews>
    <sheetView zoomScale="90" zoomScaleNormal="90" workbookViewId="0">
      <selection activeCell="N1" sqref="N1"/>
    </sheetView>
  </sheetViews>
  <sheetFormatPr defaultColWidth="8.7109375" defaultRowHeight="15" x14ac:dyDescent="0.25"/>
  <cols>
    <col min="1" max="1" width="57" bestFit="1" customWidth="1"/>
    <col min="2" max="2" width="13.28515625" customWidth="1"/>
    <col min="3" max="3" width="14" customWidth="1"/>
    <col min="4" max="4" width="12.42578125" customWidth="1"/>
    <col min="5" max="5" width="13.7109375" customWidth="1"/>
    <col min="14" max="14" width="10" customWidth="1"/>
  </cols>
  <sheetData>
    <row r="1" spans="1:14" x14ac:dyDescent="0.25">
      <c r="A1" s="327" t="s">
        <v>8</v>
      </c>
      <c r="B1" s="327"/>
      <c r="C1" s="327"/>
      <c r="D1" s="327"/>
      <c r="N1" s="304" t="s">
        <v>542</v>
      </c>
    </row>
    <row r="2" spans="1:14" x14ac:dyDescent="0.25">
      <c r="A2" s="327" t="s">
        <v>44</v>
      </c>
      <c r="B2" s="327"/>
      <c r="C2" s="327"/>
      <c r="D2" s="327"/>
    </row>
    <row r="3" spans="1:14" ht="15.75" x14ac:dyDescent="0.25">
      <c r="A3" s="328" t="s">
        <v>45</v>
      </c>
      <c r="B3" s="328"/>
      <c r="C3" s="328"/>
      <c r="D3" s="328"/>
    </row>
    <row r="4" spans="1:14" x14ac:dyDescent="0.25">
      <c r="A4" s="329" t="s">
        <v>11</v>
      </c>
      <c r="B4" s="329"/>
      <c r="C4" s="329"/>
      <c r="D4" s="329"/>
    </row>
    <row r="5" spans="1:14" x14ac:dyDescent="0.25">
      <c r="A5" s="327"/>
      <c r="B5" s="327"/>
      <c r="C5" s="327"/>
      <c r="D5" s="327"/>
    </row>
    <row r="6" spans="1:14" x14ac:dyDescent="0.25">
      <c r="A6" s="50" t="s">
        <v>12</v>
      </c>
      <c r="B6" s="51">
        <f>'[12]BJA BS'!C9</f>
        <v>44561</v>
      </c>
      <c r="C6" s="51">
        <f>'[12]BJA BS'!D9</f>
        <v>44196</v>
      </c>
      <c r="D6" s="51">
        <f>'[12]BJA BS'!E9</f>
        <v>43830</v>
      </c>
    </row>
    <row r="7" spans="1:14" x14ac:dyDescent="0.25">
      <c r="A7" s="27" t="s">
        <v>46</v>
      </c>
      <c r="B7" s="29"/>
      <c r="C7" s="29"/>
      <c r="D7" s="29"/>
      <c r="E7" s="48"/>
    </row>
    <row r="8" spans="1:14" ht="15" customHeight="1" x14ac:dyDescent="0.25">
      <c r="A8" s="29" t="s">
        <v>47</v>
      </c>
      <c r="B8" s="29"/>
      <c r="C8" s="29"/>
      <c r="D8" s="29"/>
    </row>
    <row r="9" spans="1:14" x14ac:dyDescent="0.25">
      <c r="A9" s="29" t="s">
        <v>48</v>
      </c>
      <c r="B9" s="52">
        <f>'[12]BJA BS'!C12</f>
        <v>180.32965708437393</v>
      </c>
      <c r="C9" s="52">
        <f>'[12]BJA BS'!D12</f>
        <v>100.61277956792755</v>
      </c>
      <c r="D9" s="52">
        <f>'[12]BJA BS'!E12</f>
        <v>30.340993773681376</v>
      </c>
    </row>
    <row r="10" spans="1:14" x14ac:dyDescent="0.25">
      <c r="A10" s="29" t="s">
        <v>49</v>
      </c>
      <c r="B10" s="52">
        <f>'[12]BJA BS'!C13</f>
        <v>290</v>
      </c>
      <c r="C10" s="52">
        <f>'[12]BJA BS'!D13</f>
        <v>262</v>
      </c>
      <c r="D10" s="52">
        <f>'[12]BJA BS'!E13</f>
        <v>163</v>
      </c>
      <c r="E10" s="33"/>
    </row>
    <row r="11" spans="1:14" ht="15" customHeight="1" x14ac:dyDescent="0.25">
      <c r="A11" s="27" t="s">
        <v>50</v>
      </c>
      <c r="B11" s="53">
        <f>'[12]BJA BS'!C14</f>
        <v>470.32965708437393</v>
      </c>
      <c r="C11" s="53">
        <f>'[12]BJA BS'!D14</f>
        <v>362.61277956792753</v>
      </c>
      <c r="D11" s="53">
        <f>'[12]BJA BS'!E14</f>
        <v>193.34099377368136</v>
      </c>
      <c r="E11" s="33"/>
    </row>
    <row r="12" spans="1:14" x14ac:dyDescent="0.25">
      <c r="A12" s="29" t="s">
        <v>51</v>
      </c>
      <c r="B12" s="52">
        <f>'[12]BJA BS'!C15</f>
        <v>15</v>
      </c>
      <c r="C12" s="52">
        <f>'[12]BJA BS'!D15</f>
        <v>15</v>
      </c>
      <c r="D12" s="52">
        <f>'[12]BJA BS'!E15</f>
        <v>15</v>
      </c>
      <c r="E12" s="33"/>
    </row>
    <row r="13" spans="1:14" x14ac:dyDescent="0.25">
      <c r="A13" s="29" t="s">
        <v>52</v>
      </c>
      <c r="B13" s="52">
        <f>'[12]BJA BS'!C16</f>
        <v>265</v>
      </c>
      <c r="C13" s="52">
        <f>'[12]BJA BS'!D16</f>
        <v>225</v>
      </c>
      <c r="D13" s="52">
        <f>'[12]BJA BS'!E16</f>
        <v>192</v>
      </c>
      <c r="E13" s="33"/>
    </row>
    <row r="14" spans="1:14" x14ac:dyDescent="0.25">
      <c r="A14" s="29" t="s">
        <v>53</v>
      </c>
      <c r="B14" s="52">
        <f>'[12]BJA BS'!C17</f>
        <v>141</v>
      </c>
      <c r="C14" s="52">
        <f>'[12]BJA BS'!D17</f>
        <v>113</v>
      </c>
      <c r="D14" s="52">
        <f>'[12]BJA BS'!E17</f>
        <v>98</v>
      </c>
      <c r="E14" s="33"/>
    </row>
    <row r="15" spans="1:14" x14ac:dyDescent="0.25">
      <c r="A15" s="29" t="s">
        <v>54</v>
      </c>
      <c r="B15" s="52">
        <f>'[12]BJA BS'!C18</f>
        <v>180</v>
      </c>
      <c r="C15" s="52">
        <f>'[12]BJA BS'!D18</f>
        <v>140</v>
      </c>
      <c r="D15" s="52">
        <f>'[12]BJA BS'!E18</f>
        <v>93</v>
      </c>
      <c r="E15" s="33"/>
    </row>
    <row r="16" spans="1:14" x14ac:dyDescent="0.25">
      <c r="A16" s="29" t="s">
        <v>55</v>
      </c>
      <c r="B16" s="52">
        <f>'[12]BJA BS'!C19</f>
        <v>205</v>
      </c>
      <c r="C16" s="52">
        <f>'[12]BJA BS'!D19</f>
        <v>155</v>
      </c>
      <c r="D16" s="52">
        <f>'[12]BJA BS'!E19</f>
        <v>125</v>
      </c>
      <c r="E16" s="33"/>
    </row>
    <row r="17" spans="1:5" x14ac:dyDescent="0.25">
      <c r="A17" s="27" t="s">
        <v>56</v>
      </c>
      <c r="B17" s="53">
        <f>'[12]BJA BS'!C20</f>
        <v>1276.329657084374</v>
      </c>
      <c r="C17" s="53">
        <f>'[12]BJA BS'!D20</f>
        <v>1010.6127795679275</v>
      </c>
      <c r="D17" s="53">
        <f>'[12]BJA BS'!E20</f>
        <v>716.34099377368136</v>
      </c>
      <c r="E17" s="33"/>
    </row>
    <row r="18" spans="1:5" x14ac:dyDescent="0.25">
      <c r="A18" s="54"/>
      <c r="B18" s="55"/>
      <c r="C18" s="55"/>
      <c r="D18" s="55"/>
      <c r="E18" s="33"/>
    </row>
    <row r="19" spans="1:5" x14ac:dyDescent="0.25">
      <c r="A19" s="56" t="s">
        <v>57</v>
      </c>
      <c r="B19" s="57">
        <f>'[12]BJA BS'!C22</f>
        <v>544.63750000000005</v>
      </c>
      <c r="C19" s="57">
        <f>'[12]BJA BS'!D22</f>
        <v>508.95</v>
      </c>
      <c r="D19" s="57">
        <f>'[12]BJA BS'!E22</f>
        <v>474</v>
      </c>
      <c r="E19" s="33"/>
    </row>
    <row r="20" spans="1:5" ht="13.9" customHeight="1" x14ac:dyDescent="0.25">
      <c r="A20" s="29" t="s">
        <v>58</v>
      </c>
      <c r="B20" s="52">
        <f>'[12]BJA BS'!C23</f>
        <v>21</v>
      </c>
      <c r="C20" s="52">
        <f>'[12]BJA BS'!D23</f>
        <v>21</v>
      </c>
      <c r="D20" s="52">
        <f>'[12]BJA BS'!E23</f>
        <v>21</v>
      </c>
      <c r="E20" s="33"/>
    </row>
    <row r="21" spans="1:5" x14ac:dyDescent="0.25">
      <c r="A21" s="29" t="s">
        <v>59</v>
      </c>
      <c r="B21" s="52">
        <f>'[12]BJA BS'!C24</f>
        <v>17.49611984716563</v>
      </c>
      <c r="C21" s="52">
        <f>'[12]BJA BS'!D24</f>
        <v>19.464318980420046</v>
      </c>
      <c r="D21" s="52">
        <f>'[12]BJA BS'!E24</f>
        <v>21.713723425933722</v>
      </c>
      <c r="E21" s="33"/>
    </row>
    <row r="22" spans="1:5" x14ac:dyDescent="0.25">
      <c r="A22" s="29" t="s">
        <v>60</v>
      </c>
      <c r="B22" s="52">
        <f>'[12]BJA BS'!C25</f>
        <v>31</v>
      </c>
      <c r="C22" s="52">
        <f>'[12]BJA BS'!D25</f>
        <v>31</v>
      </c>
      <c r="D22" s="52">
        <f>'[12]BJA BS'!E25</f>
        <v>31</v>
      </c>
      <c r="E22" s="33"/>
    </row>
    <row r="23" spans="1:5" x14ac:dyDescent="0.25">
      <c r="A23" s="29" t="s">
        <v>61</v>
      </c>
      <c r="B23" s="52">
        <f>'[12]BJA BS'!C26</f>
        <v>34</v>
      </c>
      <c r="C23" s="52">
        <f>'[12]BJA BS'!D26</f>
        <v>76</v>
      </c>
      <c r="D23" s="52">
        <f>'[12]BJA BS'!E26</f>
        <v>109</v>
      </c>
      <c r="E23" s="33"/>
    </row>
    <row r="24" spans="1:5" x14ac:dyDescent="0.25">
      <c r="A24" s="27" t="s">
        <v>62</v>
      </c>
      <c r="B24" s="53">
        <f>'[12]BJA BS'!C27</f>
        <v>1924.4632769315397</v>
      </c>
      <c r="C24" s="53">
        <f>'[12]BJA BS'!D27</f>
        <v>1667.0270985483476</v>
      </c>
      <c r="D24" s="53">
        <f>'[12]BJA BS'!E27</f>
        <v>1373.0547171996152</v>
      </c>
      <c r="E24" s="33"/>
    </row>
    <row r="25" spans="1:5" x14ac:dyDescent="0.25">
      <c r="A25" s="54"/>
      <c r="B25" s="55"/>
      <c r="C25" s="55"/>
      <c r="D25" s="55"/>
      <c r="E25" s="33"/>
    </row>
    <row r="26" spans="1:5" x14ac:dyDescent="0.25">
      <c r="A26" s="58" t="s">
        <v>63</v>
      </c>
      <c r="B26" s="57"/>
      <c r="C26" s="57"/>
      <c r="D26" s="57"/>
    </row>
    <row r="27" spans="1:5" x14ac:dyDescent="0.25">
      <c r="A27" s="29" t="s">
        <v>64</v>
      </c>
      <c r="B27" s="52"/>
      <c r="C27" s="52"/>
      <c r="D27" s="52"/>
      <c r="E27" s="33"/>
    </row>
    <row r="28" spans="1:5" x14ac:dyDescent="0.25">
      <c r="A28" s="29" t="s">
        <v>65</v>
      </c>
      <c r="B28" s="52">
        <f>'[12]BJA BS'!C31</f>
        <v>150</v>
      </c>
      <c r="C28" s="52">
        <f>'[12]BJA BS'!D31</f>
        <v>107</v>
      </c>
      <c r="D28" s="52">
        <f>'[12]BJA BS'!E31</f>
        <v>70</v>
      </c>
    </row>
    <row r="29" spans="1:5" x14ac:dyDescent="0.25">
      <c r="A29" s="29" t="s">
        <v>66</v>
      </c>
      <c r="B29" s="52">
        <f>'[12]BJA BS'!C32</f>
        <v>310</v>
      </c>
      <c r="C29" s="52">
        <f>'[12]BJA BS'!D32</f>
        <v>250</v>
      </c>
      <c r="D29" s="52">
        <f>'[12]BJA BS'!E32</f>
        <v>181</v>
      </c>
    </row>
    <row r="30" spans="1:5" x14ac:dyDescent="0.25">
      <c r="A30" s="29" t="s">
        <v>67</v>
      </c>
      <c r="B30" s="52">
        <f>'[12]BJA BS'!C33</f>
        <v>97.837673685559139</v>
      </c>
      <c r="C30" s="52">
        <f>'[12]BJA BS'!D33</f>
        <v>75.033685804682307</v>
      </c>
      <c r="D30" s="52">
        <f>'[12]BJA BS'!E33</f>
        <v>57.57862883281183</v>
      </c>
    </row>
    <row r="31" spans="1:5" x14ac:dyDescent="0.25">
      <c r="A31" s="27" t="s">
        <v>68</v>
      </c>
      <c r="B31" s="53">
        <f>'[12]BJA BS'!C34</f>
        <v>557.83767368555914</v>
      </c>
      <c r="C31" s="53">
        <f>'[12]BJA BS'!D34</f>
        <v>432.03368580468231</v>
      </c>
      <c r="D31" s="53">
        <f>'[12]BJA BS'!E34</f>
        <v>308.57862883281183</v>
      </c>
      <c r="E31" s="33"/>
    </row>
    <row r="32" spans="1:5" x14ac:dyDescent="0.25">
      <c r="A32" s="29" t="s">
        <v>69</v>
      </c>
      <c r="B32" s="52">
        <f>'[12]BJA BS'!C35</f>
        <v>720.8662253339678</v>
      </c>
      <c r="C32" s="52">
        <f>'[12]BJA BS'!D35</f>
        <v>757.33855993500549</v>
      </c>
      <c r="D32" s="52">
        <f>'[12]BJA BS'!E35</f>
        <v>673.38200965761257</v>
      </c>
      <c r="E32" s="33"/>
    </row>
    <row r="33" spans="1:5" x14ac:dyDescent="0.25">
      <c r="A33" s="29" t="s">
        <v>70</v>
      </c>
      <c r="B33" s="52">
        <f>'[12]BJA BS'!C36</f>
        <v>205</v>
      </c>
      <c r="C33" s="52">
        <f>'[12]BJA BS'!D36</f>
        <v>230</v>
      </c>
      <c r="D33" s="52">
        <f>'[12]BJA BS'!E36</f>
        <v>246</v>
      </c>
      <c r="E33" s="33"/>
    </row>
    <row r="34" spans="1:5" x14ac:dyDescent="0.25">
      <c r="A34" s="29" t="s">
        <v>71</v>
      </c>
      <c r="B34" s="52">
        <f>'[12]BJA BS'!C37</f>
        <v>60</v>
      </c>
      <c r="C34" s="52">
        <f>'[12]BJA BS'!D37</f>
        <v>55</v>
      </c>
      <c r="D34" s="52">
        <f>'[12]BJA BS'!E37</f>
        <v>60</v>
      </c>
    </row>
    <row r="35" spans="1:5" x14ac:dyDescent="0.25">
      <c r="A35" s="29" t="s">
        <v>72</v>
      </c>
      <c r="B35" s="52">
        <f>'[12]BJA BS'!C38</f>
        <v>132.17399943117144</v>
      </c>
      <c r="C35" s="52">
        <f>'[12]BJA BS'!D38</f>
        <v>67.972579797560542</v>
      </c>
      <c r="D35" s="52">
        <f>'[12]BJA BS'!E38</f>
        <v>20.402850900000004</v>
      </c>
    </row>
    <row r="36" spans="1:5" x14ac:dyDescent="0.25">
      <c r="A36" s="29" t="s">
        <v>73</v>
      </c>
      <c r="B36" s="52">
        <f>'[12]BJA BS'!C39</f>
        <v>49.12210154930149</v>
      </c>
      <c r="C36" s="52">
        <f>'[12]BJA BS'!D39</f>
        <v>47.655174462751603</v>
      </c>
      <c r="D36" s="52">
        <f>'[12]BJA BS'!E39</f>
        <v>42.636510609575652</v>
      </c>
      <c r="E36" s="33"/>
    </row>
    <row r="37" spans="1:5" x14ac:dyDescent="0.25">
      <c r="A37" s="27" t="s">
        <v>74</v>
      </c>
      <c r="B37" s="53">
        <f>'[12]BJA BS'!C40</f>
        <v>1725.1739994311715</v>
      </c>
      <c r="C37" s="53">
        <f>'[12]BJA BS'!D40</f>
        <v>1589.9725797975605</v>
      </c>
      <c r="D37" s="53">
        <f>'[12]BJA BS'!E40</f>
        <v>1351.4028509000002</v>
      </c>
      <c r="E37" s="33"/>
    </row>
    <row r="38" spans="1:5" x14ac:dyDescent="0.25">
      <c r="A38" s="54"/>
      <c r="B38" s="55"/>
      <c r="C38" s="55"/>
      <c r="D38" s="55"/>
      <c r="E38" s="33"/>
    </row>
    <row r="39" spans="1:5" x14ac:dyDescent="0.25">
      <c r="A39" s="58" t="s">
        <v>75</v>
      </c>
      <c r="B39" s="57"/>
      <c r="C39" s="57"/>
      <c r="D39" s="57"/>
      <c r="E39" s="33"/>
    </row>
    <row r="40" spans="1:5" x14ac:dyDescent="0.25">
      <c r="A40" s="29" t="s">
        <v>76</v>
      </c>
      <c r="B40" s="52"/>
      <c r="C40" s="52"/>
      <c r="D40" s="52"/>
      <c r="E40" s="33"/>
    </row>
    <row r="41" spans="1:5" x14ac:dyDescent="0.25">
      <c r="A41" s="29" t="s">
        <v>77</v>
      </c>
      <c r="B41" s="52">
        <f>'[12]BJA BS'!C44</f>
        <v>200</v>
      </c>
      <c r="C41" s="52">
        <f>'[12]BJA BS'!D44</f>
        <v>200</v>
      </c>
      <c r="D41" s="52">
        <f>'[12]BJA BS'!E44</f>
        <v>200</v>
      </c>
    </row>
    <row r="42" spans="1:5" x14ac:dyDescent="0.25">
      <c r="A42" s="29" t="s">
        <v>78</v>
      </c>
      <c r="B42" s="52">
        <f>'[12]BJA BS'!C45</f>
        <v>30</v>
      </c>
      <c r="C42" s="52">
        <f>'[12]BJA BS'!D45</f>
        <v>25</v>
      </c>
      <c r="D42" s="52">
        <f>'[12]BJA BS'!E45</f>
        <v>45</v>
      </c>
    </row>
    <row r="43" spans="1:5" x14ac:dyDescent="0.25">
      <c r="A43" s="29" t="s">
        <v>79</v>
      </c>
      <c r="B43" s="52">
        <f>'[12]BJA BS'!C46</f>
        <v>-30.710722499631871</v>
      </c>
      <c r="C43" s="52">
        <f>'[12]BJA BS'!D46</f>
        <v>-147.94548124921295</v>
      </c>
      <c r="D43" s="52">
        <f>'[12]BJA BS'!E46</f>
        <v>-223.34813370038492</v>
      </c>
    </row>
    <row r="44" spans="1:5" x14ac:dyDescent="0.25">
      <c r="A44" s="27" t="s">
        <v>80</v>
      </c>
      <c r="B44" s="53">
        <f>'[12]BJA BS'!C47</f>
        <v>199.28927750036814</v>
      </c>
      <c r="C44" s="53">
        <f>'[12]BJA BS'!D47</f>
        <v>77.054518750787054</v>
      </c>
      <c r="D44" s="53">
        <f>'[12]BJA BS'!E47</f>
        <v>21.651866299615079</v>
      </c>
    </row>
    <row r="45" spans="1:5" x14ac:dyDescent="0.25">
      <c r="A45" s="27" t="s">
        <v>81</v>
      </c>
      <c r="B45" s="53">
        <f>'[12]BJA BS'!C48</f>
        <v>1924.4632769315397</v>
      </c>
      <c r="C45" s="53">
        <f>'[12]BJA BS'!D48</f>
        <v>1667.0270985483476</v>
      </c>
      <c r="D45" s="53">
        <f>'[12]BJA BS'!E48</f>
        <v>1373.0547171996152</v>
      </c>
      <c r="E45" s="43"/>
    </row>
    <row r="46" spans="1:5" x14ac:dyDescent="0.25">
      <c r="B46" s="33"/>
      <c r="C46" s="33"/>
      <c r="D46" s="33"/>
    </row>
    <row r="47" spans="1:5" x14ac:dyDescent="0.25">
      <c r="B47" s="33"/>
      <c r="C47" s="33"/>
      <c r="D47" s="33"/>
      <c r="E47" s="33"/>
    </row>
    <row r="48" spans="1:5" x14ac:dyDescent="0.25">
      <c r="B48" s="33"/>
      <c r="C48" s="33"/>
      <c r="D48" s="33"/>
      <c r="E48" s="33"/>
    </row>
    <row r="49" spans="2:5" x14ac:dyDescent="0.25">
      <c r="B49" s="33"/>
      <c r="C49" s="33"/>
      <c r="D49" s="33"/>
      <c r="E49" s="43"/>
    </row>
  </sheetData>
  <mergeCells count="5">
    <mergeCell ref="A1:D1"/>
    <mergeCell ref="A2:D2"/>
    <mergeCell ref="A3:D3"/>
    <mergeCell ref="A4:D4"/>
    <mergeCell ref="A5:D5"/>
  </mergeCells>
  <hyperlinks>
    <hyperlink ref="N1" location="'Navigation &amp; Instructions'!A1" display="Navigation" xr:uid="{00000000-0004-0000-0F00-000000000000}"/>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N45"/>
  <sheetViews>
    <sheetView zoomScale="90" zoomScaleNormal="90" workbookViewId="0">
      <selection activeCell="N1" sqref="N1"/>
    </sheetView>
  </sheetViews>
  <sheetFormatPr defaultColWidth="8.7109375" defaultRowHeight="15" x14ac:dyDescent="0.25"/>
  <cols>
    <col min="1" max="1" width="57" bestFit="1" customWidth="1"/>
    <col min="2" max="2" width="13.28515625" customWidth="1"/>
    <col min="3" max="3" width="14" customWidth="1"/>
    <col min="4" max="4" width="12.42578125" customWidth="1"/>
    <col min="14" max="14" width="10" customWidth="1"/>
  </cols>
  <sheetData>
    <row r="1" spans="1:14" x14ac:dyDescent="0.25">
      <c r="N1" s="304" t="s">
        <v>542</v>
      </c>
    </row>
    <row r="3" spans="1:14" ht="15.75" x14ac:dyDescent="0.25">
      <c r="A3" s="328" t="s">
        <v>8</v>
      </c>
      <c r="B3" s="328"/>
      <c r="C3" s="328"/>
      <c r="D3" s="328"/>
    </row>
    <row r="4" spans="1:14" s="59" customFormat="1" ht="15.75" x14ac:dyDescent="0.25">
      <c r="A4" s="328" t="s">
        <v>82</v>
      </c>
      <c r="B4" s="328"/>
      <c r="C4" s="328"/>
      <c r="D4" s="328"/>
    </row>
    <row r="5" spans="1:14" x14ac:dyDescent="0.25">
      <c r="A5" s="329" t="s">
        <v>83</v>
      </c>
      <c r="B5" s="329"/>
      <c r="C5" s="329"/>
      <c r="D5" s="329"/>
    </row>
    <row r="6" spans="1:14" x14ac:dyDescent="0.25">
      <c r="A6" s="327" t="s">
        <v>11</v>
      </c>
      <c r="B6" s="327"/>
      <c r="C6" s="327"/>
      <c r="D6" s="327"/>
    </row>
    <row r="8" spans="1:14" x14ac:dyDescent="0.25">
      <c r="A8" s="50" t="s">
        <v>12</v>
      </c>
      <c r="B8" s="51">
        <v>44561</v>
      </c>
      <c r="C8" s="51">
        <v>44196</v>
      </c>
      <c r="D8" s="51">
        <v>43830</v>
      </c>
    </row>
    <row r="9" spans="1:14" ht="15" customHeight="1" x14ac:dyDescent="0.25">
      <c r="A9" s="27" t="s">
        <v>84</v>
      </c>
      <c r="B9" s="29"/>
      <c r="C9" s="29"/>
      <c r="D9" s="29"/>
    </row>
    <row r="10" spans="1:14" x14ac:dyDescent="0.25">
      <c r="A10" s="54"/>
      <c r="B10" s="54"/>
      <c r="C10" s="54"/>
      <c r="D10" s="54"/>
    </row>
    <row r="11" spans="1:14" x14ac:dyDescent="0.25">
      <c r="A11" s="58" t="s">
        <v>85</v>
      </c>
      <c r="B11" s="56"/>
      <c r="C11" s="56"/>
      <c r="D11" s="56"/>
    </row>
    <row r="12" spans="1:14" ht="15" customHeight="1" x14ac:dyDescent="0.25">
      <c r="A12" s="27" t="s">
        <v>86</v>
      </c>
      <c r="B12" s="53">
        <v>117.23475874958108</v>
      </c>
      <c r="C12" s="53">
        <v>75.402652451171988</v>
      </c>
      <c r="D12" s="53">
        <v>-26.34813370038491</v>
      </c>
    </row>
    <row r="13" spans="1:14" x14ac:dyDescent="0.25">
      <c r="A13" s="27" t="s">
        <v>87</v>
      </c>
      <c r="B13" s="52"/>
      <c r="C13" s="52"/>
      <c r="D13" s="52"/>
    </row>
    <row r="14" spans="1:14" x14ac:dyDescent="0.25">
      <c r="A14" s="29" t="s">
        <v>88</v>
      </c>
      <c r="B14" s="52"/>
      <c r="C14" s="52"/>
      <c r="D14" s="52"/>
    </row>
    <row r="15" spans="1:14" x14ac:dyDescent="0.25">
      <c r="A15" s="29" t="s">
        <v>89</v>
      </c>
      <c r="B15" s="52">
        <v>66.169618766865312</v>
      </c>
      <c r="C15" s="52">
        <v>49.819133343074213</v>
      </c>
      <c r="D15" s="52">
        <v>-1.3108725259337177</v>
      </c>
    </row>
    <row r="16" spans="1:14" x14ac:dyDescent="0.25">
      <c r="A16" s="29" t="s">
        <v>90</v>
      </c>
      <c r="B16" s="52">
        <v>96.3125</v>
      </c>
      <c r="C16" s="52">
        <v>77.05</v>
      </c>
      <c r="D16" s="52">
        <v>67</v>
      </c>
    </row>
    <row r="17" spans="1:4" x14ac:dyDescent="0.25">
      <c r="A17" s="29" t="s">
        <v>91</v>
      </c>
      <c r="B17" s="52">
        <v>-20</v>
      </c>
      <c r="C17" s="52">
        <v>-11</v>
      </c>
      <c r="D17" s="52">
        <v>14</v>
      </c>
    </row>
    <row r="18" spans="1:4" x14ac:dyDescent="0.25">
      <c r="A18" s="29" t="s">
        <v>92</v>
      </c>
      <c r="B18" s="52"/>
      <c r="C18" s="52"/>
      <c r="D18" s="52"/>
    </row>
    <row r="19" spans="1:4" x14ac:dyDescent="0.25">
      <c r="A19" s="29" t="s">
        <v>93</v>
      </c>
      <c r="B19" s="52">
        <v>-68</v>
      </c>
      <c r="C19" s="52">
        <v>-62</v>
      </c>
      <c r="D19" s="52">
        <v>-32</v>
      </c>
    </row>
    <row r="20" spans="1:4" x14ac:dyDescent="0.25">
      <c r="A20" s="29" t="s">
        <v>94</v>
      </c>
      <c r="B20" s="52">
        <v>-40</v>
      </c>
      <c r="C20" s="52">
        <v>-33</v>
      </c>
      <c r="D20" s="52">
        <v>-59</v>
      </c>
    </row>
    <row r="21" spans="1:4" ht="13.9" customHeight="1" x14ac:dyDescent="0.25">
      <c r="A21" s="29" t="s">
        <v>95</v>
      </c>
      <c r="B21" s="52">
        <v>43</v>
      </c>
      <c r="C21" s="52">
        <v>37</v>
      </c>
      <c r="D21" s="52">
        <v>-37</v>
      </c>
    </row>
    <row r="22" spans="1:4" x14ac:dyDescent="0.25">
      <c r="A22" s="29" t="s">
        <v>96</v>
      </c>
      <c r="B22" s="52">
        <v>60</v>
      </c>
      <c r="C22" s="52">
        <v>69</v>
      </c>
      <c r="D22" s="52">
        <v>57</v>
      </c>
    </row>
    <row r="23" spans="1:4" x14ac:dyDescent="0.25">
      <c r="A23" s="29" t="s">
        <v>97</v>
      </c>
      <c r="B23" s="52">
        <v>-25</v>
      </c>
      <c r="C23" s="52">
        <v>-16</v>
      </c>
      <c r="D23" s="52">
        <v>24</v>
      </c>
    </row>
    <row r="24" spans="1:4" x14ac:dyDescent="0.25">
      <c r="A24" s="29" t="s">
        <v>98</v>
      </c>
      <c r="B24" s="52">
        <v>5</v>
      </c>
      <c r="C24" s="52">
        <v>-5</v>
      </c>
      <c r="D24" s="52">
        <v>5</v>
      </c>
    </row>
    <row r="25" spans="1:4" x14ac:dyDescent="0.25">
      <c r="A25" s="29" t="s">
        <v>15</v>
      </c>
      <c r="B25" s="52">
        <v>-50</v>
      </c>
      <c r="C25" s="52">
        <v>-30</v>
      </c>
      <c r="D25" s="52">
        <v>-20</v>
      </c>
    </row>
    <row r="26" spans="1:4" x14ac:dyDescent="0.25">
      <c r="A26" s="27" t="s">
        <v>99</v>
      </c>
      <c r="B26" s="53">
        <v>184.7168775164464</v>
      </c>
      <c r="C26" s="53">
        <v>151.2717857942462</v>
      </c>
      <c r="D26" s="53">
        <v>-8.659006226318624</v>
      </c>
    </row>
    <row r="27" spans="1:4" x14ac:dyDescent="0.25">
      <c r="A27" s="54"/>
      <c r="B27" s="55"/>
      <c r="C27" s="55"/>
      <c r="D27" s="55"/>
    </row>
    <row r="28" spans="1:4" x14ac:dyDescent="0.25">
      <c r="A28" s="58" t="s">
        <v>100</v>
      </c>
      <c r="B28" s="57"/>
      <c r="C28" s="57"/>
      <c r="D28" s="57"/>
    </row>
    <row r="29" spans="1:4" x14ac:dyDescent="0.25">
      <c r="A29" s="29" t="s">
        <v>101</v>
      </c>
      <c r="B29" s="52">
        <v>150</v>
      </c>
      <c r="C29" s="52">
        <v>100</v>
      </c>
      <c r="D29" s="52">
        <v>125</v>
      </c>
    </row>
    <row r="30" spans="1:4" x14ac:dyDescent="0.25">
      <c r="A30" s="29" t="s">
        <v>102</v>
      </c>
      <c r="B30" s="52">
        <v>-63</v>
      </c>
      <c r="C30" s="52">
        <v>64</v>
      </c>
      <c r="D30" s="52">
        <v>-104</v>
      </c>
    </row>
    <row r="31" spans="1:4" x14ac:dyDescent="0.25">
      <c r="A31" s="29" t="s">
        <v>103</v>
      </c>
      <c r="B31" s="52">
        <v>-35</v>
      </c>
      <c r="C31" s="52">
        <v>-10</v>
      </c>
      <c r="D31" s="52">
        <v>-74</v>
      </c>
    </row>
    <row r="32" spans="1:4" x14ac:dyDescent="0.25">
      <c r="A32" s="29" t="s">
        <v>104</v>
      </c>
      <c r="B32" s="52">
        <v>5</v>
      </c>
      <c r="C32" s="52">
        <v>-20</v>
      </c>
      <c r="D32" s="52">
        <v>35</v>
      </c>
    </row>
    <row r="33" spans="1:4" x14ac:dyDescent="0.25">
      <c r="A33" s="27" t="s">
        <v>105</v>
      </c>
      <c r="B33" s="53">
        <v>57</v>
      </c>
      <c r="C33" s="53">
        <v>134</v>
      </c>
      <c r="D33" s="53">
        <v>-18</v>
      </c>
    </row>
    <row r="34" spans="1:4" x14ac:dyDescent="0.25">
      <c r="A34" s="54"/>
      <c r="B34" s="55"/>
      <c r="C34" s="55"/>
      <c r="D34" s="55"/>
    </row>
    <row r="35" spans="1:4" x14ac:dyDescent="0.25">
      <c r="A35" s="58" t="s">
        <v>106</v>
      </c>
      <c r="B35" s="57"/>
      <c r="C35" s="57"/>
      <c r="D35" s="57"/>
    </row>
    <row r="36" spans="1:4" x14ac:dyDescent="0.25">
      <c r="A36" s="29" t="s">
        <v>49</v>
      </c>
      <c r="B36" s="52">
        <v>-28</v>
      </c>
      <c r="C36" s="52">
        <v>-99</v>
      </c>
      <c r="D36" s="52">
        <v>-8</v>
      </c>
    </row>
    <row r="37" spans="1:4" x14ac:dyDescent="0.25">
      <c r="A37" s="29" t="s">
        <v>107</v>
      </c>
      <c r="B37" s="52">
        <v>-136</v>
      </c>
      <c r="C37" s="52">
        <v>-114</v>
      </c>
      <c r="D37" s="52">
        <v>-36</v>
      </c>
    </row>
    <row r="38" spans="1:4" x14ac:dyDescent="0.25">
      <c r="A38" s="29" t="s">
        <v>108</v>
      </c>
      <c r="B38" s="52">
        <v>4</v>
      </c>
      <c r="C38" s="52">
        <v>2</v>
      </c>
      <c r="D38" s="52">
        <v>4</v>
      </c>
    </row>
    <row r="39" spans="1:4" x14ac:dyDescent="0.25">
      <c r="A39" s="29" t="s">
        <v>109</v>
      </c>
      <c r="B39" s="52">
        <v>-4</v>
      </c>
      <c r="C39" s="52">
        <v>-3</v>
      </c>
      <c r="D39" s="52">
        <v>7</v>
      </c>
    </row>
    <row r="40" spans="1:4" x14ac:dyDescent="0.25">
      <c r="A40" s="29" t="s">
        <v>15</v>
      </c>
      <c r="B40" s="52">
        <v>2</v>
      </c>
      <c r="C40" s="52">
        <v>-1</v>
      </c>
      <c r="D40" s="52">
        <v>0</v>
      </c>
    </row>
    <row r="41" spans="1:4" x14ac:dyDescent="0.25">
      <c r="A41" s="27" t="s">
        <v>110</v>
      </c>
      <c r="B41" s="53">
        <v>-162</v>
      </c>
      <c r="C41" s="53">
        <v>-215</v>
      </c>
      <c r="D41" s="53">
        <v>-33</v>
      </c>
    </row>
    <row r="42" spans="1:4" x14ac:dyDescent="0.25">
      <c r="A42" s="54"/>
      <c r="B42" s="55"/>
      <c r="C42" s="55"/>
      <c r="D42" s="55"/>
    </row>
    <row r="43" spans="1:4" x14ac:dyDescent="0.25">
      <c r="A43" s="58" t="s">
        <v>111</v>
      </c>
      <c r="B43" s="60">
        <v>79.716877516446402</v>
      </c>
      <c r="C43" s="60">
        <v>70.271785794246171</v>
      </c>
      <c r="D43" s="60">
        <v>-59.659006226318624</v>
      </c>
    </row>
    <row r="44" spans="1:4" x14ac:dyDescent="0.25">
      <c r="A44" s="29" t="s">
        <v>112</v>
      </c>
      <c r="B44" s="52">
        <v>115.61277956792755</v>
      </c>
      <c r="C44" s="52">
        <v>45.340993773681376</v>
      </c>
      <c r="D44" s="52">
        <v>105</v>
      </c>
    </row>
    <row r="45" spans="1:4" x14ac:dyDescent="0.25">
      <c r="A45" s="29" t="s">
        <v>113</v>
      </c>
      <c r="B45" s="52">
        <v>195.32965708437393</v>
      </c>
      <c r="C45" s="52">
        <v>115.61277956792755</v>
      </c>
      <c r="D45" s="52">
        <v>45.340993773681376</v>
      </c>
    </row>
  </sheetData>
  <mergeCells count="4">
    <mergeCell ref="A3:D3"/>
    <mergeCell ref="A4:D4"/>
    <mergeCell ref="A5:D5"/>
    <mergeCell ref="A6:D6"/>
  </mergeCells>
  <hyperlinks>
    <hyperlink ref="N1" location="'Navigation &amp; Instructions'!A1" display="Navigation"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1:N42"/>
  <sheetViews>
    <sheetView workbookViewId="0">
      <selection activeCell="N1" sqref="N1"/>
    </sheetView>
  </sheetViews>
  <sheetFormatPr defaultColWidth="9.140625" defaultRowHeight="15" x14ac:dyDescent="0.25"/>
  <cols>
    <col min="1" max="1" width="39.5703125" bestFit="1" customWidth="1"/>
    <col min="12" max="12" width="9.140625" customWidth="1"/>
    <col min="14" max="14" width="10" customWidth="1"/>
  </cols>
  <sheetData>
    <row r="1" spans="1:14" x14ac:dyDescent="0.25">
      <c r="N1" s="304" t="s">
        <v>542</v>
      </c>
    </row>
    <row r="2" spans="1:14" ht="17.25" x14ac:dyDescent="0.25">
      <c r="A2" s="331" t="s">
        <v>9</v>
      </c>
      <c r="B2" s="331"/>
      <c r="C2" s="331"/>
      <c r="D2" s="331"/>
      <c r="E2" s="331"/>
      <c r="F2" s="331"/>
      <c r="G2" s="331"/>
    </row>
    <row r="3" spans="1:14" ht="15.75" x14ac:dyDescent="0.25">
      <c r="A3" s="332" t="s">
        <v>114</v>
      </c>
      <c r="B3" s="332"/>
      <c r="C3" s="332"/>
      <c r="D3" s="332"/>
      <c r="E3" s="332"/>
      <c r="F3" s="332"/>
      <c r="G3" s="332"/>
    </row>
    <row r="4" spans="1:14" x14ac:dyDescent="0.25">
      <c r="A4" s="329" t="s">
        <v>115</v>
      </c>
      <c r="B4" s="329"/>
      <c r="C4" s="329"/>
      <c r="D4" s="329"/>
      <c r="E4" s="329"/>
      <c r="F4" s="329"/>
      <c r="G4" s="329"/>
    </row>
    <row r="5" spans="1:14" ht="15.75" thickBot="1" x14ac:dyDescent="0.3">
      <c r="A5" s="329" t="s">
        <v>11</v>
      </c>
      <c r="B5" s="329"/>
      <c r="C5" s="329"/>
      <c r="D5" s="329"/>
      <c r="E5" s="329"/>
      <c r="F5" s="329"/>
      <c r="G5" s="329"/>
    </row>
    <row r="6" spans="1:14" ht="15.75" thickBot="1" x14ac:dyDescent="0.3">
      <c r="A6" s="61" t="s">
        <v>116</v>
      </c>
      <c r="B6" s="62">
        <v>2021</v>
      </c>
      <c r="C6" s="62">
        <v>2020</v>
      </c>
      <c r="D6" s="62">
        <v>2019</v>
      </c>
      <c r="E6" s="62">
        <v>2018</v>
      </c>
      <c r="F6" s="62">
        <v>2017</v>
      </c>
      <c r="G6" s="62">
        <v>2016</v>
      </c>
    </row>
    <row r="7" spans="1:14" ht="15.75" thickBot="1" x14ac:dyDescent="0.3">
      <c r="A7" s="63" t="s">
        <v>117</v>
      </c>
      <c r="B7" s="64">
        <v>385.12805892135867</v>
      </c>
      <c r="C7" s="64">
        <v>366.12173913043483</v>
      </c>
      <c r="D7" s="64">
        <v>457.6521739130435</v>
      </c>
      <c r="E7" s="64">
        <v>427.91304347826087</v>
      </c>
      <c r="F7" s="64">
        <v>399.82608695652169</v>
      </c>
      <c r="G7" s="64">
        <v>380</v>
      </c>
    </row>
    <row r="8" spans="1:14" ht="15.75" thickBot="1" x14ac:dyDescent="0.3">
      <c r="A8" s="32" t="s">
        <v>118</v>
      </c>
      <c r="B8" s="65"/>
      <c r="C8" s="65"/>
      <c r="D8" s="65"/>
      <c r="E8" s="65"/>
      <c r="F8" s="65"/>
      <c r="G8" s="65"/>
    </row>
    <row r="9" spans="1:14" ht="15.75" thickBot="1" x14ac:dyDescent="0.3">
      <c r="A9" s="32" t="s">
        <v>119</v>
      </c>
      <c r="B9" s="65">
        <v>-64.525611784271746</v>
      </c>
      <c r="C9" s="65">
        <v>-80.724347826086969</v>
      </c>
      <c r="D9" s="65">
        <v>-101.53043478260871</v>
      </c>
      <c r="E9" s="65">
        <v>-66.832608695652183</v>
      </c>
      <c r="F9" s="65">
        <v>-54.96521739130435</v>
      </c>
      <c r="G9" s="65">
        <v>-58.5</v>
      </c>
    </row>
    <row r="10" spans="1:14" ht="15.75" thickBot="1" x14ac:dyDescent="0.3">
      <c r="A10" s="32" t="s">
        <v>120</v>
      </c>
      <c r="B10" s="65">
        <v>-96.282014730339668</v>
      </c>
      <c r="C10" s="65">
        <v>-91.530434782608708</v>
      </c>
      <c r="D10" s="65">
        <v>-114.41304347826087</v>
      </c>
      <c r="E10" s="65">
        <v>-106.97826086956522</v>
      </c>
      <c r="F10" s="65">
        <v>-99.956521739130423</v>
      </c>
      <c r="G10" s="65">
        <v>-95</v>
      </c>
    </row>
    <row r="11" spans="1:14" ht="15.75" thickBot="1" x14ac:dyDescent="0.3">
      <c r="A11" s="32" t="s">
        <v>121</v>
      </c>
      <c r="B11" s="65">
        <v>-45</v>
      </c>
      <c r="C11" s="65">
        <v>-43</v>
      </c>
      <c r="D11" s="65">
        <v>-43</v>
      </c>
      <c r="E11" s="65">
        <v>-41</v>
      </c>
      <c r="F11" s="65">
        <v>-40</v>
      </c>
      <c r="G11" s="65">
        <v>-38</v>
      </c>
    </row>
    <row r="12" spans="1:14" ht="15.75" thickBot="1" x14ac:dyDescent="0.3">
      <c r="A12" s="32" t="s">
        <v>122</v>
      </c>
      <c r="B12" s="65">
        <v>-5.77692088382038</v>
      </c>
      <c r="C12" s="65">
        <v>-5.4918260869565225</v>
      </c>
      <c r="D12" s="65">
        <v>-6.864782608695652</v>
      </c>
      <c r="E12" s="65">
        <v>-6.4186956521739127</v>
      </c>
      <c r="F12" s="65">
        <v>-5.9973913043478255</v>
      </c>
      <c r="G12" s="65">
        <v>-5.7</v>
      </c>
    </row>
    <row r="13" spans="1:14" ht="15.75" thickBot="1" x14ac:dyDescent="0.3">
      <c r="A13" s="32" t="s">
        <v>123</v>
      </c>
      <c r="B13" s="65">
        <v>-4</v>
      </c>
      <c r="C13" s="65">
        <v>-5</v>
      </c>
      <c r="D13" s="65">
        <v>-6</v>
      </c>
      <c r="E13" s="65">
        <v>-7</v>
      </c>
      <c r="F13" s="65">
        <v>-8</v>
      </c>
      <c r="G13" s="65">
        <v>-4</v>
      </c>
    </row>
    <row r="14" spans="1:14" ht="15.75" thickBot="1" x14ac:dyDescent="0.3">
      <c r="A14" s="32" t="s">
        <v>124</v>
      </c>
      <c r="B14" s="65">
        <v>-215.58454739843177</v>
      </c>
      <c r="C14" s="65">
        <v>-225.74660869565221</v>
      </c>
      <c r="D14" s="65">
        <v>-271.80826086956523</v>
      </c>
      <c r="E14" s="65">
        <v>-228.2295652173913</v>
      </c>
      <c r="F14" s="65">
        <v>-208.9191304347826</v>
      </c>
      <c r="G14" s="65">
        <v>-201.2</v>
      </c>
    </row>
    <row r="15" spans="1:14" ht="15.75" thickBot="1" x14ac:dyDescent="0.3">
      <c r="A15" s="63" t="s">
        <v>125</v>
      </c>
      <c r="B15" s="64">
        <v>169.54351152292691</v>
      </c>
      <c r="C15" s="64">
        <v>140.37513043478262</v>
      </c>
      <c r="D15" s="64">
        <v>185.84391304347827</v>
      </c>
      <c r="E15" s="64">
        <v>199.68347826086958</v>
      </c>
      <c r="F15" s="64">
        <v>190.90695652173909</v>
      </c>
      <c r="G15" s="64">
        <v>178.8</v>
      </c>
    </row>
    <row r="16" spans="1:14" ht="15.75" thickBot="1" x14ac:dyDescent="0.3">
      <c r="A16" s="63" t="s">
        <v>126</v>
      </c>
      <c r="B16" s="65"/>
      <c r="C16" s="65"/>
      <c r="D16" s="65"/>
      <c r="E16" s="65"/>
      <c r="F16" s="65"/>
      <c r="G16" s="65"/>
    </row>
    <row r="17" spans="1:7" ht="15.75" thickBot="1" x14ac:dyDescent="0.3">
      <c r="A17" s="32" t="s">
        <v>127</v>
      </c>
      <c r="B17" s="65">
        <v>11.55384176764076</v>
      </c>
      <c r="C17" s="65">
        <v>10.983652173913045</v>
      </c>
      <c r="D17" s="65">
        <v>13.729565217391304</v>
      </c>
      <c r="E17" s="65">
        <v>12.837391304347825</v>
      </c>
      <c r="F17" s="65">
        <v>11.994782608695651</v>
      </c>
      <c r="G17" s="65">
        <v>11.4</v>
      </c>
    </row>
    <row r="18" spans="1:7" ht="15.75" thickBot="1" x14ac:dyDescent="0.3">
      <c r="A18" s="32" t="s">
        <v>128</v>
      </c>
      <c r="B18" s="65">
        <v>75.405122356854349</v>
      </c>
      <c r="C18" s="65">
        <v>74.644869565217391</v>
      </c>
      <c r="D18" s="65">
        <v>78.306086956521739</v>
      </c>
      <c r="E18" s="65">
        <v>77.116521739130434</v>
      </c>
      <c r="F18" s="65">
        <v>75.993043478260873</v>
      </c>
      <c r="G18" s="65">
        <v>75.2</v>
      </c>
    </row>
    <row r="19" spans="1:7" ht="15.75" thickBot="1" x14ac:dyDescent="0.3">
      <c r="A19" s="32" t="s">
        <v>129</v>
      </c>
      <c r="B19" s="65">
        <v>12</v>
      </c>
      <c r="C19" s="65">
        <v>20</v>
      </c>
      <c r="D19" s="65">
        <v>70</v>
      </c>
      <c r="E19" s="65">
        <v>8</v>
      </c>
      <c r="F19" s="65">
        <v>7</v>
      </c>
      <c r="G19" s="65">
        <v>5</v>
      </c>
    </row>
    <row r="20" spans="1:7" ht="15.75" thickBot="1" x14ac:dyDescent="0.3">
      <c r="A20" s="32" t="s">
        <v>130</v>
      </c>
      <c r="B20" s="65">
        <v>15</v>
      </c>
      <c r="C20" s="65">
        <v>11</v>
      </c>
      <c r="D20" s="65">
        <v>10</v>
      </c>
      <c r="E20" s="65">
        <v>40</v>
      </c>
      <c r="F20" s="65">
        <v>10</v>
      </c>
      <c r="G20" s="65">
        <v>8</v>
      </c>
    </row>
    <row r="21" spans="1:7" ht="15.75" thickBot="1" x14ac:dyDescent="0.3">
      <c r="A21" s="63" t="s">
        <v>131</v>
      </c>
      <c r="B21" s="64">
        <v>113.95896412449511</v>
      </c>
      <c r="C21" s="64">
        <v>116.62852173913043</v>
      </c>
      <c r="D21" s="64">
        <v>172.03565217391304</v>
      </c>
      <c r="E21" s="64">
        <v>137.95391304347825</v>
      </c>
      <c r="F21" s="64">
        <v>104.98782608695652</v>
      </c>
      <c r="G21" s="64">
        <v>99.600000000000009</v>
      </c>
    </row>
    <row r="22" spans="1:7" ht="15.75" thickBot="1" x14ac:dyDescent="0.3">
      <c r="A22" s="63" t="s">
        <v>132</v>
      </c>
      <c r="B22" s="64">
        <v>55.584547398431795</v>
      </c>
      <c r="C22" s="64">
        <v>23.746608695652185</v>
      </c>
      <c r="D22" s="64">
        <v>13.808260869565231</v>
      </c>
      <c r="E22" s="64">
        <v>61.729565217391325</v>
      </c>
      <c r="F22" s="64">
        <v>85.919130434782574</v>
      </c>
      <c r="G22" s="64">
        <v>79.2</v>
      </c>
    </row>
    <row r="23" spans="1:7" ht="30.75" thickBot="1" x14ac:dyDescent="0.3">
      <c r="A23" s="63" t="s">
        <v>133</v>
      </c>
      <c r="B23" s="65"/>
      <c r="C23" s="65"/>
      <c r="D23" s="65"/>
      <c r="E23" s="65"/>
      <c r="F23" s="65"/>
      <c r="G23" s="65"/>
    </row>
    <row r="24" spans="1:7" ht="15.75" thickBot="1" x14ac:dyDescent="0.3">
      <c r="A24" s="32" t="s">
        <v>134</v>
      </c>
      <c r="B24" s="65">
        <v>57.769208838203795</v>
      </c>
      <c r="C24" s="65">
        <v>54.918260869565223</v>
      </c>
      <c r="D24" s="65">
        <v>68.647826086956528</v>
      </c>
      <c r="E24" s="65">
        <v>64.186956521739134</v>
      </c>
      <c r="F24" s="65">
        <v>59.973913043478248</v>
      </c>
      <c r="G24" s="65">
        <v>57</v>
      </c>
    </row>
    <row r="25" spans="1:7" ht="15.75" thickBot="1" x14ac:dyDescent="0.3">
      <c r="A25" s="32" t="s">
        <v>135</v>
      </c>
      <c r="B25" s="65">
        <v>7.7025611784271737</v>
      </c>
      <c r="C25" s="65">
        <v>7.3224347826086964</v>
      </c>
      <c r="D25" s="65">
        <v>9.1530434782608694</v>
      </c>
      <c r="E25" s="65">
        <v>8.5582608695652169</v>
      </c>
      <c r="F25" s="65">
        <v>7.9965217391304337</v>
      </c>
      <c r="G25" s="65">
        <v>7.6000000000000005</v>
      </c>
    </row>
    <row r="26" spans="1:7" ht="15.75" thickBot="1" x14ac:dyDescent="0.3">
      <c r="A26" s="32" t="s">
        <v>136</v>
      </c>
      <c r="B26" s="65">
        <v>-38.512805892135873</v>
      </c>
      <c r="C26" s="65">
        <v>-36.612173913043485</v>
      </c>
      <c r="D26" s="65">
        <v>-45.765217391304354</v>
      </c>
      <c r="E26" s="65">
        <v>-42.791304347826092</v>
      </c>
      <c r="F26" s="65">
        <v>-39.982608695652175</v>
      </c>
      <c r="G26" s="65">
        <v>-38</v>
      </c>
    </row>
    <row r="27" spans="1:7" ht="15.75" thickBot="1" x14ac:dyDescent="0.3">
      <c r="A27" s="32" t="s">
        <v>137</v>
      </c>
      <c r="B27" s="65">
        <v>-10</v>
      </c>
      <c r="C27" s="65">
        <v>6</v>
      </c>
      <c r="D27" s="65">
        <v>8</v>
      </c>
      <c r="E27" s="65">
        <v>-15</v>
      </c>
      <c r="F27" s="65">
        <v>-20</v>
      </c>
      <c r="G27" s="65">
        <v>-14</v>
      </c>
    </row>
    <row r="28" spans="1:7" ht="15.75" thickBot="1" x14ac:dyDescent="0.3">
      <c r="A28" s="32" t="s">
        <v>138</v>
      </c>
      <c r="B28" s="65">
        <v>5.01</v>
      </c>
      <c r="C28" s="65">
        <v>4.8</v>
      </c>
      <c r="D28" s="65">
        <v>4.9350000000000005</v>
      </c>
      <c r="E28" s="65">
        <v>5.282</v>
      </c>
      <c r="F28" s="65">
        <v>5.25</v>
      </c>
      <c r="G28" s="65">
        <v>6.3500000000000005</v>
      </c>
    </row>
    <row r="29" spans="1:7" ht="15.75" thickBot="1" x14ac:dyDescent="0.3">
      <c r="A29" s="63" t="s">
        <v>139</v>
      </c>
      <c r="B29" s="64">
        <v>21.968964124495095</v>
      </c>
      <c r="C29" s="64">
        <v>36.428521739130431</v>
      </c>
      <c r="D29" s="64">
        <v>44.970652173913045</v>
      </c>
      <c r="E29" s="64">
        <v>20.235913043478259</v>
      </c>
      <c r="F29" s="64">
        <v>13.237826086956503</v>
      </c>
      <c r="G29" s="64">
        <v>18.949999999999996</v>
      </c>
    </row>
    <row r="30" spans="1:7" ht="15.75" thickBot="1" x14ac:dyDescent="0.3">
      <c r="A30" s="32" t="s">
        <v>140</v>
      </c>
      <c r="B30" s="65">
        <v>77.553511522926897</v>
      </c>
      <c r="C30" s="65">
        <v>60.175130434782616</v>
      </c>
      <c r="D30" s="65">
        <v>58.778913043478276</v>
      </c>
      <c r="E30" s="65">
        <v>81.965478260869588</v>
      </c>
      <c r="F30" s="65">
        <v>99.156956521739076</v>
      </c>
      <c r="G30" s="65">
        <v>98.15</v>
      </c>
    </row>
    <row r="31" spans="1:7" ht="15.75" thickBot="1" x14ac:dyDescent="0.3">
      <c r="A31" s="32" t="s">
        <v>141</v>
      </c>
      <c r="B31" s="65">
        <v>41.1</v>
      </c>
      <c r="C31" s="65">
        <v>39.659999999999997</v>
      </c>
      <c r="D31" s="65">
        <v>38.4</v>
      </c>
      <c r="E31" s="65">
        <v>37.5</v>
      </c>
      <c r="F31" s="65">
        <v>35.879999999999995</v>
      </c>
      <c r="G31" s="65">
        <v>34.68</v>
      </c>
    </row>
    <row r="32" spans="1:7" ht="15.75" thickBot="1" x14ac:dyDescent="0.3">
      <c r="A32" s="32" t="s">
        <v>142</v>
      </c>
      <c r="B32" s="65">
        <v>36.453511522926895</v>
      </c>
      <c r="C32" s="65">
        <v>20.51513043478262</v>
      </c>
      <c r="D32" s="65">
        <v>20.378913043478278</v>
      </c>
      <c r="E32" s="65">
        <v>44.465478260869588</v>
      </c>
      <c r="F32" s="65">
        <v>63.276956521739081</v>
      </c>
      <c r="G32" s="65">
        <v>63.470000000000006</v>
      </c>
    </row>
    <row r="33" spans="1:7" ht="15.75" thickBot="1" x14ac:dyDescent="0.3">
      <c r="A33" s="32" t="s">
        <v>143</v>
      </c>
      <c r="B33" s="65">
        <v>7.6552374198146476</v>
      </c>
      <c r="C33" s="65">
        <v>4.3081773913043504</v>
      </c>
      <c r="D33" s="65">
        <v>4.2795717391304384</v>
      </c>
      <c r="E33" s="65">
        <v>9.3377504347826132</v>
      </c>
      <c r="F33" s="65">
        <v>13.288160869565207</v>
      </c>
      <c r="G33" s="65">
        <v>13.328700000000001</v>
      </c>
    </row>
    <row r="34" spans="1:7" ht="15.75" thickBot="1" x14ac:dyDescent="0.3">
      <c r="A34" s="61" t="s">
        <v>144</v>
      </c>
      <c r="B34" s="66">
        <v>28.995774103112247</v>
      </c>
      <c r="C34" s="66">
        <v>16.206953043478268</v>
      </c>
      <c r="D34" s="66">
        <v>16.099341304347838</v>
      </c>
      <c r="E34" s="66">
        <v>35.127727826086975</v>
      </c>
      <c r="F34" s="66">
        <v>49.988795652173877</v>
      </c>
      <c r="G34" s="66">
        <v>50.141300000000001</v>
      </c>
    </row>
    <row r="35" spans="1:7" ht="15.75" x14ac:dyDescent="0.25">
      <c r="A35" s="67"/>
      <c r="B35" s="68"/>
    </row>
    <row r="36" spans="1:7" x14ac:dyDescent="0.25">
      <c r="A36" s="69" t="s">
        <v>145</v>
      </c>
    </row>
    <row r="37" spans="1:7" x14ac:dyDescent="0.25">
      <c r="A37" s="330" t="s">
        <v>146</v>
      </c>
      <c r="B37" s="330"/>
      <c r="C37" s="330"/>
      <c r="D37" s="330"/>
      <c r="E37" s="330"/>
      <c r="F37" s="330"/>
      <c r="G37" s="330"/>
    </row>
    <row r="38" spans="1:7" x14ac:dyDescent="0.25">
      <c r="A38" s="330" t="s">
        <v>147</v>
      </c>
      <c r="B38" s="330"/>
      <c r="C38" s="330"/>
      <c r="D38" s="330"/>
      <c r="E38" s="330"/>
      <c r="F38" s="330"/>
      <c r="G38" s="330"/>
    </row>
    <row r="39" spans="1:7" x14ac:dyDescent="0.25">
      <c r="A39" s="330" t="s">
        <v>148</v>
      </c>
      <c r="B39" s="330"/>
      <c r="C39" s="330"/>
      <c r="D39" s="330"/>
      <c r="E39" s="330"/>
      <c r="F39" s="330"/>
      <c r="G39" s="330"/>
    </row>
    <row r="40" spans="1:7" x14ac:dyDescent="0.25">
      <c r="A40" s="330" t="s">
        <v>149</v>
      </c>
      <c r="B40" s="330"/>
      <c r="C40" s="330"/>
      <c r="D40" s="330"/>
      <c r="E40" s="330"/>
      <c r="F40" s="330"/>
      <c r="G40" s="330"/>
    </row>
    <row r="41" spans="1:7" x14ac:dyDescent="0.25">
      <c r="A41" s="330" t="s">
        <v>150</v>
      </c>
      <c r="B41" s="330"/>
      <c r="C41" s="330"/>
      <c r="D41" s="330"/>
      <c r="E41" s="330"/>
      <c r="F41" s="330"/>
      <c r="G41" s="330"/>
    </row>
    <row r="42" spans="1:7" x14ac:dyDescent="0.25">
      <c r="A42" s="330" t="s">
        <v>151</v>
      </c>
      <c r="B42" s="330"/>
      <c r="C42" s="330"/>
      <c r="D42" s="330"/>
      <c r="E42" s="330"/>
      <c r="F42" s="330"/>
      <c r="G42" s="330"/>
    </row>
  </sheetData>
  <mergeCells count="10">
    <mergeCell ref="A39:G39"/>
    <mergeCell ref="A40:G40"/>
    <mergeCell ref="A41:G41"/>
    <mergeCell ref="A42:G42"/>
    <mergeCell ref="A2:G2"/>
    <mergeCell ref="A3:G3"/>
    <mergeCell ref="A4:G4"/>
    <mergeCell ref="A5:G5"/>
    <mergeCell ref="A37:G37"/>
    <mergeCell ref="A38:G38"/>
  </mergeCells>
  <hyperlinks>
    <hyperlink ref="N1" location="'Navigation &amp; Instructions'!A1" display="Navigation"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N32"/>
  <sheetViews>
    <sheetView workbookViewId="0">
      <selection activeCell="N1" sqref="N1"/>
    </sheetView>
  </sheetViews>
  <sheetFormatPr defaultRowHeight="15" x14ac:dyDescent="0.25"/>
  <cols>
    <col min="1" max="1" width="39.5703125" bestFit="1" customWidth="1"/>
    <col min="14" max="14" width="10" customWidth="1"/>
  </cols>
  <sheetData>
    <row r="1" spans="1:14" x14ac:dyDescent="0.25">
      <c r="N1" s="304" t="s">
        <v>542</v>
      </c>
    </row>
    <row r="2" spans="1:14" ht="17.25" x14ac:dyDescent="0.25">
      <c r="A2" s="331" t="s">
        <v>44</v>
      </c>
      <c r="B2" s="331"/>
      <c r="C2" s="331"/>
      <c r="D2" s="331"/>
      <c r="E2" s="331"/>
      <c r="F2" s="331"/>
      <c r="G2" s="331"/>
    </row>
    <row r="3" spans="1:14" ht="15.75" x14ac:dyDescent="0.25">
      <c r="A3" s="332" t="s">
        <v>114</v>
      </c>
      <c r="B3" s="332"/>
      <c r="C3" s="332"/>
      <c r="D3" s="332"/>
      <c r="E3" s="332"/>
      <c r="F3" s="332"/>
      <c r="G3" s="332"/>
    </row>
    <row r="4" spans="1:14" x14ac:dyDescent="0.25">
      <c r="A4" s="329" t="s">
        <v>45</v>
      </c>
      <c r="B4" s="329"/>
      <c r="C4" s="329"/>
      <c r="D4" s="329"/>
      <c r="E4" s="329"/>
      <c r="F4" s="329"/>
      <c r="G4" s="329"/>
    </row>
    <row r="5" spans="1:14" x14ac:dyDescent="0.25">
      <c r="A5" s="329" t="s">
        <v>11</v>
      </c>
      <c r="B5" s="329"/>
      <c r="C5" s="329"/>
      <c r="D5" s="329"/>
      <c r="E5" s="329"/>
      <c r="F5" s="329"/>
      <c r="G5" s="329"/>
    </row>
    <row r="6" spans="1:14" x14ac:dyDescent="0.25">
      <c r="A6" s="70" t="s">
        <v>116</v>
      </c>
      <c r="B6" s="71">
        <v>2021</v>
      </c>
      <c r="C6" s="71">
        <v>2020</v>
      </c>
      <c r="D6" s="71">
        <v>2019</v>
      </c>
      <c r="E6" s="71">
        <v>2018</v>
      </c>
      <c r="F6" s="71">
        <v>2017</v>
      </c>
      <c r="G6" s="71">
        <v>2016</v>
      </c>
    </row>
    <row r="7" spans="1:14" x14ac:dyDescent="0.25">
      <c r="A7" s="70" t="s">
        <v>46</v>
      </c>
      <c r="B7" s="72"/>
      <c r="C7" s="72"/>
      <c r="D7" s="72"/>
      <c r="E7" s="72"/>
      <c r="F7" s="72"/>
      <c r="G7" s="72"/>
    </row>
    <row r="8" spans="1:14" x14ac:dyDescent="0.25">
      <c r="A8" s="70" t="s">
        <v>152</v>
      </c>
      <c r="B8" s="72"/>
      <c r="C8" s="72"/>
      <c r="D8" s="72"/>
      <c r="E8" s="72"/>
      <c r="F8" s="72"/>
      <c r="G8" s="72"/>
    </row>
    <row r="9" spans="1:14" x14ac:dyDescent="0.25">
      <c r="A9" s="30" t="s">
        <v>153</v>
      </c>
      <c r="B9" s="73">
        <v>96.362391929199191</v>
      </c>
      <c r="C9" s="73">
        <v>138.56411782608694</v>
      </c>
      <c r="D9" s="73">
        <v>157.35716478260869</v>
      </c>
      <c r="E9" s="73">
        <v>128.25782347826086</v>
      </c>
      <c r="F9" s="73">
        <v>77.130095652173878</v>
      </c>
      <c r="G9" s="73">
        <v>100.1413</v>
      </c>
    </row>
    <row r="10" spans="1:14" x14ac:dyDescent="0.25">
      <c r="A10" s="30" t="s">
        <v>154</v>
      </c>
      <c r="B10" s="73">
        <v>82</v>
      </c>
      <c r="C10" s="73">
        <v>74</v>
      </c>
      <c r="D10" s="73">
        <v>66</v>
      </c>
      <c r="E10" s="73">
        <v>77</v>
      </c>
      <c r="F10" s="73">
        <v>75</v>
      </c>
      <c r="G10" s="73">
        <v>77</v>
      </c>
    </row>
    <row r="11" spans="1:14" x14ac:dyDescent="0.25">
      <c r="A11" s="30" t="s">
        <v>155</v>
      </c>
      <c r="B11" s="73">
        <v>113</v>
      </c>
      <c r="C11" s="73">
        <v>108</v>
      </c>
      <c r="D11" s="73">
        <v>105</v>
      </c>
      <c r="E11" s="73">
        <v>103</v>
      </c>
      <c r="F11" s="73">
        <v>100</v>
      </c>
      <c r="G11" s="73">
        <v>100</v>
      </c>
    </row>
    <row r="12" spans="1:14" x14ac:dyDescent="0.25">
      <c r="A12" s="30" t="s">
        <v>156</v>
      </c>
      <c r="B12" s="73">
        <v>300</v>
      </c>
      <c r="C12" s="73">
        <v>256</v>
      </c>
      <c r="D12" s="73">
        <v>196</v>
      </c>
      <c r="E12" s="73">
        <v>192</v>
      </c>
      <c r="F12" s="73">
        <v>187</v>
      </c>
      <c r="G12" s="73">
        <v>187</v>
      </c>
    </row>
    <row r="13" spans="1:14" x14ac:dyDescent="0.25">
      <c r="A13" s="70" t="s">
        <v>157</v>
      </c>
      <c r="B13" s="74">
        <v>591.36239192919925</v>
      </c>
      <c r="C13" s="74">
        <v>576.56411782608689</v>
      </c>
      <c r="D13" s="74">
        <v>524.35716478260872</v>
      </c>
      <c r="E13" s="74">
        <v>500.25782347826089</v>
      </c>
      <c r="F13" s="74">
        <v>439.13009565217385</v>
      </c>
      <c r="G13" s="74">
        <v>464.1413</v>
      </c>
    </row>
    <row r="14" spans="1:14" x14ac:dyDescent="0.25">
      <c r="A14" s="30" t="s">
        <v>158</v>
      </c>
      <c r="B14" s="73">
        <v>85</v>
      </c>
      <c r="C14" s="73">
        <v>76</v>
      </c>
      <c r="D14" s="73">
        <v>75</v>
      </c>
      <c r="E14" s="73">
        <v>62</v>
      </c>
      <c r="F14" s="73">
        <v>50</v>
      </c>
      <c r="G14" s="73">
        <v>50</v>
      </c>
    </row>
    <row r="15" spans="1:14" x14ac:dyDescent="0.25">
      <c r="A15" s="30" t="s">
        <v>159</v>
      </c>
      <c r="B15" s="73">
        <v>647</v>
      </c>
      <c r="C15" s="73">
        <v>622</v>
      </c>
      <c r="D15" s="73">
        <v>643</v>
      </c>
      <c r="E15" s="73">
        <v>661</v>
      </c>
      <c r="F15" s="73">
        <v>672</v>
      </c>
      <c r="G15" s="73">
        <v>562</v>
      </c>
    </row>
    <row r="16" spans="1:14" x14ac:dyDescent="0.25">
      <c r="A16" s="30" t="s">
        <v>160</v>
      </c>
      <c r="B16" s="73">
        <v>50</v>
      </c>
      <c r="C16" s="73">
        <v>50</v>
      </c>
      <c r="D16" s="73">
        <v>50</v>
      </c>
      <c r="E16" s="73">
        <v>50</v>
      </c>
      <c r="F16" s="73">
        <v>50</v>
      </c>
      <c r="G16" s="73">
        <v>50</v>
      </c>
    </row>
    <row r="17" spans="1:7" x14ac:dyDescent="0.25">
      <c r="A17" s="30" t="s">
        <v>161</v>
      </c>
      <c r="B17" s="73">
        <v>46</v>
      </c>
      <c r="C17" s="73">
        <v>45</v>
      </c>
      <c r="D17" s="73">
        <v>41</v>
      </c>
      <c r="E17" s="73">
        <v>35</v>
      </c>
      <c r="F17" s="73">
        <v>35</v>
      </c>
      <c r="G17" s="73">
        <v>28</v>
      </c>
    </row>
    <row r="18" spans="1:7" x14ac:dyDescent="0.25">
      <c r="A18" s="70" t="s">
        <v>162</v>
      </c>
      <c r="B18" s="74">
        <v>1419.3623919291992</v>
      </c>
      <c r="C18" s="74">
        <v>1369.5641178260869</v>
      </c>
      <c r="D18" s="74">
        <v>1333.3571647826088</v>
      </c>
      <c r="E18" s="74">
        <v>1308.2578234782609</v>
      </c>
      <c r="F18" s="74">
        <v>1246.1300956521738</v>
      </c>
      <c r="G18" s="74">
        <v>1154.1413</v>
      </c>
    </row>
    <row r="19" spans="1:7" x14ac:dyDescent="0.25">
      <c r="A19" s="70" t="s">
        <v>163</v>
      </c>
      <c r="B19" s="73"/>
      <c r="C19" s="73"/>
      <c r="D19" s="73"/>
      <c r="E19" s="73"/>
      <c r="F19" s="73"/>
      <c r="G19" s="73"/>
    </row>
    <row r="20" spans="1:7" x14ac:dyDescent="0.25">
      <c r="A20" s="70" t="s">
        <v>164</v>
      </c>
      <c r="B20" s="73"/>
      <c r="C20" s="73"/>
      <c r="D20" s="73"/>
      <c r="E20" s="73"/>
      <c r="F20" s="73"/>
      <c r="G20" s="73"/>
    </row>
    <row r="21" spans="1:7" x14ac:dyDescent="0.25">
      <c r="A21" s="30" t="s">
        <v>165</v>
      </c>
      <c r="B21" s="73">
        <v>148</v>
      </c>
      <c r="C21" s="73">
        <v>149</v>
      </c>
      <c r="D21" s="73">
        <v>140</v>
      </c>
      <c r="E21" s="73">
        <v>137</v>
      </c>
      <c r="F21" s="73">
        <v>126</v>
      </c>
      <c r="G21" s="73">
        <v>108</v>
      </c>
    </row>
    <row r="22" spans="1:7" x14ac:dyDescent="0.25">
      <c r="A22" s="30" t="s">
        <v>166</v>
      </c>
      <c r="B22" s="73">
        <v>70</v>
      </c>
      <c r="C22" s="73">
        <v>61</v>
      </c>
      <c r="D22" s="73">
        <v>60</v>
      </c>
      <c r="E22" s="73">
        <v>55</v>
      </c>
      <c r="F22" s="73">
        <v>48</v>
      </c>
      <c r="G22" s="73">
        <v>38</v>
      </c>
    </row>
    <row r="23" spans="1:7" x14ac:dyDescent="0.25">
      <c r="A23" s="30" t="s">
        <v>167</v>
      </c>
      <c r="B23" s="73">
        <v>26</v>
      </c>
      <c r="C23" s="73">
        <v>26</v>
      </c>
      <c r="D23" s="73">
        <v>24</v>
      </c>
      <c r="E23" s="73">
        <v>23</v>
      </c>
      <c r="F23" s="73">
        <v>21</v>
      </c>
      <c r="G23" s="73">
        <v>16</v>
      </c>
    </row>
    <row r="24" spans="1:7" x14ac:dyDescent="0.25">
      <c r="A24" s="70" t="s">
        <v>168</v>
      </c>
      <c r="B24" s="74">
        <v>244</v>
      </c>
      <c r="C24" s="74">
        <v>236</v>
      </c>
      <c r="D24" s="74">
        <v>224</v>
      </c>
      <c r="E24" s="74">
        <v>215</v>
      </c>
      <c r="F24" s="74">
        <v>195</v>
      </c>
      <c r="G24" s="74">
        <v>162</v>
      </c>
    </row>
    <row r="25" spans="1:7" x14ac:dyDescent="0.25">
      <c r="A25" s="30" t="s">
        <v>169</v>
      </c>
      <c r="B25" s="73">
        <v>615</v>
      </c>
      <c r="C25" s="73">
        <v>600</v>
      </c>
      <c r="D25" s="73">
        <v>580</v>
      </c>
      <c r="E25" s="73">
        <v>570</v>
      </c>
      <c r="F25" s="73">
        <v>550</v>
      </c>
      <c r="G25" s="73">
        <v>540</v>
      </c>
    </row>
    <row r="26" spans="1:7" x14ac:dyDescent="0.25">
      <c r="A26" s="30" t="s">
        <v>170</v>
      </c>
      <c r="B26" s="73">
        <v>179.1413</v>
      </c>
      <c r="C26" s="73">
        <v>166.14129999999989</v>
      </c>
      <c r="D26" s="73">
        <v>163.14130000000011</v>
      </c>
      <c r="E26" s="73">
        <v>158.1413</v>
      </c>
      <c r="F26" s="73">
        <v>156.1413</v>
      </c>
      <c r="G26" s="73">
        <v>142.1413</v>
      </c>
    </row>
    <row r="27" spans="1:7" x14ac:dyDescent="0.25">
      <c r="A27" s="70" t="s">
        <v>171</v>
      </c>
      <c r="B27" s="74">
        <v>1038.1413</v>
      </c>
      <c r="C27" s="74">
        <v>1002.1412999999999</v>
      </c>
      <c r="D27" s="74">
        <v>967.14130000000011</v>
      </c>
      <c r="E27" s="74">
        <v>943.1413</v>
      </c>
      <c r="F27" s="74">
        <v>901.1413</v>
      </c>
      <c r="G27" s="74">
        <v>844.1413</v>
      </c>
    </row>
    <row r="28" spans="1:7" x14ac:dyDescent="0.25">
      <c r="A28" s="70" t="s">
        <v>172</v>
      </c>
      <c r="B28" s="73"/>
      <c r="C28" s="73"/>
      <c r="D28" s="73"/>
      <c r="E28" s="73"/>
      <c r="F28" s="73"/>
      <c r="G28" s="73"/>
    </row>
    <row r="29" spans="1:7" x14ac:dyDescent="0.25">
      <c r="A29" s="30" t="s">
        <v>173</v>
      </c>
      <c r="B29" s="73">
        <v>156.22109192919922</v>
      </c>
      <c r="C29" s="73">
        <v>142.42281782608697</v>
      </c>
      <c r="D29" s="73">
        <v>141.21586478260869</v>
      </c>
      <c r="E29" s="73">
        <v>140.11652347826086</v>
      </c>
      <c r="F29" s="73">
        <v>119.98879565217388</v>
      </c>
      <c r="G29" s="73">
        <v>85</v>
      </c>
    </row>
    <row r="30" spans="1:7" x14ac:dyDescent="0.25">
      <c r="A30" s="30" t="s">
        <v>174</v>
      </c>
      <c r="B30" s="73">
        <v>225</v>
      </c>
      <c r="C30" s="73">
        <v>225</v>
      </c>
      <c r="D30" s="73">
        <v>225</v>
      </c>
      <c r="E30" s="73">
        <v>225</v>
      </c>
      <c r="F30" s="73">
        <v>225</v>
      </c>
      <c r="G30" s="73">
        <v>225</v>
      </c>
    </row>
    <row r="31" spans="1:7" x14ac:dyDescent="0.25">
      <c r="A31" s="70" t="s">
        <v>175</v>
      </c>
      <c r="B31" s="74">
        <v>381.22109192919925</v>
      </c>
      <c r="C31" s="74">
        <v>367.422817826087</v>
      </c>
      <c r="D31" s="74">
        <v>366.21586478260872</v>
      </c>
      <c r="E31" s="74">
        <v>365.11652347826089</v>
      </c>
      <c r="F31" s="74">
        <v>344.98879565217385</v>
      </c>
      <c r="G31" s="74">
        <v>310</v>
      </c>
    </row>
    <row r="32" spans="1:7" x14ac:dyDescent="0.25">
      <c r="A32" s="70" t="s">
        <v>176</v>
      </c>
      <c r="B32" s="74">
        <v>1419.3623919291992</v>
      </c>
      <c r="C32" s="74">
        <v>1369.5641178260869</v>
      </c>
      <c r="D32" s="74">
        <v>1333.3571647826088</v>
      </c>
      <c r="E32" s="74">
        <v>1308.2578234782609</v>
      </c>
      <c r="F32" s="74">
        <v>1246.1300956521738</v>
      </c>
      <c r="G32" s="74">
        <v>1154.1413</v>
      </c>
    </row>
  </sheetData>
  <mergeCells count="4">
    <mergeCell ref="A2:G2"/>
    <mergeCell ref="A3:G3"/>
    <mergeCell ref="A4:G4"/>
    <mergeCell ref="A5:G5"/>
  </mergeCells>
  <hyperlinks>
    <hyperlink ref="N1" location="'Navigation &amp; Instructions'!A1" display="Navigation"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1011"/>
  <sheetViews>
    <sheetView showGridLines="0" zoomScaleNormal="100" workbookViewId="0">
      <selection activeCell="N1" sqref="N1"/>
    </sheetView>
  </sheetViews>
  <sheetFormatPr defaultColWidth="8.85546875" defaultRowHeight="15" x14ac:dyDescent="0.25"/>
  <cols>
    <col min="2" max="2" width="22.28515625" customWidth="1"/>
    <col min="3" max="3" width="38.85546875" customWidth="1"/>
    <col min="4" max="12" width="10.7109375" customWidth="1"/>
    <col min="14" max="14" width="9.7109375" customWidth="1"/>
  </cols>
  <sheetData>
    <row r="1" spans="2:17" ht="15.75" x14ac:dyDescent="0.25">
      <c r="B1" s="22" t="s">
        <v>540</v>
      </c>
      <c r="N1" s="304" t="s">
        <v>542</v>
      </c>
    </row>
    <row r="3" spans="2:17" x14ac:dyDescent="0.25">
      <c r="B3" s="295" t="s">
        <v>419</v>
      </c>
      <c r="C3" s="254"/>
      <c r="D3" s="254"/>
      <c r="E3" s="254"/>
      <c r="F3" s="254"/>
      <c r="G3" s="254"/>
      <c r="H3" s="254"/>
    </row>
    <row r="4" spans="2:17" x14ac:dyDescent="0.25">
      <c r="B4" s="296" t="s">
        <v>537</v>
      </c>
      <c r="C4" s="254"/>
      <c r="D4" s="254"/>
      <c r="E4" s="254"/>
      <c r="F4" s="254"/>
      <c r="G4" s="254"/>
      <c r="H4" s="254"/>
    </row>
    <row r="5" spans="2:17" ht="15.75" thickBot="1" x14ac:dyDescent="0.3">
      <c r="B5" s="248"/>
      <c r="C5" s="254"/>
      <c r="D5" s="254"/>
      <c r="E5" s="254"/>
      <c r="F5" s="254"/>
      <c r="G5" s="254"/>
      <c r="H5" s="254"/>
    </row>
    <row r="6" spans="2:17" ht="15.75" thickBot="1" x14ac:dyDescent="0.3">
      <c r="C6" s="297" t="s">
        <v>7</v>
      </c>
      <c r="D6" s="298">
        <v>1</v>
      </c>
      <c r="E6" s="298">
        <v>2</v>
      </c>
      <c r="F6" s="298">
        <v>3</v>
      </c>
      <c r="G6" s="298">
        <v>4</v>
      </c>
      <c r="H6" s="298">
        <v>5</v>
      </c>
      <c r="I6" s="298" t="s">
        <v>5</v>
      </c>
    </row>
    <row r="7" spans="2:17" ht="15.75" thickBot="1" x14ac:dyDescent="0.3">
      <c r="C7" s="299" t="s">
        <v>535</v>
      </c>
      <c r="D7" s="300">
        <v>2</v>
      </c>
      <c r="E7" s="300">
        <v>4</v>
      </c>
      <c r="F7" s="300">
        <v>6</v>
      </c>
      <c r="G7" s="300">
        <v>8</v>
      </c>
      <c r="H7" s="300">
        <v>10</v>
      </c>
      <c r="I7" s="300">
        <v>10</v>
      </c>
    </row>
    <row r="8" spans="2:17" x14ac:dyDescent="0.25">
      <c r="B8" s="301"/>
      <c r="C8" s="254"/>
      <c r="D8" s="254"/>
      <c r="E8" s="254"/>
      <c r="F8" s="254"/>
      <c r="G8" s="254"/>
      <c r="H8" s="254"/>
    </row>
    <row r="9" spans="2:17" ht="15.75" x14ac:dyDescent="0.25">
      <c r="B9" s="296" t="s">
        <v>536</v>
      </c>
      <c r="C9" s="254"/>
      <c r="D9" s="254"/>
      <c r="E9" s="254"/>
      <c r="F9" s="254"/>
      <c r="G9" s="254"/>
      <c r="H9" s="254"/>
      <c r="I9" s="302"/>
      <c r="J9" s="302"/>
      <c r="K9" s="302"/>
      <c r="L9" s="199"/>
      <c r="M9" s="199"/>
      <c r="N9" s="199"/>
      <c r="O9" s="199"/>
      <c r="P9" s="199"/>
      <c r="Q9" s="199"/>
    </row>
    <row r="10" spans="2:17" ht="15.75" x14ac:dyDescent="0.25">
      <c r="B10" s="254"/>
      <c r="C10" s="254"/>
      <c r="D10" s="254"/>
      <c r="E10" s="254"/>
      <c r="F10" s="254"/>
      <c r="G10" s="254"/>
      <c r="H10" s="254"/>
      <c r="I10" s="303"/>
      <c r="J10" s="303"/>
      <c r="K10" s="303"/>
      <c r="L10" s="3"/>
      <c r="M10" s="3"/>
      <c r="N10" s="3"/>
      <c r="O10" s="3"/>
    </row>
    <row r="11" spans="2:17" ht="13.15" customHeight="1" x14ac:dyDescent="0.25"/>
    <row r="12" spans="2:17" x14ac:dyDescent="0.25">
      <c r="B12" s="231" t="s">
        <v>538</v>
      </c>
      <c r="C12" s="5"/>
    </row>
    <row r="13" spans="2:17" x14ac:dyDescent="0.25">
      <c r="B13" s="189"/>
      <c r="C13" s="190"/>
      <c r="D13" s="191"/>
      <c r="E13" s="192"/>
      <c r="F13" s="192"/>
      <c r="G13" s="192"/>
      <c r="H13" s="192"/>
      <c r="I13" s="192"/>
      <c r="J13" s="192"/>
      <c r="K13" s="192"/>
      <c r="L13" s="193"/>
    </row>
    <row r="14" spans="2:17" x14ac:dyDescent="0.25">
      <c r="B14" s="255" t="s">
        <v>507</v>
      </c>
      <c r="C14" s="256"/>
      <c r="D14" s="6"/>
      <c r="E14" s="6"/>
      <c r="F14" s="6"/>
      <c r="G14" s="6"/>
      <c r="H14" s="6"/>
      <c r="I14" s="6"/>
      <c r="J14" s="6"/>
      <c r="K14" s="6"/>
      <c r="L14" s="7"/>
    </row>
    <row r="15" spans="2:17" x14ac:dyDescent="0.25">
      <c r="B15" s="8"/>
      <c r="C15" s="11"/>
      <c r="D15" s="6"/>
      <c r="E15" s="6"/>
      <c r="F15" s="6"/>
      <c r="G15" s="6"/>
      <c r="H15" s="6"/>
      <c r="I15" s="6"/>
      <c r="J15" s="6"/>
      <c r="K15" s="6"/>
      <c r="L15" s="7"/>
    </row>
    <row r="16" spans="2:17" x14ac:dyDescent="0.25">
      <c r="B16" s="257" t="s">
        <v>508</v>
      </c>
      <c r="C16" s="11"/>
      <c r="D16" s="6"/>
      <c r="E16" s="6"/>
      <c r="F16" s="6"/>
      <c r="G16" s="6"/>
      <c r="H16" s="6"/>
      <c r="I16" s="6"/>
      <c r="J16" s="6"/>
      <c r="K16" s="6"/>
      <c r="L16" s="7"/>
    </row>
    <row r="17" spans="2:12" x14ac:dyDescent="0.25">
      <c r="B17" s="8"/>
      <c r="C17" s="11"/>
      <c r="D17" s="6"/>
      <c r="E17" s="6"/>
      <c r="F17" s="6"/>
      <c r="G17" s="11"/>
      <c r="H17" s="6"/>
      <c r="I17" s="6"/>
      <c r="J17" s="6"/>
      <c r="K17" s="6"/>
      <c r="L17" s="7"/>
    </row>
    <row r="18" spans="2:12" x14ac:dyDescent="0.25">
      <c r="B18" s="8"/>
      <c r="C18" s="11"/>
      <c r="D18" s="6"/>
      <c r="E18" s="6"/>
      <c r="F18" s="6"/>
      <c r="G18" s="6"/>
      <c r="H18" s="6"/>
      <c r="I18" s="6"/>
      <c r="J18" s="6"/>
      <c r="K18" s="6"/>
      <c r="L18" s="7"/>
    </row>
    <row r="19" spans="2:12" x14ac:dyDescent="0.25">
      <c r="B19" s="8"/>
      <c r="C19" s="11"/>
      <c r="D19" s="6"/>
      <c r="E19" s="6"/>
      <c r="F19" s="6"/>
      <c r="G19" s="6"/>
      <c r="H19" s="6"/>
      <c r="I19" s="6"/>
      <c r="J19" s="6"/>
      <c r="K19" s="6"/>
      <c r="L19" s="7"/>
    </row>
    <row r="20" spans="2:12" x14ac:dyDescent="0.25">
      <c r="B20" s="8"/>
      <c r="C20" s="11"/>
      <c r="D20" s="6"/>
      <c r="E20" s="6"/>
      <c r="F20" s="6"/>
      <c r="G20" s="6"/>
      <c r="H20" s="6"/>
      <c r="I20" s="6"/>
      <c r="J20" s="6"/>
      <c r="K20" s="6"/>
      <c r="L20" s="7"/>
    </row>
    <row r="21" spans="2:12" x14ac:dyDescent="0.25">
      <c r="B21" s="8"/>
      <c r="C21" s="11"/>
      <c r="D21" s="6"/>
      <c r="E21" s="6"/>
      <c r="F21" s="6"/>
      <c r="G21" s="6"/>
      <c r="H21" s="6"/>
      <c r="I21" s="6"/>
      <c r="J21" s="6"/>
      <c r="K21" s="6"/>
      <c r="L21" s="7"/>
    </row>
    <row r="22" spans="2:12" x14ac:dyDescent="0.25">
      <c r="B22" s="8"/>
      <c r="C22" s="11"/>
      <c r="D22" s="6"/>
      <c r="E22" s="6"/>
      <c r="F22" s="6"/>
      <c r="G22" s="6"/>
      <c r="H22" s="6"/>
      <c r="I22" s="6"/>
      <c r="J22" s="6"/>
      <c r="K22" s="6"/>
      <c r="L22" s="7"/>
    </row>
    <row r="23" spans="2:12" x14ac:dyDescent="0.25">
      <c r="B23" s="8"/>
      <c r="C23" s="11"/>
      <c r="D23" s="6"/>
      <c r="E23" s="6"/>
      <c r="F23" s="6"/>
      <c r="G23" s="6"/>
      <c r="H23" s="6"/>
      <c r="I23" s="6"/>
      <c r="J23" s="6"/>
      <c r="K23" s="6"/>
      <c r="L23" s="7"/>
    </row>
    <row r="24" spans="2:12" x14ac:dyDescent="0.25">
      <c r="B24" s="9"/>
      <c r="C24" s="12"/>
      <c r="D24" s="10"/>
      <c r="E24" s="10"/>
      <c r="F24" s="10"/>
      <c r="G24" s="10"/>
      <c r="H24" s="10"/>
      <c r="I24" s="10"/>
      <c r="J24" s="10"/>
      <c r="K24" s="10"/>
      <c r="L24" s="13"/>
    </row>
    <row r="25" spans="2:12" x14ac:dyDescent="0.25">
      <c r="C25" s="14"/>
    </row>
    <row r="26" spans="2:12" x14ac:dyDescent="0.25">
      <c r="C26" s="14"/>
    </row>
    <row r="27" spans="2:12" x14ac:dyDescent="0.25">
      <c r="C27" s="14"/>
    </row>
    <row r="28" spans="2:12" x14ac:dyDescent="0.25">
      <c r="B28" s="231" t="s">
        <v>539</v>
      </c>
      <c r="C28" s="14"/>
    </row>
    <row r="29" spans="2:12" x14ac:dyDescent="0.25">
      <c r="B29" s="189"/>
      <c r="C29" s="190"/>
      <c r="D29" s="192"/>
      <c r="E29" s="192"/>
      <c r="F29" s="192"/>
      <c r="G29" s="192"/>
      <c r="H29" s="192"/>
      <c r="I29" s="192"/>
      <c r="J29" s="192"/>
      <c r="K29" s="192"/>
      <c r="L29" s="193"/>
    </row>
    <row r="30" spans="2:12" x14ac:dyDescent="0.25">
      <c r="B30" s="255" t="s">
        <v>509</v>
      </c>
      <c r="C30" s="256"/>
      <c r="D30" s="6"/>
      <c r="E30" s="6"/>
      <c r="F30" s="6"/>
      <c r="G30" s="6"/>
      <c r="H30" s="6"/>
      <c r="I30" s="6"/>
      <c r="J30" s="6"/>
      <c r="K30" s="6"/>
      <c r="L30" s="7"/>
    </row>
    <row r="31" spans="2:12" x14ac:dyDescent="0.25">
      <c r="B31" s="8"/>
      <c r="C31" s="11"/>
      <c r="D31" s="6"/>
      <c r="E31" s="6"/>
      <c r="F31" s="6"/>
      <c r="G31" s="6"/>
      <c r="H31" s="6"/>
      <c r="I31" s="6"/>
      <c r="J31" s="6"/>
      <c r="K31" s="6"/>
      <c r="L31" s="7"/>
    </row>
    <row r="32" spans="2:12" x14ac:dyDescent="0.25">
      <c r="B32" s="257" t="s">
        <v>508</v>
      </c>
      <c r="C32" s="11"/>
      <c r="D32" s="6"/>
      <c r="E32" s="6"/>
      <c r="F32" s="6"/>
      <c r="G32" s="11"/>
      <c r="H32" s="6"/>
      <c r="I32" s="6"/>
      <c r="J32" s="6"/>
      <c r="K32" s="6"/>
      <c r="L32" s="7"/>
    </row>
    <row r="33" spans="2:12" x14ac:dyDescent="0.25">
      <c r="B33" s="8"/>
      <c r="C33" s="11"/>
      <c r="D33" s="6"/>
      <c r="E33" s="6"/>
      <c r="F33" s="6"/>
      <c r="G33" s="6"/>
      <c r="H33" s="6"/>
      <c r="I33" s="6"/>
      <c r="J33" s="6"/>
      <c r="K33" s="6"/>
      <c r="L33" s="7"/>
    </row>
    <row r="34" spans="2:12" x14ac:dyDescent="0.25">
      <c r="B34" s="8"/>
      <c r="C34" s="11"/>
      <c r="D34" s="6"/>
      <c r="E34" s="6"/>
      <c r="F34" s="6"/>
      <c r="G34" s="6"/>
      <c r="H34" s="6"/>
      <c r="I34" s="6"/>
      <c r="J34" s="6"/>
      <c r="K34" s="6"/>
      <c r="L34" s="7"/>
    </row>
    <row r="35" spans="2:12" x14ac:dyDescent="0.25">
      <c r="B35" s="8"/>
      <c r="C35" s="11"/>
      <c r="D35" s="6"/>
      <c r="E35" s="6"/>
      <c r="F35" s="6"/>
      <c r="G35" s="6"/>
      <c r="H35" s="6"/>
      <c r="I35" s="6"/>
      <c r="J35" s="6"/>
      <c r="K35" s="6"/>
      <c r="L35" s="7"/>
    </row>
    <row r="36" spans="2:12" x14ac:dyDescent="0.25">
      <c r="B36" s="8"/>
      <c r="C36" s="11"/>
      <c r="D36" s="6"/>
      <c r="E36" s="6"/>
      <c r="F36" s="6"/>
      <c r="G36" s="6"/>
      <c r="H36" s="6"/>
      <c r="I36" s="6"/>
      <c r="J36" s="6"/>
      <c r="K36" s="6"/>
      <c r="L36" s="7"/>
    </row>
    <row r="37" spans="2:12" x14ac:dyDescent="0.25">
      <c r="B37" s="8"/>
      <c r="C37" s="11"/>
      <c r="D37" s="6"/>
      <c r="E37" s="6"/>
      <c r="F37" s="6"/>
      <c r="G37" s="6"/>
      <c r="H37" s="6"/>
      <c r="I37" s="6"/>
      <c r="J37" s="6"/>
      <c r="K37" s="6"/>
      <c r="L37" s="7"/>
    </row>
    <row r="38" spans="2:12" x14ac:dyDescent="0.25">
      <c r="B38" s="8"/>
      <c r="C38" s="11"/>
      <c r="D38" s="6"/>
      <c r="E38" s="6"/>
      <c r="F38" s="6"/>
      <c r="G38" s="6"/>
      <c r="H38" s="6"/>
      <c r="I38" s="6"/>
      <c r="J38" s="6"/>
      <c r="K38" s="6"/>
      <c r="L38" s="7"/>
    </row>
    <row r="39" spans="2:12" x14ac:dyDescent="0.25">
      <c r="B39" s="9"/>
      <c r="C39" s="12"/>
      <c r="D39" s="10"/>
      <c r="E39" s="10"/>
      <c r="F39" s="10"/>
      <c r="G39" s="10"/>
      <c r="H39" s="10"/>
      <c r="I39" s="10"/>
      <c r="J39" s="10"/>
      <c r="K39" s="10"/>
      <c r="L39" s="13"/>
    </row>
    <row r="40" spans="2:12" x14ac:dyDescent="0.25">
      <c r="C40" s="14"/>
    </row>
    <row r="41" spans="2:12" x14ac:dyDescent="0.25">
      <c r="C41" s="14"/>
    </row>
    <row r="42" spans="2:12" x14ac:dyDescent="0.25">
      <c r="C42" s="14"/>
    </row>
    <row r="43" spans="2:12" x14ac:dyDescent="0.25">
      <c r="C43" s="14"/>
    </row>
    <row r="44" spans="2:12" x14ac:dyDescent="0.25">
      <c r="C44" s="14"/>
    </row>
    <row r="45" spans="2:12" x14ac:dyDescent="0.25">
      <c r="C45" s="14"/>
    </row>
    <row r="46" spans="2:12" x14ac:dyDescent="0.25">
      <c r="C46" s="14"/>
    </row>
    <row r="47" spans="2:12" x14ac:dyDescent="0.25">
      <c r="C47" s="14"/>
    </row>
    <row r="48" spans="2:12" x14ac:dyDescent="0.25">
      <c r="C48" s="14"/>
    </row>
    <row r="49" spans="3:3" x14ac:dyDescent="0.25">
      <c r="C49" s="14"/>
    </row>
    <row r="50" spans="3:3" x14ac:dyDescent="0.25">
      <c r="C50" s="14"/>
    </row>
    <row r="51" spans="3:3" x14ac:dyDescent="0.25">
      <c r="C51" s="14"/>
    </row>
    <row r="52" spans="3:3" x14ac:dyDescent="0.25">
      <c r="C52" s="14"/>
    </row>
    <row r="53" spans="3:3" x14ac:dyDescent="0.25">
      <c r="C53" s="14"/>
    </row>
    <row r="54" spans="3:3" x14ac:dyDescent="0.25">
      <c r="C54" s="14"/>
    </row>
    <row r="55" spans="3:3" x14ac:dyDescent="0.25">
      <c r="C55" s="14"/>
    </row>
    <row r="56" spans="3:3" x14ac:dyDescent="0.25">
      <c r="C56" s="14"/>
    </row>
    <row r="57" spans="3:3" x14ac:dyDescent="0.25">
      <c r="C57" s="14"/>
    </row>
    <row r="58" spans="3:3" x14ac:dyDescent="0.25">
      <c r="C58" s="14"/>
    </row>
    <row r="59" spans="3:3" x14ac:dyDescent="0.25">
      <c r="C59" s="14"/>
    </row>
    <row r="60" spans="3:3" x14ac:dyDescent="0.25">
      <c r="C60" s="14"/>
    </row>
    <row r="61" spans="3:3" x14ac:dyDescent="0.25">
      <c r="C61" s="14"/>
    </row>
    <row r="62" spans="3:3" x14ac:dyDescent="0.25">
      <c r="C62" s="14"/>
    </row>
    <row r="63" spans="3:3" x14ac:dyDescent="0.25">
      <c r="C63" s="14"/>
    </row>
    <row r="64" spans="3:3" x14ac:dyDescent="0.25">
      <c r="C64" s="14"/>
    </row>
    <row r="65" spans="3:3" x14ac:dyDescent="0.25">
      <c r="C65" s="14"/>
    </row>
    <row r="66" spans="3:3" x14ac:dyDescent="0.25">
      <c r="C66" s="14"/>
    </row>
    <row r="67" spans="3:3" x14ac:dyDescent="0.25">
      <c r="C67" s="14"/>
    </row>
    <row r="68" spans="3:3" x14ac:dyDescent="0.25">
      <c r="C68" s="14"/>
    </row>
    <row r="69" spans="3:3" x14ac:dyDescent="0.25">
      <c r="C69" s="14"/>
    </row>
    <row r="70" spans="3:3" x14ac:dyDescent="0.25">
      <c r="C70" s="14"/>
    </row>
    <row r="71" spans="3:3" x14ac:dyDescent="0.25">
      <c r="C71" s="14"/>
    </row>
    <row r="72" spans="3:3" x14ac:dyDescent="0.25">
      <c r="C72" s="14"/>
    </row>
    <row r="73" spans="3:3" x14ac:dyDescent="0.25">
      <c r="C73" s="14"/>
    </row>
    <row r="74" spans="3:3" x14ac:dyDescent="0.25">
      <c r="C74" s="14"/>
    </row>
    <row r="75" spans="3:3" x14ac:dyDescent="0.25">
      <c r="C75" s="14"/>
    </row>
    <row r="76" spans="3:3" x14ac:dyDescent="0.25">
      <c r="C76" s="14"/>
    </row>
    <row r="77" spans="3:3" x14ac:dyDescent="0.25">
      <c r="C77" s="14"/>
    </row>
    <row r="78" spans="3:3" x14ac:dyDescent="0.25">
      <c r="C78" s="14"/>
    </row>
    <row r="79" spans="3:3" x14ac:dyDescent="0.25">
      <c r="C79" s="14"/>
    </row>
    <row r="80" spans="3:3" x14ac:dyDescent="0.25">
      <c r="C80" s="14"/>
    </row>
    <row r="81" spans="3:3" x14ac:dyDescent="0.25">
      <c r="C81" s="14"/>
    </row>
    <row r="82" spans="3:3" x14ac:dyDescent="0.25">
      <c r="C82" s="14"/>
    </row>
    <row r="83" spans="3:3" x14ac:dyDescent="0.25">
      <c r="C83" s="14"/>
    </row>
    <row r="84" spans="3:3" x14ac:dyDescent="0.25">
      <c r="C84" s="14"/>
    </row>
    <row r="85" spans="3:3" x14ac:dyDescent="0.25">
      <c r="C85" s="14"/>
    </row>
    <row r="86" spans="3:3" x14ac:dyDescent="0.25">
      <c r="C86" s="14"/>
    </row>
    <row r="87" spans="3:3" x14ac:dyDescent="0.25">
      <c r="C87" s="14"/>
    </row>
    <row r="88" spans="3:3" x14ac:dyDescent="0.25">
      <c r="C88" s="14"/>
    </row>
    <row r="89" spans="3:3" x14ac:dyDescent="0.25">
      <c r="C89" s="14"/>
    </row>
    <row r="90" spans="3:3" x14ac:dyDescent="0.25">
      <c r="C90" s="14"/>
    </row>
    <row r="91" spans="3:3" x14ac:dyDescent="0.25">
      <c r="C91" s="14"/>
    </row>
    <row r="92" spans="3:3" x14ac:dyDescent="0.25">
      <c r="C92" s="14"/>
    </row>
    <row r="93" spans="3:3" x14ac:dyDescent="0.25">
      <c r="C93" s="14"/>
    </row>
    <row r="94" spans="3:3" x14ac:dyDescent="0.25">
      <c r="C94" s="14"/>
    </row>
    <row r="95" spans="3:3" x14ac:dyDescent="0.25">
      <c r="C95" s="14"/>
    </row>
    <row r="96" spans="3:3" x14ac:dyDescent="0.25">
      <c r="C96" s="14"/>
    </row>
    <row r="97" spans="3:3" x14ac:dyDescent="0.25">
      <c r="C97" s="14"/>
    </row>
    <row r="98" spans="3:3" x14ac:dyDescent="0.25">
      <c r="C98" s="14"/>
    </row>
    <row r="99" spans="3:3" x14ac:dyDescent="0.25">
      <c r="C99" s="14"/>
    </row>
    <row r="100" spans="3:3" x14ac:dyDescent="0.25">
      <c r="C100" s="14"/>
    </row>
    <row r="101" spans="3:3" x14ac:dyDescent="0.25">
      <c r="C101" s="14"/>
    </row>
    <row r="102" spans="3:3" x14ac:dyDescent="0.25">
      <c r="C102" s="14"/>
    </row>
    <row r="103" spans="3:3" x14ac:dyDescent="0.25">
      <c r="C103" s="14"/>
    </row>
    <row r="104" spans="3:3" x14ac:dyDescent="0.25">
      <c r="C104" s="14"/>
    </row>
    <row r="105" spans="3:3" x14ac:dyDescent="0.25">
      <c r="C105" s="14"/>
    </row>
    <row r="106" spans="3:3" x14ac:dyDescent="0.25">
      <c r="C106" s="14"/>
    </row>
    <row r="107" spans="3:3" x14ac:dyDescent="0.25">
      <c r="C107" s="14"/>
    </row>
    <row r="108" spans="3:3" x14ac:dyDescent="0.25">
      <c r="C108" s="14"/>
    </row>
    <row r="109" spans="3:3" x14ac:dyDescent="0.25">
      <c r="C109" s="14"/>
    </row>
    <row r="110" spans="3:3" x14ac:dyDescent="0.25">
      <c r="C110" s="14"/>
    </row>
    <row r="111" spans="3:3" x14ac:dyDescent="0.25">
      <c r="C111" s="14"/>
    </row>
    <row r="112" spans="3:3" x14ac:dyDescent="0.25">
      <c r="C112" s="14"/>
    </row>
    <row r="113" spans="3:3" x14ac:dyDescent="0.25">
      <c r="C113" s="14"/>
    </row>
    <row r="114" spans="3:3" x14ac:dyDescent="0.25">
      <c r="C114" s="14"/>
    </row>
    <row r="115" spans="3:3" x14ac:dyDescent="0.25">
      <c r="C115" s="14"/>
    </row>
    <row r="116" spans="3:3" x14ac:dyDescent="0.25">
      <c r="C116" s="14"/>
    </row>
    <row r="117" spans="3:3" x14ac:dyDescent="0.25">
      <c r="C117" s="14"/>
    </row>
    <row r="118" spans="3:3" x14ac:dyDescent="0.25">
      <c r="C118" s="14"/>
    </row>
    <row r="119" spans="3:3" x14ac:dyDescent="0.25">
      <c r="C119" s="14"/>
    </row>
    <row r="120" spans="3:3" x14ac:dyDescent="0.25">
      <c r="C120" s="14"/>
    </row>
    <row r="121" spans="3:3" x14ac:dyDescent="0.25">
      <c r="C121" s="14"/>
    </row>
    <row r="122" spans="3:3" x14ac:dyDescent="0.25">
      <c r="C122" s="14"/>
    </row>
    <row r="123" spans="3:3" x14ac:dyDescent="0.25">
      <c r="C123" s="14"/>
    </row>
    <row r="124" spans="3:3" x14ac:dyDescent="0.25">
      <c r="C124" s="14"/>
    </row>
    <row r="125" spans="3:3" x14ac:dyDescent="0.25">
      <c r="C125" s="14"/>
    </row>
    <row r="126" spans="3:3" x14ac:dyDescent="0.25">
      <c r="C126" s="14"/>
    </row>
    <row r="127" spans="3:3" x14ac:dyDescent="0.25">
      <c r="C127" s="14"/>
    </row>
    <row r="128" spans="3:3" x14ac:dyDescent="0.25">
      <c r="C128" s="14"/>
    </row>
    <row r="129" spans="3:3" x14ac:dyDescent="0.25">
      <c r="C129" s="14"/>
    </row>
    <row r="130" spans="3:3" x14ac:dyDescent="0.25">
      <c r="C130" s="14"/>
    </row>
    <row r="131" spans="3:3" x14ac:dyDescent="0.25">
      <c r="C131" s="14"/>
    </row>
    <row r="132" spans="3:3" x14ac:dyDescent="0.25">
      <c r="C132" s="14"/>
    </row>
    <row r="133" spans="3:3" x14ac:dyDescent="0.25">
      <c r="C133" s="14"/>
    </row>
    <row r="134" spans="3:3" x14ac:dyDescent="0.25">
      <c r="C134" s="14"/>
    </row>
    <row r="135" spans="3:3" x14ac:dyDescent="0.25">
      <c r="C135" s="14"/>
    </row>
    <row r="136" spans="3:3" x14ac:dyDescent="0.25">
      <c r="C136" s="14"/>
    </row>
    <row r="137" spans="3:3" x14ac:dyDescent="0.25">
      <c r="C137" s="14"/>
    </row>
    <row r="138" spans="3:3" x14ac:dyDescent="0.25">
      <c r="C138" s="14"/>
    </row>
    <row r="139" spans="3:3" x14ac:dyDescent="0.25">
      <c r="C139" s="14"/>
    </row>
    <row r="140" spans="3:3" x14ac:dyDescent="0.25">
      <c r="C140" s="14"/>
    </row>
    <row r="141" spans="3:3" x14ac:dyDescent="0.25">
      <c r="C141" s="14"/>
    </row>
    <row r="142" spans="3:3" x14ac:dyDescent="0.25">
      <c r="C142" s="14"/>
    </row>
    <row r="143" spans="3:3" x14ac:dyDescent="0.25">
      <c r="C143" s="14"/>
    </row>
    <row r="144" spans="3:3" x14ac:dyDescent="0.25">
      <c r="C144" s="14"/>
    </row>
    <row r="145" spans="3:3" x14ac:dyDescent="0.25">
      <c r="C145" s="14"/>
    </row>
    <row r="146" spans="3:3" x14ac:dyDescent="0.25">
      <c r="C146" s="14"/>
    </row>
    <row r="147" spans="3:3" x14ac:dyDescent="0.25">
      <c r="C147" s="14"/>
    </row>
    <row r="148" spans="3:3" x14ac:dyDescent="0.25">
      <c r="C148" s="14"/>
    </row>
    <row r="149" spans="3:3" x14ac:dyDescent="0.25">
      <c r="C149" s="14"/>
    </row>
    <row r="150" spans="3:3" x14ac:dyDescent="0.25">
      <c r="C150" s="14"/>
    </row>
    <row r="151" spans="3:3" x14ac:dyDescent="0.25">
      <c r="C151" s="14"/>
    </row>
    <row r="152" spans="3:3" x14ac:dyDescent="0.25">
      <c r="C152" s="14"/>
    </row>
    <row r="153" spans="3:3" x14ac:dyDescent="0.25">
      <c r="C153" s="14"/>
    </row>
    <row r="154" spans="3:3" x14ac:dyDescent="0.25">
      <c r="C154" s="14"/>
    </row>
    <row r="155" spans="3:3" x14ac:dyDescent="0.25">
      <c r="C155" s="14"/>
    </row>
    <row r="156" spans="3:3" x14ac:dyDescent="0.25">
      <c r="C156" s="14"/>
    </row>
    <row r="157" spans="3:3" x14ac:dyDescent="0.25">
      <c r="C157" s="14"/>
    </row>
    <row r="158" spans="3:3" x14ac:dyDescent="0.25">
      <c r="C158" s="14"/>
    </row>
    <row r="159" spans="3:3" x14ac:dyDescent="0.25">
      <c r="C159" s="14"/>
    </row>
    <row r="160" spans="3:3" x14ac:dyDescent="0.25">
      <c r="C160" s="14"/>
    </row>
    <row r="161" spans="3:3" x14ac:dyDescent="0.25">
      <c r="C161" s="14"/>
    </row>
    <row r="162" spans="3:3" x14ac:dyDescent="0.25">
      <c r="C162" s="14"/>
    </row>
    <row r="163" spans="3:3" x14ac:dyDescent="0.25">
      <c r="C163" s="14"/>
    </row>
    <row r="164" spans="3:3" x14ac:dyDescent="0.25">
      <c r="C164" s="14"/>
    </row>
    <row r="165" spans="3:3" x14ac:dyDescent="0.25">
      <c r="C165" s="14"/>
    </row>
    <row r="166" spans="3:3" x14ac:dyDescent="0.25">
      <c r="C166" s="14"/>
    </row>
    <row r="167" spans="3:3" x14ac:dyDescent="0.25">
      <c r="C167" s="14"/>
    </row>
    <row r="168" spans="3:3" x14ac:dyDescent="0.25">
      <c r="C168" s="14"/>
    </row>
    <row r="169" spans="3:3" x14ac:dyDescent="0.25">
      <c r="C169" s="14"/>
    </row>
    <row r="170" spans="3:3" x14ac:dyDescent="0.25">
      <c r="C170" s="14"/>
    </row>
    <row r="171" spans="3:3" x14ac:dyDescent="0.25">
      <c r="C171" s="14"/>
    </row>
    <row r="172" spans="3:3" x14ac:dyDescent="0.25">
      <c r="C172" s="14"/>
    </row>
    <row r="173" spans="3:3" x14ac:dyDescent="0.25">
      <c r="C173" s="14"/>
    </row>
    <row r="174" spans="3:3" x14ac:dyDescent="0.25">
      <c r="C174" s="14"/>
    </row>
    <row r="175" spans="3:3" x14ac:dyDescent="0.25">
      <c r="C175" s="14"/>
    </row>
    <row r="176" spans="3:3" x14ac:dyDescent="0.25">
      <c r="C176" s="14"/>
    </row>
    <row r="177" spans="3:3" x14ac:dyDescent="0.25">
      <c r="C177" s="14"/>
    </row>
    <row r="178" spans="3:3" x14ac:dyDescent="0.25">
      <c r="C178" s="14"/>
    </row>
    <row r="179" spans="3:3" x14ac:dyDescent="0.25">
      <c r="C179" s="14"/>
    </row>
    <row r="180" spans="3:3" x14ac:dyDescent="0.25">
      <c r="C180" s="14"/>
    </row>
    <row r="181" spans="3:3" x14ac:dyDescent="0.25">
      <c r="C181" s="14"/>
    </row>
    <row r="182" spans="3:3" x14ac:dyDescent="0.25">
      <c r="C182" s="14"/>
    </row>
    <row r="183" spans="3:3" x14ac:dyDescent="0.25">
      <c r="C183" s="14"/>
    </row>
    <row r="184" spans="3:3" x14ac:dyDescent="0.25">
      <c r="C184" s="14"/>
    </row>
    <row r="185" spans="3:3" x14ac:dyDescent="0.25">
      <c r="C185" s="14"/>
    </row>
    <row r="186" spans="3:3" x14ac:dyDescent="0.25">
      <c r="C186" s="14"/>
    </row>
    <row r="187" spans="3:3" x14ac:dyDescent="0.25">
      <c r="C187" s="14"/>
    </row>
    <row r="188" spans="3:3" x14ac:dyDescent="0.25">
      <c r="C188" s="14"/>
    </row>
    <row r="189" spans="3:3" x14ac:dyDescent="0.25">
      <c r="C189" s="14"/>
    </row>
    <row r="190" spans="3:3" x14ac:dyDescent="0.25">
      <c r="C190" s="14"/>
    </row>
    <row r="191" spans="3:3" x14ac:dyDescent="0.25">
      <c r="C191" s="14"/>
    </row>
    <row r="192" spans="3:3" x14ac:dyDescent="0.25">
      <c r="C192" s="14"/>
    </row>
    <row r="193" spans="3:3" x14ac:dyDescent="0.25">
      <c r="C193" s="14"/>
    </row>
    <row r="194" spans="3:3" x14ac:dyDescent="0.25">
      <c r="C194" s="14"/>
    </row>
    <row r="195" spans="3:3" x14ac:dyDescent="0.25">
      <c r="C195" s="14"/>
    </row>
    <row r="196" spans="3:3" x14ac:dyDescent="0.25">
      <c r="C196" s="14"/>
    </row>
    <row r="197" spans="3:3" x14ac:dyDescent="0.25">
      <c r="C197" s="14"/>
    </row>
    <row r="198" spans="3:3" x14ac:dyDescent="0.25">
      <c r="C198" s="14"/>
    </row>
    <row r="199" spans="3:3" x14ac:dyDescent="0.25">
      <c r="C199" s="14"/>
    </row>
    <row r="200" spans="3:3" x14ac:dyDescent="0.25">
      <c r="C200" s="14"/>
    </row>
    <row r="201" spans="3:3" x14ac:dyDescent="0.25">
      <c r="C201" s="14"/>
    </row>
    <row r="202" spans="3:3" x14ac:dyDescent="0.25">
      <c r="C202" s="14"/>
    </row>
    <row r="203" spans="3:3" x14ac:dyDescent="0.25">
      <c r="C203" s="14"/>
    </row>
    <row r="204" spans="3:3" x14ac:dyDescent="0.25">
      <c r="C204" s="14"/>
    </row>
    <row r="205" spans="3:3" x14ac:dyDescent="0.25">
      <c r="C205" s="14"/>
    </row>
    <row r="206" spans="3:3" x14ac:dyDescent="0.25">
      <c r="C206" s="14"/>
    </row>
    <row r="207" spans="3:3" x14ac:dyDescent="0.25">
      <c r="C207" s="14"/>
    </row>
    <row r="208" spans="3:3" x14ac:dyDescent="0.25">
      <c r="C208" s="14"/>
    </row>
    <row r="209" spans="3:3" x14ac:dyDescent="0.25">
      <c r="C209" s="14"/>
    </row>
    <row r="210" spans="3:3" x14ac:dyDescent="0.25">
      <c r="C210" s="14"/>
    </row>
    <row r="211" spans="3:3" x14ac:dyDescent="0.25">
      <c r="C211" s="14"/>
    </row>
    <row r="212" spans="3:3" x14ac:dyDescent="0.25">
      <c r="C212" s="14"/>
    </row>
    <row r="213" spans="3:3" x14ac:dyDescent="0.25">
      <c r="C213" s="14"/>
    </row>
    <row r="214" spans="3:3" x14ac:dyDescent="0.25">
      <c r="C214" s="14"/>
    </row>
    <row r="215" spans="3:3" x14ac:dyDescent="0.25">
      <c r="C215" s="14"/>
    </row>
    <row r="216" spans="3:3" x14ac:dyDescent="0.25">
      <c r="C216" s="14"/>
    </row>
    <row r="217" spans="3:3" x14ac:dyDescent="0.25">
      <c r="C217" s="14"/>
    </row>
    <row r="218" spans="3:3" x14ac:dyDescent="0.25">
      <c r="C218" s="14"/>
    </row>
    <row r="219" spans="3:3" x14ac:dyDescent="0.25">
      <c r="C219" s="14"/>
    </row>
    <row r="220" spans="3:3" x14ac:dyDescent="0.25">
      <c r="C220" s="14"/>
    </row>
    <row r="221" spans="3:3" x14ac:dyDescent="0.25">
      <c r="C221" s="14"/>
    </row>
    <row r="222" spans="3:3" x14ac:dyDescent="0.25">
      <c r="C222" s="14"/>
    </row>
    <row r="223" spans="3:3" x14ac:dyDescent="0.25">
      <c r="C223" s="14"/>
    </row>
    <row r="224" spans="3:3" x14ac:dyDescent="0.25">
      <c r="C224" s="14"/>
    </row>
    <row r="225" spans="3:3" x14ac:dyDescent="0.25">
      <c r="C225" s="14"/>
    </row>
    <row r="226" spans="3:3" x14ac:dyDescent="0.25">
      <c r="C226" s="14"/>
    </row>
    <row r="227" spans="3:3" x14ac:dyDescent="0.25">
      <c r="C227" s="14"/>
    </row>
    <row r="228" spans="3:3" x14ac:dyDescent="0.25">
      <c r="C228" s="14"/>
    </row>
    <row r="229" spans="3:3" x14ac:dyDescent="0.25">
      <c r="C229" s="14"/>
    </row>
    <row r="230" spans="3:3" x14ac:dyDescent="0.25">
      <c r="C230" s="14"/>
    </row>
    <row r="231" spans="3:3" x14ac:dyDescent="0.25">
      <c r="C231" s="14"/>
    </row>
    <row r="232" spans="3:3" x14ac:dyDescent="0.25">
      <c r="C232" s="14"/>
    </row>
    <row r="233" spans="3:3" x14ac:dyDescent="0.25">
      <c r="C233" s="14"/>
    </row>
    <row r="234" spans="3:3" x14ac:dyDescent="0.25">
      <c r="C234" s="14"/>
    </row>
    <row r="235" spans="3:3" x14ac:dyDescent="0.25">
      <c r="C235" s="14"/>
    </row>
    <row r="236" spans="3:3" x14ac:dyDescent="0.25">
      <c r="C236" s="14"/>
    </row>
    <row r="237" spans="3:3" x14ac:dyDescent="0.25">
      <c r="C237" s="14"/>
    </row>
    <row r="238" spans="3:3" x14ac:dyDescent="0.25">
      <c r="C238" s="14"/>
    </row>
    <row r="239" spans="3:3" x14ac:dyDescent="0.25">
      <c r="C239" s="14"/>
    </row>
    <row r="240" spans="3:3" x14ac:dyDescent="0.25">
      <c r="C240" s="14"/>
    </row>
    <row r="241" spans="3:3" x14ac:dyDescent="0.25">
      <c r="C241" s="14"/>
    </row>
    <row r="242" spans="3:3" x14ac:dyDescent="0.25">
      <c r="C242" s="14"/>
    </row>
    <row r="243" spans="3:3" x14ac:dyDescent="0.25">
      <c r="C243" s="14"/>
    </row>
    <row r="244" spans="3:3" x14ac:dyDescent="0.25">
      <c r="C244" s="14"/>
    </row>
    <row r="245" spans="3:3" x14ac:dyDescent="0.25">
      <c r="C245" s="14"/>
    </row>
    <row r="246" spans="3:3" x14ac:dyDescent="0.25">
      <c r="C246" s="14"/>
    </row>
    <row r="247" spans="3:3" x14ac:dyDescent="0.25">
      <c r="C247" s="14"/>
    </row>
    <row r="248" spans="3:3" x14ac:dyDescent="0.25">
      <c r="C248" s="14"/>
    </row>
    <row r="249" spans="3:3" x14ac:dyDescent="0.25">
      <c r="C249" s="14"/>
    </row>
    <row r="250" spans="3:3" x14ac:dyDescent="0.25">
      <c r="C250" s="14"/>
    </row>
    <row r="251" spans="3:3" x14ac:dyDescent="0.25">
      <c r="C251" s="14"/>
    </row>
    <row r="252" spans="3:3" x14ac:dyDescent="0.25">
      <c r="C252" s="14"/>
    </row>
    <row r="253" spans="3:3" x14ac:dyDescent="0.25">
      <c r="C253" s="14"/>
    </row>
    <row r="254" spans="3:3" x14ac:dyDescent="0.25">
      <c r="C254" s="14"/>
    </row>
    <row r="255" spans="3:3" x14ac:dyDescent="0.25">
      <c r="C255" s="14"/>
    </row>
    <row r="256" spans="3:3" x14ac:dyDescent="0.25">
      <c r="C256" s="14"/>
    </row>
    <row r="257" spans="3:3" x14ac:dyDescent="0.25">
      <c r="C257" s="14"/>
    </row>
    <row r="258" spans="3:3" x14ac:dyDescent="0.25">
      <c r="C258" s="14"/>
    </row>
    <row r="259" spans="3:3" x14ac:dyDescent="0.25">
      <c r="C259" s="14"/>
    </row>
    <row r="260" spans="3:3" x14ac:dyDescent="0.25">
      <c r="C260" s="14"/>
    </row>
    <row r="261" spans="3:3" x14ac:dyDescent="0.25">
      <c r="C261" s="14"/>
    </row>
    <row r="262" spans="3:3" x14ac:dyDescent="0.25">
      <c r="C262" s="14"/>
    </row>
    <row r="263" spans="3:3" x14ac:dyDescent="0.25">
      <c r="C263" s="14"/>
    </row>
    <row r="264" spans="3:3" x14ac:dyDescent="0.25">
      <c r="C264" s="14"/>
    </row>
    <row r="265" spans="3:3" x14ac:dyDescent="0.25">
      <c r="C265" s="14"/>
    </row>
    <row r="266" spans="3:3" x14ac:dyDescent="0.25">
      <c r="C266" s="14"/>
    </row>
    <row r="267" spans="3:3" x14ac:dyDescent="0.25">
      <c r="C267" s="14"/>
    </row>
    <row r="268" spans="3:3" x14ac:dyDescent="0.25">
      <c r="C268" s="14"/>
    </row>
    <row r="269" spans="3:3" x14ac:dyDescent="0.25">
      <c r="C269" s="14"/>
    </row>
    <row r="270" spans="3:3" x14ac:dyDescent="0.25">
      <c r="C270" s="14"/>
    </row>
    <row r="271" spans="3:3" x14ac:dyDescent="0.25">
      <c r="C271" s="14"/>
    </row>
    <row r="272" spans="3:3" x14ac:dyDescent="0.25">
      <c r="C272" s="14"/>
    </row>
    <row r="273" spans="3:3" x14ac:dyDescent="0.25">
      <c r="C273" s="14"/>
    </row>
    <row r="274" spans="3:3" x14ac:dyDescent="0.25">
      <c r="C274" s="14"/>
    </row>
    <row r="275" spans="3:3" x14ac:dyDescent="0.25">
      <c r="C275" s="14"/>
    </row>
    <row r="276" spans="3:3" x14ac:dyDescent="0.25">
      <c r="C276" s="14"/>
    </row>
    <row r="277" spans="3:3" x14ac:dyDescent="0.25">
      <c r="C277" s="14"/>
    </row>
    <row r="278" spans="3:3" x14ac:dyDescent="0.25">
      <c r="C278" s="14"/>
    </row>
    <row r="279" spans="3:3" x14ac:dyDescent="0.25">
      <c r="C279" s="14"/>
    </row>
    <row r="280" spans="3:3" x14ac:dyDescent="0.25">
      <c r="C280" s="14"/>
    </row>
    <row r="281" spans="3:3" x14ac:dyDescent="0.25">
      <c r="C281" s="14"/>
    </row>
    <row r="282" spans="3:3" x14ac:dyDescent="0.25">
      <c r="C282" s="14"/>
    </row>
    <row r="283" spans="3:3" x14ac:dyDescent="0.25">
      <c r="C283" s="14"/>
    </row>
    <row r="284" spans="3:3" x14ac:dyDescent="0.25">
      <c r="C284" s="14"/>
    </row>
    <row r="285" spans="3:3" x14ac:dyDescent="0.25">
      <c r="C285" s="14"/>
    </row>
    <row r="286" spans="3:3" x14ac:dyDescent="0.25">
      <c r="C286" s="14"/>
    </row>
    <row r="287" spans="3:3" x14ac:dyDescent="0.25">
      <c r="C287" s="14"/>
    </row>
    <row r="288" spans="3:3" x14ac:dyDescent="0.25">
      <c r="C288" s="14"/>
    </row>
    <row r="289" spans="3:3" x14ac:dyDescent="0.25">
      <c r="C289" s="14"/>
    </row>
    <row r="290" spans="3:3" x14ac:dyDescent="0.25">
      <c r="C290" s="14"/>
    </row>
    <row r="291" spans="3:3" x14ac:dyDescent="0.25">
      <c r="C291" s="14"/>
    </row>
    <row r="292" spans="3:3" x14ac:dyDescent="0.25">
      <c r="C292" s="14"/>
    </row>
    <row r="293" spans="3:3" x14ac:dyDescent="0.25">
      <c r="C293" s="14"/>
    </row>
    <row r="294" spans="3:3" x14ac:dyDescent="0.25">
      <c r="C294" s="14"/>
    </row>
    <row r="295" spans="3:3" x14ac:dyDescent="0.25">
      <c r="C295" s="14"/>
    </row>
    <row r="296" spans="3:3" x14ac:dyDescent="0.25">
      <c r="C296" s="14"/>
    </row>
    <row r="297" spans="3:3" x14ac:dyDescent="0.25">
      <c r="C297" s="14"/>
    </row>
    <row r="298" spans="3:3" x14ac:dyDescent="0.25">
      <c r="C298" s="14"/>
    </row>
    <row r="299" spans="3:3" x14ac:dyDescent="0.25">
      <c r="C299" s="14"/>
    </row>
    <row r="300" spans="3:3" x14ac:dyDescent="0.25">
      <c r="C300" s="14"/>
    </row>
    <row r="301" spans="3:3" x14ac:dyDescent="0.25">
      <c r="C301" s="14"/>
    </row>
    <row r="302" spans="3:3" x14ac:dyDescent="0.25">
      <c r="C302" s="14"/>
    </row>
    <row r="303" spans="3:3" x14ac:dyDescent="0.25">
      <c r="C303" s="14"/>
    </row>
    <row r="304" spans="3:3" x14ac:dyDescent="0.25">
      <c r="C304" s="14"/>
    </row>
    <row r="305" spans="3:3" x14ac:dyDescent="0.25">
      <c r="C305" s="14"/>
    </row>
    <row r="306" spans="3:3" x14ac:dyDescent="0.25">
      <c r="C306" s="14"/>
    </row>
    <row r="307" spans="3:3" x14ac:dyDescent="0.25">
      <c r="C307" s="14"/>
    </row>
    <row r="308" spans="3:3" x14ac:dyDescent="0.25">
      <c r="C308" s="14"/>
    </row>
    <row r="309" spans="3:3" x14ac:dyDescent="0.25">
      <c r="C309" s="14"/>
    </row>
    <row r="310" spans="3:3" x14ac:dyDescent="0.25">
      <c r="C310" s="14"/>
    </row>
    <row r="311" spans="3:3" x14ac:dyDescent="0.25">
      <c r="C311" s="14"/>
    </row>
    <row r="312" spans="3:3" x14ac:dyDescent="0.25">
      <c r="C312" s="14"/>
    </row>
    <row r="313" spans="3:3" x14ac:dyDescent="0.25">
      <c r="C313" s="14"/>
    </row>
    <row r="314" spans="3:3" x14ac:dyDescent="0.25">
      <c r="C314" s="14"/>
    </row>
    <row r="315" spans="3:3" x14ac:dyDescent="0.25">
      <c r="C315" s="14"/>
    </row>
    <row r="316" spans="3:3" x14ac:dyDescent="0.25">
      <c r="C316" s="14"/>
    </row>
    <row r="317" spans="3:3" x14ac:dyDescent="0.25">
      <c r="C317" s="14"/>
    </row>
    <row r="318" spans="3:3" x14ac:dyDescent="0.25">
      <c r="C318" s="14"/>
    </row>
    <row r="319" spans="3:3" x14ac:dyDescent="0.25">
      <c r="C319" s="14"/>
    </row>
    <row r="320" spans="3:3" x14ac:dyDescent="0.25">
      <c r="C320" s="14"/>
    </row>
    <row r="321" spans="3:3" x14ac:dyDescent="0.25">
      <c r="C321" s="14"/>
    </row>
    <row r="322" spans="3:3" x14ac:dyDescent="0.25">
      <c r="C322" s="14"/>
    </row>
    <row r="323" spans="3:3" x14ac:dyDescent="0.25">
      <c r="C323" s="14"/>
    </row>
    <row r="324" spans="3:3" x14ac:dyDescent="0.25">
      <c r="C324" s="14"/>
    </row>
    <row r="325" spans="3:3" x14ac:dyDescent="0.25">
      <c r="C325" s="14"/>
    </row>
    <row r="326" spans="3:3" x14ac:dyDescent="0.25">
      <c r="C326" s="14"/>
    </row>
    <row r="327" spans="3:3" x14ac:dyDescent="0.25">
      <c r="C327" s="14"/>
    </row>
    <row r="328" spans="3:3" x14ac:dyDescent="0.25">
      <c r="C328" s="14"/>
    </row>
    <row r="329" spans="3:3" x14ac:dyDescent="0.25">
      <c r="C329" s="14"/>
    </row>
    <row r="330" spans="3:3" x14ac:dyDescent="0.25">
      <c r="C330" s="14"/>
    </row>
    <row r="331" spans="3:3" x14ac:dyDescent="0.25">
      <c r="C331" s="14"/>
    </row>
    <row r="332" spans="3:3" x14ac:dyDescent="0.25">
      <c r="C332" s="14"/>
    </row>
    <row r="333" spans="3:3" x14ac:dyDescent="0.25">
      <c r="C333" s="14"/>
    </row>
    <row r="334" spans="3:3" x14ac:dyDescent="0.25">
      <c r="C334" s="14"/>
    </row>
    <row r="335" spans="3:3" x14ac:dyDescent="0.25">
      <c r="C335" s="14"/>
    </row>
    <row r="336" spans="3:3" x14ac:dyDescent="0.25">
      <c r="C336" s="14"/>
    </row>
    <row r="337" spans="3:3" x14ac:dyDescent="0.25">
      <c r="C337" s="14"/>
    </row>
    <row r="338" spans="3:3" x14ac:dyDescent="0.25">
      <c r="C338" s="14"/>
    </row>
    <row r="339" spans="3:3" x14ac:dyDescent="0.25">
      <c r="C339" s="14"/>
    </row>
    <row r="340" spans="3:3" x14ac:dyDescent="0.25">
      <c r="C340" s="14"/>
    </row>
    <row r="341" spans="3:3" x14ac:dyDescent="0.25">
      <c r="C341" s="14"/>
    </row>
    <row r="342" spans="3:3" x14ac:dyDescent="0.25">
      <c r="C342" s="14"/>
    </row>
    <row r="343" spans="3:3" x14ac:dyDescent="0.25">
      <c r="C343" s="14"/>
    </row>
    <row r="344" spans="3:3" x14ac:dyDescent="0.25">
      <c r="C344" s="14"/>
    </row>
    <row r="345" spans="3:3" x14ac:dyDescent="0.25">
      <c r="C345" s="14"/>
    </row>
    <row r="346" spans="3:3" x14ac:dyDescent="0.25">
      <c r="C346" s="14"/>
    </row>
    <row r="347" spans="3:3" x14ac:dyDescent="0.25">
      <c r="C347" s="14"/>
    </row>
    <row r="348" spans="3:3" x14ac:dyDescent="0.25">
      <c r="C348" s="14"/>
    </row>
    <row r="349" spans="3:3" x14ac:dyDescent="0.25">
      <c r="C349" s="14"/>
    </row>
    <row r="350" spans="3:3" x14ac:dyDescent="0.25">
      <c r="C350" s="14"/>
    </row>
    <row r="351" spans="3:3" x14ac:dyDescent="0.25">
      <c r="C351" s="14"/>
    </row>
    <row r="352" spans="3:3" x14ac:dyDescent="0.25">
      <c r="C352" s="14"/>
    </row>
    <row r="353" spans="3:3" x14ac:dyDescent="0.25">
      <c r="C353" s="14"/>
    </row>
    <row r="354" spans="3:3" x14ac:dyDescent="0.25">
      <c r="C354" s="14"/>
    </row>
    <row r="355" spans="3:3" x14ac:dyDescent="0.25">
      <c r="C355" s="14"/>
    </row>
    <row r="356" spans="3:3" x14ac:dyDescent="0.25">
      <c r="C356" s="14"/>
    </row>
    <row r="357" spans="3:3" x14ac:dyDescent="0.25">
      <c r="C357" s="14"/>
    </row>
    <row r="358" spans="3:3" x14ac:dyDescent="0.25">
      <c r="C358" s="14"/>
    </row>
    <row r="359" spans="3:3" x14ac:dyDescent="0.25">
      <c r="C359" s="14"/>
    </row>
    <row r="360" spans="3:3" x14ac:dyDescent="0.25">
      <c r="C360" s="14"/>
    </row>
    <row r="361" spans="3:3" x14ac:dyDescent="0.25">
      <c r="C361" s="14"/>
    </row>
    <row r="362" spans="3:3" x14ac:dyDescent="0.25">
      <c r="C362" s="14"/>
    </row>
    <row r="363" spans="3:3" x14ac:dyDescent="0.25">
      <c r="C363" s="14"/>
    </row>
    <row r="364" spans="3:3" x14ac:dyDescent="0.25">
      <c r="C364" s="14"/>
    </row>
    <row r="365" spans="3:3" x14ac:dyDescent="0.25">
      <c r="C365" s="14"/>
    </row>
    <row r="366" spans="3:3" x14ac:dyDescent="0.25">
      <c r="C366" s="14"/>
    </row>
    <row r="367" spans="3:3" x14ac:dyDescent="0.25">
      <c r="C367" s="14"/>
    </row>
    <row r="368" spans="3:3" x14ac:dyDescent="0.25">
      <c r="C368" s="14"/>
    </row>
    <row r="369" spans="3:3" x14ac:dyDescent="0.25">
      <c r="C369" s="14"/>
    </row>
    <row r="370" spans="3:3" x14ac:dyDescent="0.25">
      <c r="C370" s="14"/>
    </row>
    <row r="371" spans="3:3" x14ac:dyDescent="0.25">
      <c r="C371" s="14"/>
    </row>
    <row r="372" spans="3:3" x14ac:dyDescent="0.25">
      <c r="C372" s="14"/>
    </row>
    <row r="373" spans="3:3" x14ac:dyDescent="0.25">
      <c r="C373" s="14"/>
    </row>
    <row r="374" spans="3:3" x14ac:dyDescent="0.25">
      <c r="C374" s="14"/>
    </row>
    <row r="375" spans="3:3" x14ac:dyDescent="0.25">
      <c r="C375" s="14"/>
    </row>
    <row r="376" spans="3:3" x14ac:dyDescent="0.25">
      <c r="C376" s="14"/>
    </row>
    <row r="377" spans="3:3" x14ac:dyDescent="0.25">
      <c r="C377" s="14"/>
    </row>
    <row r="378" spans="3:3" x14ac:dyDescent="0.25">
      <c r="C378" s="14"/>
    </row>
    <row r="379" spans="3:3" x14ac:dyDescent="0.25">
      <c r="C379" s="14"/>
    </row>
    <row r="380" spans="3:3" x14ac:dyDescent="0.25">
      <c r="C380" s="14"/>
    </row>
    <row r="381" spans="3:3" x14ac:dyDescent="0.25">
      <c r="C381" s="14"/>
    </row>
    <row r="382" spans="3:3" x14ac:dyDescent="0.25">
      <c r="C382" s="14"/>
    </row>
    <row r="383" spans="3:3" x14ac:dyDescent="0.25">
      <c r="C383" s="14"/>
    </row>
    <row r="384" spans="3:3" x14ac:dyDescent="0.25">
      <c r="C384" s="14"/>
    </row>
    <row r="385" spans="3:3" x14ac:dyDescent="0.25">
      <c r="C385" s="14"/>
    </row>
    <row r="386" spans="3:3" x14ac:dyDescent="0.25">
      <c r="C386" s="14"/>
    </row>
    <row r="387" spans="3:3" x14ac:dyDescent="0.25">
      <c r="C387" s="14"/>
    </row>
    <row r="388" spans="3:3" x14ac:dyDescent="0.25">
      <c r="C388" s="14"/>
    </row>
    <row r="389" spans="3:3" x14ac:dyDescent="0.25">
      <c r="C389" s="14"/>
    </row>
    <row r="390" spans="3:3" x14ac:dyDescent="0.25">
      <c r="C390" s="14"/>
    </row>
    <row r="391" spans="3:3" x14ac:dyDescent="0.25">
      <c r="C391" s="14"/>
    </row>
    <row r="392" spans="3:3" x14ac:dyDescent="0.25">
      <c r="C392" s="14"/>
    </row>
    <row r="393" spans="3:3" x14ac:dyDescent="0.25">
      <c r="C393" s="14"/>
    </row>
    <row r="394" spans="3:3" x14ac:dyDescent="0.25">
      <c r="C394" s="14"/>
    </row>
    <row r="395" spans="3:3" x14ac:dyDescent="0.25">
      <c r="C395" s="14"/>
    </row>
    <row r="396" spans="3:3" x14ac:dyDescent="0.25">
      <c r="C396" s="14"/>
    </row>
    <row r="397" spans="3:3" x14ac:dyDescent="0.25">
      <c r="C397" s="14"/>
    </row>
    <row r="398" spans="3:3" x14ac:dyDescent="0.25">
      <c r="C398" s="14"/>
    </row>
    <row r="399" spans="3:3" x14ac:dyDescent="0.25">
      <c r="C399" s="14"/>
    </row>
    <row r="400" spans="3:3" x14ac:dyDescent="0.25">
      <c r="C400" s="14"/>
    </row>
    <row r="401" spans="3:3" x14ac:dyDescent="0.25">
      <c r="C401" s="14"/>
    </row>
    <row r="402" spans="3:3" x14ac:dyDescent="0.25">
      <c r="C402" s="14"/>
    </row>
    <row r="403" spans="3:3" x14ac:dyDescent="0.25">
      <c r="C403" s="14"/>
    </row>
    <row r="404" spans="3:3" x14ac:dyDescent="0.25">
      <c r="C404" s="14"/>
    </row>
    <row r="405" spans="3:3" x14ac:dyDescent="0.25">
      <c r="C405" s="14"/>
    </row>
    <row r="406" spans="3:3" x14ac:dyDescent="0.25">
      <c r="C406" s="14"/>
    </row>
    <row r="407" spans="3:3" x14ac:dyDescent="0.25">
      <c r="C407" s="14"/>
    </row>
    <row r="408" spans="3:3" x14ac:dyDescent="0.25">
      <c r="C408" s="14"/>
    </row>
    <row r="409" spans="3:3" x14ac:dyDescent="0.25">
      <c r="C409" s="14"/>
    </row>
    <row r="410" spans="3:3" x14ac:dyDescent="0.25">
      <c r="C410" s="14"/>
    </row>
    <row r="411" spans="3:3" x14ac:dyDescent="0.25">
      <c r="C411" s="14"/>
    </row>
    <row r="412" spans="3:3" x14ac:dyDescent="0.25">
      <c r="C412" s="14"/>
    </row>
    <row r="413" spans="3:3" x14ac:dyDescent="0.25">
      <c r="C413" s="14"/>
    </row>
    <row r="414" spans="3:3" x14ac:dyDescent="0.25">
      <c r="C414" s="14"/>
    </row>
    <row r="415" spans="3:3" x14ac:dyDescent="0.25">
      <c r="C415" s="14"/>
    </row>
    <row r="416" spans="3:3" x14ac:dyDescent="0.25">
      <c r="C416" s="14"/>
    </row>
    <row r="417" spans="3:3" x14ac:dyDescent="0.25">
      <c r="C417" s="14"/>
    </row>
    <row r="418" spans="3:3" x14ac:dyDescent="0.25">
      <c r="C418" s="14"/>
    </row>
    <row r="419" spans="3:3" x14ac:dyDescent="0.25">
      <c r="C419" s="14"/>
    </row>
    <row r="420" spans="3:3" x14ac:dyDescent="0.25">
      <c r="C420" s="14"/>
    </row>
    <row r="421" spans="3:3" x14ac:dyDescent="0.25">
      <c r="C421" s="14"/>
    </row>
    <row r="422" spans="3:3" x14ac:dyDescent="0.25">
      <c r="C422" s="14"/>
    </row>
    <row r="423" spans="3:3" x14ac:dyDescent="0.25">
      <c r="C423" s="14"/>
    </row>
    <row r="424" spans="3:3" x14ac:dyDescent="0.25">
      <c r="C424" s="14"/>
    </row>
    <row r="425" spans="3:3" x14ac:dyDescent="0.25">
      <c r="C425" s="14"/>
    </row>
    <row r="426" spans="3:3" x14ac:dyDescent="0.25">
      <c r="C426" s="14"/>
    </row>
    <row r="427" spans="3:3" x14ac:dyDescent="0.25">
      <c r="C427" s="14"/>
    </row>
    <row r="428" spans="3:3" x14ac:dyDescent="0.25">
      <c r="C428" s="14"/>
    </row>
    <row r="429" spans="3:3" x14ac:dyDescent="0.25">
      <c r="C429" s="14"/>
    </row>
    <row r="430" spans="3:3" x14ac:dyDescent="0.25">
      <c r="C430" s="14"/>
    </row>
    <row r="431" spans="3:3" x14ac:dyDescent="0.25">
      <c r="C431" s="14"/>
    </row>
    <row r="432" spans="3:3" x14ac:dyDescent="0.25">
      <c r="C432" s="14"/>
    </row>
    <row r="433" spans="3:3" x14ac:dyDescent="0.25">
      <c r="C433" s="14"/>
    </row>
    <row r="434" spans="3:3" x14ac:dyDescent="0.25">
      <c r="C434" s="14"/>
    </row>
    <row r="435" spans="3:3" x14ac:dyDescent="0.25">
      <c r="C435" s="14"/>
    </row>
    <row r="436" spans="3:3" x14ac:dyDescent="0.25">
      <c r="C436" s="14"/>
    </row>
    <row r="437" spans="3:3" x14ac:dyDescent="0.25">
      <c r="C437" s="14"/>
    </row>
    <row r="438" spans="3:3" x14ac:dyDescent="0.25">
      <c r="C438" s="14"/>
    </row>
    <row r="439" spans="3:3" x14ac:dyDescent="0.25">
      <c r="C439" s="14"/>
    </row>
    <row r="440" spans="3:3" x14ac:dyDescent="0.25">
      <c r="C440" s="14"/>
    </row>
    <row r="441" spans="3:3" x14ac:dyDescent="0.25">
      <c r="C441" s="14"/>
    </row>
    <row r="442" spans="3:3" x14ac:dyDescent="0.25">
      <c r="C442" s="14"/>
    </row>
    <row r="443" spans="3:3" x14ac:dyDescent="0.25">
      <c r="C443" s="14"/>
    </row>
    <row r="444" spans="3:3" x14ac:dyDescent="0.25">
      <c r="C444" s="14"/>
    </row>
    <row r="445" spans="3:3" x14ac:dyDescent="0.25">
      <c r="C445" s="14"/>
    </row>
    <row r="446" spans="3:3" x14ac:dyDescent="0.25">
      <c r="C446" s="14"/>
    </row>
    <row r="447" spans="3:3" x14ac:dyDescent="0.25">
      <c r="C447" s="14"/>
    </row>
    <row r="448" spans="3:3" x14ac:dyDescent="0.25">
      <c r="C448" s="14"/>
    </row>
    <row r="449" spans="3:3" x14ac:dyDescent="0.25">
      <c r="C449" s="14"/>
    </row>
    <row r="450" spans="3:3" x14ac:dyDescent="0.25">
      <c r="C450" s="14"/>
    </row>
    <row r="451" spans="3:3" x14ac:dyDescent="0.25">
      <c r="C451" s="14"/>
    </row>
    <row r="452" spans="3:3" x14ac:dyDescent="0.25">
      <c r="C452" s="14"/>
    </row>
    <row r="453" spans="3:3" x14ac:dyDescent="0.25">
      <c r="C453" s="14"/>
    </row>
    <row r="454" spans="3:3" x14ac:dyDescent="0.25">
      <c r="C454" s="14"/>
    </row>
    <row r="455" spans="3:3" x14ac:dyDescent="0.25">
      <c r="C455" s="14"/>
    </row>
    <row r="456" spans="3:3" x14ac:dyDescent="0.25">
      <c r="C456" s="14"/>
    </row>
    <row r="457" spans="3:3" x14ac:dyDescent="0.25">
      <c r="C457" s="14"/>
    </row>
    <row r="458" spans="3:3" x14ac:dyDescent="0.25">
      <c r="C458" s="14"/>
    </row>
    <row r="459" spans="3:3" x14ac:dyDescent="0.25">
      <c r="C459" s="14"/>
    </row>
    <row r="460" spans="3:3" x14ac:dyDescent="0.25">
      <c r="C460" s="14"/>
    </row>
    <row r="461" spans="3:3" x14ac:dyDescent="0.25">
      <c r="C461" s="14"/>
    </row>
    <row r="462" spans="3:3" x14ac:dyDescent="0.25">
      <c r="C462" s="14"/>
    </row>
    <row r="463" spans="3:3" x14ac:dyDescent="0.25">
      <c r="C463" s="14"/>
    </row>
    <row r="464" spans="3:3" x14ac:dyDescent="0.25">
      <c r="C464" s="14"/>
    </row>
    <row r="465" spans="3:3" x14ac:dyDescent="0.25">
      <c r="C465" s="14"/>
    </row>
    <row r="466" spans="3:3" x14ac:dyDescent="0.25">
      <c r="C466" s="14"/>
    </row>
    <row r="467" spans="3:3" x14ac:dyDescent="0.25">
      <c r="C467" s="14"/>
    </row>
    <row r="468" spans="3:3" x14ac:dyDescent="0.25">
      <c r="C468" s="14"/>
    </row>
    <row r="469" spans="3:3" x14ac:dyDescent="0.25">
      <c r="C469" s="14"/>
    </row>
    <row r="470" spans="3:3" x14ac:dyDescent="0.25">
      <c r="C470" s="14"/>
    </row>
    <row r="471" spans="3:3" x14ac:dyDescent="0.25">
      <c r="C471" s="14"/>
    </row>
    <row r="472" spans="3:3" x14ac:dyDescent="0.25">
      <c r="C472" s="14"/>
    </row>
    <row r="473" spans="3:3" x14ac:dyDescent="0.25">
      <c r="C473" s="14"/>
    </row>
    <row r="474" spans="3:3" x14ac:dyDescent="0.25">
      <c r="C474" s="14"/>
    </row>
    <row r="475" spans="3:3" x14ac:dyDescent="0.25">
      <c r="C475" s="14"/>
    </row>
    <row r="476" spans="3:3" x14ac:dyDescent="0.25">
      <c r="C476" s="14"/>
    </row>
    <row r="477" spans="3:3" x14ac:dyDescent="0.25">
      <c r="C477" s="14"/>
    </row>
    <row r="478" spans="3:3" x14ac:dyDescent="0.25">
      <c r="C478" s="14"/>
    </row>
    <row r="479" spans="3:3" x14ac:dyDescent="0.25">
      <c r="C479" s="14"/>
    </row>
    <row r="480" spans="3:3" x14ac:dyDescent="0.25">
      <c r="C480" s="14"/>
    </row>
    <row r="481" spans="3:3" x14ac:dyDescent="0.25">
      <c r="C481" s="14"/>
    </row>
    <row r="482" spans="3:3" x14ac:dyDescent="0.25">
      <c r="C482" s="14"/>
    </row>
    <row r="483" spans="3:3" x14ac:dyDescent="0.25">
      <c r="C483" s="14"/>
    </row>
    <row r="484" spans="3:3" x14ac:dyDescent="0.25">
      <c r="C484" s="14"/>
    </row>
    <row r="485" spans="3:3" x14ac:dyDescent="0.25">
      <c r="C485" s="14"/>
    </row>
    <row r="486" spans="3:3" x14ac:dyDescent="0.25">
      <c r="C486" s="14"/>
    </row>
    <row r="487" spans="3:3" x14ac:dyDescent="0.25">
      <c r="C487" s="14"/>
    </row>
    <row r="488" spans="3:3" x14ac:dyDescent="0.25">
      <c r="C488" s="14"/>
    </row>
    <row r="489" spans="3:3" x14ac:dyDescent="0.25">
      <c r="C489" s="14"/>
    </row>
    <row r="490" spans="3:3" x14ac:dyDescent="0.25">
      <c r="C490" s="14"/>
    </row>
    <row r="491" spans="3:3" x14ac:dyDescent="0.25">
      <c r="C491" s="14"/>
    </row>
    <row r="492" spans="3:3" x14ac:dyDescent="0.25">
      <c r="C492" s="14"/>
    </row>
    <row r="493" spans="3:3" x14ac:dyDescent="0.25">
      <c r="C493" s="14"/>
    </row>
    <row r="494" spans="3:3" x14ac:dyDescent="0.25">
      <c r="C494" s="14"/>
    </row>
    <row r="495" spans="3:3" x14ac:dyDescent="0.25">
      <c r="C495" s="14"/>
    </row>
    <row r="496" spans="3:3" x14ac:dyDescent="0.25">
      <c r="C496" s="14"/>
    </row>
    <row r="497" spans="3:3" x14ac:dyDescent="0.25">
      <c r="C497" s="14"/>
    </row>
    <row r="498" spans="3:3" x14ac:dyDescent="0.25">
      <c r="C498" s="14"/>
    </row>
    <row r="499" spans="3:3" x14ac:dyDescent="0.25">
      <c r="C499" s="14"/>
    </row>
    <row r="500" spans="3:3" x14ac:dyDescent="0.25">
      <c r="C500" s="14"/>
    </row>
    <row r="501" spans="3:3" x14ac:dyDescent="0.25">
      <c r="C501" s="14"/>
    </row>
    <row r="502" spans="3:3" x14ac:dyDescent="0.25">
      <c r="C502" s="14"/>
    </row>
    <row r="503" spans="3:3" x14ac:dyDescent="0.25">
      <c r="C503" s="14"/>
    </row>
    <row r="504" spans="3:3" x14ac:dyDescent="0.25">
      <c r="C504" s="14"/>
    </row>
    <row r="505" spans="3:3" x14ac:dyDescent="0.25">
      <c r="C505" s="14"/>
    </row>
    <row r="506" spans="3:3" x14ac:dyDescent="0.25">
      <c r="C506" s="14"/>
    </row>
    <row r="507" spans="3:3" x14ac:dyDescent="0.25">
      <c r="C507" s="14"/>
    </row>
    <row r="508" spans="3:3" x14ac:dyDescent="0.25">
      <c r="C508" s="14"/>
    </row>
    <row r="509" spans="3:3" x14ac:dyDescent="0.25">
      <c r="C509" s="14"/>
    </row>
    <row r="510" spans="3:3" x14ac:dyDescent="0.25">
      <c r="C510" s="14"/>
    </row>
    <row r="511" spans="3:3" x14ac:dyDescent="0.25">
      <c r="C511" s="14"/>
    </row>
    <row r="512" spans="3:3" x14ac:dyDescent="0.25">
      <c r="C512" s="14"/>
    </row>
    <row r="513" spans="3:3" x14ac:dyDescent="0.25">
      <c r="C513" s="14"/>
    </row>
    <row r="514" spans="3:3" x14ac:dyDescent="0.25">
      <c r="C514" s="14"/>
    </row>
    <row r="515" spans="3:3" x14ac:dyDescent="0.25">
      <c r="C515" s="14"/>
    </row>
    <row r="516" spans="3:3" x14ac:dyDescent="0.25">
      <c r="C516" s="14"/>
    </row>
    <row r="517" spans="3:3" x14ac:dyDescent="0.25">
      <c r="C517" s="14"/>
    </row>
    <row r="518" spans="3:3" x14ac:dyDescent="0.25">
      <c r="C518" s="14"/>
    </row>
    <row r="519" spans="3:3" x14ac:dyDescent="0.25">
      <c r="C519" s="14"/>
    </row>
    <row r="520" spans="3:3" x14ac:dyDescent="0.25">
      <c r="C520" s="14"/>
    </row>
    <row r="521" spans="3:3" x14ac:dyDescent="0.25">
      <c r="C521" s="14"/>
    </row>
    <row r="522" spans="3:3" x14ac:dyDescent="0.25">
      <c r="C522" s="14"/>
    </row>
    <row r="523" spans="3:3" x14ac:dyDescent="0.25">
      <c r="C523" s="14"/>
    </row>
    <row r="524" spans="3:3" x14ac:dyDescent="0.25">
      <c r="C524" s="14"/>
    </row>
    <row r="525" spans="3:3" x14ac:dyDescent="0.25">
      <c r="C525" s="14"/>
    </row>
    <row r="526" spans="3:3" x14ac:dyDescent="0.25">
      <c r="C526" s="14"/>
    </row>
    <row r="527" spans="3:3" x14ac:dyDescent="0.25">
      <c r="C527" s="14"/>
    </row>
    <row r="528" spans="3:3" x14ac:dyDescent="0.25">
      <c r="C528" s="14"/>
    </row>
    <row r="529" spans="3:3" x14ac:dyDescent="0.25">
      <c r="C529" s="14"/>
    </row>
    <row r="530" spans="3:3" x14ac:dyDescent="0.25">
      <c r="C530" s="14"/>
    </row>
    <row r="531" spans="3:3" x14ac:dyDescent="0.25">
      <c r="C531" s="14"/>
    </row>
    <row r="532" spans="3:3" x14ac:dyDescent="0.25">
      <c r="C532" s="14"/>
    </row>
    <row r="533" spans="3:3" x14ac:dyDescent="0.25">
      <c r="C533" s="14"/>
    </row>
    <row r="534" spans="3:3" x14ac:dyDescent="0.25">
      <c r="C534" s="14"/>
    </row>
    <row r="535" spans="3:3" x14ac:dyDescent="0.25">
      <c r="C535" s="14"/>
    </row>
    <row r="536" spans="3:3" x14ac:dyDescent="0.25">
      <c r="C536" s="14"/>
    </row>
    <row r="537" spans="3:3" x14ac:dyDescent="0.25">
      <c r="C537" s="14"/>
    </row>
    <row r="538" spans="3:3" x14ac:dyDescent="0.25">
      <c r="C538" s="14"/>
    </row>
    <row r="539" spans="3:3" x14ac:dyDescent="0.25">
      <c r="C539" s="14"/>
    </row>
    <row r="540" spans="3:3" x14ac:dyDescent="0.25">
      <c r="C540" s="14"/>
    </row>
    <row r="541" spans="3:3" x14ac:dyDescent="0.25">
      <c r="C541" s="14"/>
    </row>
    <row r="542" spans="3:3" x14ac:dyDescent="0.25">
      <c r="C542" s="14"/>
    </row>
    <row r="543" spans="3:3" x14ac:dyDescent="0.25">
      <c r="C543" s="14"/>
    </row>
    <row r="544" spans="3:3" x14ac:dyDescent="0.25">
      <c r="C544" s="14"/>
    </row>
    <row r="545" spans="3:3" x14ac:dyDescent="0.25">
      <c r="C545" s="14"/>
    </row>
    <row r="546" spans="3:3" x14ac:dyDescent="0.25">
      <c r="C546" s="14"/>
    </row>
    <row r="547" spans="3:3" x14ac:dyDescent="0.25">
      <c r="C547" s="14"/>
    </row>
    <row r="548" spans="3:3" x14ac:dyDescent="0.25">
      <c r="C548" s="14"/>
    </row>
    <row r="549" spans="3:3" x14ac:dyDescent="0.25">
      <c r="C549" s="14"/>
    </row>
    <row r="550" spans="3:3" x14ac:dyDescent="0.25">
      <c r="C550" s="14"/>
    </row>
    <row r="551" spans="3:3" x14ac:dyDescent="0.25">
      <c r="C551" s="14"/>
    </row>
    <row r="552" spans="3:3" x14ac:dyDescent="0.25">
      <c r="C552" s="14"/>
    </row>
    <row r="553" spans="3:3" x14ac:dyDescent="0.25">
      <c r="C553" s="14"/>
    </row>
    <row r="554" spans="3:3" x14ac:dyDescent="0.25">
      <c r="C554" s="14"/>
    </row>
    <row r="555" spans="3:3" x14ac:dyDescent="0.25">
      <c r="C555" s="14"/>
    </row>
    <row r="556" spans="3:3" x14ac:dyDescent="0.25">
      <c r="C556" s="14"/>
    </row>
    <row r="557" spans="3:3" x14ac:dyDescent="0.25">
      <c r="C557" s="14"/>
    </row>
    <row r="558" spans="3:3" x14ac:dyDescent="0.25">
      <c r="C558" s="14"/>
    </row>
    <row r="559" spans="3:3" x14ac:dyDescent="0.25">
      <c r="C559" s="14"/>
    </row>
    <row r="560" spans="3:3" x14ac:dyDescent="0.25">
      <c r="C560" s="14"/>
    </row>
    <row r="561" spans="3:3" x14ac:dyDescent="0.25">
      <c r="C561" s="14"/>
    </row>
    <row r="562" spans="3:3" x14ac:dyDescent="0.25">
      <c r="C562" s="14"/>
    </row>
    <row r="563" spans="3:3" x14ac:dyDescent="0.25">
      <c r="C563" s="14"/>
    </row>
    <row r="564" spans="3:3" x14ac:dyDescent="0.25">
      <c r="C564" s="14"/>
    </row>
    <row r="565" spans="3:3" x14ac:dyDescent="0.25">
      <c r="C565" s="14"/>
    </row>
    <row r="566" spans="3:3" x14ac:dyDescent="0.25">
      <c r="C566" s="14"/>
    </row>
    <row r="567" spans="3:3" x14ac:dyDescent="0.25">
      <c r="C567" s="14"/>
    </row>
    <row r="568" spans="3:3" x14ac:dyDescent="0.25">
      <c r="C568" s="14"/>
    </row>
    <row r="569" spans="3:3" x14ac:dyDescent="0.25">
      <c r="C569" s="14"/>
    </row>
    <row r="570" spans="3:3" x14ac:dyDescent="0.25">
      <c r="C570" s="14"/>
    </row>
    <row r="571" spans="3:3" x14ac:dyDescent="0.25">
      <c r="C571" s="14"/>
    </row>
    <row r="572" spans="3:3" x14ac:dyDescent="0.25">
      <c r="C572" s="14"/>
    </row>
    <row r="573" spans="3:3" x14ac:dyDescent="0.25">
      <c r="C573" s="14"/>
    </row>
    <row r="574" spans="3:3" x14ac:dyDescent="0.25">
      <c r="C574" s="14"/>
    </row>
    <row r="575" spans="3:3" x14ac:dyDescent="0.25">
      <c r="C575" s="14"/>
    </row>
    <row r="576" spans="3:3" x14ac:dyDescent="0.25">
      <c r="C576" s="14"/>
    </row>
    <row r="577" spans="3:3" x14ac:dyDescent="0.25">
      <c r="C577" s="14"/>
    </row>
    <row r="578" spans="3:3" x14ac:dyDescent="0.25">
      <c r="C578" s="14"/>
    </row>
    <row r="579" spans="3:3" x14ac:dyDescent="0.25">
      <c r="C579" s="14"/>
    </row>
    <row r="580" spans="3:3" x14ac:dyDescent="0.25">
      <c r="C580" s="14"/>
    </row>
    <row r="581" spans="3:3" x14ac:dyDescent="0.25">
      <c r="C581" s="14"/>
    </row>
    <row r="582" spans="3:3" x14ac:dyDescent="0.25">
      <c r="C582" s="14"/>
    </row>
    <row r="583" spans="3:3" x14ac:dyDescent="0.25">
      <c r="C583" s="14"/>
    </row>
    <row r="584" spans="3:3" x14ac:dyDescent="0.25">
      <c r="C584" s="14"/>
    </row>
    <row r="585" spans="3:3" x14ac:dyDescent="0.25">
      <c r="C585" s="14"/>
    </row>
    <row r="586" spans="3:3" x14ac:dyDescent="0.25">
      <c r="C586" s="14"/>
    </row>
    <row r="587" spans="3:3" x14ac:dyDescent="0.25">
      <c r="C587" s="14"/>
    </row>
    <row r="588" spans="3:3" x14ac:dyDescent="0.25">
      <c r="C588" s="14"/>
    </row>
    <row r="589" spans="3:3" x14ac:dyDescent="0.25">
      <c r="C589" s="14"/>
    </row>
    <row r="590" spans="3:3" x14ac:dyDescent="0.25">
      <c r="C590" s="14"/>
    </row>
    <row r="591" spans="3:3" x14ac:dyDescent="0.25">
      <c r="C591" s="14"/>
    </row>
    <row r="592" spans="3:3" x14ac:dyDescent="0.25">
      <c r="C592" s="14"/>
    </row>
    <row r="593" spans="3:3" x14ac:dyDescent="0.25">
      <c r="C593" s="14"/>
    </row>
    <row r="594" spans="3:3" x14ac:dyDescent="0.25">
      <c r="C594" s="14"/>
    </row>
    <row r="595" spans="3:3" x14ac:dyDescent="0.25">
      <c r="C595" s="14"/>
    </row>
    <row r="596" spans="3:3" x14ac:dyDescent="0.25">
      <c r="C596" s="14"/>
    </row>
    <row r="597" spans="3:3" x14ac:dyDescent="0.25">
      <c r="C597" s="14"/>
    </row>
    <row r="598" spans="3:3" x14ac:dyDescent="0.25">
      <c r="C598" s="14"/>
    </row>
    <row r="599" spans="3:3" x14ac:dyDescent="0.25">
      <c r="C599" s="14"/>
    </row>
    <row r="600" spans="3:3" x14ac:dyDescent="0.25">
      <c r="C600" s="14"/>
    </row>
    <row r="601" spans="3:3" x14ac:dyDescent="0.25">
      <c r="C601" s="14"/>
    </row>
    <row r="602" spans="3:3" x14ac:dyDescent="0.25">
      <c r="C602" s="14"/>
    </row>
    <row r="603" spans="3:3" x14ac:dyDescent="0.25">
      <c r="C603" s="14"/>
    </row>
    <row r="604" spans="3:3" x14ac:dyDescent="0.25">
      <c r="C604" s="14"/>
    </row>
    <row r="605" spans="3:3" x14ac:dyDescent="0.25">
      <c r="C605" s="14"/>
    </row>
    <row r="606" spans="3:3" x14ac:dyDescent="0.25">
      <c r="C606" s="14"/>
    </row>
    <row r="607" spans="3:3" x14ac:dyDescent="0.25">
      <c r="C607" s="14"/>
    </row>
    <row r="608" spans="3:3" x14ac:dyDescent="0.25">
      <c r="C608" s="14"/>
    </row>
    <row r="609" spans="3:3" x14ac:dyDescent="0.25">
      <c r="C609" s="14"/>
    </row>
    <row r="610" spans="3:3" x14ac:dyDescent="0.25">
      <c r="C610" s="14"/>
    </row>
    <row r="611" spans="3:3" x14ac:dyDescent="0.25">
      <c r="C611" s="14"/>
    </row>
    <row r="612" spans="3:3" x14ac:dyDescent="0.25">
      <c r="C612" s="14"/>
    </row>
    <row r="613" spans="3:3" x14ac:dyDescent="0.25">
      <c r="C613" s="14"/>
    </row>
    <row r="614" spans="3:3" x14ac:dyDescent="0.25">
      <c r="C614" s="14"/>
    </row>
    <row r="615" spans="3:3" x14ac:dyDescent="0.25">
      <c r="C615" s="14"/>
    </row>
    <row r="616" spans="3:3" x14ac:dyDescent="0.25">
      <c r="C616" s="14"/>
    </row>
    <row r="617" spans="3:3" x14ac:dyDescent="0.25">
      <c r="C617" s="14"/>
    </row>
    <row r="618" spans="3:3" x14ac:dyDescent="0.25">
      <c r="C618" s="14"/>
    </row>
    <row r="619" spans="3:3" x14ac:dyDescent="0.25">
      <c r="C619" s="14"/>
    </row>
    <row r="620" spans="3:3" x14ac:dyDescent="0.25">
      <c r="C620" s="14"/>
    </row>
    <row r="621" spans="3:3" x14ac:dyDescent="0.25">
      <c r="C621" s="14"/>
    </row>
    <row r="622" spans="3:3" x14ac:dyDescent="0.25">
      <c r="C622" s="14"/>
    </row>
    <row r="623" spans="3:3" x14ac:dyDescent="0.25">
      <c r="C623" s="14"/>
    </row>
    <row r="624" spans="3:3" x14ac:dyDescent="0.25">
      <c r="C624" s="14"/>
    </row>
    <row r="625" spans="3:3" x14ac:dyDescent="0.25">
      <c r="C625" s="14"/>
    </row>
    <row r="626" spans="3:3" x14ac:dyDescent="0.25">
      <c r="C626" s="14"/>
    </row>
    <row r="627" spans="3:3" x14ac:dyDescent="0.25">
      <c r="C627" s="14"/>
    </row>
    <row r="628" spans="3:3" x14ac:dyDescent="0.25">
      <c r="C628" s="14"/>
    </row>
    <row r="629" spans="3:3" x14ac:dyDescent="0.25">
      <c r="C629" s="14"/>
    </row>
    <row r="630" spans="3:3" x14ac:dyDescent="0.25">
      <c r="C630" s="14"/>
    </row>
    <row r="631" spans="3:3" x14ac:dyDescent="0.25">
      <c r="C631" s="14"/>
    </row>
    <row r="632" spans="3:3" x14ac:dyDescent="0.25">
      <c r="C632" s="14"/>
    </row>
    <row r="633" spans="3:3" x14ac:dyDescent="0.25">
      <c r="C633" s="14"/>
    </row>
    <row r="634" spans="3:3" x14ac:dyDescent="0.25">
      <c r="C634" s="14"/>
    </row>
    <row r="635" spans="3:3" x14ac:dyDescent="0.25">
      <c r="C635" s="14"/>
    </row>
    <row r="636" spans="3:3" x14ac:dyDescent="0.25">
      <c r="C636" s="14"/>
    </row>
    <row r="637" spans="3:3" x14ac:dyDescent="0.25">
      <c r="C637" s="14"/>
    </row>
    <row r="638" spans="3:3" x14ac:dyDescent="0.25">
      <c r="C638" s="14"/>
    </row>
    <row r="639" spans="3:3" x14ac:dyDescent="0.25">
      <c r="C639" s="14"/>
    </row>
    <row r="640" spans="3:3" x14ac:dyDescent="0.25">
      <c r="C640" s="14"/>
    </row>
    <row r="641" spans="3:3" x14ac:dyDescent="0.25">
      <c r="C641" s="14"/>
    </row>
    <row r="642" spans="3:3" x14ac:dyDescent="0.25">
      <c r="C642" s="14"/>
    </row>
    <row r="643" spans="3:3" x14ac:dyDescent="0.25">
      <c r="C643" s="14"/>
    </row>
    <row r="644" spans="3:3" x14ac:dyDescent="0.25">
      <c r="C644" s="14"/>
    </row>
    <row r="645" spans="3:3" x14ac:dyDescent="0.25">
      <c r="C645" s="14"/>
    </row>
    <row r="646" spans="3:3" x14ac:dyDescent="0.25">
      <c r="C646" s="14"/>
    </row>
    <row r="647" spans="3:3" x14ac:dyDescent="0.25">
      <c r="C647" s="14"/>
    </row>
    <row r="648" spans="3:3" x14ac:dyDescent="0.25">
      <c r="C648" s="14"/>
    </row>
    <row r="649" spans="3:3" x14ac:dyDescent="0.25">
      <c r="C649" s="14"/>
    </row>
    <row r="650" spans="3:3" x14ac:dyDescent="0.25">
      <c r="C650" s="14"/>
    </row>
    <row r="651" spans="3:3" x14ac:dyDescent="0.25">
      <c r="C651" s="14"/>
    </row>
    <row r="652" spans="3:3" x14ac:dyDescent="0.25">
      <c r="C652" s="14"/>
    </row>
    <row r="653" spans="3:3" x14ac:dyDescent="0.25">
      <c r="C653" s="14"/>
    </row>
    <row r="654" spans="3:3" x14ac:dyDescent="0.25">
      <c r="C654" s="14"/>
    </row>
    <row r="655" spans="3:3" x14ac:dyDescent="0.25">
      <c r="C655" s="14"/>
    </row>
    <row r="656" spans="3:3" x14ac:dyDescent="0.25">
      <c r="C656" s="14"/>
    </row>
    <row r="657" spans="3:3" x14ac:dyDescent="0.25">
      <c r="C657" s="14"/>
    </row>
    <row r="658" spans="3:3" x14ac:dyDescent="0.25">
      <c r="C658" s="14"/>
    </row>
    <row r="659" spans="3:3" x14ac:dyDescent="0.25">
      <c r="C659" s="14"/>
    </row>
    <row r="660" spans="3:3" x14ac:dyDescent="0.25">
      <c r="C660" s="14"/>
    </row>
    <row r="661" spans="3:3" x14ac:dyDescent="0.25">
      <c r="C661" s="14"/>
    </row>
    <row r="662" spans="3:3" x14ac:dyDescent="0.25">
      <c r="C662" s="14"/>
    </row>
    <row r="663" spans="3:3" x14ac:dyDescent="0.25">
      <c r="C663" s="14"/>
    </row>
    <row r="664" spans="3:3" x14ac:dyDescent="0.25">
      <c r="C664" s="14"/>
    </row>
    <row r="665" spans="3:3" x14ac:dyDescent="0.25">
      <c r="C665" s="14"/>
    </row>
    <row r="666" spans="3:3" x14ac:dyDescent="0.25">
      <c r="C666" s="14"/>
    </row>
    <row r="667" spans="3:3" x14ac:dyDescent="0.25">
      <c r="C667" s="14"/>
    </row>
    <row r="668" spans="3:3" x14ac:dyDescent="0.25">
      <c r="C668" s="14"/>
    </row>
    <row r="669" spans="3:3" x14ac:dyDescent="0.25">
      <c r="C669" s="14"/>
    </row>
    <row r="670" spans="3:3" x14ac:dyDescent="0.25">
      <c r="C670" s="14"/>
    </row>
    <row r="671" spans="3:3" x14ac:dyDescent="0.25">
      <c r="C671" s="14"/>
    </row>
    <row r="672" spans="3:3" x14ac:dyDescent="0.25">
      <c r="C672" s="14"/>
    </row>
    <row r="673" spans="3:3" x14ac:dyDescent="0.25">
      <c r="C673" s="14"/>
    </row>
    <row r="674" spans="3:3" x14ac:dyDescent="0.25">
      <c r="C674" s="14"/>
    </row>
    <row r="675" spans="3:3" x14ac:dyDescent="0.25">
      <c r="C675" s="14"/>
    </row>
    <row r="676" spans="3:3" x14ac:dyDescent="0.25">
      <c r="C676" s="14"/>
    </row>
    <row r="677" spans="3:3" x14ac:dyDescent="0.25">
      <c r="C677" s="14"/>
    </row>
    <row r="678" spans="3:3" x14ac:dyDescent="0.25">
      <c r="C678" s="14"/>
    </row>
    <row r="679" spans="3:3" x14ac:dyDescent="0.25">
      <c r="C679" s="14"/>
    </row>
    <row r="680" spans="3:3" x14ac:dyDescent="0.25">
      <c r="C680" s="14"/>
    </row>
    <row r="681" spans="3:3" x14ac:dyDescent="0.25">
      <c r="C681" s="14"/>
    </row>
    <row r="682" spans="3:3" x14ac:dyDescent="0.25">
      <c r="C682" s="14"/>
    </row>
    <row r="683" spans="3:3" x14ac:dyDescent="0.25">
      <c r="C683" s="14"/>
    </row>
    <row r="684" spans="3:3" x14ac:dyDescent="0.25">
      <c r="C684" s="14"/>
    </row>
    <row r="685" spans="3:3" x14ac:dyDescent="0.25">
      <c r="C685" s="14"/>
    </row>
    <row r="686" spans="3:3" x14ac:dyDescent="0.25">
      <c r="C686" s="14"/>
    </row>
    <row r="687" spans="3:3" x14ac:dyDescent="0.25">
      <c r="C687" s="14"/>
    </row>
    <row r="688" spans="3:3" x14ac:dyDescent="0.25">
      <c r="C688" s="14"/>
    </row>
    <row r="689" spans="3:3" x14ac:dyDescent="0.25">
      <c r="C689" s="14"/>
    </row>
    <row r="690" spans="3:3" x14ac:dyDescent="0.25">
      <c r="C690" s="14"/>
    </row>
    <row r="691" spans="3:3" x14ac:dyDescent="0.25">
      <c r="C691" s="14"/>
    </row>
    <row r="692" spans="3:3" x14ac:dyDescent="0.25">
      <c r="C692" s="14"/>
    </row>
    <row r="693" spans="3:3" x14ac:dyDescent="0.25">
      <c r="C693" s="14"/>
    </row>
    <row r="694" spans="3:3" x14ac:dyDescent="0.25">
      <c r="C694" s="14"/>
    </row>
    <row r="695" spans="3:3" x14ac:dyDescent="0.25">
      <c r="C695" s="14"/>
    </row>
    <row r="696" spans="3:3" x14ac:dyDescent="0.25">
      <c r="C696" s="14"/>
    </row>
    <row r="697" spans="3:3" x14ac:dyDescent="0.25">
      <c r="C697" s="14"/>
    </row>
    <row r="698" spans="3:3" x14ac:dyDescent="0.25">
      <c r="C698" s="14"/>
    </row>
    <row r="699" spans="3:3" x14ac:dyDescent="0.25">
      <c r="C699" s="14"/>
    </row>
    <row r="700" spans="3:3" x14ac:dyDescent="0.25">
      <c r="C700" s="14"/>
    </row>
    <row r="701" spans="3:3" x14ac:dyDescent="0.25">
      <c r="C701" s="14"/>
    </row>
    <row r="702" spans="3:3" x14ac:dyDescent="0.25">
      <c r="C702" s="14"/>
    </row>
    <row r="703" spans="3:3" x14ac:dyDescent="0.25">
      <c r="C703" s="14"/>
    </row>
    <row r="704" spans="3:3" x14ac:dyDescent="0.25">
      <c r="C704" s="14"/>
    </row>
    <row r="705" spans="3:3" x14ac:dyDescent="0.25">
      <c r="C705" s="14"/>
    </row>
    <row r="706" spans="3:3" x14ac:dyDescent="0.25">
      <c r="C706" s="14"/>
    </row>
    <row r="707" spans="3:3" x14ac:dyDescent="0.25">
      <c r="C707" s="14"/>
    </row>
    <row r="708" spans="3:3" x14ac:dyDescent="0.25">
      <c r="C708" s="14"/>
    </row>
    <row r="709" spans="3:3" x14ac:dyDescent="0.25">
      <c r="C709" s="14"/>
    </row>
    <row r="710" spans="3:3" x14ac:dyDescent="0.25">
      <c r="C710" s="14"/>
    </row>
    <row r="711" spans="3:3" x14ac:dyDescent="0.25">
      <c r="C711" s="14"/>
    </row>
    <row r="712" spans="3:3" x14ac:dyDescent="0.25">
      <c r="C712" s="14"/>
    </row>
    <row r="713" spans="3:3" x14ac:dyDescent="0.25">
      <c r="C713" s="14"/>
    </row>
    <row r="714" spans="3:3" x14ac:dyDescent="0.25">
      <c r="C714" s="14"/>
    </row>
    <row r="715" spans="3:3" x14ac:dyDescent="0.25">
      <c r="C715" s="14"/>
    </row>
    <row r="716" spans="3:3" x14ac:dyDescent="0.25">
      <c r="C716" s="14"/>
    </row>
    <row r="717" spans="3:3" x14ac:dyDescent="0.25">
      <c r="C717" s="14"/>
    </row>
    <row r="718" spans="3:3" x14ac:dyDescent="0.25">
      <c r="C718" s="14"/>
    </row>
    <row r="719" spans="3:3" x14ac:dyDescent="0.25">
      <c r="C719" s="14"/>
    </row>
    <row r="720" spans="3:3" x14ac:dyDescent="0.25">
      <c r="C720" s="14"/>
    </row>
    <row r="721" spans="3:3" x14ac:dyDescent="0.25">
      <c r="C721" s="14"/>
    </row>
    <row r="722" spans="3:3" x14ac:dyDescent="0.25">
      <c r="C722" s="14"/>
    </row>
    <row r="723" spans="3:3" x14ac:dyDescent="0.25">
      <c r="C723" s="14"/>
    </row>
    <row r="724" spans="3:3" x14ac:dyDescent="0.25">
      <c r="C724" s="14"/>
    </row>
    <row r="725" spans="3:3" x14ac:dyDescent="0.25">
      <c r="C725" s="14"/>
    </row>
    <row r="726" spans="3:3" x14ac:dyDescent="0.25">
      <c r="C726" s="14"/>
    </row>
    <row r="727" spans="3:3" x14ac:dyDescent="0.25">
      <c r="C727" s="14"/>
    </row>
    <row r="728" spans="3:3" x14ac:dyDescent="0.25">
      <c r="C728" s="14"/>
    </row>
    <row r="729" spans="3:3" x14ac:dyDescent="0.25">
      <c r="C729" s="14"/>
    </row>
    <row r="730" spans="3:3" x14ac:dyDescent="0.25">
      <c r="C730" s="14"/>
    </row>
    <row r="731" spans="3:3" x14ac:dyDescent="0.25">
      <c r="C731" s="14"/>
    </row>
    <row r="732" spans="3:3" x14ac:dyDescent="0.25">
      <c r="C732" s="14"/>
    </row>
    <row r="733" spans="3:3" x14ac:dyDescent="0.25">
      <c r="C733" s="14"/>
    </row>
    <row r="734" spans="3:3" x14ac:dyDescent="0.25">
      <c r="C734" s="14"/>
    </row>
    <row r="735" spans="3:3" x14ac:dyDescent="0.25">
      <c r="C735" s="14"/>
    </row>
    <row r="736" spans="3:3" x14ac:dyDescent="0.25">
      <c r="C736" s="14"/>
    </row>
    <row r="737" spans="3:3" x14ac:dyDescent="0.25">
      <c r="C737" s="14"/>
    </row>
    <row r="738" spans="3:3" x14ac:dyDescent="0.25">
      <c r="C738" s="14"/>
    </row>
    <row r="739" spans="3:3" x14ac:dyDescent="0.25">
      <c r="C739" s="14"/>
    </row>
    <row r="740" spans="3:3" x14ac:dyDescent="0.25">
      <c r="C740" s="14"/>
    </row>
    <row r="741" spans="3:3" x14ac:dyDescent="0.25">
      <c r="C741" s="14"/>
    </row>
    <row r="742" spans="3:3" x14ac:dyDescent="0.25">
      <c r="C742" s="14"/>
    </row>
    <row r="743" spans="3:3" x14ac:dyDescent="0.25">
      <c r="C743" s="14"/>
    </row>
    <row r="744" spans="3:3" x14ac:dyDescent="0.25">
      <c r="C744" s="14"/>
    </row>
    <row r="745" spans="3:3" x14ac:dyDescent="0.25">
      <c r="C745" s="14"/>
    </row>
    <row r="746" spans="3:3" x14ac:dyDescent="0.25">
      <c r="C746" s="14"/>
    </row>
    <row r="747" spans="3:3" x14ac:dyDescent="0.25">
      <c r="C747" s="14"/>
    </row>
    <row r="748" spans="3:3" x14ac:dyDescent="0.25">
      <c r="C748" s="14"/>
    </row>
    <row r="749" spans="3:3" x14ac:dyDescent="0.25">
      <c r="C749" s="14"/>
    </row>
    <row r="750" spans="3:3" x14ac:dyDescent="0.25">
      <c r="C750" s="14"/>
    </row>
    <row r="751" spans="3:3" x14ac:dyDescent="0.25">
      <c r="C751" s="14"/>
    </row>
    <row r="752" spans="3:3" x14ac:dyDescent="0.25">
      <c r="C752" s="14"/>
    </row>
    <row r="753" spans="3:3" x14ac:dyDescent="0.25">
      <c r="C753" s="14"/>
    </row>
    <row r="754" spans="3:3" x14ac:dyDescent="0.25">
      <c r="C754" s="14"/>
    </row>
    <row r="755" spans="3:3" x14ac:dyDescent="0.25">
      <c r="C755" s="14"/>
    </row>
    <row r="756" spans="3:3" x14ac:dyDescent="0.25">
      <c r="C756" s="14"/>
    </row>
    <row r="757" spans="3:3" x14ac:dyDescent="0.25">
      <c r="C757" s="14"/>
    </row>
    <row r="758" spans="3:3" x14ac:dyDescent="0.25">
      <c r="C758" s="14"/>
    </row>
    <row r="759" spans="3:3" x14ac:dyDescent="0.25">
      <c r="C759" s="14"/>
    </row>
    <row r="760" spans="3:3" x14ac:dyDescent="0.25">
      <c r="C760" s="14"/>
    </row>
    <row r="761" spans="3:3" x14ac:dyDescent="0.25">
      <c r="C761" s="14"/>
    </row>
    <row r="762" spans="3:3" x14ac:dyDescent="0.25">
      <c r="C762" s="14"/>
    </row>
    <row r="763" spans="3:3" x14ac:dyDescent="0.25">
      <c r="C763" s="14"/>
    </row>
    <row r="764" spans="3:3" x14ac:dyDescent="0.25">
      <c r="C764" s="14"/>
    </row>
    <row r="765" spans="3:3" x14ac:dyDescent="0.25">
      <c r="C765" s="14"/>
    </row>
    <row r="766" spans="3:3" x14ac:dyDescent="0.25">
      <c r="C766" s="14"/>
    </row>
    <row r="767" spans="3:3" x14ac:dyDescent="0.25">
      <c r="C767" s="14"/>
    </row>
    <row r="768" spans="3:3" x14ac:dyDescent="0.25">
      <c r="C768" s="14"/>
    </row>
    <row r="769" spans="3:3" x14ac:dyDescent="0.25">
      <c r="C769" s="14"/>
    </row>
    <row r="770" spans="3:3" x14ac:dyDescent="0.25">
      <c r="C770" s="14"/>
    </row>
    <row r="771" spans="3:3" x14ac:dyDescent="0.25">
      <c r="C771" s="14"/>
    </row>
    <row r="772" spans="3:3" x14ac:dyDescent="0.25">
      <c r="C772" s="14"/>
    </row>
    <row r="773" spans="3:3" x14ac:dyDescent="0.25">
      <c r="C773" s="14"/>
    </row>
    <row r="774" spans="3:3" x14ac:dyDescent="0.25">
      <c r="C774" s="14"/>
    </row>
    <row r="775" spans="3:3" x14ac:dyDescent="0.25">
      <c r="C775" s="14"/>
    </row>
    <row r="776" spans="3:3" x14ac:dyDescent="0.25">
      <c r="C776" s="14"/>
    </row>
    <row r="777" spans="3:3" x14ac:dyDescent="0.25">
      <c r="C777" s="14"/>
    </row>
    <row r="778" spans="3:3" x14ac:dyDescent="0.25">
      <c r="C778" s="14"/>
    </row>
    <row r="779" spans="3:3" x14ac:dyDescent="0.25">
      <c r="C779" s="14"/>
    </row>
    <row r="780" spans="3:3" x14ac:dyDescent="0.25">
      <c r="C780" s="14"/>
    </row>
    <row r="781" spans="3:3" x14ac:dyDescent="0.25">
      <c r="C781" s="14"/>
    </row>
    <row r="782" spans="3:3" x14ac:dyDescent="0.25">
      <c r="C782" s="14"/>
    </row>
    <row r="783" spans="3:3" x14ac:dyDescent="0.25">
      <c r="C783" s="14"/>
    </row>
    <row r="784" spans="3:3" x14ac:dyDescent="0.25">
      <c r="C784" s="14"/>
    </row>
    <row r="785" spans="3:3" x14ac:dyDescent="0.25">
      <c r="C785" s="14"/>
    </row>
    <row r="786" spans="3:3" x14ac:dyDescent="0.25">
      <c r="C786" s="14"/>
    </row>
    <row r="787" spans="3:3" x14ac:dyDescent="0.25">
      <c r="C787" s="14"/>
    </row>
    <row r="788" spans="3:3" x14ac:dyDescent="0.25">
      <c r="C788" s="14"/>
    </row>
    <row r="789" spans="3:3" x14ac:dyDescent="0.25">
      <c r="C789" s="14"/>
    </row>
    <row r="790" spans="3:3" x14ac:dyDescent="0.25">
      <c r="C790" s="14"/>
    </row>
    <row r="791" spans="3:3" x14ac:dyDescent="0.25">
      <c r="C791" s="14"/>
    </row>
    <row r="792" spans="3:3" x14ac:dyDescent="0.25">
      <c r="C792" s="14"/>
    </row>
    <row r="793" spans="3:3" x14ac:dyDescent="0.25">
      <c r="C793" s="14"/>
    </row>
    <row r="794" spans="3:3" x14ac:dyDescent="0.25">
      <c r="C794" s="14"/>
    </row>
    <row r="795" spans="3:3" x14ac:dyDescent="0.25">
      <c r="C795" s="14"/>
    </row>
    <row r="796" spans="3:3" x14ac:dyDescent="0.25">
      <c r="C796" s="14"/>
    </row>
    <row r="797" spans="3:3" x14ac:dyDescent="0.25">
      <c r="C797" s="14"/>
    </row>
    <row r="798" spans="3:3" x14ac:dyDescent="0.25">
      <c r="C798" s="14"/>
    </row>
    <row r="799" spans="3:3" x14ac:dyDescent="0.25">
      <c r="C799" s="14"/>
    </row>
    <row r="800" spans="3:3" x14ac:dyDescent="0.25">
      <c r="C800" s="14"/>
    </row>
    <row r="801" spans="3:3" x14ac:dyDescent="0.25">
      <c r="C801" s="14"/>
    </row>
    <row r="802" spans="3:3" x14ac:dyDescent="0.25">
      <c r="C802" s="14"/>
    </row>
    <row r="803" spans="3:3" x14ac:dyDescent="0.25">
      <c r="C803" s="14"/>
    </row>
    <row r="804" spans="3:3" x14ac:dyDescent="0.25">
      <c r="C804" s="14"/>
    </row>
    <row r="805" spans="3:3" x14ac:dyDescent="0.25">
      <c r="C805" s="14"/>
    </row>
    <row r="806" spans="3:3" x14ac:dyDescent="0.25">
      <c r="C806" s="14"/>
    </row>
    <row r="807" spans="3:3" x14ac:dyDescent="0.25">
      <c r="C807" s="14"/>
    </row>
    <row r="808" spans="3:3" x14ac:dyDescent="0.25">
      <c r="C808" s="14"/>
    </row>
    <row r="809" spans="3:3" x14ac:dyDescent="0.25">
      <c r="C809" s="14"/>
    </row>
    <row r="810" spans="3:3" x14ac:dyDescent="0.25">
      <c r="C810" s="14"/>
    </row>
    <row r="811" spans="3:3" x14ac:dyDescent="0.25">
      <c r="C811" s="14"/>
    </row>
    <row r="812" spans="3:3" x14ac:dyDescent="0.25">
      <c r="C812" s="14"/>
    </row>
    <row r="813" spans="3:3" x14ac:dyDescent="0.25">
      <c r="C813" s="14"/>
    </row>
    <row r="814" spans="3:3" x14ac:dyDescent="0.25">
      <c r="C814" s="14"/>
    </row>
    <row r="815" spans="3:3" x14ac:dyDescent="0.25">
      <c r="C815" s="14"/>
    </row>
    <row r="816" spans="3:3" x14ac:dyDescent="0.25">
      <c r="C816" s="14"/>
    </row>
    <row r="817" spans="3:3" x14ac:dyDescent="0.25">
      <c r="C817" s="14"/>
    </row>
    <row r="818" spans="3:3" x14ac:dyDescent="0.25">
      <c r="C818" s="14"/>
    </row>
    <row r="819" spans="3:3" x14ac:dyDescent="0.25">
      <c r="C819" s="14"/>
    </row>
    <row r="820" spans="3:3" x14ac:dyDescent="0.25">
      <c r="C820" s="14"/>
    </row>
    <row r="821" spans="3:3" x14ac:dyDescent="0.25">
      <c r="C821" s="14"/>
    </row>
    <row r="822" spans="3:3" x14ac:dyDescent="0.25">
      <c r="C822" s="14"/>
    </row>
    <row r="823" spans="3:3" x14ac:dyDescent="0.25">
      <c r="C823" s="14"/>
    </row>
    <row r="824" spans="3:3" x14ac:dyDescent="0.25">
      <c r="C824" s="14"/>
    </row>
    <row r="825" spans="3:3" x14ac:dyDescent="0.25">
      <c r="C825" s="14"/>
    </row>
    <row r="826" spans="3:3" x14ac:dyDescent="0.25">
      <c r="C826" s="14"/>
    </row>
    <row r="827" spans="3:3" x14ac:dyDescent="0.25">
      <c r="C827" s="14"/>
    </row>
    <row r="828" spans="3:3" x14ac:dyDescent="0.25">
      <c r="C828" s="14"/>
    </row>
    <row r="829" spans="3:3" x14ac:dyDescent="0.25">
      <c r="C829" s="14"/>
    </row>
    <row r="830" spans="3:3" x14ac:dyDescent="0.25">
      <c r="C830" s="14"/>
    </row>
    <row r="831" spans="3:3" x14ac:dyDescent="0.25">
      <c r="C831" s="14"/>
    </row>
    <row r="832" spans="3:3" x14ac:dyDescent="0.25">
      <c r="C832" s="14"/>
    </row>
    <row r="833" spans="3:3" x14ac:dyDescent="0.25">
      <c r="C833" s="14"/>
    </row>
    <row r="834" spans="3:3" x14ac:dyDescent="0.25">
      <c r="C834" s="14"/>
    </row>
    <row r="835" spans="3:3" x14ac:dyDescent="0.25">
      <c r="C835" s="14"/>
    </row>
    <row r="836" spans="3:3" x14ac:dyDescent="0.25">
      <c r="C836" s="14"/>
    </row>
    <row r="837" spans="3:3" x14ac:dyDescent="0.25">
      <c r="C837" s="14"/>
    </row>
    <row r="838" spans="3:3" x14ac:dyDescent="0.25">
      <c r="C838" s="14"/>
    </row>
    <row r="839" spans="3:3" x14ac:dyDescent="0.25">
      <c r="C839" s="14"/>
    </row>
    <row r="840" spans="3:3" x14ac:dyDescent="0.25">
      <c r="C840" s="14"/>
    </row>
    <row r="841" spans="3:3" x14ac:dyDescent="0.25">
      <c r="C841" s="14"/>
    </row>
    <row r="842" spans="3:3" x14ac:dyDescent="0.25">
      <c r="C842" s="14"/>
    </row>
    <row r="843" spans="3:3" x14ac:dyDescent="0.25">
      <c r="C843" s="14"/>
    </row>
    <row r="844" spans="3:3" x14ac:dyDescent="0.25">
      <c r="C844" s="14"/>
    </row>
    <row r="845" spans="3:3" x14ac:dyDescent="0.25">
      <c r="C845" s="14"/>
    </row>
    <row r="846" spans="3:3" x14ac:dyDescent="0.25">
      <c r="C846" s="14"/>
    </row>
    <row r="847" spans="3:3" x14ac:dyDescent="0.25">
      <c r="C847" s="14"/>
    </row>
    <row r="848" spans="3:3" x14ac:dyDescent="0.25">
      <c r="C848" s="14"/>
    </row>
    <row r="849" spans="3:3" x14ac:dyDescent="0.25">
      <c r="C849" s="14"/>
    </row>
    <row r="850" spans="3:3" x14ac:dyDescent="0.25">
      <c r="C850" s="14"/>
    </row>
    <row r="851" spans="3:3" x14ac:dyDescent="0.25">
      <c r="C851" s="14"/>
    </row>
    <row r="852" spans="3:3" x14ac:dyDescent="0.25">
      <c r="C852" s="14"/>
    </row>
    <row r="853" spans="3:3" x14ac:dyDescent="0.25">
      <c r="C853" s="14"/>
    </row>
    <row r="854" spans="3:3" x14ac:dyDescent="0.25">
      <c r="C854" s="14"/>
    </row>
    <row r="855" spans="3:3" x14ac:dyDescent="0.25">
      <c r="C855" s="14"/>
    </row>
    <row r="856" spans="3:3" x14ac:dyDescent="0.25">
      <c r="C856" s="14"/>
    </row>
    <row r="857" spans="3:3" x14ac:dyDescent="0.25">
      <c r="C857" s="14"/>
    </row>
    <row r="858" spans="3:3" x14ac:dyDescent="0.25">
      <c r="C858" s="14"/>
    </row>
    <row r="859" spans="3:3" x14ac:dyDescent="0.25">
      <c r="C859" s="14"/>
    </row>
    <row r="860" spans="3:3" x14ac:dyDescent="0.25">
      <c r="C860" s="14"/>
    </row>
    <row r="861" spans="3:3" x14ac:dyDescent="0.25">
      <c r="C861" s="14"/>
    </row>
    <row r="862" spans="3:3" x14ac:dyDescent="0.25">
      <c r="C862" s="14"/>
    </row>
    <row r="863" spans="3:3" x14ac:dyDescent="0.25">
      <c r="C863" s="14"/>
    </row>
    <row r="864" spans="3:3" x14ac:dyDescent="0.25">
      <c r="C864" s="14"/>
    </row>
    <row r="865" spans="3:3" x14ac:dyDescent="0.25">
      <c r="C865" s="14"/>
    </row>
    <row r="866" spans="3:3" x14ac:dyDescent="0.25">
      <c r="C866" s="14"/>
    </row>
    <row r="867" spans="3:3" x14ac:dyDescent="0.25">
      <c r="C867" s="14"/>
    </row>
    <row r="868" spans="3:3" x14ac:dyDescent="0.25">
      <c r="C868" s="14"/>
    </row>
    <row r="869" spans="3:3" x14ac:dyDescent="0.25">
      <c r="C869" s="14"/>
    </row>
    <row r="870" spans="3:3" x14ac:dyDescent="0.25">
      <c r="C870" s="14"/>
    </row>
    <row r="871" spans="3:3" x14ac:dyDescent="0.25">
      <c r="C871" s="14"/>
    </row>
    <row r="872" spans="3:3" x14ac:dyDescent="0.25">
      <c r="C872" s="14"/>
    </row>
    <row r="873" spans="3:3" x14ac:dyDescent="0.25">
      <c r="C873" s="14"/>
    </row>
    <row r="874" spans="3:3" x14ac:dyDescent="0.25">
      <c r="C874" s="14"/>
    </row>
    <row r="875" spans="3:3" x14ac:dyDescent="0.25">
      <c r="C875" s="14"/>
    </row>
    <row r="876" spans="3:3" x14ac:dyDescent="0.25">
      <c r="C876" s="14"/>
    </row>
    <row r="877" spans="3:3" x14ac:dyDescent="0.25">
      <c r="C877" s="14"/>
    </row>
    <row r="878" spans="3:3" x14ac:dyDescent="0.25">
      <c r="C878" s="14"/>
    </row>
    <row r="879" spans="3:3" x14ac:dyDescent="0.25">
      <c r="C879" s="14"/>
    </row>
    <row r="880" spans="3:3" x14ac:dyDescent="0.25">
      <c r="C880" s="14"/>
    </row>
    <row r="881" spans="3:3" x14ac:dyDescent="0.25">
      <c r="C881" s="14"/>
    </row>
    <row r="882" spans="3:3" x14ac:dyDescent="0.25">
      <c r="C882" s="14"/>
    </row>
    <row r="883" spans="3:3" x14ac:dyDescent="0.25">
      <c r="C883" s="14"/>
    </row>
    <row r="884" spans="3:3" x14ac:dyDescent="0.25">
      <c r="C884" s="14"/>
    </row>
    <row r="885" spans="3:3" x14ac:dyDescent="0.25">
      <c r="C885" s="14"/>
    </row>
    <row r="886" spans="3:3" x14ac:dyDescent="0.25">
      <c r="C886" s="14"/>
    </row>
    <row r="887" spans="3:3" x14ac:dyDescent="0.25">
      <c r="C887" s="14"/>
    </row>
    <row r="888" spans="3:3" x14ac:dyDescent="0.25">
      <c r="C888" s="14"/>
    </row>
    <row r="889" spans="3:3" x14ac:dyDescent="0.25">
      <c r="C889" s="14"/>
    </row>
    <row r="890" spans="3:3" x14ac:dyDescent="0.25">
      <c r="C890" s="14"/>
    </row>
    <row r="891" spans="3:3" x14ac:dyDescent="0.25">
      <c r="C891" s="14"/>
    </row>
    <row r="892" spans="3:3" x14ac:dyDescent="0.25">
      <c r="C892" s="14"/>
    </row>
    <row r="893" spans="3:3" x14ac:dyDescent="0.25">
      <c r="C893" s="14"/>
    </row>
    <row r="894" spans="3:3" x14ac:dyDescent="0.25">
      <c r="C894" s="14"/>
    </row>
    <row r="895" spans="3:3" x14ac:dyDescent="0.25">
      <c r="C895" s="14"/>
    </row>
    <row r="896" spans="3:3" x14ac:dyDescent="0.25">
      <c r="C896" s="14"/>
    </row>
    <row r="897" spans="3:3" x14ac:dyDescent="0.25">
      <c r="C897" s="14"/>
    </row>
    <row r="898" spans="3:3" x14ac:dyDescent="0.25">
      <c r="C898" s="14"/>
    </row>
    <row r="899" spans="3:3" x14ac:dyDescent="0.25">
      <c r="C899" s="14"/>
    </row>
    <row r="900" spans="3:3" x14ac:dyDescent="0.25">
      <c r="C900" s="14"/>
    </row>
    <row r="901" spans="3:3" x14ac:dyDescent="0.25">
      <c r="C901" s="14"/>
    </row>
    <row r="902" spans="3:3" x14ac:dyDescent="0.25">
      <c r="C902" s="14"/>
    </row>
    <row r="903" spans="3:3" x14ac:dyDescent="0.25">
      <c r="C903" s="14"/>
    </row>
    <row r="904" spans="3:3" x14ac:dyDescent="0.25">
      <c r="C904" s="14"/>
    </row>
    <row r="905" spans="3:3" x14ac:dyDescent="0.25">
      <c r="C905" s="14"/>
    </row>
    <row r="906" spans="3:3" x14ac:dyDescent="0.25">
      <c r="C906" s="14"/>
    </row>
    <row r="907" spans="3:3" x14ac:dyDescent="0.25">
      <c r="C907" s="14"/>
    </row>
    <row r="908" spans="3:3" x14ac:dyDescent="0.25">
      <c r="C908" s="14"/>
    </row>
    <row r="909" spans="3:3" x14ac:dyDescent="0.25">
      <c r="C909" s="14"/>
    </row>
    <row r="910" spans="3:3" x14ac:dyDescent="0.25">
      <c r="C910" s="14"/>
    </row>
    <row r="911" spans="3:3" x14ac:dyDescent="0.25">
      <c r="C911" s="14"/>
    </row>
    <row r="912" spans="3:3" x14ac:dyDescent="0.25">
      <c r="C912" s="14"/>
    </row>
    <row r="913" spans="3:3" x14ac:dyDescent="0.25">
      <c r="C913" s="14"/>
    </row>
    <row r="914" spans="3:3" x14ac:dyDescent="0.25">
      <c r="C914" s="14"/>
    </row>
    <row r="915" spans="3:3" x14ac:dyDescent="0.25">
      <c r="C915" s="14"/>
    </row>
    <row r="916" spans="3:3" x14ac:dyDescent="0.25">
      <c r="C916" s="14"/>
    </row>
    <row r="917" spans="3:3" x14ac:dyDescent="0.25">
      <c r="C917" s="14"/>
    </row>
    <row r="918" spans="3:3" x14ac:dyDescent="0.25">
      <c r="C918" s="14"/>
    </row>
    <row r="919" spans="3:3" x14ac:dyDescent="0.25">
      <c r="C919" s="14"/>
    </row>
    <row r="920" spans="3:3" x14ac:dyDescent="0.25">
      <c r="C920" s="14"/>
    </row>
    <row r="921" spans="3:3" x14ac:dyDescent="0.25">
      <c r="C921" s="14"/>
    </row>
    <row r="922" spans="3:3" x14ac:dyDescent="0.25">
      <c r="C922" s="14"/>
    </row>
    <row r="923" spans="3:3" x14ac:dyDescent="0.25">
      <c r="C923" s="14"/>
    </row>
    <row r="924" spans="3:3" x14ac:dyDescent="0.25">
      <c r="C924" s="14"/>
    </row>
    <row r="925" spans="3:3" x14ac:dyDescent="0.25">
      <c r="C925" s="14"/>
    </row>
    <row r="926" spans="3:3" x14ac:dyDescent="0.25">
      <c r="C926" s="14"/>
    </row>
    <row r="927" spans="3:3" x14ac:dyDescent="0.25">
      <c r="C927" s="14"/>
    </row>
    <row r="928" spans="3:3" x14ac:dyDescent="0.25">
      <c r="C928" s="14"/>
    </row>
    <row r="929" spans="3:3" x14ac:dyDescent="0.25">
      <c r="C929" s="14"/>
    </row>
    <row r="930" spans="3:3" x14ac:dyDescent="0.25">
      <c r="C930" s="14"/>
    </row>
    <row r="931" spans="3:3" x14ac:dyDescent="0.25">
      <c r="C931" s="14"/>
    </row>
    <row r="932" spans="3:3" x14ac:dyDescent="0.25">
      <c r="C932" s="14"/>
    </row>
    <row r="933" spans="3:3" x14ac:dyDescent="0.25">
      <c r="C933" s="14"/>
    </row>
    <row r="934" spans="3:3" x14ac:dyDescent="0.25">
      <c r="C934" s="14"/>
    </row>
    <row r="935" spans="3:3" x14ac:dyDescent="0.25">
      <c r="C935" s="14"/>
    </row>
    <row r="936" spans="3:3" x14ac:dyDescent="0.25">
      <c r="C936" s="14"/>
    </row>
    <row r="937" spans="3:3" x14ac:dyDescent="0.25">
      <c r="C937" s="14"/>
    </row>
    <row r="938" spans="3:3" x14ac:dyDescent="0.25">
      <c r="C938" s="14"/>
    </row>
    <row r="939" spans="3:3" x14ac:dyDescent="0.25">
      <c r="C939" s="14"/>
    </row>
    <row r="940" spans="3:3" x14ac:dyDescent="0.25">
      <c r="C940" s="14"/>
    </row>
    <row r="941" spans="3:3" x14ac:dyDescent="0.25">
      <c r="C941" s="14"/>
    </row>
    <row r="942" spans="3:3" x14ac:dyDescent="0.25">
      <c r="C942" s="14"/>
    </row>
    <row r="943" spans="3:3" x14ac:dyDescent="0.25">
      <c r="C943" s="14"/>
    </row>
    <row r="944" spans="3:3" x14ac:dyDescent="0.25">
      <c r="C944" s="14"/>
    </row>
    <row r="945" spans="3:3" x14ac:dyDescent="0.25">
      <c r="C945" s="14"/>
    </row>
    <row r="946" spans="3:3" x14ac:dyDescent="0.25">
      <c r="C946" s="14"/>
    </row>
    <row r="947" spans="3:3" x14ac:dyDescent="0.25">
      <c r="C947" s="14"/>
    </row>
    <row r="948" spans="3:3" x14ac:dyDescent="0.25">
      <c r="C948" s="14"/>
    </row>
    <row r="949" spans="3:3" x14ac:dyDescent="0.25">
      <c r="C949" s="14"/>
    </row>
    <row r="950" spans="3:3" x14ac:dyDescent="0.25">
      <c r="C950" s="14"/>
    </row>
    <row r="951" spans="3:3" x14ac:dyDescent="0.25">
      <c r="C951" s="14"/>
    </row>
    <row r="952" spans="3:3" x14ac:dyDescent="0.25">
      <c r="C952" s="14"/>
    </row>
    <row r="953" spans="3:3" x14ac:dyDescent="0.25">
      <c r="C953" s="14"/>
    </row>
    <row r="954" spans="3:3" x14ac:dyDescent="0.25">
      <c r="C954" s="14"/>
    </row>
    <row r="955" spans="3:3" x14ac:dyDescent="0.25">
      <c r="C955" s="14"/>
    </row>
    <row r="956" spans="3:3" x14ac:dyDescent="0.25">
      <c r="C956" s="14"/>
    </row>
    <row r="957" spans="3:3" x14ac:dyDescent="0.25">
      <c r="C957" s="14"/>
    </row>
    <row r="958" spans="3:3" x14ac:dyDescent="0.25">
      <c r="C958" s="14"/>
    </row>
    <row r="959" spans="3:3" x14ac:dyDescent="0.25">
      <c r="C959" s="14"/>
    </row>
    <row r="960" spans="3:3" x14ac:dyDescent="0.25">
      <c r="C960" s="14"/>
    </row>
    <row r="961" spans="3:3" x14ac:dyDescent="0.25">
      <c r="C961" s="14"/>
    </row>
    <row r="962" spans="3:3" x14ac:dyDescent="0.25">
      <c r="C962" s="14"/>
    </row>
    <row r="963" spans="3:3" x14ac:dyDescent="0.25">
      <c r="C963" s="14"/>
    </row>
    <row r="964" spans="3:3" x14ac:dyDescent="0.25">
      <c r="C964" s="14"/>
    </row>
    <row r="965" spans="3:3" x14ac:dyDescent="0.25">
      <c r="C965" s="14"/>
    </row>
    <row r="966" spans="3:3" x14ac:dyDescent="0.25">
      <c r="C966" s="14"/>
    </row>
    <row r="967" spans="3:3" x14ac:dyDescent="0.25">
      <c r="C967" s="14"/>
    </row>
    <row r="968" spans="3:3" x14ac:dyDescent="0.25">
      <c r="C968" s="14"/>
    </row>
    <row r="969" spans="3:3" x14ac:dyDescent="0.25">
      <c r="C969" s="14"/>
    </row>
    <row r="970" spans="3:3" x14ac:dyDescent="0.25">
      <c r="C970" s="14"/>
    </row>
    <row r="971" spans="3:3" x14ac:dyDescent="0.25">
      <c r="C971" s="14"/>
    </row>
    <row r="972" spans="3:3" x14ac:dyDescent="0.25">
      <c r="C972" s="14"/>
    </row>
    <row r="973" spans="3:3" x14ac:dyDescent="0.25">
      <c r="C973" s="14"/>
    </row>
    <row r="974" spans="3:3" x14ac:dyDescent="0.25">
      <c r="C974" s="14"/>
    </row>
    <row r="975" spans="3:3" x14ac:dyDescent="0.25">
      <c r="C975" s="14"/>
    </row>
    <row r="976" spans="3:3" x14ac:dyDescent="0.25">
      <c r="C976" s="14"/>
    </row>
    <row r="977" spans="3:3" x14ac:dyDescent="0.25">
      <c r="C977" s="14"/>
    </row>
    <row r="978" spans="3:3" x14ac:dyDescent="0.25">
      <c r="C978" s="14"/>
    </row>
    <row r="979" spans="3:3" x14ac:dyDescent="0.25">
      <c r="C979" s="14"/>
    </row>
    <row r="980" spans="3:3" x14ac:dyDescent="0.25">
      <c r="C980" s="14"/>
    </row>
    <row r="981" spans="3:3" x14ac:dyDescent="0.25">
      <c r="C981" s="14"/>
    </row>
    <row r="982" spans="3:3" x14ac:dyDescent="0.25">
      <c r="C982" s="14"/>
    </row>
    <row r="983" spans="3:3" x14ac:dyDescent="0.25">
      <c r="C983" s="14"/>
    </row>
    <row r="984" spans="3:3" x14ac:dyDescent="0.25">
      <c r="C984" s="14"/>
    </row>
    <row r="985" spans="3:3" x14ac:dyDescent="0.25">
      <c r="C985" s="14"/>
    </row>
    <row r="986" spans="3:3" x14ac:dyDescent="0.25">
      <c r="C986" s="14"/>
    </row>
    <row r="987" spans="3:3" x14ac:dyDescent="0.25">
      <c r="C987" s="14"/>
    </row>
    <row r="988" spans="3:3" x14ac:dyDescent="0.25">
      <c r="C988" s="14"/>
    </row>
    <row r="989" spans="3:3" x14ac:dyDescent="0.25">
      <c r="C989" s="14"/>
    </row>
    <row r="990" spans="3:3" x14ac:dyDescent="0.25">
      <c r="C990" s="14"/>
    </row>
    <row r="991" spans="3:3" x14ac:dyDescent="0.25">
      <c r="C991" s="14"/>
    </row>
    <row r="992" spans="3:3" x14ac:dyDescent="0.25">
      <c r="C992" s="14"/>
    </row>
    <row r="993" spans="3:3" x14ac:dyDescent="0.25">
      <c r="C993" s="14"/>
    </row>
    <row r="994" spans="3:3" x14ac:dyDescent="0.25">
      <c r="C994" s="14"/>
    </row>
    <row r="995" spans="3:3" x14ac:dyDescent="0.25">
      <c r="C995" s="14"/>
    </row>
    <row r="996" spans="3:3" x14ac:dyDescent="0.25">
      <c r="C996" s="14"/>
    </row>
    <row r="997" spans="3:3" x14ac:dyDescent="0.25">
      <c r="C997" s="14"/>
    </row>
    <row r="998" spans="3:3" x14ac:dyDescent="0.25">
      <c r="C998" s="14"/>
    </row>
    <row r="999" spans="3:3" x14ac:dyDescent="0.25">
      <c r="C999" s="14"/>
    </row>
    <row r="1000" spans="3:3" x14ac:dyDescent="0.25">
      <c r="C1000" s="14"/>
    </row>
    <row r="1001" spans="3:3" x14ac:dyDescent="0.25">
      <c r="C1001" s="14"/>
    </row>
    <row r="1002" spans="3:3" x14ac:dyDescent="0.25">
      <c r="C1002" s="14"/>
    </row>
    <row r="1003" spans="3:3" x14ac:dyDescent="0.25">
      <c r="C1003" s="14"/>
    </row>
    <row r="1004" spans="3:3" x14ac:dyDescent="0.25">
      <c r="C1004" s="14"/>
    </row>
    <row r="1005" spans="3:3" x14ac:dyDescent="0.25">
      <c r="C1005" s="14"/>
    </row>
    <row r="1006" spans="3:3" x14ac:dyDescent="0.25">
      <c r="C1006" s="14"/>
    </row>
    <row r="1007" spans="3:3" x14ac:dyDescent="0.25">
      <c r="C1007" s="14"/>
    </row>
    <row r="1008" spans="3:3" x14ac:dyDescent="0.25">
      <c r="C1008" s="14"/>
    </row>
    <row r="1009" spans="3:3" x14ac:dyDescent="0.25">
      <c r="C1009" s="14"/>
    </row>
    <row r="1010" spans="3:3" x14ac:dyDescent="0.25">
      <c r="C1010" s="14"/>
    </row>
    <row r="1011" spans="3:3" x14ac:dyDescent="0.25">
      <c r="C1011" s="14"/>
    </row>
  </sheetData>
  <hyperlinks>
    <hyperlink ref="N1" location="'Navigation &amp; Instructions'!A1" display="Navigation" xr:uid="{00000000-0004-0000-0100-000000000000}"/>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N30"/>
  <sheetViews>
    <sheetView workbookViewId="0">
      <selection activeCell="N1" sqref="N1"/>
    </sheetView>
  </sheetViews>
  <sheetFormatPr defaultRowHeight="15" x14ac:dyDescent="0.25"/>
  <cols>
    <col min="1" max="1" width="39.5703125" bestFit="1" customWidth="1"/>
    <col min="2" max="7" width="8.85546875" style="1"/>
    <col min="14" max="14" width="10" customWidth="1"/>
  </cols>
  <sheetData>
    <row r="1" spans="1:14" ht="17.25" x14ac:dyDescent="0.25">
      <c r="A1" s="331" t="s">
        <v>82</v>
      </c>
      <c r="B1" s="331"/>
      <c r="C1" s="331"/>
      <c r="D1" s="331"/>
      <c r="E1" s="331"/>
      <c r="F1" s="331"/>
      <c r="G1" s="331"/>
      <c r="N1" s="304" t="s">
        <v>542</v>
      </c>
    </row>
    <row r="2" spans="1:14" x14ac:dyDescent="0.25">
      <c r="A2" s="329" t="s">
        <v>114</v>
      </c>
      <c r="B2" s="329"/>
      <c r="C2" s="329"/>
      <c r="D2" s="329"/>
      <c r="E2" s="329"/>
      <c r="F2" s="329"/>
      <c r="G2" s="329"/>
    </row>
    <row r="3" spans="1:14" x14ac:dyDescent="0.25">
      <c r="A3" s="329" t="s">
        <v>83</v>
      </c>
      <c r="B3" s="329"/>
      <c r="C3" s="329"/>
      <c r="D3" s="329"/>
      <c r="E3" s="329"/>
      <c r="F3" s="329"/>
      <c r="G3" s="329"/>
    </row>
    <row r="4" spans="1:14" x14ac:dyDescent="0.25">
      <c r="A4" s="334" t="s">
        <v>11</v>
      </c>
      <c r="B4" s="334"/>
      <c r="C4" s="334"/>
      <c r="D4" s="334"/>
      <c r="E4" s="334"/>
      <c r="F4" s="334"/>
      <c r="G4" s="334"/>
    </row>
    <row r="5" spans="1:14" x14ac:dyDescent="0.25">
      <c r="A5" s="75" t="s">
        <v>116</v>
      </c>
      <c r="B5" s="76">
        <v>2021</v>
      </c>
      <c r="C5" s="76">
        <v>2020</v>
      </c>
      <c r="D5" s="76">
        <v>2019</v>
      </c>
      <c r="E5" s="76">
        <v>2018</v>
      </c>
      <c r="F5" s="76">
        <v>2017</v>
      </c>
      <c r="G5" s="76">
        <v>2016</v>
      </c>
    </row>
    <row r="6" spans="1:14" x14ac:dyDescent="0.25">
      <c r="A6" s="52" t="s">
        <v>177</v>
      </c>
      <c r="B6" s="53">
        <v>28.798274103112249</v>
      </c>
      <c r="C6" s="53">
        <v>16.206953043478268</v>
      </c>
      <c r="D6" s="53">
        <v>16.099341304347838</v>
      </c>
      <c r="E6" s="53">
        <v>35.127727826086975</v>
      </c>
      <c r="F6" s="53">
        <v>49.988795652173877</v>
      </c>
      <c r="G6" s="53">
        <v>50.141300000000001</v>
      </c>
    </row>
    <row r="7" spans="1:14" ht="14.45" customHeight="1" x14ac:dyDescent="0.25">
      <c r="A7" s="333" t="s">
        <v>178</v>
      </c>
      <c r="B7" s="333"/>
      <c r="C7" s="333"/>
      <c r="D7" s="333"/>
      <c r="E7" s="333"/>
      <c r="F7" s="333"/>
      <c r="G7" s="333"/>
    </row>
    <row r="8" spans="1:14" x14ac:dyDescent="0.25">
      <c r="A8" s="77" t="s">
        <v>6</v>
      </c>
      <c r="B8" s="52">
        <v>45</v>
      </c>
      <c r="C8" s="52">
        <v>43</v>
      </c>
      <c r="D8" s="52">
        <v>43</v>
      </c>
      <c r="E8" s="52">
        <v>41</v>
      </c>
      <c r="F8" s="52">
        <v>40</v>
      </c>
      <c r="G8" s="52">
        <v>38</v>
      </c>
    </row>
    <row r="9" spans="1:14" x14ac:dyDescent="0.25">
      <c r="A9" s="77" t="s">
        <v>179</v>
      </c>
      <c r="B9" s="52"/>
      <c r="C9" s="52"/>
      <c r="D9" s="52"/>
      <c r="E9" s="52"/>
      <c r="F9" s="52"/>
      <c r="G9" s="52"/>
    </row>
    <row r="10" spans="1:14" x14ac:dyDescent="0.25">
      <c r="A10" s="78" t="s">
        <v>180</v>
      </c>
      <c r="B10" s="52">
        <v>-5</v>
      </c>
      <c r="C10" s="52">
        <v>-3</v>
      </c>
      <c r="D10" s="52">
        <v>-2</v>
      </c>
      <c r="E10" s="52">
        <v>-3</v>
      </c>
      <c r="F10" s="52">
        <v>0</v>
      </c>
      <c r="G10" s="52">
        <v>-1</v>
      </c>
    </row>
    <row r="11" spans="1:14" x14ac:dyDescent="0.25">
      <c r="A11" s="78" t="s">
        <v>181</v>
      </c>
      <c r="B11" s="52">
        <v>-1</v>
      </c>
      <c r="C11" s="52">
        <v>11</v>
      </c>
      <c r="D11" s="52">
        <v>4</v>
      </c>
      <c r="E11" s="52">
        <v>13</v>
      </c>
      <c r="F11" s="52">
        <v>23</v>
      </c>
      <c r="G11" s="52">
        <v>-4</v>
      </c>
    </row>
    <row r="12" spans="1:14" x14ac:dyDescent="0.25">
      <c r="A12" s="78" t="s">
        <v>182</v>
      </c>
      <c r="B12" s="52">
        <v>-44</v>
      </c>
      <c r="C12" s="52">
        <v>-60</v>
      </c>
      <c r="D12" s="52">
        <v>-4</v>
      </c>
      <c r="E12" s="52">
        <v>-5</v>
      </c>
      <c r="F12" s="52">
        <v>0</v>
      </c>
      <c r="G12" s="52">
        <v>3</v>
      </c>
    </row>
    <row r="13" spans="1:14" x14ac:dyDescent="0.25">
      <c r="A13" s="78" t="s">
        <v>183</v>
      </c>
      <c r="B13" s="52">
        <v>0</v>
      </c>
      <c r="C13" s="52">
        <v>0</v>
      </c>
      <c r="D13" s="52">
        <v>0</v>
      </c>
      <c r="E13" s="52">
        <v>0</v>
      </c>
      <c r="F13" s="52">
        <v>0</v>
      </c>
      <c r="G13" s="52">
        <v>0</v>
      </c>
    </row>
    <row r="14" spans="1:14" x14ac:dyDescent="0.25">
      <c r="A14" s="79" t="s">
        <v>184</v>
      </c>
      <c r="B14" s="53">
        <v>23.798274103112249</v>
      </c>
      <c r="C14" s="53">
        <v>7.2069530434782649</v>
      </c>
      <c r="D14" s="53">
        <v>57.099341304347838</v>
      </c>
      <c r="E14" s="53">
        <v>81.127727826086982</v>
      </c>
      <c r="F14" s="53">
        <v>112.98879565217388</v>
      </c>
      <c r="G14" s="53">
        <v>86.141300000000001</v>
      </c>
    </row>
    <row r="15" spans="1:14" ht="14.45" customHeight="1" x14ac:dyDescent="0.25">
      <c r="A15" s="333" t="s">
        <v>185</v>
      </c>
      <c r="B15" s="333"/>
      <c r="C15" s="333"/>
      <c r="D15" s="333"/>
      <c r="E15" s="333"/>
      <c r="F15" s="333"/>
      <c r="G15" s="333"/>
    </row>
    <row r="16" spans="1:14" x14ac:dyDescent="0.25">
      <c r="A16" s="78" t="s">
        <v>186</v>
      </c>
      <c r="B16" s="52">
        <v>-70</v>
      </c>
      <c r="C16" s="52">
        <v>-22</v>
      </c>
      <c r="D16" s="52">
        <v>-25</v>
      </c>
      <c r="E16" s="52">
        <v>-30</v>
      </c>
      <c r="F16" s="52">
        <v>-150</v>
      </c>
      <c r="G16" s="52">
        <v>-10</v>
      </c>
    </row>
    <row r="17" spans="1:7" x14ac:dyDescent="0.25">
      <c r="A17" s="80" t="s">
        <v>187</v>
      </c>
      <c r="B17" s="52">
        <v>-17</v>
      </c>
      <c r="C17" s="52">
        <v>-9</v>
      </c>
      <c r="D17" s="52">
        <v>-2</v>
      </c>
      <c r="E17" s="52">
        <v>-14</v>
      </c>
      <c r="F17" s="52">
        <v>2</v>
      </c>
      <c r="G17" s="52">
        <v>-21</v>
      </c>
    </row>
    <row r="18" spans="1:7" x14ac:dyDescent="0.25">
      <c r="A18" s="77" t="s">
        <v>137</v>
      </c>
      <c r="B18" s="52">
        <v>2</v>
      </c>
      <c r="C18" s="52">
        <v>-2</v>
      </c>
      <c r="D18" s="52">
        <v>-1</v>
      </c>
      <c r="E18" s="52">
        <v>3</v>
      </c>
      <c r="F18" s="52">
        <v>-3</v>
      </c>
      <c r="G18" s="52">
        <v>2</v>
      </c>
    </row>
    <row r="19" spans="1:7" x14ac:dyDescent="0.25">
      <c r="A19" s="78" t="s">
        <v>188</v>
      </c>
      <c r="B19" s="52">
        <v>-3</v>
      </c>
      <c r="C19" s="52">
        <v>-2</v>
      </c>
      <c r="D19" s="52">
        <v>-5</v>
      </c>
      <c r="E19" s="52">
        <v>-3</v>
      </c>
      <c r="F19" s="52">
        <v>-4</v>
      </c>
      <c r="G19" s="52">
        <v>-1</v>
      </c>
    </row>
    <row r="20" spans="1:7" x14ac:dyDescent="0.25">
      <c r="A20" s="79" t="s">
        <v>189</v>
      </c>
      <c r="B20" s="53">
        <v>-88</v>
      </c>
      <c r="C20" s="53">
        <v>-35</v>
      </c>
      <c r="D20" s="53">
        <v>-33</v>
      </c>
      <c r="E20" s="53">
        <v>-44</v>
      </c>
      <c r="F20" s="53">
        <v>-155</v>
      </c>
      <c r="G20" s="53">
        <v>-30</v>
      </c>
    </row>
    <row r="21" spans="1:7" ht="14.45" customHeight="1" x14ac:dyDescent="0.25">
      <c r="A21" s="333" t="s">
        <v>190</v>
      </c>
      <c r="B21" s="333"/>
      <c r="C21" s="333"/>
      <c r="D21" s="333"/>
      <c r="E21" s="333"/>
      <c r="F21" s="333"/>
      <c r="G21" s="333"/>
    </row>
    <row r="22" spans="1:7" x14ac:dyDescent="0.25">
      <c r="A22" s="77" t="s">
        <v>191</v>
      </c>
      <c r="B22" s="52">
        <v>-15</v>
      </c>
      <c r="C22" s="52">
        <v>-15</v>
      </c>
      <c r="D22" s="52">
        <v>-15</v>
      </c>
      <c r="E22" s="52">
        <v>-15</v>
      </c>
      <c r="F22" s="52">
        <v>-15</v>
      </c>
      <c r="G22" s="52">
        <v>-15</v>
      </c>
    </row>
    <row r="23" spans="1:7" x14ac:dyDescent="0.25">
      <c r="A23" s="77" t="s">
        <v>192</v>
      </c>
      <c r="B23" s="52">
        <v>0</v>
      </c>
      <c r="C23" s="52">
        <v>0</v>
      </c>
      <c r="D23" s="52">
        <v>0</v>
      </c>
      <c r="E23" s="52">
        <v>0</v>
      </c>
      <c r="F23" s="52">
        <v>0</v>
      </c>
      <c r="G23" s="52">
        <v>0</v>
      </c>
    </row>
    <row r="24" spans="1:7" x14ac:dyDescent="0.25">
      <c r="A24" s="77" t="s">
        <v>193</v>
      </c>
      <c r="B24" s="52">
        <v>24</v>
      </c>
      <c r="C24" s="52">
        <v>21</v>
      </c>
      <c r="D24" s="52">
        <v>15</v>
      </c>
      <c r="E24" s="52">
        <v>27</v>
      </c>
      <c r="F24" s="52">
        <v>20</v>
      </c>
      <c r="G24" s="52">
        <v>30</v>
      </c>
    </row>
    <row r="25" spans="1:7" x14ac:dyDescent="0.25">
      <c r="A25" s="77" t="s">
        <v>194</v>
      </c>
      <c r="B25" s="52">
        <v>13</v>
      </c>
      <c r="C25" s="52">
        <v>3</v>
      </c>
      <c r="D25" s="52">
        <v>5</v>
      </c>
      <c r="E25" s="52">
        <v>2</v>
      </c>
      <c r="F25" s="52">
        <v>14</v>
      </c>
      <c r="G25" s="52">
        <v>5</v>
      </c>
    </row>
    <row r="26" spans="1:7" x14ac:dyDescent="0.25">
      <c r="A26" s="79" t="s">
        <v>195</v>
      </c>
      <c r="B26" s="53">
        <v>22</v>
      </c>
      <c r="C26" s="53">
        <v>9</v>
      </c>
      <c r="D26" s="53">
        <v>5</v>
      </c>
      <c r="E26" s="53">
        <v>14</v>
      </c>
      <c r="F26" s="53">
        <v>19</v>
      </c>
      <c r="G26" s="53">
        <v>20</v>
      </c>
    </row>
    <row r="27" spans="1:7" x14ac:dyDescent="0.25">
      <c r="A27" s="78" t="s">
        <v>112</v>
      </c>
      <c r="B27" s="52">
        <v>138.56411782608694</v>
      </c>
      <c r="C27" s="52">
        <v>157.35716478260869</v>
      </c>
      <c r="D27" s="52">
        <v>128.25782347826086</v>
      </c>
      <c r="E27" s="52">
        <v>77.130095652173878</v>
      </c>
      <c r="F27" s="52">
        <v>100.1413</v>
      </c>
      <c r="G27" s="52">
        <v>24</v>
      </c>
    </row>
    <row r="28" spans="1:7" x14ac:dyDescent="0.25">
      <c r="A28" s="77" t="s">
        <v>113</v>
      </c>
      <c r="B28" s="52">
        <v>96.362391929199191</v>
      </c>
      <c r="C28" s="52">
        <v>138.56411782608694</v>
      </c>
      <c r="D28" s="52">
        <v>157.35716478260869</v>
      </c>
      <c r="E28" s="52">
        <v>128.25782347826086</v>
      </c>
      <c r="F28" s="52">
        <v>77.130095652173878</v>
      </c>
      <c r="G28" s="52">
        <v>100.1413</v>
      </c>
    </row>
    <row r="29" spans="1:7" x14ac:dyDescent="0.25">
      <c r="A29" s="79" t="s">
        <v>196</v>
      </c>
      <c r="B29" s="53">
        <v>-42.201725896887751</v>
      </c>
      <c r="C29" s="53">
        <v>-18.793046956521735</v>
      </c>
      <c r="D29" s="53">
        <v>29.099341304347838</v>
      </c>
      <c r="E29" s="53">
        <v>51.127727826086982</v>
      </c>
      <c r="F29" s="53">
        <v>-23.011204347826123</v>
      </c>
      <c r="G29" s="53">
        <v>76.141300000000001</v>
      </c>
    </row>
    <row r="30" spans="1:7" x14ac:dyDescent="0.25">
      <c r="B30"/>
      <c r="C30"/>
      <c r="D30"/>
      <c r="E30"/>
      <c r="F30"/>
      <c r="G30"/>
    </row>
  </sheetData>
  <mergeCells count="7">
    <mergeCell ref="A21:G21"/>
    <mergeCell ref="A1:G1"/>
    <mergeCell ref="A2:G2"/>
    <mergeCell ref="A3:G3"/>
    <mergeCell ref="A4:G4"/>
    <mergeCell ref="A7:G7"/>
    <mergeCell ref="A15:G15"/>
  </mergeCells>
  <hyperlinks>
    <hyperlink ref="N1" location="'Navigation &amp; Instructions'!A1" display="Navigation"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N80"/>
  <sheetViews>
    <sheetView workbookViewId="0">
      <selection activeCell="N1" sqref="N1"/>
    </sheetView>
  </sheetViews>
  <sheetFormatPr defaultColWidth="9.28515625" defaultRowHeight="15.75" x14ac:dyDescent="0.25"/>
  <cols>
    <col min="1" max="1" width="2.7109375" style="31" customWidth="1"/>
    <col min="2" max="2" width="33.140625" style="31" customWidth="1"/>
    <col min="3" max="3" width="9.7109375" style="31" customWidth="1"/>
    <col min="4" max="4" width="1.7109375" style="31" hidden="1" customWidth="1"/>
    <col min="5" max="5" width="9.7109375" style="31" customWidth="1"/>
    <col min="6" max="6" width="1.7109375" style="31" hidden="1" customWidth="1"/>
    <col min="7" max="7" width="9.7109375" style="31" customWidth="1"/>
    <col min="8" max="8" width="1.7109375" style="31" hidden="1" customWidth="1"/>
    <col min="9" max="9" width="9.7109375" style="31" customWidth="1"/>
    <col min="10" max="10" width="1.7109375" style="31" hidden="1" customWidth="1"/>
    <col min="11" max="11" width="9.7109375" style="31" customWidth="1"/>
    <col min="12" max="12" width="8.7109375" customWidth="1"/>
    <col min="13" max="13" width="9.28515625" style="31"/>
    <col min="14" max="14" width="10" style="31" customWidth="1"/>
    <col min="15" max="16384" width="9.28515625" style="31"/>
  </cols>
  <sheetData>
    <row r="1" spans="1:14" ht="18.75" x14ac:dyDescent="0.3">
      <c r="A1" s="335" t="s">
        <v>82</v>
      </c>
      <c r="B1" s="335"/>
      <c r="C1" s="335"/>
      <c r="D1" s="335"/>
      <c r="E1" s="335"/>
      <c r="F1" s="335"/>
      <c r="G1" s="335"/>
      <c r="H1" s="335"/>
      <c r="I1" s="335"/>
      <c r="J1" s="335"/>
      <c r="K1" s="335"/>
      <c r="N1" s="304" t="s">
        <v>542</v>
      </c>
    </row>
    <row r="2" spans="1:14" x14ac:dyDescent="0.25">
      <c r="A2" s="328" t="s">
        <v>197</v>
      </c>
      <c r="B2" s="328"/>
      <c r="C2" s="328"/>
      <c r="D2" s="328"/>
      <c r="E2" s="328"/>
      <c r="F2" s="328"/>
      <c r="G2" s="328"/>
      <c r="H2" s="328"/>
      <c r="I2" s="328"/>
      <c r="J2" s="328"/>
      <c r="K2" s="328"/>
    </row>
    <row r="3" spans="1:14" x14ac:dyDescent="0.25">
      <c r="A3" s="336" t="s">
        <v>198</v>
      </c>
      <c r="B3" s="336"/>
      <c r="C3" s="336"/>
      <c r="D3" s="336"/>
      <c r="E3" s="336"/>
      <c r="F3" s="336"/>
      <c r="G3" s="336"/>
      <c r="H3" s="336"/>
      <c r="I3" s="336"/>
      <c r="J3" s="336"/>
      <c r="K3" s="336"/>
    </row>
    <row r="4" spans="1:14" x14ac:dyDescent="0.25">
      <c r="A4" s="81" t="s">
        <v>199</v>
      </c>
      <c r="B4" s="82"/>
      <c r="C4" s="83">
        <v>2021</v>
      </c>
      <c r="D4" s="83"/>
      <c r="E4" s="83">
        <v>2020</v>
      </c>
      <c r="F4" s="83"/>
      <c r="G4" s="83">
        <v>2019</v>
      </c>
      <c r="H4" s="83"/>
      <c r="I4" s="83">
        <v>2018</v>
      </c>
      <c r="J4" s="83"/>
      <c r="K4" s="83">
        <v>2017</v>
      </c>
      <c r="N4"/>
    </row>
    <row r="5" spans="1:14" x14ac:dyDescent="0.25">
      <c r="A5" s="84" t="s">
        <v>2</v>
      </c>
      <c r="B5" s="85"/>
      <c r="C5" s="86">
        <v>453044.25799999997</v>
      </c>
      <c r="D5" s="86"/>
      <c r="E5" s="86">
        <v>431483.25400000002</v>
      </c>
      <c r="F5" s="86"/>
      <c r="G5" s="86">
        <v>411049.47600000002</v>
      </c>
      <c r="H5" s="86"/>
      <c r="I5" s="86">
        <v>391681.4</v>
      </c>
      <c r="J5" s="86"/>
      <c r="K5" s="86">
        <v>373320.92</v>
      </c>
      <c r="N5"/>
    </row>
    <row r="6" spans="1:14" x14ac:dyDescent="0.25">
      <c r="A6" s="84"/>
      <c r="B6" s="85" t="s">
        <v>3</v>
      </c>
      <c r="C6" s="86">
        <v>46906.39</v>
      </c>
      <c r="D6" s="86"/>
      <c r="E6" s="86">
        <v>56395.169000000002</v>
      </c>
      <c r="F6" s="86"/>
      <c r="G6" s="86">
        <v>37699.78</v>
      </c>
      <c r="H6" s="86"/>
      <c r="I6" s="86">
        <v>34148.464</v>
      </c>
      <c r="J6" s="86"/>
      <c r="K6" s="86">
        <v>30895.966</v>
      </c>
      <c r="N6"/>
    </row>
    <row r="7" spans="1:14" x14ac:dyDescent="0.25">
      <c r="A7" s="84"/>
      <c r="B7" s="85" t="s">
        <v>200</v>
      </c>
      <c r="C7" s="86">
        <v>226165.72099999999</v>
      </c>
      <c r="D7" s="86"/>
      <c r="E7" s="86">
        <v>216716.24799999999</v>
      </c>
      <c r="F7" s="86"/>
      <c r="G7" s="86">
        <v>207661.58499999999</v>
      </c>
      <c r="H7" s="86"/>
      <c r="I7" s="86">
        <v>198985.236</v>
      </c>
      <c r="J7" s="86"/>
      <c r="K7" s="86">
        <v>190671.39600000001</v>
      </c>
      <c r="N7"/>
    </row>
    <row r="8" spans="1:14" x14ac:dyDescent="0.25">
      <c r="A8" s="84"/>
      <c r="B8" s="85" t="s">
        <v>6</v>
      </c>
      <c r="C8" s="86">
        <v>25821.712</v>
      </c>
      <c r="D8" s="86"/>
      <c r="E8" s="86">
        <v>23359.453000000001</v>
      </c>
      <c r="F8" s="86"/>
      <c r="G8" s="86">
        <v>20855.574000000001</v>
      </c>
      <c r="H8" s="86"/>
      <c r="I8" s="86">
        <v>18290.434000000001</v>
      </c>
      <c r="J8" s="86"/>
      <c r="K8" s="86">
        <v>15642.655000000001</v>
      </c>
      <c r="N8"/>
    </row>
    <row r="9" spans="1:14" x14ac:dyDescent="0.25">
      <c r="A9" s="84"/>
      <c r="B9" s="85" t="s">
        <v>201</v>
      </c>
      <c r="C9" s="86">
        <v>54482.656000000003</v>
      </c>
      <c r="D9" s="86"/>
      <c r="E9" s="86">
        <v>53188.995000000003</v>
      </c>
      <c r="F9" s="86"/>
      <c r="G9" s="86">
        <v>51962.968999999997</v>
      </c>
      <c r="H9" s="86"/>
      <c r="I9" s="86">
        <v>50800.883999999998</v>
      </c>
      <c r="J9" s="86"/>
      <c r="K9" s="86">
        <v>49699.254999999997</v>
      </c>
      <c r="N9"/>
    </row>
    <row r="10" spans="1:14" x14ac:dyDescent="0.25">
      <c r="A10" s="84"/>
      <c r="B10" s="85" t="s">
        <v>202</v>
      </c>
      <c r="C10" s="86">
        <v>0</v>
      </c>
      <c r="D10" s="86"/>
      <c r="E10" s="86">
        <v>0</v>
      </c>
      <c r="F10" s="86"/>
      <c r="G10" s="86">
        <v>0</v>
      </c>
      <c r="H10" s="86"/>
      <c r="I10" s="86">
        <v>10384.861999999999</v>
      </c>
      <c r="J10" s="86"/>
      <c r="K10" s="86">
        <v>0</v>
      </c>
      <c r="N10"/>
    </row>
    <row r="11" spans="1:14" x14ac:dyDescent="0.25">
      <c r="A11" s="84" t="s">
        <v>131</v>
      </c>
      <c r="B11" s="85"/>
      <c r="C11" s="86">
        <v>353376.47899999999</v>
      </c>
      <c r="D11" s="86"/>
      <c r="E11" s="86">
        <v>349659.86499999999</v>
      </c>
      <c r="F11" s="86"/>
      <c r="G11" s="86">
        <v>318179.908</v>
      </c>
      <c r="H11" s="86"/>
      <c r="I11" s="86">
        <v>312609.88000000006</v>
      </c>
      <c r="J11" s="86"/>
      <c r="K11" s="86">
        <v>286909.272</v>
      </c>
      <c r="N11"/>
    </row>
    <row r="12" spans="1:14" x14ac:dyDescent="0.25">
      <c r="A12" s="84" t="s">
        <v>4</v>
      </c>
      <c r="B12" s="85"/>
      <c r="C12" s="86">
        <v>99667.77899999998</v>
      </c>
      <c r="D12" s="86"/>
      <c r="E12" s="86">
        <v>81823.389000000025</v>
      </c>
      <c r="F12" s="86"/>
      <c r="G12" s="86">
        <v>92869.568000000028</v>
      </c>
      <c r="H12" s="86"/>
      <c r="I12" s="86">
        <v>79071.51999999996</v>
      </c>
      <c r="J12" s="86"/>
      <c r="K12" s="86">
        <v>86411.647999999986</v>
      </c>
      <c r="N12"/>
    </row>
    <row r="13" spans="1:14" x14ac:dyDescent="0.25">
      <c r="A13" s="84" t="s">
        <v>141</v>
      </c>
      <c r="B13" s="85"/>
      <c r="C13" s="86">
        <v>4591.8500000000004</v>
      </c>
      <c r="D13" s="86"/>
      <c r="E13" s="86">
        <v>4932.7</v>
      </c>
      <c r="F13" s="86"/>
      <c r="G13" s="86">
        <v>7009.5</v>
      </c>
      <c r="H13" s="86"/>
      <c r="I13" s="86">
        <v>5921.35</v>
      </c>
      <c r="J13" s="86"/>
      <c r="K13" s="86">
        <v>4919</v>
      </c>
      <c r="N13"/>
    </row>
    <row r="14" spans="1:14" x14ac:dyDescent="0.25">
      <c r="A14" s="84" t="s">
        <v>203</v>
      </c>
      <c r="B14" s="85"/>
      <c r="C14" s="86">
        <v>23768.983</v>
      </c>
      <c r="D14" s="86"/>
      <c r="E14" s="86">
        <v>19222.671999999999</v>
      </c>
      <c r="F14" s="86"/>
      <c r="G14" s="86">
        <v>21465.017</v>
      </c>
      <c r="H14" s="86"/>
      <c r="I14" s="86">
        <v>18287.543000000001</v>
      </c>
      <c r="J14" s="86"/>
      <c r="K14" s="86">
        <v>20373.162</v>
      </c>
      <c r="N14"/>
    </row>
    <row r="15" spans="1:14" x14ac:dyDescent="0.25">
      <c r="A15" s="87" t="s">
        <v>177</v>
      </c>
      <c r="B15" s="88"/>
      <c r="C15" s="86">
        <v>71306.945999999967</v>
      </c>
      <c r="D15" s="86"/>
      <c r="E15" s="86">
        <v>57668.017000000029</v>
      </c>
      <c r="F15" s="86"/>
      <c r="G15" s="86">
        <v>64395.051000000029</v>
      </c>
      <c r="H15" s="86"/>
      <c r="I15" s="86">
        <v>54862.626999999949</v>
      </c>
      <c r="J15" s="86"/>
      <c r="K15" s="86">
        <v>61119.48599999999</v>
      </c>
      <c r="N15"/>
    </row>
    <row r="16" spans="1:14" x14ac:dyDescent="0.25">
      <c r="C16" s="89"/>
      <c r="D16" s="90"/>
      <c r="E16" s="89"/>
      <c r="F16" s="90"/>
      <c r="G16" s="89"/>
      <c r="H16" s="90"/>
      <c r="I16" s="89"/>
      <c r="J16" s="90"/>
      <c r="K16" s="89"/>
      <c r="N16"/>
    </row>
    <row r="17" spans="1:14" x14ac:dyDescent="0.25">
      <c r="C17" s="91"/>
      <c r="D17" s="91"/>
      <c r="E17" s="91"/>
      <c r="F17" s="91"/>
      <c r="G17" s="91"/>
      <c r="H17" s="91"/>
      <c r="I17" s="91"/>
      <c r="J17" s="91"/>
      <c r="K17" s="91"/>
      <c r="L17" s="92"/>
      <c r="N17"/>
    </row>
    <row r="18" spans="1:14" x14ac:dyDescent="0.25">
      <c r="A18" s="336" t="s">
        <v>204</v>
      </c>
      <c r="B18" s="336"/>
      <c r="C18" s="336"/>
      <c r="D18" s="336"/>
      <c r="E18" s="336"/>
      <c r="F18" s="336"/>
      <c r="G18" s="336"/>
      <c r="H18" s="336"/>
      <c r="I18" s="336"/>
      <c r="J18" s="336"/>
      <c r="K18" s="336"/>
      <c r="N18"/>
    </row>
    <row r="19" spans="1:14" x14ac:dyDescent="0.25">
      <c r="A19" s="93"/>
      <c r="B19" s="82"/>
      <c r="C19" s="94" t="s">
        <v>205</v>
      </c>
      <c r="D19" s="95"/>
      <c r="E19" s="96" t="s">
        <v>205</v>
      </c>
      <c r="F19" s="95"/>
      <c r="G19" s="96" t="s">
        <v>205</v>
      </c>
      <c r="H19" s="95"/>
      <c r="I19" s="96" t="s">
        <v>205</v>
      </c>
      <c r="J19" s="95"/>
      <c r="K19" s="96" t="s">
        <v>205</v>
      </c>
      <c r="N19"/>
    </row>
    <row r="20" spans="1:14" x14ac:dyDescent="0.25">
      <c r="A20" s="97" t="s">
        <v>199</v>
      </c>
      <c r="B20" s="88"/>
      <c r="C20" s="98">
        <v>2021</v>
      </c>
      <c r="D20" s="99"/>
      <c r="E20" s="100">
        <v>2020</v>
      </c>
      <c r="F20" s="99"/>
      <c r="G20" s="100">
        <v>2019</v>
      </c>
      <c r="H20" s="99"/>
      <c r="I20" s="100">
        <v>2018</v>
      </c>
      <c r="J20" s="99"/>
      <c r="K20" s="100">
        <v>2017</v>
      </c>
      <c r="N20"/>
    </row>
    <row r="21" spans="1:14" x14ac:dyDescent="0.25">
      <c r="A21" s="87" t="s">
        <v>206</v>
      </c>
      <c r="B21" s="101"/>
      <c r="C21" s="102"/>
      <c r="D21" s="102"/>
      <c r="E21" s="102"/>
      <c r="F21" s="102"/>
      <c r="G21" s="102"/>
      <c r="H21" s="102"/>
      <c r="I21" s="102"/>
      <c r="J21" s="102"/>
      <c r="K21" s="102"/>
      <c r="N21"/>
    </row>
    <row r="22" spans="1:14" x14ac:dyDescent="0.25">
      <c r="A22" s="84"/>
      <c r="B22" s="103" t="s">
        <v>207</v>
      </c>
      <c r="C22" s="86">
        <v>16706.882000000001</v>
      </c>
      <c r="D22" s="86"/>
      <c r="E22" s="86">
        <v>12211.799000000001</v>
      </c>
      <c r="F22" s="86"/>
      <c r="G22" s="86">
        <v>14677.335999999999</v>
      </c>
      <c r="H22" s="86"/>
      <c r="I22" s="86">
        <v>15639.082</v>
      </c>
      <c r="J22" s="86"/>
      <c r="K22" s="86">
        <v>23497.264999999999</v>
      </c>
      <c r="M22" s="90"/>
      <c r="N22"/>
    </row>
    <row r="23" spans="1:14" x14ac:dyDescent="0.25">
      <c r="A23" s="84"/>
      <c r="B23" s="103" t="s">
        <v>208</v>
      </c>
      <c r="C23" s="86">
        <v>5000</v>
      </c>
      <c r="D23" s="86"/>
      <c r="E23" s="86">
        <v>5000</v>
      </c>
      <c r="F23" s="86"/>
      <c r="G23" s="86">
        <v>5000</v>
      </c>
      <c r="H23" s="86"/>
      <c r="I23" s="86">
        <v>5000</v>
      </c>
      <c r="J23" s="86"/>
      <c r="K23" s="86">
        <v>5000</v>
      </c>
      <c r="N23"/>
    </row>
    <row r="24" spans="1:14" x14ac:dyDescent="0.25">
      <c r="A24" s="84"/>
      <c r="B24" s="103" t="s">
        <v>156</v>
      </c>
      <c r="C24" s="86">
        <v>12181.373</v>
      </c>
      <c r="D24" s="86"/>
      <c r="E24" s="86">
        <v>10774.181</v>
      </c>
      <c r="F24" s="86"/>
      <c r="G24" s="86">
        <v>9082.3259999999991</v>
      </c>
      <c r="H24" s="86"/>
      <c r="I24" s="86">
        <v>7951.3329999999996</v>
      </c>
      <c r="J24" s="86"/>
      <c r="K24" s="86">
        <v>6926.8789999999999</v>
      </c>
      <c r="N24"/>
    </row>
    <row r="25" spans="1:14" x14ac:dyDescent="0.25">
      <c r="A25" s="104" t="s">
        <v>157</v>
      </c>
      <c r="B25" s="24"/>
      <c r="C25" s="86">
        <v>33888.255000000005</v>
      </c>
      <c r="D25" s="86"/>
      <c r="E25" s="86">
        <v>27985.98</v>
      </c>
      <c r="F25" s="86"/>
      <c r="G25" s="86">
        <v>28759.661999999997</v>
      </c>
      <c r="H25" s="86"/>
      <c r="I25" s="86">
        <v>28590.415000000001</v>
      </c>
      <c r="J25" s="86"/>
      <c r="K25" s="86">
        <v>35424.144</v>
      </c>
      <c r="N25"/>
    </row>
    <row r="26" spans="1:14" x14ac:dyDescent="0.25">
      <c r="A26" s="84" t="s">
        <v>209</v>
      </c>
      <c r="B26" s="103"/>
      <c r="C26" s="86"/>
      <c r="D26" s="86"/>
      <c r="E26" s="86"/>
      <c r="F26" s="86"/>
      <c r="G26" s="86"/>
      <c r="H26" s="86"/>
      <c r="I26" s="86"/>
      <c r="J26" s="86"/>
      <c r="K26" s="86"/>
      <c r="N26"/>
    </row>
    <row r="27" spans="1:14" x14ac:dyDescent="0.25">
      <c r="A27" s="84"/>
      <c r="B27" s="103" t="s">
        <v>158</v>
      </c>
      <c r="C27" s="86">
        <v>226209.26300000001</v>
      </c>
      <c r="D27" s="86"/>
      <c r="E27" s="86">
        <v>205820.46</v>
      </c>
      <c r="F27" s="86"/>
      <c r="G27" s="86">
        <v>185168.62100000001</v>
      </c>
      <c r="H27" s="86"/>
      <c r="I27" s="86">
        <v>164097.14799999999</v>
      </c>
      <c r="J27" s="86"/>
      <c r="K27" s="86">
        <v>142436.079</v>
      </c>
      <c r="N27"/>
    </row>
    <row r="28" spans="1:14" x14ac:dyDescent="0.25">
      <c r="A28" s="104"/>
      <c r="B28" s="24" t="s">
        <v>210</v>
      </c>
      <c r="C28" s="86">
        <v>51705.565999999999</v>
      </c>
      <c r="D28" s="86"/>
      <c r="E28" s="86">
        <v>43550.769</v>
      </c>
      <c r="F28" s="86"/>
      <c r="G28" s="86">
        <v>35784.071000000004</v>
      </c>
      <c r="H28" s="86"/>
      <c r="I28" s="86">
        <v>28385.18</v>
      </c>
      <c r="J28" s="86"/>
      <c r="K28" s="86">
        <v>31719.776999999998</v>
      </c>
      <c r="N28"/>
    </row>
    <row r="29" spans="1:14" x14ac:dyDescent="0.25">
      <c r="A29" s="84" t="s">
        <v>162</v>
      </c>
      <c r="B29" s="103"/>
      <c r="C29" s="86">
        <v>311803.08400000003</v>
      </c>
      <c r="D29" s="86"/>
      <c r="E29" s="86">
        <v>277357.20900000003</v>
      </c>
      <c r="F29" s="86"/>
      <c r="G29" s="86">
        <v>249712.35399999999</v>
      </c>
      <c r="H29" s="86"/>
      <c r="I29" s="86">
        <v>221072.74299999999</v>
      </c>
      <c r="J29" s="86"/>
      <c r="K29" s="86">
        <v>209580</v>
      </c>
      <c r="N29" s="105"/>
    </row>
    <row r="30" spans="1:14" x14ac:dyDescent="0.25">
      <c r="A30" s="84" t="s">
        <v>211</v>
      </c>
      <c r="B30" s="103"/>
      <c r="C30" s="106"/>
      <c r="D30" s="86"/>
      <c r="E30" s="106"/>
      <c r="F30" s="86"/>
      <c r="G30" s="106"/>
      <c r="H30" s="86"/>
      <c r="I30" s="106"/>
      <c r="J30" s="86"/>
      <c r="K30" s="106"/>
      <c r="N30"/>
    </row>
    <row r="31" spans="1:14" x14ac:dyDescent="0.25">
      <c r="A31" s="84"/>
      <c r="B31" s="103" t="s">
        <v>212</v>
      </c>
      <c r="C31" s="86">
        <v>10000</v>
      </c>
      <c r="D31" s="86"/>
      <c r="E31" s="86">
        <v>10000</v>
      </c>
      <c r="F31" s="86"/>
      <c r="G31" s="86">
        <v>10000</v>
      </c>
      <c r="H31" s="86"/>
      <c r="I31" s="86">
        <v>10000</v>
      </c>
      <c r="J31" s="86"/>
      <c r="K31" s="86">
        <v>10000</v>
      </c>
      <c r="N31"/>
    </row>
    <row r="32" spans="1:14" x14ac:dyDescent="0.25">
      <c r="A32" s="84"/>
      <c r="B32" s="103" t="s">
        <v>213</v>
      </c>
      <c r="C32" s="86">
        <v>8500</v>
      </c>
      <c r="D32" s="86"/>
      <c r="E32" s="86">
        <v>8800</v>
      </c>
      <c r="F32" s="86"/>
      <c r="G32" s="86">
        <v>9100</v>
      </c>
      <c r="H32" s="86"/>
      <c r="I32" s="86">
        <v>9400</v>
      </c>
      <c r="J32" s="86"/>
      <c r="K32" s="86">
        <v>9700</v>
      </c>
      <c r="N32"/>
    </row>
    <row r="33" spans="1:14" x14ac:dyDescent="0.25">
      <c r="A33" s="84" t="s">
        <v>168</v>
      </c>
      <c r="B33" s="103"/>
      <c r="C33" s="86">
        <v>18500</v>
      </c>
      <c r="D33" s="86"/>
      <c r="E33" s="86">
        <v>18800</v>
      </c>
      <c r="F33" s="86"/>
      <c r="G33" s="86">
        <v>19100</v>
      </c>
      <c r="H33" s="86"/>
      <c r="I33" s="86">
        <v>19400</v>
      </c>
      <c r="J33" s="86"/>
      <c r="K33" s="86">
        <v>19700</v>
      </c>
      <c r="N33"/>
    </row>
    <row r="34" spans="1:14" x14ac:dyDescent="0.25">
      <c r="A34" s="84" t="s">
        <v>214</v>
      </c>
      <c r="B34" s="103"/>
      <c r="C34" s="86">
        <v>134400</v>
      </c>
      <c r="D34" s="86"/>
      <c r="E34" s="86">
        <v>125520</v>
      </c>
      <c r="F34" s="86"/>
      <c r="G34" s="86">
        <v>116640</v>
      </c>
      <c r="H34" s="86"/>
      <c r="I34" s="86">
        <v>107760</v>
      </c>
      <c r="J34" s="86"/>
      <c r="K34" s="86">
        <v>98880</v>
      </c>
      <c r="N34"/>
    </row>
    <row r="35" spans="1:14" x14ac:dyDescent="0.25">
      <c r="A35" s="84" t="s">
        <v>215</v>
      </c>
      <c r="B35" s="103"/>
      <c r="C35" s="86">
        <v>152900</v>
      </c>
      <c r="D35" s="86"/>
      <c r="E35" s="86">
        <v>144320</v>
      </c>
      <c r="F35" s="86"/>
      <c r="G35" s="86">
        <v>135740</v>
      </c>
      <c r="H35" s="86"/>
      <c r="I35" s="86">
        <v>127160</v>
      </c>
      <c r="J35" s="86"/>
      <c r="K35" s="86">
        <v>118580</v>
      </c>
      <c r="N35"/>
    </row>
    <row r="36" spans="1:14" x14ac:dyDescent="0.25">
      <c r="A36" s="84" t="s">
        <v>172</v>
      </c>
      <c r="B36" s="103"/>
      <c r="C36" s="86"/>
      <c r="D36" s="86"/>
      <c r="E36" s="86"/>
      <c r="F36" s="86"/>
      <c r="G36" s="86"/>
      <c r="H36" s="86"/>
      <c r="I36" s="86"/>
      <c r="J36" s="86"/>
      <c r="K36" s="86"/>
      <c r="N36"/>
    </row>
    <row r="37" spans="1:14" x14ac:dyDescent="0.25">
      <c r="A37" s="84"/>
      <c r="B37" s="103" t="s">
        <v>216</v>
      </c>
      <c r="C37" s="86">
        <v>25000</v>
      </c>
      <c r="D37" s="86"/>
      <c r="E37" s="86">
        <v>25000</v>
      </c>
      <c r="F37" s="86"/>
      <c r="G37" s="86">
        <v>25000</v>
      </c>
      <c r="H37" s="86"/>
      <c r="I37" s="86">
        <v>25000</v>
      </c>
      <c r="J37" s="86"/>
      <c r="K37" s="86">
        <v>25000</v>
      </c>
      <c r="N37"/>
    </row>
    <row r="38" spans="1:14" x14ac:dyDescent="0.25">
      <c r="A38" s="84"/>
      <c r="B38" s="103" t="s">
        <v>217</v>
      </c>
      <c r="C38" s="86">
        <v>133903.08300000001</v>
      </c>
      <c r="D38" s="86"/>
      <c r="E38" s="86">
        <v>108037.209</v>
      </c>
      <c r="F38" s="86"/>
      <c r="G38" s="86">
        <v>88972.354000000007</v>
      </c>
      <c r="H38" s="86"/>
      <c r="I38" s="86">
        <v>68912.741999999998</v>
      </c>
      <c r="J38" s="86"/>
      <c r="K38" s="86">
        <v>66000</v>
      </c>
      <c r="N38"/>
    </row>
    <row r="39" spans="1:14" x14ac:dyDescent="0.25">
      <c r="A39" s="104" t="s">
        <v>218</v>
      </c>
      <c r="B39" s="24"/>
      <c r="C39" s="86">
        <v>158903.08300000001</v>
      </c>
      <c r="D39" s="86"/>
      <c r="E39" s="86">
        <v>133037.209</v>
      </c>
      <c r="F39" s="86"/>
      <c r="G39" s="86">
        <v>113972.35400000001</v>
      </c>
      <c r="H39" s="86"/>
      <c r="I39" s="86">
        <v>93912.741999999998</v>
      </c>
      <c r="J39" s="86"/>
      <c r="K39" s="86">
        <v>91000</v>
      </c>
      <c r="N39"/>
    </row>
    <row r="40" spans="1:14" x14ac:dyDescent="0.25">
      <c r="A40" s="84" t="s">
        <v>219</v>
      </c>
      <c r="B40" s="103"/>
      <c r="C40" s="86">
        <v>311803.08299999998</v>
      </c>
      <c r="D40" s="86"/>
      <c r="E40" s="86">
        <v>277357.20900000003</v>
      </c>
      <c r="F40" s="86"/>
      <c r="G40" s="86">
        <v>249712.35399999999</v>
      </c>
      <c r="H40" s="86"/>
      <c r="I40" s="86">
        <v>221072.742</v>
      </c>
      <c r="J40" s="86"/>
      <c r="K40" s="86">
        <v>209580</v>
      </c>
      <c r="N40"/>
    </row>
    <row r="41" spans="1:14" x14ac:dyDescent="0.25">
      <c r="A41" s="24"/>
      <c r="B41" s="24"/>
      <c r="C41" s="107"/>
      <c r="D41" s="24"/>
      <c r="E41" s="107"/>
      <c r="F41" s="24"/>
      <c r="G41" s="107"/>
      <c r="H41" s="24"/>
      <c r="I41" s="107"/>
      <c r="J41" s="24"/>
      <c r="K41" s="107"/>
      <c r="N41"/>
    </row>
    <row r="42" spans="1:14" x14ac:dyDescent="0.25">
      <c r="A42" s="24"/>
      <c r="B42" s="24"/>
      <c r="C42" s="108"/>
      <c r="D42" s="24"/>
      <c r="E42" s="108"/>
      <c r="F42" s="24"/>
      <c r="G42" s="108"/>
      <c r="H42" s="24"/>
      <c r="I42" s="108"/>
      <c r="J42" s="24"/>
      <c r="K42" s="108"/>
      <c r="N42"/>
    </row>
    <row r="43" spans="1:14" x14ac:dyDescent="0.25">
      <c r="A43" s="336" t="s">
        <v>220</v>
      </c>
      <c r="B43" s="336"/>
      <c r="C43" s="336"/>
      <c r="D43" s="336"/>
      <c r="E43" s="336"/>
      <c r="F43" s="336"/>
      <c r="G43" s="336"/>
      <c r="H43" s="336"/>
      <c r="I43" s="336"/>
      <c r="J43" s="336"/>
      <c r="K43" s="336"/>
      <c r="N43"/>
    </row>
    <row r="44" spans="1:14" x14ac:dyDescent="0.25">
      <c r="A44" s="81" t="s">
        <v>199</v>
      </c>
      <c r="B44" s="85"/>
      <c r="C44" s="83">
        <v>2021</v>
      </c>
      <c r="D44" s="83"/>
      <c r="E44" s="83">
        <v>2020</v>
      </c>
      <c r="F44" s="83"/>
      <c r="G44" s="83">
        <v>2019</v>
      </c>
      <c r="H44" s="83"/>
      <c r="I44" s="83">
        <v>2018</v>
      </c>
      <c r="J44" s="83"/>
      <c r="K44" s="83">
        <v>2017</v>
      </c>
      <c r="N44"/>
    </row>
    <row r="45" spans="1:14" x14ac:dyDescent="0.25">
      <c r="A45" s="84" t="s">
        <v>221</v>
      </c>
      <c r="B45" s="85"/>
      <c r="C45" s="109"/>
      <c r="D45" s="109"/>
      <c r="E45" s="109"/>
      <c r="F45" s="109"/>
      <c r="G45" s="109"/>
      <c r="H45" s="109"/>
      <c r="I45" s="109"/>
      <c r="J45" s="109"/>
      <c r="K45" s="109"/>
      <c r="N45"/>
    </row>
    <row r="46" spans="1:14" x14ac:dyDescent="0.25">
      <c r="A46" s="84" t="s">
        <v>177</v>
      </c>
      <c r="B46" s="85"/>
      <c r="C46" s="86">
        <v>71306.945999999967</v>
      </c>
      <c r="D46" s="86"/>
      <c r="E46" s="86">
        <v>57668.017000000029</v>
      </c>
      <c r="F46" s="86"/>
      <c r="G46" s="86">
        <v>64395.051000000029</v>
      </c>
      <c r="H46" s="86"/>
      <c r="I46" s="86">
        <v>54862.626999999949</v>
      </c>
      <c r="J46" s="86"/>
      <c r="K46" s="86">
        <v>61119.48599999999</v>
      </c>
      <c r="N46"/>
    </row>
    <row r="47" spans="1:14" x14ac:dyDescent="0.25">
      <c r="A47" s="84" t="s">
        <v>222</v>
      </c>
      <c r="B47" s="85"/>
      <c r="C47" s="86"/>
      <c r="D47" s="86"/>
      <c r="E47" s="86"/>
      <c r="F47" s="86"/>
      <c r="G47" s="86"/>
      <c r="H47" s="86"/>
      <c r="I47" s="86"/>
      <c r="J47" s="86"/>
      <c r="K47" s="86"/>
      <c r="N47"/>
    </row>
    <row r="48" spans="1:14" x14ac:dyDescent="0.25">
      <c r="A48" s="84"/>
      <c r="B48" s="85" t="s">
        <v>6</v>
      </c>
      <c r="C48" s="86">
        <v>25821.712</v>
      </c>
      <c r="D48" s="86"/>
      <c r="E48" s="86">
        <v>23359.453000000001</v>
      </c>
      <c r="F48" s="86"/>
      <c r="G48" s="86">
        <v>20855.574000000001</v>
      </c>
      <c r="H48" s="86"/>
      <c r="I48" s="86">
        <v>18290.434000000001</v>
      </c>
      <c r="J48" s="86"/>
      <c r="K48" s="86">
        <v>15642.655000000001</v>
      </c>
      <c r="N48"/>
    </row>
    <row r="49" spans="1:14" x14ac:dyDescent="0.25">
      <c r="A49" s="84"/>
      <c r="B49" s="85" t="s">
        <v>208</v>
      </c>
      <c r="C49" s="86">
        <v>0</v>
      </c>
      <c r="D49" s="86"/>
      <c r="E49" s="86">
        <v>0</v>
      </c>
      <c r="F49" s="86"/>
      <c r="G49" s="86">
        <v>0</v>
      </c>
      <c r="H49" s="86"/>
      <c r="I49" s="86">
        <v>0</v>
      </c>
      <c r="J49" s="86"/>
      <c r="K49" s="86">
        <v>0</v>
      </c>
      <c r="N49"/>
    </row>
    <row r="50" spans="1:14" x14ac:dyDescent="0.25">
      <c r="A50" s="84"/>
      <c r="B50" s="85" t="s">
        <v>156</v>
      </c>
      <c r="C50" s="86">
        <v>-1407.192</v>
      </c>
      <c r="D50" s="86"/>
      <c r="E50" s="86">
        <v>-1691.855</v>
      </c>
      <c r="F50" s="86"/>
      <c r="G50" s="86">
        <v>-1130.9929999999999</v>
      </c>
      <c r="H50" s="86"/>
      <c r="I50" s="86">
        <v>-1024.454</v>
      </c>
      <c r="J50" s="86"/>
      <c r="K50" s="86">
        <v>-926.87900000000002</v>
      </c>
      <c r="N50"/>
    </row>
    <row r="51" spans="1:14" x14ac:dyDescent="0.25">
      <c r="A51" s="84"/>
      <c r="B51" s="85" t="s">
        <v>212</v>
      </c>
      <c r="C51" s="86">
        <v>0</v>
      </c>
      <c r="D51" s="86"/>
      <c r="E51" s="86">
        <v>0</v>
      </c>
      <c r="F51" s="86"/>
      <c r="G51" s="86">
        <v>0</v>
      </c>
      <c r="H51" s="86"/>
      <c r="I51" s="86">
        <v>0</v>
      </c>
      <c r="J51" s="86"/>
      <c r="K51" s="86">
        <v>0</v>
      </c>
      <c r="N51"/>
    </row>
    <row r="52" spans="1:14" x14ac:dyDescent="0.25">
      <c r="A52" s="84"/>
      <c r="B52" s="85" t="s">
        <v>202</v>
      </c>
      <c r="C52" s="86">
        <v>0</v>
      </c>
      <c r="D52" s="86"/>
      <c r="E52" s="86">
        <v>0</v>
      </c>
      <c r="F52" s="86"/>
      <c r="G52" s="86">
        <v>0</v>
      </c>
      <c r="H52" s="86"/>
      <c r="I52" s="86">
        <v>10384.861999999999</v>
      </c>
      <c r="J52" s="86"/>
      <c r="K52" s="86">
        <v>0</v>
      </c>
      <c r="N52"/>
    </row>
    <row r="53" spans="1:14" x14ac:dyDescent="0.25">
      <c r="A53" s="84" t="s">
        <v>223</v>
      </c>
      <c r="B53" s="85"/>
      <c r="C53" s="110">
        <v>95721.465999999971</v>
      </c>
      <c r="D53" s="110"/>
      <c r="E53" s="110">
        <v>79335.615000000034</v>
      </c>
      <c r="F53" s="110"/>
      <c r="G53" s="110">
        <v>84119.632000000027</v>
      </c>
      <c r="H53" s="110"/>
      <c r="I53" s="110">
        <v>82513.468999999954</v>
      </c>
      <c r="J53" s="110"/>
      <c r="K53" s="110">
        <v>75835.261999999988</v>
      </c>
      <c r="N53"/>
    </row>
    <row r="54" spans="1:14" x14ac:dyDescent="0.25">
      <c r="A54" s="84" t="s">
        <v>224</v>
      </c>
      <c r="B54" s="85"/>
      <c r="C54" s="86"/>
      <c r="D54" s="86"/>
      <c r="E54" s="86"/>
      <c r="F54" s="86"/>
      <c r="G54" s="86"/>
      <c r="H54" s="86"/>
      <c r="I54" s="86"/>
      <c r="J54" s="86"/>
      <c r="K54" s="86"/>
    </row>
    <row r="55" spans="1:14" x14ac:dyDescent="0.25">
      <c r="A55" s="84"/>
      <c r="B55" s="85" t="s">
        <v>225</v>
      </c>
      <c r="C55" s="86">
        <v>-54365.311000000002</v>
      </c>
      <c r="D55" s="86"/>
      <c r="E55" s="86">
        <v>-51777.991000000002</v>
      </c>
      <c r="F55" s="86"/>
      <c r="G55" s="86">
        <v>-49325.936999999998</v>
      </c>
      <c r="H55" s="86"/>
      <c r="I55" s="86">
        <v>-47001.767999999996</v>
      </c>
      <c r="J55" s="86"/>
      <c r="K55" s="86">
        <v>-44798.51</v>
      </c>
      <c r="N55"/>
    </row>
    <row r="56" spans="1:14" x14ac:dyDescent="0.25">
      <c r="A56" s="84"/>
      <c r="B56" s="85" t="s">
        <v>226</v>
      </c>
      <c r="C56" s="86">
        <v>0</v>
      </c>
      <c r="D56" s="86"/>
      <c r="E56" s="86">
        <v>0</v>
      </c>
      <c r="F56" s="86"/>
      <c r="G56" s="86">
        <v>0</v>
      </c>
      <c r="H56" s="86"/>
      <c r="I56" s="86">
        <v>0</v>
      </c>
      <c r="J56" s="86"/>
      <c r="K56" s="86">
        <v>0</v>
      </c>
    </row>
    <row r="57" spans="1:14" x14ac:dyDescent="0.25">
      <c r="A57" s="84" t="s">
        <v>227</v>
      </c>
      <c r="B57" s="85"/>
      <c r="C57" s="110">
        <v>-54365.311000000002</v>
      </c>
      <c r="D57" s="110"/>
      <c r="E57" s="110">
        <v>-51777.991000000002</v>
      </c>
      <c r="F57" s="110"/>
      <c r="G57" s="110">
        <v>-49325.936999999998</v>
      </c>
      <c r="H57" s="110"/>
      <c r="I57" s="110">
        <v>-47001.767999999996</v>
      </c>
      <c r="J57" s="110"/>
      <c r="K57" s="110">
        <v>-44798.51</v>
      </c>
      <c r="N57"/>
    </row>
    <row r="58" spans="1:14" x14ac:dyDescent="0.25">
      <c r="A58" s="84" t="s">
        <v>228</v>
      </c>
      <c r="B58" s="85"/>
      <c r="C58" s="86"/>
      <c r="D58" s="86"/>
      <c r="E58" s="86"/>
      <c r="F58" s="86"/>
      <c r="G58" s="86"/>
      <c r="H58" s="86"/>
      <c r="I58" s="86"/>
      <c r="J58" s="86"/>
      <c r="K58" s="86"/>
    </row>
    <row r="59" spans="1:14" x14ac:dyDescent="0.25">
      <c r="A59" s="84"/>
      <c r="B59" s="85" t="s">
        <v>229</v>
      </c>
      <c r="C59" s="86">
        <v>-300</v>
      </c>
      <c r="D59" s="86"/>
      <c r="E59" s="86">
        <v>-300</v>
      </c>
      <c r="F59" s="86"/>
      <c r="G59" s="86">
        <v>-300</v>
      </c>
      <c r="H59" s="86"/>
      <c r="I59" s="86">
        <v>-300</v>
      </c>
      <c r="J59" s="86"/>
      <c r="K59" s="86">
        <v>-300</v>
      </c>
      <c r="N59"/>
    </row>
    <row r="60" spans="1:14" x14ac:dyDescent="0.25">
      <c r="A60" s="84"/>
      <c r="B60" s="85" t="s">
        <v>230</v>
      </c>
      <c r="C60" s="86">
        <v>13200</v>
      </c>
      <c r="D60" s="86"/>
      <c r="E60" s="86">
        <v>13200</v>
      </c>
      <c r="F60" s="86"/>
      <c r="G60" s="86">
        <v>13200</v>
      </c>
      <c r="H60" s="86"/>
      <c r="I60" s="86">
        <v>13200</v>
      </c>
      <c r="J60" s="86"/>
      <c r="K60" s="86">
        <v>13200</v>
      </c>
    </row>
    <row r="61" spans="1:14" x14ac:dyDescent="0.25">
      <c r="A61" s="84"/>
      <c r="B61" s="85" t="s">
        <v>231</v>
      </c>
      <c r="C61" s="86">
        <v>-4320</v>
      </c>
      <c r="D61" s="86"/>
      <c r="E61" s="86">
        <v>-4320</v>
      </c>
      <c r="F61" s="86"/>
      <c r="G61" s="86">
        <v>-4320</v>
      </c>
      <c r="H61" s="86"/>
      <c r="I61" s="86">
        <v>-4320</v>
      </c>
      <c r="J61" s="86"/>
      <c r="K61" s="86">
        <v>-4320</v>
      </c>
      <c r="N61"/>
    </row>
    <row r="62" spans="1:14" x14ac:dyDescent="0.25">
      <c r="A62" s="84"/>
      <c r="B62" s="85" t="s">
        <v>232</v>
      </c>
      <c r="C62" s="86">
        <v>-45441.074000000001</v>
      </c>
      <c r="D62" s="86"/>
      <c r="E62" s="86">
        <v>-38603.161999999997</v>
      </c>
      <c r="F62" s="86"/>
      <c r="G62" s="86">
        <v>-44335.440999999999</v>
      </c>
      <c r="H62" s="86"/>
      <c r="I62" s="86">
        <v>-51949.885999999999</v>
      </c>
      <c r="J62" s="86"/>
      <c r="K62" s="86">
        <v>-61119.487000000001</v>
      </c>
      <c r="N62"/>
    </row>
    <row r="63" spans="1:14" x14ac:dyDescent="0.25">
      <c r="A63" s="84" t="s">
        <v>233</v>
      </c>
      <c r="B63" s="85"/>
      <c r="C63" s="86">
        <v>-36861.074000000001</v>
      </c>
      <c r="D63" s="86"/>
      <c r="E63" s="86">
        <v>-30023.161999999997</v>
      </c>
      <c r="F63" s="86"/>
      <c r="G63" s="86">
        <v>-35755.440999999999</v>
      </c>
      <c r="H63" s="86"/>
      <c r="I63" s="86">
        <v>-43369.885999999999</v>
      </c>
      <c r="J63" s="86"/>
      <c r="K63" s="86">
        <v>-52539.487000000001</v>
      </c>
      <c r="N63"/>
    </row>
    <row r="64" spans="1:14" x14ac:dyDescent="0.25">
      <c r="A64" s="84" t="s">
        <v>234</v>
      </c>
      <c r="B64" s="85"/>
      <c r="C64" s="86">
        <v>4495.0809999999692</v>
      </c>
      <c r="D64" s="86"/>
      <c r="E64" s="86">
        <v>-2465.5379999999641</v>
      </c>
      <c r="F64" s="86"/>
      <c r="G64" s="86">
        <v>-961.74599999997008</v>
      </c>
      <c r="H64" s="86"/>
      <c r="I64" s="86">
        <v>-7858.1850000000413</v>
      </c>
      <c r="J64" s="86"/>
      <c r="K64" s="86">
        <v>-21502.735000000015</v>
      </c>
    </row>
    <row r="65" spans="1:11" x14ac:dyDescent="0.25">
      <c r="A65" s="84" t="s">
        <v>235</v>
      </c>
      <c r="B65" s="85"/>
      <c r="C65" s="86"/>
      <c r="D65" s="86"/>
      <c r="E65" s="86"/>
      <c r="F65" s="86"/>
      <c r="G65" s="86"/>
      <c r="H65" s="86"/>
      <c r="I65" s="86"/>
      <c r="J65" s="86"/>
      <c r="K65" s="86"/>
    </row>
    <row r="66" spans="1:11" x14ac:dyDescent="0.25">
      <c r="A66" s="84" t="s">
        <v>236</v>
      </c>
      <c r="B66" s="85"/>
      <c r="C66" s="86">
        <v>12211.796000000009</v>
      </c>
      <c r="D66" s="86"/>
      <c r="E66" s="86">
        <v>14677.333999999973</v>
      </c>
      <c r="F66" s="86"/>
      <c r="G66" s="86">
        <v>15639.079999999944</v>
      </c>
      <c r="H66" s="86"/>
      <c r="I66" s="86">
        <v>23497.264999999985</v>
      </c>
      <c r="J66" s="86"/>
      <c r="K66" s="86">
        <v>45000</v>
      </c>
    </row>
    <row r="67" spans="1:11" x14ac:dyDescent="0.25">
      <c r="A67" s="84" t="s">
        <v>237</v>
      </c>
      <c r="B67" s="85"/>
      <c r="C67" s="86">
        <v>16706.876999999979</v>
      </c>
      <c r="D67" s="86"/>
      <c r="E67" s="86">
        <v>12211.796000000009</v>
      </c>
      <c r="F67" s="86"/>
      <c r="G67" s="86">
        <v>14677.333999999973</v>
      </c>
      <c r="H67" s="86"/>
      <c r="I67" s="86">
        <v>15639.079999999944</v>
      </c>
      <c r="J67" s="86"/>
      <c r="K67" s="86">
        <v>23497.264999999985</v>
      </c>
    </row>
    <row r="68" spans="1:11" x14ac:dyDescent="0.25">
      <c r="A68" s="24"/>
      <c r="B68" s="24"/>
      <c r="C68" s="24"/>
      <c r="D68" s="24"/>
      <c r="E68" s="24"/>
      <c r="F68" s="24"/>
      <c r="G68" s="24"/>
      <c r="H68" s="24"/>
      <c r="I68" s="24"/>
      <c r="J68" s="24"/>
      <c r="K68" s="24"/>
    </row>
    <row r="69" spans="1:11" x14ac:dyDescent="0.25">
      <c r="A69" s="24"/>
      <c r="B69" s="24"/>
      <c r="C69" s="24"/>
      <c r="D69" s="24"/>
      <c r="E69" s="24"/>
      <c r="F69" s="24"/>
      <c r="G69" s="24"/>
      <c r="H69" s="24"/>
      <c r="I69" s="24"/>
      <c r="J69" s="24"/>
      <c r="K69" s="24"/>
    </row>
    <row r="70" spans="1:11" x14ac:dyDescent="0.25">
      <c r="A70" s="24"/>
      <c r="B70" s="24"/>
      <c r="C70" s="24"/>
      <c r="D70" s="24"/>
      <c r="E70" s="24"/>
      <c r="F70" s="24"/>
      <c r="G70" s="24"/>
      <c r="H70" s="24"/>
      <c r="I70" s="24"/>
      <c r="J70" s="24"/>
      <c r="K70" s="24"/>
    </row>
    <row r="71" spans="1:11" x14ac:dyDescent="0.25">
      <c r="A71" s="24"/>
      <c r="B71" s="24"/>
      <c r="C71" s="24"/>
      <c r="D71" s="24"/>
      <c r="E71" s="24"/>
      <c r="F71" s="24"/>
      <c r="G71" s="24"/>
      <c r="H71" s="24"/>
      <c r="I71" s="24"/>
      <c r="J71" s="24"/>
      <c r="K71" s="24"/>
    </row>
    <row r="72" spans="1:11" x14ac:dyDescent="0.25">
      <c r="A72" s="24"/>
      <c r="B72" s="24"/>
      <c r="C72" s="24"/>
      <c r="D72" s="24"/>
      <c r="E72" s="24"/>
      <c r="F72" s="24"/>
      <c r="G72" s="24"/>
      <c r="H72" s="24"/>
      <c r="I72" s="24"/>
      <c r="J72" s="24"/>
      <c r="K72" s="24"/>
    </row>
    <row r="73" spans="1:11" x14ac:dyDescent="0.25">
      <c r="A73" s="24"/>
      <c r="B73" s="24"/>
      <c r="C73" s="24"/>
      <c r="D73" s="24"/>
      <c r="E73" s="24"/>
      <c r="F73" s="24"/>
      <c r="G73" s="24"/>
      <c r="H73" s="24"/>
      <c r="I73" s="24"/>
      <c r="J73" s="24"/>
      <c r="K73" s="24"/>
    </row>
    <row r="74" spans="1:11" x14ac:dyDescent="0.25">
      <c r="A74" s="24"/>
      <c r="B74" s="24"/>
      <c r="C74" s="24"/>
      <c r="D74" s="24"/>
      <c r="E74" s="24"/>
      <c r="F74" s="24"/>
      <c r="G74" s="24"/>
      <c r="H74" s="24"/>
      <c r="I74" s="24"/>
      <c r="J74" s="24"/>
      <c r="K74" s="24"/>
    </row>
    <row r="75" spans="1:11" x14ac:dyDescent="0.25">
      <c r="A75" s="24"/>
      <c r="B75" s="24"/>
      <c r="C75" s="24"/>
      <c r="D75" s="24"/>
      <c r="E75" s="24"/>
      <c r="F75" s="24"/>
      <c r="G75" s="24"/>
      <c r="H75" s="24"/>
      <c r="I75" s="24"/>
      <c r="J75" s="24"/>
      <c r="K75" s="24"/>
    </row>
    <row r="76" spans="1:11" x14ac:dyDescent="0.25">
      <c r="A76" s="24"/>
      <c r="B76" s="24"/>
      <c r="C76" s="24"/>
      <c r="D76" s="24"/>
      <c r="E76" s="24"/>
      <c r="F76" s="24"/>
      <c r="G76" s="24"/>
      <c r="H76" s="24"/>
      <c r="I76" s="24"/>
      <c r="J76" s="24"/>
      <c r="K76" s="24"/>
    </row>
    <row r="77" spans="1:11" x14ac:dyDescent="0.25">
      <c r="A77" s="24"/>
      <c r="B77" s="24"/>
      <c r="C77" s="24"/>
      <c r="D77" s="24"/>
      <c r="E77" s="24"/>
      <c r="F77" s="24"/>
      <c r="G77" s="24"/>
      <c r="H77" s="24"/>
      <c r="I77" s="24"/>
      <c r="J77" s="24"/>
      <c r="K77" s="24"/>
    </row>
    <row r="78" spans="1:11" x14ac:dyDescent="0.25">
      <c r="A78" s="24"/>
      <c r="B78" s="24"/>
      <c r="C78" s="24"/>
      <c r="D78" s="24"/>
      <c r="E78" s="24"/>
      <c r="F78" s="24"/>
      <c r="G78" s="24"/>
      <c r="H78" s="24"/>
      <c r="I78" s="24"/>
      <c r="J78" s="24"/>
      <c r="K78" s="24"/>
    </row>
    <row r="79" spans="1:11" x14ac:dyDescent="0.25">
      <c r="A79" s="24"/>
      <c r="B79" s="24"/>
      <c r="C79" s="24"/>
      <c r="D79" s="24"/>
      <c r="E79" s="24"/>
      <c r="F79" s="24"/>
      <c r="G79" s="24"/>
      <c r="H79" s="24"/>
      <c r="I79" s="24"/>
      <c r="J79" s="24"/>
      <c r="K79" s="24"/>
    </row>
    <row r="80" spans="1:11" x14ac:dyDescent="0.25">
      <c r="A80" s="24"/>
      <c r="B80" s="24"/>
      <c r="C80" s="24"/>
      <c r="D80" s="24"/>
      <c r="E80" s="24"/>
      <c r="F80" s="24"/>
      <c r="G80" s="24"/>
      <c r="H80" s="24"/>
      <c r="I80" s="24"/>
      <c r="J80" s="24"/>
      <c r="K80" s="24"/>
    </row>
  </sheetData>
  <mergeCells count="5">
    <mergeCell ref="A1:K1"/>
    <mergeCell ref="A2:K2"/>
    <mergeCell ref="A3:K3"/>
    <mergeCell ref="A18:K18"/>
    <mergeCell ref="A43:K43"/>
  </mergeCells>
  <hyperlinks>
    <hyperlink ref="N1" location="'Navigation &amp; Instructions'!A1" display="Navigation"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A1:AZ28"/>
  <sheetViews>
    <sheetView workbookViewId="0">
      <selection activeCell="N1" sqref="N1"/>
    </sheetView>
  </sheetViews>
  <sheetFormatPr defaultColWidth="11.42578125" defaultRowHeight="15" x14ac:dyDescent="0.25"/>
  <cols>
    <col min="1" max="1" width="61.28515625" customWidth="1"/>
    <col min="2" max="3" width="9.7109375" style="112" customWidth="1"/>
    <col min="4" max="4" width="9.7109375" customWidth="1"/>
    <col min="14" max="14" width="10" customWidth="1"/>
  </cols>
  <sheetData>
    <row r="1" spans="1:52" x14ac:dyDescent="0.25">
      <c r="A1" s="111"/>
      <c r="N1" s="304" t="s">
        <v>542</v>
      </c>
    </row>
    <row r="2" spans="1:52" s="113" customFormat="1" ht="18.75" x14ac:dyDescent="0.3">
      <c r="A2" s="337" t="s">
        <v>238</v>
      </c>
      <c r="B2" s="337"/>
      <c r="C2" s="337"/>
      <c r="D2" s="337"/>
    </row>
    <row r="3" spans="1:52" s="113" customFormat="1" ht="18.75" x14ac:dyDescent="0.3">
      <c r="A3" s="337" t="s">
        <v>239</v>
      </c>
      <c r="B3" s="337"/>
      <c r="C3" s="337"/>
      <c r="D3" s="337"/>
    </row>
    <row r="4" spans="1:52" s="113" customFormat="1" ht="18" x14ac:dyDescent="0.25">
      <c r="A4" s="338" t="s">
        <v>240</v>
      </c>
      <c r="B4" s="338"/>
      <c r="C4" s="338"/>
      <c r="D4" s="338"/>
    </row>
    <row r="5" spans="1:52" ht="15.75" x14ac:dyDescent="0.25">
      <c r="A5" s="339"/>
      <c r="B5" s="339"/>
      <c r="C5" s="339"/>
      <c r="D5" s="339"/>
    </row>
    <row r="6" spans="1:52" s="116" customFormat="1" ht="15.75" thickBot="1" x14ac:dyDescent="0.3">
      <c r="A6" s="114" t="s">
        <v>241</v>
      </c>
      <c r="B6" s="115">
        <v>2021</v>
      </c>
      <c r="C6" s="115">
        <v>2020</v>
      </c>
      <c r="D6" s="115">
        <v>2019</v>
      </c>
      <c r="AY6"/>
      <c r="AZ6" s="117"/>
    </row>
    <row r="7" spans="1:52" ht="15.75" thickBot="1" x14ac:dyDescent="0.3">
      <c r="A7" s="118" t="s">
        <v>32</v>
      </c>
      <c r="B7" s="119">
        <v>692.86486500000001</v>
      </c>
      <c r="C7" s="119">
        <v>701.81081099999994</v>
      </c>
      <c r="D7" s="119">
        <v>675.70270300000004</v>
      </c>
      <c r="AZ7" s="120"/>
    </row>
    <row r="8" spans="1:52" x14ac:dyDescent="0.25">
      <c r="A8" s="118" t="s">
        <v>33</v>
      </c>
      <c r="B8" s="119">
        <v>295.378378</v>
      </c>
      <c r="C8" s="119">
        <v>272.59459500000003</v>
      </c>
      <c r="D8" s="119">
        <v>289.97297300000002</v>
      </c>
    </row>
    <row r="9" spans="1:52" s="123" customFormat="1" x14ac:dyDescent="0.25">
      <c r="A9" s="121" t="s">
        <v>242</v>
      </c>
      <c r="B9" s="122">
        <v>397.48648700000001</v>
      </c>
      <c r="C9" s="122">
        <v>429.21621599999992</v>
      </c>
      <c r="D9" s="122">
        <v>385.72973000000002</v>
      </c>
    </row>
    <row r="10" spans="1:52" x14ac:dyDescent="0.25">
      <c r="A10" s="118" t="s">
        <v>243</v>
      </c>
      <c r="B10" s="119">
        <v>37.378377999999998</v>
      </c>
      <c r="C10" s="119">
        <v>25.837838000000001</v>
      </c>
      <c r="D10" s="119">
        <v>30.648648999999999</v>
      </c>
    </row>
    <row r="11" spans="1:52" s="123" customFormat="1" x14ac:dyDescent="0.25">
      <c r="A11" s="121" t="s">
        <v>244</v>
      </c>
      <c r="B11" s="122">
        <v>360.10810900000001</v>
      </c>
      <c r="C11" s="122">
        <v>403.37837799999994</v>
      </c>
      <c r="D11" s="122">
        <v>355.08108100000004</v>
      </c>
    </row>
    <row r="12" spans="1:52" x14ac:dyDescent="0.25">
      <c r="A12" s="118" t="s">
        <v>245</v>
      </c>
      <c r="B12" s="119">
        <v>317.40540499999997</v>
      </c>
      <c r="C12" s="119">
        <v>345</v>
      </c>
      <c r="D12" s="119">
        <v>335.378378</v>
      </c>
    </row>
    <row r="13" spans="1:52" ht="30" x14ac:dyDescent="0.25">
      <c r="A13" s="118" t="s">
        <v>246</v>
      </c>
      <c r="B13" s="119">
        <v>37.864865000000002</v>
      </c>
      <c r="C13" s="119">
        <v>103.837838</v>
      </c>
      <c r="D13" s="119">
        <v>116.189189</v>
      </c>
    </row>
    <row r="14" spans="1:52" x14ac:dyDescent="0.25">
      <c r="A14" s="118" t="s">
        <v>247</v>
      </c>
      <c r="B14" s="119">
        <v>17.648648999999999</v>
      </c>
      <c r="C14" s="119">
        <v>5.4864860000000002</v>
      </c>
      <c r="D14" s="119">
        <v>6.5405410000000002</v>
      </c>
    </row>
    <row r="15" spans="1:52" x14ac:dyDescent="0.25">
      <c r="A15" s="118" t="s">
        <v>248</v>
      </c>
      <c r="B15" s="119">
        <v>12.297297</v>
      </c>
      <c r="C15" s="119">
        <v>4.4324320000000004</v>
      </c>
      <c r="D15" s="119">
        <v>16.72973</v>
      </c>
    </row>
    <row r="16" spans="1:52" x14ac:dyDescent="0.25">
      <c r="A16" s="118" t="s">
        <v>249</v>
      </c>
      <c r="B16" s="119">
        <v>28.459458999999999</v>
      </c>
      <c r="C16" s="119">
        <v>18.081081000000001</v>
      </c>
      <c r="D16" s="119">
        <v>2.9189189999999998</v>
      </c>
    </row>
    <row r="17" spans="1:4" s="123" customFormat="1" x14ac:dyDescent="0.25">
      <c r="A17" s="121" t="s">
        <v>250</v>
      </c>
      <c r="B17" s="122">
        <v>413.67567499999996</v>
      </c>
      <c r="C17" s="122">
        <v>476.83783700000004</v>
      </c>
      <c r="D17" s="122">
        <v>477.75675700000005</v>
      </c>
    </row>
    <row r="18" spans="1:4" x14ac:dyDescent="0.25">
      <c r="A18" s="118" t="s">
        <v>251</v>
      </c>
      <c r="B18" s="119">
        <v>320.91891900000002</v>
      </c>
      <c r="C18" s="119">
        <v>359.27026999999998</v>
      </c>
      <c r="D18" s="119">
        <v>338.16216200000002</v>
      </c>
    </row>
    <row r="19" spans="1:4" x14ac:dyDescent="0.25">
      <c r="A19" s="118" t="s">
        <v>252</v>
      </c>
      <c r="B19" s="119">
        <v>427.78378400000003</v>
      </c>
      <c r="C19" s="119">
        <v>510.48648600000001</v>
      </c>
      <c r="D19" s="119">
        <v>403.86486500000001</v>
      </c>
    </row>
    <row r="20" spans="1:4" x14ac:dyDescent="0.25">
      <c r="A20" s="118" t="s">
        <v>253</v>
      </c>
      <c r="B20" s="119">
        <v>33.945945999999999</v>
      </c>
      <c r="C20" s="119">
        <v>156.10810799999999</v>
      </c>
      <c r="D20" s="119">
        <v>3</v>
      </c>
    </row>
    <row r="21" spans="1:4" x14ac:dyDescent="0.25">
      <c r="A21" s="118" t="s">
        <v>254</v>
      </c>
      <c r="B21" s="119">
        <v>13.081080999999999</v>
      </c>
      <c r="C21" s="119">
        <v>19.189188999999999</v>
      </c>
      <c r="D21" s="119">
        <v>3.594595</v>
      </c>
    </row>
    <row r="22" spans="1:4" s="123" customFormat="1" x14ac:dyDescent="0.25">
      <c r="A22" s="121" t="s">
        <v>255</v>
      </c>
      <c r="B22" s="122">
        <v>795.72973000000013</v>
      </c>
      <c r="C22" s="122">
        <v>1045.0540529999998</v>
      </c>
      <c r="D22" s="122">
        <v>748.62162200000012</v>
      </c>
    </row>
    <row r="23" spans="1:4" s="123" customFormat="1" x14ac:dyDescent="0.25">
      <c r="A23" s="121" t="s">
        <v>39</v>
      </c>
      <c r="B23" s="122">
        <v>-21.945946000000163</v>
      </c>
      <c r="C23" s="122">
        <v>-164.83783799999992</v>
      </c>
      <c r="D23" s="122">
        <v>84.216216000000031</v>
      </c>
    </row>
    <row r="24" spans="1:4" s="123" customFormat="1" x14ac:dyDescent="0.25">
      <c r="A24" s="121" t="s">
        <v>256</v>
      </c>
      <c r="B24" s="122">
        <v>14.756757</v>
      </c>
      <c r="C24" s="122">
        <v>18.243243</v>
      </c>
      <c r="D24" s="122">
        <v>38.513514000000001</v>
      </c>
    </row>
    <row r="25" spans="1:4" s="123" customFormat="1" x14ac:dyDescent="0.25">
      <c r="A25" s="121" t="s">
        <v>86</v>
      </c>
      <c r="B25" s="122">
        <v>-36.702703000000163</v>
      </c>
      <c r="C25" s="122">
        <v>-183.08108099999993</v>
      </c>
      <c r="D25" s="122">
        <v>45.702702000000031</v>
      </c>
    </row>
    <row r="26" spans="1:4" x14ac:dyDescent="0.25">
      <c r="A26" s="124"/>
      <c r="B26" s="125"/>
      <c r="C26" s="125"/>
      <c r="D26" s="124"/>
    </row>
    <row r="27" spans="1:4" x14ac:dyDescent="0.25">
      <c r="D27" s="112"/>
    </row>
    <row r="28" spans="1:4" x14ac:dyDescent="0.25">
      <c r="B28" s="126" t="s">
        <v>257</v>
      </c>
    </row>
  </sheetData>
  <mergeCells count="4">
    <mergeCell ref="A2:D2"/>
    <mergeCell ref="A3:D3"/>
    <mergeCell ref="A4:D4"/>
    <mergeCell ref="A5:D5"/>
  </mergeCells>
  <hyperlinks>
    <hyperlink ref="N1" location="'Navigation &amp; Instructions'!A1" display="Navigation"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000"/>
  </sheetPr>
  <dimension ref="A1:AFV61"/>
  <sheetViews>
    <sheetView workbookViewId="0">
      <selection activeCell="N1" sqref="N1"/>
    </sheetView>
  </sheetViews>
  <sheetFormatPr defaultColWidth="9.28515625" defaultRowHeight="12.75" x14ac:dyDescent="0.2"/>
  <cols>
    <col min="1" max="1" width="73.140625" style="128" customWidth="1"/>
    <col min="2" max="2" width="11.7109375" style="144" customWidth="1"/>
    <col min="3" max="3" width="12" style="144" customWidth="1"/>
    <col min="4" max="13" width="9.28515625" style="128"/>
    <col min="14" max="14" width="10" style="128" customWidth="1"/>
    <col min="15" max="16384" width="9.28515625" style="128"/>
  </cols>
  <sheetData>
    <row r="1" spans="1:854" s="123" customFormat="1" ht="15.75" x14ac:dyDescent="0.25">
      <c r="A1" s="127"/>
      <c r="N1" s="304" t="s">
        <v>542</v>
      </c>
    </row>
    <row r="2" spans="1:854" ht="18" x14ac:dyDescent="0.25">
      <c r="A2" s="340" t="s">
        <v>238</v>
      </c>
      <c r="B2" s="340"/>
      <c r="C2" s="340"/>
    </row>
    <row r="3" spans="1:854" ht="15.75" x14ac:dyDescent="0.25">
      <c r="A3" s="341" t="s">
        <v>258</v>
      </c>
      <c r="B3" s="341"/>
      <c r="C3" s="341"/>
    </row>
    <row r="4" spans="1:854" ht="15.75" x14ac:dyDescent="0.25">
      <c r="A4" s="342"/>
      <c r="B4" s="342"/>
      <c r="C4" s="342"/>
    </row>
    <row r="5" spans="1:854" x14ac:dyDescent="0.2">
      <c r="A5" s="129" t="s">
        <v>259</v>
      </c>
      <c r="B5" s="130" t="s">
        <v>260</v>
      </c>
      <c r="C5" s="130" t="s">
        <v>261</v>
      </c>
    </row>
    <row r="6" spans="1:854" s="133" customFormat="1" x14ac:dyDescent="0.2">
      <c r="A6" s="131" t="s">
        <v>262</v>
      </c>
      <c r="B6" s="132"/>
      <c r="C6" s="132"/>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8"/>
      <c r="EQ6" s="128"/>
      <c r="ER6" s="128"/>
      <c r="ES6" s="128"/>
      <c r="ET6" s="128"/>
      <c r="EU6" s="128"/>
      <c r="EV6" s="128"/>
      <c r="EW6" s="128"/>
      <c r="EX6" s="128"/>
      <c r="EY6" s="128"/>
      <c r="EZ6" s="128"/>
      <c r="FA6" s="128"/>
      <c r="FB6" s="128"/>
      <c r="FC6" s="128"/>
      <c r="FD6" s="128"/>
      <c r="FE6" s="128"/>
      <c r="FF6" s="128"/>
      <c r="FG6" s="128"/>
      <c r="FH6" s="128"/>
      <c r="FI6" s="128"/>
      <c r="FJ6" s="128"/>
      <c r="FK6" s="128"/>
      <c r="FL6" s="128"/>
      <c r="FM6" s="128"/>
      <c r="FN6" s="128"/>
      <c r="FO6" s="128"/>
      <c r="FP6" s="128"/>
      <c r="FQ6" s="128"/>
      <c r="FR6" s="128"/>
      <c r="FS6" s="128"/>
      <c r="FT6" s="128"/>
      <c r="FU6" s="128"/>
      <c r="FV6" s="128"/>
      <c r="FW6" s="128"/>
      <c r="FX6" s="128"/>
      <c r="FY6" s="128"/>
      <c r="FZ6" s="128"/>
      <c r="GA6" s="128"/>
      <c r="GB6" s="128"/>
      <c r="GC6" s="128"/>
      <c r="GD6" s="128"/>
      <c r="GE6" s="128"/>
      <c r="GF6" s="128"/>
      <c r="GG6" s="128"/>
      <c r="GH6" s="128"/>
      <c r="GI6" s="128"/>
      <c r="GJ6" s="128"/>
      <c r="GK6" s="128"/>
      <c r="GL6" s="128"/>
      <c r="GM6" s="128"/>
      <c r="GN6" s="128"/>
      <c r="GO6" s="128"/>
      <c r="GP6" s="128"/>
      <c r="GQ6" s="128"/>
      <c r="GR6" s="128"/>
      <c r="GS6" s="128"/>
      <c r="GT6" s="128"/>
      <c r="GU6" s="128"/>
      <c r="GV6" s="128"/>
      <c r="GW6" s="128"/>
      <c r="GX6" s="128"/>
      <c r="GY6" s="128"/>
      <c r="GZ6" s="128"/>
      <c r="HA6" s="128"/>
      <c r="HB6" s="128"/>
      <c r="HC6" s="128"/>
      <c r="HD6" s="128"/>
      <c r="HE6" s="128"/>
      <c r="HF6" s="128"/>
      <c r="HG6" s="128"/>
      <c r="HH6" s="128"/>
      <c r="HI6" s="128"/>
      <c r="HJ6" s="128"/>
      <c r="HK6" s="128"/>
      <c r="HL6" s="128"/>
      <c r="HM6" s="128"/>
      <c r="HN6" s="128"/>
      <c r="HO6" s="128"/>
      <c r="HP6" s="128"/>
      <c r="HQ6" s="128"/>
      <c r="HR6" s="128"/>
      <c r="HS6" s="128"/>
      <c r="HT6" s="128"/>
      <c r="HU6" s="128"/>
      <c r="HV6" s="128"/>
      <c r="HW6" s="128"/>
      <c r="HX6" s="128"/>
      <c r="HY6" s="128"/>
      <c r="HZ6" s="128"/>
      <c r="IA6" s="128"/>
      <c r="IB6" s="128"/>
      <c r="IC6" s="128"/>
      <c r="ID6" s="128"/>
      <c r="IE6" s="128"/>
      <c r="IF6" s="128"/>
      <c r="IG6" s="128"/>
      <c r="IH6" s="128"/>
      <c r="II6" s="128"/>
      <c r="IJ6" s="128"/>
      <c r="IK6" s="128"/>
      <c r="IL6" s="128"/>
      <c r="IM6" s="128"/>
      <c r="IN6" s="128"/>
      <c r="IO6" s="128"/>
      <c r="IP6" s="128"/>
      <c r="IQ6" s="128"/>
      <c r="IR6" s="128"/>
      <c r="IS6" s="128"/>
      <c r="IT6" s="128"/>
      <c r="IU6" s="128"/>
      <c r="IV6" s="128"/>
      <c r="IW6" s="128"/>
      <c r="IX6" s="128"/>
      <c r="IY6" s="128"/>
      <c r="IZ6" s="128"/>
      <c r="JA6" s="128"/>
      <c r="JB6" s="128"/>
      <c r="JC6" s="128"/>
      <c r="JD6" s="128"/>
      <c r="JE6" s="128"/>
      <c r="JF6" s="128"/>
      <c r="JG6" s="128"/>
      <c r="JH6" s="128"/>
      <c r="JI6" s="128"/>
      <c r="JJ6" s="128"/>
      <c r="JK6" s="128"/>
      <c r="JL6" s="128"/>
      <c r="JM6" s="128"/>
      <c r="JN6" s="128"/>
      <c r="JO6" s="128"/>
      <c r="JP6" s="128"/>
      <c r="JQ6" s="128"/>
      <c r="JR6" s="128"/>
      <c r="JS6" s="128"/>
      <c r="JT6" s="128"/>
      <c r="JU6" s="128"/>
      <c r="JV6" s="128"/>
      <c r="JW6" s="128"/>
      <c r="JX6" s="128"/>
      <c r="JY6" s="128"/>
      <c r="JZ6" s="128"/>
      <c r="KA6" s="128"/>
      <c r="KB6" s="128"/>
      <c r="KC6" s="128"/>
      <c r="KD6" s="128"/>
      <c r="KE6" s="128"/>
      <c r="KF6" s="128"/>
      <c r="KG6" s="128"/>
      <c r="KH6" s="128"/>
      <c r="KI6" s="128"/>
      <c r="KJ6" s="128"/>
      <c r="KK6" s="128"/>
      <c r="KL6" s="128"/>
      <c r="KM6" s="128"/>
      <c r="KN6" s="128"/>
      <c r="KO6" s="128"/>
      <c r="KP6" s="128"/>
      <c r="KQ6" s="128"/>
      <c r="KR6" s="128"/>
      <c r="KS6" s="128"/>
      <c r="KT6" s="128"/>
      <c r="KU6" s="128"/>
      <c r="KV6" s="128"/>
      <c r="KW6" s="128"/>
      <c r="KX6" s="128"/>
      <c r="KY6" s="128"/>
      <c r="KZ6" s="128"/>
      <c r="LA6" s="128"/>
      <c r="LB6" s="128"/>
      <c r="LC6" s="128"/>
      <c r="LD6" s="128"/>
      <c r="LE6" s="128"/>
      <c r="LF6" s="128"/>
      <c r="LG6" s="128"/>
      <c r="LH6" s="128"/>
      <c r="LI6" s="128"/>
      <c r="LJ6" s="128"/>
      <c r="LK6" s="128"/>
      <c r="LL6" s="128"/>
      <c r="LM6" s="128"/>
      <c r="LN6" s="128"/>
      <c r="LO6" s="128"/>
      <c r="LP6" s="128"/>
      <c r="LQ6" s="128"/>
      <c r="LR6" s="128"/>
      <c r="LS6" s="128"/>
      <c r="LT6" s="128"/>
      <c r="LU6" s="128"/>
      <c r="LV6" s="128"/>
      <c r="LW6" s="128"/>
      <c r="LX6" s="128"/>
      <c r="LY6" s="128"/>
      <c r="LZ6" s="128"/>
      <c r="MA6" s="128"/>
      <c r="MB6" s="128"/>
      <c r="MC6" s="128"/>
      <c r="MD6" s="128"/>
      <c r="ME6" s="128"/>
      <c r="MF6" s="128"/>
      <c r="MG6" s="128"/>
      <c r="MH6" s="128"/>
      <c r="MI6" s="128"/>
      <c r="MJ6" s="128"/>
      <c r="MK6" s="128"/>
      <c r="ML6" s="128"/>
      <c r="MM6" s="128"/>
      <c r="MN6" s="128"/>
      <c r="MO6" s="128"/>
      <c r="MP6" s="128"/>
      <c r="MQ6" s="128"/>
      <c r="MR6" s="128"/>
      <c r="MS6" s="128"/>
      <c r="MT6" s="128"/>
      <c r="MU6" s="128"/>
      <c r="MV6" s="128"/>
      <c r="MW6" s="128"/>
      <c r="MX6" s="128"/>
      <c r="MY6" s="128"/>
      <c r="MZ6" s="128"/>
      <c r="NA6" s="128"/>
      <c r="NB6" s="128"/>
      <c r="NC6" s="128"/>
      <c r="ND6" s="128"/>
      <c r="NE6" s="128"/>
      <c r="NF6" s="128"/>
      <c r="NG6" s="128"/>
      <c r="NH6" s="128"/>
      <c r="NI6" s="128"/>
      <c r="NJ6" s="128"/>
      <c r="NK6" s="128"/>
      <c r="NL6" s="128"/>
      <c r="NM6" s="128"/>
      <c r="NN6" s="128"/>
      <c r="NO6" s="128"/>
      <c r="NP6" s="128"/>
      <c r="NQ6" s="128"/>
      <c r="NR6" s="128"/>
      <c r="NS6" s="128"/>
      <c r="NT6" s="128"/>
      <c r="NU6" s="128"/>
      <c r="NV6" s="128"/>
      <c r="NW6" s="128"/>
      <c r="NX6" s="128"/>
      <c r="NY6" s="128"/>
      <c r="NZ6" s="128"/>
      <c r="OA6" s="128"/>
      <c r="OB6" s="128"/>
      <c r="OC6" s="128"/>
      <c r="OD6" s="128"/>
      <c r="OE6" s="128"/>
      <c r="OF6" s="128"/>
      <c r="OG6" s="128"/>
      <c r="OH6" s="128"/>
      <c r="OI6" s="128"/>
      <c r="OJ6" s="128"/>
      <c r="OK6" s="128"/>
      <c r="OL6" s="128"/>
      <c r="OM6" s="128"/>
      <c r="ON6" s="128"/>
      <c r="OO6" s="128"/>
      <c r="OP6" s="128"/>
      <c r="OQ6" s="128"/>
      <c r="OR6" s="128"/>
      <c r="OS6" s="128"/>
      <c r="OT6" s="128"/>
      <c r="OU6" s="128"/>
      <c r="OV6" s="128"/>
      <c r="OW6" s="128"/>
      <c r="OX6" s="128"/>
      <c r="OY6" s="128"/>
      <c r="OZ6" s="128"/>
      <c r="PA6" s="128"/>
      <c r="PB6" s="128"/>
      <c r="PC6" s="128"/>
      <c r="PD6" s="128"/>
      <c r="PE6" s="128"/>
      <c r="PF6" s="128"/>
      <c r="PG6" s="128"/>
      <c r="PH6" s="128"/>
      <c r="PI6" s="128"/>
      <c r="PJ6" s="128"/>
      <c r="PK6" s="128"/>
      <c r="PL6" s="128"/>
      <c r="PM6" s="128"/>
      <c r="PN6" s="128"/>
      <c r="PO6" s="128"/>
      <c r="PP6" s="128"/>
      <c r="PQ6" s="128"/>
      <c r="PR6" s="128"/>
      <c r="PS6" s="128"/>
      <c r="PT6" s="128"/>
      <c r="PU6" s="128"/>
      <c r="PV6" s="128"/>
      <c r="PW6" s="128"/>
      <c r="PX6" s="128"/>
      <c r="PY6" s="128"/>
      <c r="PZ6" s="128"/>
      <c r="QA6" s="128"/>
      <c r="QB6" s="128"/>
      <c r="QC6" s="128"/>
      <c r="QD6" s="128"/>
      <c r="QE6" s="128"/>
      <c r="QF6" s="128"/>
      <c r="QG6" s="128"/>
      <c r="QH6" s="128"/>
      <c r="QI6" s="128"/>
      <c r="QJ6" s="128"/>
      <c r="QK6" s="128"/>
      <c r="QL6" s="128"/>
      <c r="QM6" s="128"/>
      <c r="QN6" s="128"/>
      <c r="QO6" s="128"/>
      <c r="QP6" s="128"/>
      <c r="QQ6" s="128"/>
      <c r="QR6" s="128"/>
      <c r="QS6" s="128"/>
      <c r="QT6" s="128"/>
      <c r="QU6" s="128"/>
      <c r="QV6" s="128"/>
      <c r="QW6" s="128"/>
      <c r="QX6" s="128"/>
      <c r="QY6" s="128"/>
      <c r="QZ6" s="128"/>
      <c r="RA6" s="128"/>
      <c r="RB6" s="128"/>
      <c r="RC6" s="128"/>
      <c r="RD6" s="128"/>
      <c r="RE6" s="128"/>
      <c r="RF6" s="128"/>
      <c r="RG6" s="128"/>
      <c r="RH6" s="128"/>
      <c r="RI6" s="128"/>
      <c r="RJ6" s="128"/>
      <c r="RK6" s="128"/>
      <c r="RL6" s="128"/>
      <c r="RM6" s="128"/>
      <c r="RN6" s="128"/>
      <c r="RO6" s="128"/>
      <c r="RP6" s="128"/>
      <c r="RQ6" s="128"/>
      <c r="RR6" s="128"/>
      <c r="RS6" s="128"/>
      <c r="RT6" s="128"/>
      <c r="RU6" s="128"/>
      <c r="RV6" s="128"/>
      <c r="RW6" s="128"/>
      <c r="RX6" s="128"/>
      <c r="RY6" s="128"/>
      <c r="RZ6" s="128"/>
      <c r="SA6" s="128"/>
      <c r="SB6" s="128"/>
      <c r="SC6" s="128"/>
      <c r="SD6" s="128"/>
      <c r="SE6" s="128"/>
      <c r="SF6" s="128"/>
      <c r="SG6" s="128"/>
      <c r="SH6" s="128"/>
      <c r="SI6" s="128"/>
      <c r="SJ6" s="128"/>
      <c r="SK6" s="128"/>
      <c r="SL6" s="128"/>
      <c r="SM6" s="128"/>
      <c r="SN6" s="128"/>
      <c r="SO6" s="128"/>
      <c r="SP6" s="128"/>
      <c r="SQ6" s="128"/>
      <c r="SR6" s="128"/>
      <c r="SS6" s="128"/>
      <c r="ST6" s="128"/>
      <c r="SU6" s="128"/>
      <c r="SV6" s="128"/>
      <c r="SW6" s="128"/>
      <c r="SX6" s="128"/>
      <c r="SY6" s="128"/>
      <c r="SZ6" s="128"/>
      <c r="TA6" s="128"/>
      <c r="TB6" s="128"/>
      <c r="TC6" s="128"/>
      <c r="TD6" s="128"/>
      <c r="TE6" s="128"/>
      <c r="TF6" s="128"/>
      <c r="TG6" s="128"/>
      <c r="TH6" s="128"/>
      <c r="TI6" s="128"/>
      <c r="TJ6" s="128"/>
      <c r="TK6" s="128"/>
      <c r="TL6" s="128"/>
      <c r="TM6" s="128"/>
      <c r="TN6" s="128"/>
      <c r="TO6" s="128"/>
      <c r="TP6" s="128"/>
      <c r="TQ6" s="128"/>
      <c r="TR6" s="128"/>
      <c r="TS6" s="128"/>
      <c r="TT6" s="128"/>
      <c r="TU6" s="128"/>
      <c r="TV6" s="128"/>
      <c r="TW6" s="128"/>
      <c r="TX6" s="128"/>
      <c r="TY6" s="128"/>
      <c r="TZ6" s="128"/>
      <c r="UA6" s="128"/>
      <c r="UB6" s="128"/>
      <c r="UC6" s="128"/>
      <c r="UD6" s="128"/>
      <c r="UE6" s="128"/>
      <c r="UF6" s="128"/>
      <c r="UG6" s="128"/>
      <c r="UH6" s="128"/>
      <c r="UI6" s="128"/>
      <c r="UJ6" s="128"/>
      <c r="UK6" s="128"/>
      <c r="UL6" s="128"/>
      <c r="UM6" s="128"/>
      <c r="UN6" s="128"/>
      <c r="UO6" s="128"/>
      <c r="UP6" s="128"/>
      <c r="UQ6" s="128"/>
      <c r="UR6" s="128"/>
      <c r="US6" s="128"/>
      <c r="UT6" s="128"/>
      <c r="UU6" s="128"/>
      <c r="UV6" s="128"/>
      <c r="UW6" s="128"/>
      <c r="UX6" s="128"/>
      <c r="UY6" s="128"/>
      <c r="UZ6" s="128"/>
      <c r="VA6" s="128"/>
      <c r="VB6" s="128"/>
      <c r="VC6" s="128"/>
      <c r="VD6" s="128"/>
      <c r="VE6" s="128"/>
      <c r="VF6" s="128"/>
      <c r="VG6" s="128"/>
      <c r="VH6" s="128"/>
      <c r="VI6" s="128"/>
      <c r="VJ6" s="128"/>
      <c r="VK6" s="128"/>
      <c r="VL6" s="128"/>
      <c r="VM6" s="128"/>
      <c r="VN6" s="128"/>
      <c r="VO6" s="128"/>
      <c r="VP6" s="128"/>
      <c r="VQ6" s="128"/>
      <c r="VR6" s="128"/>
      <c r="VS6" s="128"/>
      <c r="VT6" s="128"/>
      <c r="VU6" s="128"/>
      <c r="VV6" s="128"/>
      <c r="VW6" s="128"/>
      <c r="VX6" s="128"/>
      <c r="VY6" s="128"/>
      <c r="VZ6" s="128"/>
      <c r="WA6" s="128"/>
      <c r="WB6" s="128"/>
      <c r="WC6" s="128"/>
      <c r="WD6" s="128"/>
      <c r="WE6" s="128"/>
      <c r="WF6" s="128"/>
      <c r="WG6" s="128"/>
      <c r="WH6" s="128"/>
      <c r="WI6" s="128"/>
      <c r="WJ6" s="128"/>
      <c r="WK6" s="128"/>
      <c r="WL6" s="128"/>
      <c r="WM6" s="128"/>
      <c r="WN6" s="128"/>
      <c r="WO6" s="128"/>
      <c r="WP6" s="128"/>
      <c r="WQ6" s="128"/>
      <c r="WR6" s="128"/>
      <c r="WS6" s="128"/>
      <c r="WT6" s="128"/>
      <c r="WU6" s="128"/>
      <c r="WV6" s="128"/>
      <c r="WW6" s="128"/>
      <c r="WX6" s="128"/>
      <c r="WY6" s="128"/>
      <c r="WZ6" s="128"/>
      <c r="XA6" s="128"/>
      <c r="XB6" s="128"/>
      <c r="XC6" s="128"/>
      <c r="XD6" s="128"/>
      <c r="XE6" s="128"/>
      <c r="XF6" s="128"/>
      <c r="XG6" s="128"/>
      <c r="XH6" s="128"/>
      <c r="XI6" s="128"/>
      <c r="XJ6" s="128"/>
      <c r="XK6" s="128"/>
      <c r="XL6" s="128"/>
      <c r="XM6" s="128"/>
      <c r="XN6" s="128"/>
      <c r="XO6" s="128"/>
      <c r="XP6" s="128"/>
      <c r="XQ6" s="128"/>
      <c r="XR6" s="128"/>
      <c r="XS6" s="128"/>
      <c r="XT6" s="128"/>
      <c r="XU6" s="128"/>
      <c r="XV6" s="128"/>
      <c r="XW6" s="128"/>
      <c r="XX6" s="128"/>
      <c r="XY6" s="128"/>
      <c r="XZ6" s="128"/>
      <c r="YA6" s="128"/>
      <c r="YB6" s="128"/>
      <c r="YC6" s="128"/>
      <c r="YD6" s="128"/>
      <c r="YE6" s="128"/>
      <c r="YF6" s="128"/>
      <c r="YG6" s="128"/>
      <c r="YH6" s="128"/>
      <c r="YI6" s="128"/>
      <c r="YJ6" s="128"/>
      <c r="YK6" s="128"/>
      <c r="YL6" s="128"/>
      <c r="YM6" s="128"/>
      <c r="YN6" s="128"/>
      <c r="YO6" s="128"/>
      <c r="YP6" s="128"/>
      <c r="YQ6" s="128"/>
      <c r="YR6" s="128"/>
      <c r="YS6" s="128"/>
      <c r="YT6" s="128"/>
      <c r="YU6" s="128"/>
      <c r="YV6" s="128"/>
      <c r="YW6" s="128"/>
      <c r="YX6" s="128"/>
      <c r="YY6" s="128"/>
      <c r="YZ6" s="128"/>
      <c r="ZA6" s="128"/>
      <c r="ZB6" s="128"/>
      <c r="ZC6" s="128"/>
      <c r="ZD6" s="128"/>
      <c r="ZE6" s="128"/>
      <c r="ZF6" s="128"/>
      <c r="ZG6" s="128"/>
      <c r="ZH6" s="128"/>
      <c r="ZI6" s="128"/>
      <c r="ZJ6" s="128"/>
      <c r="ZK6" s="128"/>
      <c r="ZL6" s="128"/>
      <c r="ZM6" s="128"/>
      <c r="ZN6" s="128"/>
      <c r="ZO6" s="128"/>
      <c r="ZP6" s="128"/>
      <c r="ZQ6" s="128"/>
      <c r="ZR6" s="128"/>
      <c r="ZS6" s="128"/>
      <c r="ZT6" s="128"/>
      <c r="ZU6" s="128"/>
      <c r="ZV6" s="128"/>
      <c r="ZW6" s="128"/>
      <c r="ZX6" s="128"/>
      <c r="ZY6" s="128"/>
      <c r="ZZ6" s="128"/>
      <c r="AAA6" s="128"/>
      <c r="AAB6" s="128"/>
      <c r="AAC6" s="128"/>
      <c r="AAD6" s="128"/>
      <c r="AAE6" s="128"/>
      <c r="AAF6" s="128"/>
      <c r="AAG6" s="128"/>
      <c r="AAH6" s="128"/>
      <c r="AAI6" s="128"/>
      <c r="AAJ6" s="128"/>
      <c r="AAK6" s="128"/>
      <c r="AAL6" s="128"/>
      <c r="AAM6" s="128"/>
      <c r="AAN6" s="128"/>
      <c r="AAO6" s="128"/>
      <c r="AAP6" s="128"/>
      <c r="AAQ6" s="128"/>
      <c r="AAR6" s="128"/>
      <c r="AAS6" s="128"/>
      <c r="AAT6" s="128"/>
      <c r="AAU6" s="128"/>
      <c r="AAV6" s="128"/>
      <c r="AAW6" s="128"/>
      <c r="AAX6" s="128"/>
      <c r="AAY6" s="128"/>
      <c r="AAZ6" s="128"/>
      <c r="ABA6" s="128"/>
      <c r="ABB6" s="128"/>
      <c r="ABC6" s="128"/>
      <c r="ABD6" s="128"/>
      <c r="ABE6" s="128"/>
      <c r="ABF6" s="128"/>
      <c r="ABG6" s="128"/>
      <c r="ABH6" s="128"/>
      <c r="ABI6" s="128"/>
      <c r="ABJ6" s="128"/>
      <c r="ABK6" s="128"/>
      <c r="ABL6" s="128"/>
      <c r="ABM6" s="128"/>
      <c r="ABN6" s="128"/>
      <c r="ABO6" s="128"/>
      <c r="ABP6" s="128"/>
      <c r="ABQ6" s="128"/>
      <c r="ABR6" s="128"/>
      <c r="ABS6" s="128"/>
      <c r="ABT6" s="128"/>
      <c r="ABU6" s="128"/>
      <c r="ABV6" s="128"/>
      <c r="ABW6" s="128"/>
      <c r="ABX6" s="128"/>
      <c r="ABY6" s="128"/>
      <c r="ABZ6" s="128"/>
      <c r="ACA6" s="128"/>
      <c r="ACB6" s="128"/>
      <c r="ACC6" s="128"/>
      <c r="ACD6" s="128"/>
      <c r="ACE6" s="128"/>
      <c r="ACF6" s="128"/>
      <c r="ACG6" s="128"/>
      <c r="ACH6" s="128"/>
      <c r="ACI6" s="128"/>
      <c r="ACJ6" s="128"/>
      <c r="ACK6" s="128"/>
      <c r="ACL6" s="128"/>
      <c r="ACM6" s="128"/>
      <c r="ACN6" s="128"/>
      <c r="ACO6" s="128"/>
      <c r="ACP6" s="128"/>
      <c r="ACQ6" s="128"/>
      <c r="ACR6" s="128"/>
      <c r="ACS6" s="128"/>
      <c r="ACT6" s="128"/>
      <c r="ACU6" s="128"/>
      <c r="ACV6" s="128"/>
      <c r="ACW6" s="128"/>
      <c r="ACX6" s="128"/>
      <c r="ACY6" s="128"/>
      <c r="ACZ6" s="128"/>
      <c r="ADA6" s="128"/>
      <c r="ADB6" s="128"/>
      <c r="ADC6" s="128"/>
      <c r="ADD6" s="128"/>
      <c r="ADE6" s="128"/>
      <c r="ADF6" s="128"/>
      <c r="ADG6" s="128"/>
      <c r="ADH6" s="128"/>
      <c r="ADI6" s="128"/>
      <c r="ADJ6" s="128"/>
      <c r="ADK6" s="128"/>
      <c r="ADL6" s="128"/>
      <c r="ADM6" s="128"/>
      <c r="ADN6" s="128"/>
      <c r="ADO6" s="128"/>
      <c r="ADP6" s="128"/>
      <c r="ADQ6" s="128"/>
      <c r="ADR6" s="128"/>
      <c r="ADS6" s="128"/>
      <c r="ADT6" s="128"/>
      <c r="ADU6" s="128"/>
      <c r="ADV6" s="128"/>
      <c r="ADW6" s="128"/>
      <c r="ADX6" s="128"/>
      <c r="ADY6" s="128"/>
      <c r="ADZ6" s="128"/>
      <c r="AEA6" s="128"/>
      <c r="AEB6" s="128"/>
      <c r="AEC6" s="128"/>
      <c r="AED6" s="128"/>
      <c r="AEE6" s="128"/>
      <c r="AEF6" s="128"/>
      <c r="AEG6" s="128"/>
      <c r="AEH6" s="128"/>
      <c r="AEI6" s="128"/>
      <c r="AEJ6" s="128"/>
      <c r="AEK6" s="128"/>
      <c r="AEL6" s="128"/>
      <c r="AEM6" s="128"/>
      <c r="AEN6" s="128"/>
      <c r="AEO6" s="128"/>
      <c r="AEP6" s="128"/>
      <c r="AEQ6" s="128"/>
      <c r="AER6" s="128"/>
      <c r="AES6" s="128"/>
      <c r="AET6" s="128"/>
      <c r="AEU6" s="128"/>
      <c r="AEV6" s="128"/>
      <c r="AEW6" s="128"/>
      <c r="AEX6" s="128"/>
      <c r="AEY6" s="128"/>
      <c r="AEZ6" s="128"/>
      <c r="AFA6" s="128"/>
      <c r="AFB6" s="128"/>
      <c r="AFC6" s="128"/>
      <c r="AFD6" s="128"/>
      <c r="AFE6" s="128"/>
      <c r="AFF6" s="128"/>
      <c r="AFG6" s="128"/>
      <c r="AFH6" s="128"/>
      <c r="AFI6" s="128"/>
      <c r="AFJ6" s="128"/>
      <c r="AFK6" s="128"/>
      <c r="AFL6" s="128"/>
      <c r="AFM6" s="128"/>
      <c r="AFN6" s="128"/>
      <c r="AFO6" s="128"/>
      <c r="AFP6" s="128"/>
      <c r="AFQ6" s="128"/>
      <c r="AFR6" s="128"/>
      <c r="AFS6" s="128"/>
      <c r="AFT6" s="128"/>
      <c r="AFU6" s="128"/>
      <c r="AFV6" s="128"/>
    </row>
    <row r="7" spans="1:854" x14ac:dyDescent="0.2">
      <c r="A7" s="132" t="s">
        <v>263</v>
      </c>
      <c r="B7" s="134">
        <v>4901.72973</v>
      </c>
      <c r="C7" s="134">
        <v>2620</v>
      </c>
    </row>
    <row r="8" spans="1:854" x14ac:dyDescent="0.2">
      <c r="A8" s="132" t="s">
        <v>264</v>
      </c>
      <c r="B8" s="134">
        <v>313.67567600000001</v>
      </c>
      <c r="C8" s="134">
        <v>347.08108099999998</v>
      </c>
    </row>
    <row r="9" spans="1:854" x14ac:dyDescent="0.2">
      <c r="A9" s="132" t="s">
        <v>265</v>
      </c>
      <c r="B9" s="134">
        <v>440.189189</v>
      </c>
      <c r="C9" s="134">
        <v>606.91891899999996</v>
      </c>
    </row>
    <row r="10" spans="1:854" x14ac:dyDescent="0.2">
      <c r="A10" s="132" t="s">
        <v>266</v>
      </c>
      <c r="B10" s="134">
        <v>542.72973000000002</v>
      </c>
      <c r="C10" s="134">
        <v>906.94594600000005</v>
      </c>
    </row>
    <row r="11" spans="1:854" x14ac:dyDescent="0.2">
      <c r="A11" s="132" t="s">
        <v>267</v>
      </c>
      <c r="B11" s="134">
        <v>0</v>
      </c>
      <c r="C11" s="134">
        <v>0</v>
      </c>
    </row>
    <row r="12" spans="1:854" x14ac:dyDescent="0.2">
      <c r="A12" s="132" t="s">
        <v>268</v>
      </c>
      <c r="B12" s="134">
        <v>4622.8108110000003</v>
      </c>
      <c r="C12" s="134">
        <v>5298.2432429999999</v>
      </c>
    </row>
    <row r="13" spans="1:854" x14ac:dyDescent="0.2">
      <c r="A13" s="132" t="s">
        <v>269</v>
      </c>
      <c r="B13" s="134">
        <v>13112.162162000001</v>
      </c>
      <c r="C13" s="134">
        <v>13934.972973</v>
      </c>
    </row>
    <row r="14" spans="1:854" ht="15" x14ac:dyDescent="0.35">
      <c r="A14" s="132" t="s">
        <v>270</v>
      </c>
      <c r="B14" s="135">
        <v>2367.2162159999998</v>
      </c>
      <c r="C14" s="135">
        <v>2952.7837840000002</v>
      </c>
    </row>
    <row r="15" spans="1:854" x14ac:dyDescent="0.2">
      <c r="A15" s="132" t="s">
        <v>271</v>
      </c>
      <c r="B15" s="134">
        <v>20102.189189000001</v>
      </c>
      <c r="C15" s="134">
        <v>22186</v>
      </c>
    </row>
    <row r="16" spans="1:854" x14ac:dyDescent="0.2">
      <c r="A16" s="132" t="s">
        <v>272</v>
      </c>
      <c r="B16" s="134">
        <v>1519.6756760000001</v>
      </c>
      <c r="C16" s="134">
        <v>1988.72973</v>
      </c>
    </row>
    <row r="17" spans="1:854" x14ac:dyDescent="0.2">
      <c r="A17" s="132" t="s">
        <v>273</v>
      </c>
      <c r="B17" s="134">
        <v>27.756757</v>
      </c>
      <c r="C17" s="134">
        <v>27.378378000000001</v>
      </c>
    </row>
    <row r="18" spans="1:854" x14ac:dyDescent="0.2">
      <c r="A18" s="132" t="s">
        <v>274</v>
      </c>
      <c r="B18" s="134">
        <v>11051.594595</v>
      </c>
      <c r="C18" s="134">
        <v>11560.783783999999</v>
      </c>
    </row>
    <row r="19" spans="1:854" x14ac:dyDescent="0.2">
      <c r="A19" s="132" t="s">
        <v>275</v>
      </c>
      <c r="B19" s="134">
        <v>86.648649000000006</v>
      </c>
      <c r="C19" s="134">
        <v>0</v>
      </c>
    </row>
    <row r="20" spans="1:854" x14ac:dyDescent="0.2">
      <c r="A20" s="132" t="s">
        <v>276</v>
      </c>
      <c r="B20" s="134">
        <v>75.783783999999997</v>
      </c>
      <c r="C20" s="134">
        <v>76.918919000000002</v>
      </c>
    </row>
    <row r="21" spans="1:854" x14ac:dyDescent="0.2">
      <c r="A21" s="132" t="s">
        <v>277</v>
      </c>
      <c r="B21" s="134">
        <v>242.75675699999999</v>
      </c>
      <c r="C21" s="134">
        <v>272.378378</v>
      </c>
    </row>
    <row r="22" spans="1:854" x14ac:dyDescent="0.2">
      <c r="A22" s="132" t="s">
        <v>278</v>
      </c>
      <c r="B22" s="134">
        <v>3406.6216220000001</v>
      </c>
      <c r="C22" s="134">
        <v>3192.8918920000001</v>
      </c>
    </row>
    <row r="23" spans="1:854" x14ac:dyDescent="0.2">
      <c r="A23" s="132" t="s">
        <v>279</v>
      </c>
      <c r="B23" s="134">
        <v>42.135134999999998</v>
      </c>
      <c r="C23" s="134">
        <v>34.729730000000004</v>
      </c>
      <c r="D23" s="136"/>
    </row>
    <row r="24" spans="1:854" s="138" customFormat="1" ht="13.5" thickBot="1" x14ac:dyDescent="0.25">
      <c r="A24" s="132" t="s">
        <v>280</v>
      </c>
      <c r="B24" s="137">
        <v>234.216216</v>
      </c>
      <c r="C24" s="137">
        <v>209.783784</v>
      </c>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c r="BM24" s="128"/>
      <c r="BN24" s="128"/>
      <c r="BO24" s="128"/>
      <c r="BP24" s="128"/>
      <c r="BQ24" s="128"/>
      <c r="BR24" s="128"/>
      <c r="BS24" s="128"/>
      <c r="BT24" s="128"/>
      <c r="BU24" s="128"/>
      <c r="BV24" s="128"/>
      <c r="BW24" s="128"/>
      <c r="BX24" s="128"/>
      <c r="BY24" s="128"/>
      <c r="BZ24" s="128"/>
      <c r="CA24" s="128"/>
      <c r="CB24" s="128"/>
      <c r="CC24" s="128"/>
      <c r="CD24" s="128"/>
      <c r="CE24" s="128"/>
      <c r="CF24" s="128"/>
      <c r="CG24" s="128"/>
      <c r="CH24" s="128"/>
      <c r="CI24" s="128"/>
      <c r="CJ24" s="128"/>
      <c r="CK24" s="128"/>
      <c r="CL24" s="128"/>
      <c r="CM24" s="128"/>
      <c r="CN24" s="128"/>
      <c r="CO24" s="128"/>
      <c r="CP24" s="128"/>
      <c r="CQ24" s="128"/>
      <c r="CR24" s="128"/>
      <c r="CS24" s="128"/>
      <c r="CT24" s="128"/>
      <c r="CU24" s="128"/>
      <c r="CV24" s="128"/>
      <c r="CW24" s="128"/>
      <c r="CX24" s="128"/>
      <c r="CY24" s="128"/>
      <c r="CZ24" s="128"/>
      <c r="DA24" s="128"/>
      <c r="DB24" s="128"/>
      <c r="DC24" s="128"/>
      <c r="DD24" s="128"/>
      <c r="DE24" s="128"/>
      <c r="DF24" s="128"/>
      <c r="DG24" s="128"/>
      <c r="DH24" s="128"/>
      <c r="DI24" s="128"/>
      <c r="DJ24" s="128"/>
      <c r="DK24" s="128"/>
      <c r="DL24" s="128"/>
      <c r="DM24" s="128"/>
      <c r="DN24" s="128"/>
      <c r="DO24" s="128"/>
      <c r="DP24" s="128"/>
      <c r="DQ24" s="128"/>
      <c r="DR24" s="128"/>
      <c r="DS24" s="128"/>
      <c r="DT24" s="128"/>
      <c r="DU24" s="128"/>
      <c r="DV24" s="128"/>
      <c r="DW24" s="128"/>
      <c r="DX24" s="128"/>
      <c r="DY24" s="128"/>
      <c r="DZ24" s="128"/>
      <c r="EA24" s="128"/>
      <c r="EB24" s="128"/>
      <c r="EC24" s="128"/>
      <c r="ED24" s="128"/>
      <c r="EE24" s="128"/>
      <c r="EF24" s="128"/>
      <c r="EG24" s="128"/>
      <c r="EH24" s="128"/>
      <c r="EI24" s="128"/>
      <c r="EJ24" s="128"/>
      <c r="EK24" s="128"/>
      <c r="EL24" s="128"/>
      <c r="EM24" s="128"/>
      <c r="EN24" s="128"/>
      <c r="EO24" s="128"/>
      <c r="EP24" s="128"/>
      <c r="EQ24" s="128"/>
      <c r="ER24" s="128"/>
      <c r="ES24" s="128"/>
      <c r="ET24" s="128"/>
      <c r="EU24" s="128"/>
      <c r="EV24" s="128"/>
      <c r="EW24" s="128"/>
      <c r="EX24" s="128"/>
      <c r="EY24" s="128"/>
      <c r="EZ24" s="128"/>
      <c r="FA24" s="128"/>
      <c r="FB24" s="128"/>
      <c r="FC24" s="128"/>
      <c r="FD24" s="128"/>
      <c r="FE24" s="128"/>
      <c r="FF24" s="128"/>
      <c r="FG24" s="128"/>
      <c r="FH24" s="128"/>
      <c r="FI24" s="128"/>
      <c r="FJ24" s="128"/>
      <c r="FK24" s="128"/>
      <c r="FL24" s="128"/>
      <c r="FM24" s="128"/>
      <c r="FN24" s="128"/>
      <c r="FO24" s="128"/>
      <c r="FP24" s="128"/>
      <c r="FQ24" s="128"/>
      <c r="FR24" s="128"/>
      <c r="FS24" s="128"/>
      <c r="FT24" s="128"/>
      <c r="FU24" s="128"/>
      <c r="FV24" s="128"/>
      <c r="FW24" s="128"/>
      <c r="FX24" s="128"/>
      <c r="FY24" s="128"/>
      <c r="FZ24" s="128"/>
      <c r="GA24" s="128"/>
      <c r="GB24" s="128"/>
      <c r="GC24" s="128"/>
      <c r="GD24" s="128"/>
      <c r="GE24" s="128"/>
      <c r="GF24" s="128"/>
      <c r="GG24" s="128"/>
      <c r="GH24" s="128"/>
      <c r="GI24" s="128"/>
      <c r="GJ24" s="128"/>
      <c r="GK24" s="128"/>
      <c r="GL24" s="128"/>
      <c r="GM24" s="128"/>
      <c r="GN24" s="128"/>
      <c r="GO24" s="128"/>
      <c r="GP24" s="128"/>
      <c r="GQ24" s="128"/>
      <c r="GR24" s="128"/>
      <c r="GS24" s="128"/>
      <c r="GT24" s="128"/>
      <c r="GU24" s="128"/>
      <c r="GV24" s="128"/>
      <c r="GW24" s="128"/>
      <c r="GX24" s="128"/>
      <c r="GY24" s="128"/>
      <c r="GZ24" s="128"/>
      <c r="HA24" s="128"/>
      <c r="HB24" s="128"/>
      <c r="HC24" s="128"/>
      <c r="HD24" s="128"/>
      <c r="HE24" s="128"/>
      <c r="HF24" s="128"/>
      <c r="HG24" s="128"/>
      <c r="HH24" s="128"/>
      <c r="HI24" s="128"/>
      <c r="HJ24" s="128"/>
      <c r="HK24" s="128"/>
      <c r="HL24" s="128"/>
      <c r="HM24" s="128"/>
      <c r="HN24" s="128"/>
      <c r="HO24" s="128"/>
      <c r="HP24" s="128"/>
      <c r="HQ24" s="128"/>
      <c r="HR24" s="128"/>
      <c r="HS24" s="128"/>
      <c r="HT24" s="128"/>
      <c r="HU24" s="128"/>
      <c r="HV24" s="128"/>
      <c r="HW24" s="128"/>
      <c r="HX24" s="128"/>
      <c r="HY24" s="128"/>
      <c r="HZ24" s="128"/>
      <c r="IA24" s="128"/>
      <c r="IB24" s="128"/>
      <c r="IC24" s="128"/>
      <c r="ID24" s="128"/>
      <c r="IE24" s="128"/>
      <c r="IF24" s="128"/>
      <c r="IG24" s="128"/>
      <c r="IH24" s="128"/>
      <c r="II24" s="128"/>
      <c r="IJ24" s="128"/>
      <c r="IK24" s="128"/>
      <c r="IL24" s="128"/>
      <c r="IM24" s="128"/>
      <c r="IN24" s="128"/>
      <c r="IO24" s="128"/>
      <c r="IP24" s="128"/>
      <c r="IQ24" s="128"/>
      <c r="IR24" s="128"/>
      <c r="IS24" s="128"/>
      <c r="IT24" s="128"/>
      <c r="IU24" s="128"/>
      <c r="IV24" s="128"/>
      <c r="IW24" s="128"/>
      <c r="IX24" s="128"/>
      <c r="IY24" s="128"/>
      <c r="IZ24" s="128"/>
      <c r="JA24" s="128"/>
      <c r="JB24" s="128"/>
      <c r="JC24" s="128"/>
      <c r="JD24" s="128"/>
      <c r="JE24" s="128"/>
      <c r="JF24" s="128"/>
      <c r="JG24" s="128"/>
      <c r="JH24" s="128"/>
      <c r="JI24" s="128"/>
      <c r="JJ24" s="128"/>
      <c r="JK24" s="128"/>
      <c r="JL24" s="128"/>
      <c r="JM24" s="128"/>
      <c r="JN24" s="128"/>
      <c r="JO24" s="128"/>
      <c r="JP24" s="128"/>
      <c r="JQ24" s="128"/>
      <c r="JR24" s="128"/>
      <c r="JS24" s="128"/>
      <c r="JT24" s="128"/>
      <c r="JU24" s="128"/>
      <c r="JV24" s="128"/>
      <c r="JW24" s="128"/>
      <c r="JX24" s="128"/>
      <c r="JY24" s="128"/>
      <c r="JZ24" s="128"/>
      <c r="KA24" s="128"/>
      <c r="KB24" s="128"/>
      <c r="KC24" s="128"/>
      <c r="KD24" s="128"/>
      <c r="KE24" s="128"/>
      <c r="KF24" s="128"/>
      <c r="KG24" s="128"/>
      <c r="KH24" s="128"/>
      <c r="KI24" s="128"/>
      <c r="KJ24" s="128"/>
      <c r="KK24" s="128"/>
      <c r="KL24" s="128"/>
      <c r="KM24" s="128"/>
      <c r="KN24" s="128"/>
      <c r="KO24" s="128"/>
      <c r="KP24" s="128"/>
      <c r="KQ24" s="128"/>
      <c r="KR24" s="128"/>
      <c r="KS24" s="128"/>
      <c r="KT24" s="128"/>
      <c r="KU24" s="128"/>
      <c r="KV24" s="128"/>
      <c r="KW24" s="128"/>
      <c r="KX24" s="128"/>
      <c r="KY24" s="128"/>
      <c r="KZ24" s="128"/>
      <c r="LA24" s="128"/>
      <c r="LB24" s="128"/>
      <c r="LC24" s="128"/>
      <c r="LD24" s="128"/>
      <c r="LE24" s="128"/>
      <c r="LF24" s="128"/>
      <c r="LG24" s="128"/>
      <c r="LH24" s="128"/>
      <c r="LI24" s="128"/>
      <c r="LJ24" s="128"/>
      <c r="LK24" s="128"/>
      <c r="LL24" s="128"/>
      <c r="LM24" s="128"/>
      <c r="LN24" s="128"/>
      <c r="LO24" s="128"/>
      <c r="LP24" s="128"/>
      <c r="LQ24" s="128"/>
      <c r="LR24" s="128"/>
      <c r="LS24" s="128"/>
      <c r="LT24" s="128"/>
      <c r="LU24" s="128"/>
      <c r="LV24" s="128"/>
      <c r="LW24" s="128"/>
      <c r="LX24" s="128"/>
      <c r="LY24" s="128"/>
      <c r="LZ24" s="128"/>
      <c r="MA24" s="128"/>
      <c r="MB24" s="128"/>
      <c r="MC24" s="128"/>
      <c r="MD24" s="128"/>
      <c r="ME24" s="128"/>
      <c r="MF24" s="128"/>
      <c r="MG24" s="128"/>
      <c r="MH24" s="128"/>
      <c r="MI24" s="128"/>
      <c r="MJ24" s="128"/>
      <c r="MK24" s="128"/>
      <c r="ML24" s="128"/>
      <c r="MM24" s="128"/>
      <c r="MN24" s="128"/>
      <c r="MO24" s="128"/>
      <c r="MP24" s="128"/>
      <c r="MQ24" s="128"/>
      <c r="MR24" s="128"/>
      <c r="MS24" s="128"/>
      <c r="MT24" s="128"/>
      <c r="MU24" s="128"/>
      <c r="MV24" s="128"/>
      <c r="MW24" s="128"/>
      <c r="MX24" s="128"/>
      <c r="MY24" s="128"/>
      <c r="MZ24" s="128"/>
      <c r="NA24" s="128"/>
      <c r="NB24" s="128"/>
      <c r="NC24" s="128"/>
      <c r="ND24" s="128"/>
      <c r="NE24" s="128"/>
      <c r="NF24" s="128"/>
      <c r="NG24" s="128"/>
      <c r="NH24" s="128"/>
      <c r="NI24" s="128"/>
      <c r="NJ24" s="128"/>
      <c r="NK24" s="128"/>
      <c r="NL24" s="128"/>
      <c r="NM24" s="128"/>
      <c r="NN24" s="128"/>
      <c r="NO24" s="128"/>
      <c r="NP24" s="128"/>
      <c r="NQ24" s="128"/>
      <c r="NR24" s="128"/>
      <c r="NS24" s="128"/>
      <c r="NT24" s="128"/>
      <c r="NU24" s="128"/>
      <c r="NV24" s="128"/>
      <c r="NW24" s="128"/>
      <c r="NX24" s="128"/>
      <c r="NY24" s="128"/>
      <c r="NZ24" s="128"/>
      <c r="OA24" s="128"/>
      <c r="OB24" s="128"/>
      <c r="OC24" s="128"/>
      <c r="OD24" s="128"/>
      <c r="OE24" s="128"/>
      <c r="OF24" s="128"/>
      <c r="OG24" s="128"/>
      <c r="OH24" s="128"/>
      <c r="OI24" s="128"/>
      <c r="OJ24" s="128"/>
      <c r="OK24" s="128"/>
      <c r="OL24" s="128"/>
      <c r="OM24" s="128"/>
      <c r="ON24" s="128"/>
      <c r="OO24" s="128"/>
      <c r="OP24" s="128"/>
      <c r="OQ24" s="128"/>
      <c r="OR24" s="128"/>
      <c r="OS24" s="128"/>
      <c r="OT24" s="128"/>
      <c r="OU24" s="128"/>
      <c r="OV24" s="128"/>
      <c r="OW24" s="128"/>
      <c r="OX24" s="128"/>
      <c r="OY24" s="128"/>
      <c r="OZ24" s="128"/>
      <c r="PA24" s="128"/>
      <c r="PB24" s="128"/>
      <c r="PC24" s="128"/>
      <c r="PD24" s="128"/>
      <c r="PE24" s="128"/>
      <c r="PF24" s="128"/>
      <c r="PG24" s="128"/>
      <c r="PH24" s="128"/>
      <c r="PI24" s="128"/>
      <c r="PJ24" s="128"/>
      <c r="PK24" s="128"/>
      <c r="PL24" s="128"/>
      <c r="PM24" s="128"/>
      <c r="PN24" s="128"/>
      <c r="PO24" s="128"/>
      <c r="PP24" s="128"/>
      <c r="PQ24" s="128"/>
      <c r="PR24" s="128"/>
      <c r="PS24" s="128"/>
      <c r="PT24" s="128"/>
      <c r="PU24" s="128"/>
      <c r="PV24" s="128"/>
      <c r="PW24" s="128"/>
      <c r="PX24" s="128"/>
      <c r="PY24" s="128"/>
      <c r="PZ24" s="128"/>
      <c r="QA24" s="128"/>
      <c r="QB24" s="128"/>
      <c r="QC24" s="128"/>
      <c r="QD24" s="128"/>
      <c r="QE24" s="128"/>
      <c r="QF24" s="128"/>
      <c r="QG24" s="128"/>
      <c r="QH24" s="128"/>
      <c r="QI24" s="128"/>
      <c r="QJ24" s="128"/>
      <c r="QK24" s="128"/>
      <c r="QL24" s="128"/>
      <c r="QM24" s="128"/>
      <c r="QN24" s="128"/>
      <c r="QO24" s="128"/>
      <c r="QP24" s="128"/>
      <c r="QQ24" s="128"/>
      <c r="QR24" s="128"/>
      <c r="QS24" s="128"/>
      <c r="QT24" s="128"/>
      <c r="QU24" s="128"/>
      <c r="QV24" s="128"/>
      <c r="QW24" s="128"/>
      <c r="QX24" s="128"/>
      <c r="QY24" s="128"/>
      <c r="QZ24" s="128"/>
      <c r="RA24" s="128"/>
      <c r="RB24" s="128"/>
      <c r="RC24" s="128"/>
      <c r="RD24" s="128"/>
      <c r="RE24" s="128"/>
      <c r="RF24" s="128"/>
      <c r="RG24" s="128"/>
      <c r="RH24" s="128"/>
      <c r="RI24" s="128"/>
      <c r="RJ24" s="128"/>
      <c r="RK24" s="128"/>
      <c r="RL24" s="128"/>
      <c r="RM24" s="128"/>
      <c r="RN24" s="128"/>
      <c r="RO24" s="128"/>
      <c r="RP24" s="128"/>
      <c r="RQ24" s="128"/>
      <c r="RR24" s="128"/>
      <c r="RS24" s="128"/>
      <c r="RT24" s="128"/>
      <c r="RU24" s="128"/>
      <c r="RV24" s="128"/>
      <c r="RW24" s="128"/>
      <c r="RX24" s="128"/>
      <c r="RY24" s="128"/>
      <c r="RZ24" s="128"/>
      <c r="SA24" s="128"/>
      <c r="SB24" s="128"/>
      <c r="SC24" s="128"/>
      <c r="SD24" s="128"/>
      <c r="SE24" s="128"/>
      <c r="SF24" s="128"/>
      <c r="SG24" s="128"/>
      <c r="SH24" s="128"/>
      <c r="SI24" s="128"/>
      <c r="SJ24" s="128"/>
      <c r="SK24" s="128"/>
      <c r="SL24" s="128"/>
      <c r="SM24" s="128"/>
      <c r="SN24" s="128"/>
      <c r="SO24" s="128"/>
      <c r="SP24" s="128"/>
      <c r="SQ24" s="128"/>
      <c r="SR24" s="128"/>
      <c r="SS24" s="128"/>
      <c r="ST24" s="128"/>
      <c r="SU24" s="128"/>
      <c r="SV24" s="128"/>
      <c r="SW24" s="128"/>
      <c r="SX24" s="128"/>
      <c r="SY24" s="128"/>
      <c r="SZ24" s="128"/>
      <c r="TA24" s="128"/>
      <c r="TB24" s="128"/>
      <c r="TC24" s="128"/>
      <c r="TD24" s="128"/>
      <c r="TE24" s="128"/>
      <c r="TF24" s="128"/>
      <c r="TG24" s="128"/>
      <c r="TH24" s="128"/>
      <c r="TI24" s="128"/>
      <c r="TJ24" s="128"/>
      <c r="TK24" s="128"/>
      <c r="TL24" s="128"/>
      <c r="TM24" s="128"/>
      <c r="TN24" s="128"/>
      <c r="TO24" s="128"/>
      <c r="TP24" s="128"/>
      <c r="TQ24" s="128"/>
      <c r="TR24" s="128"/>
      <c r="TS24" s="128"/>
      <c r="TT24" s="128"/>
      <c r="TU24" s="128"/>
      <c r="TV24" s="128"/>
      <c r="TW24" s="128"/>
      <c r="TX24" s="128"/>
      <c r="TY24" s="128"/>
      <c r="TZ24" s="128"/>
      <c r="UA24" s="128"/>
      <c r="UB24" s="128"/>
      <c r="UC24" s="128"/>
      <c r="UD24" s="128"/>
      <c r="UE24" s="128"/>
      <c r="UF24" s="128"/>
      <c r="UG24" s="128"/>
      <c r="UH24" s="128"/>
      <c r="UI24" s="128"/>
      <c r="UJ24" s="128"/>
      <c r="UK24" s="128"/>
      <c r="UL24" s="128"/>
      <c r="UM24" s="128"/>
      <c r="UN24" s="128"/>
      <c r="UO24" s="128"/>
      <c r="UP24" s="128"/>
      <c r="UQ24" s="128"/>
      <c r="UR24" s="128"/>
      <c r="US24" s="128"/>
      <c r="UT24" s="128"/>
      <c r="UU24" s="128"/>
      <c r="UV24" s="128"/>
      <c r="UW24" s="128"/>
      <c r="UX24" s="128"/>
      <c r="UY24" s="128"/>
      <c r="UZ24" s="128"/>
      <c r="VA24" s="128"/>
      <c r="VB24" s="128"/>
      <c r="VC24" s="128"/>
      <c r="VD24" s="128"/>
      <c r="VE24" s="128"/>
      <c r="VF24" s="128"/>
      <c r="VG24" s="128"/>
      <c r="VH24" s="128"/>
      <c r="VI24" s="128"/>
      <c r="VJ24" s="128"/>
      <c r="VK24" s="128"/>
      <c r="VL24" s="128"/>
      <c r="VM24" s="128"/>
      <c r="VN24" s="128"/>
      <c r="VO24" s="128"/>
      <c r="VP24" s="128"/>
      <c r="VQ24" s="128"/>
      <c r="VR24" s="128"/>
      <c r="VS24" s="128"/>
      <c r="VT24" s="128"/>
      <c r="VU24" s="128"/>
      <c r="VV24" s="128"/>
      <c r="VW24" s="128"/>
      <c r="VX24" s="128"/>
      <c r="VY24" s="128"/>
      <c r="VZ24" s="128"/>
      <c r="WA24" s="128"/>
      <c r="WB24" s="128"/>
      <c r="WC24" s="128"/>
      <c r="WD24" s="128"/>
      <c r="WE24" s="128"/>
      <c r="WF24" s="128"/>
      <c r="WG24" s="128"/>
      <c r="WH24" s="128"/>
      <c r="WI24" s="128"/>
      <c r="WJ24" s="128"/>
      <c r="WK24" s="128"/>
      <c r="WL24" s="128"/>
      <c r="WM24" s="128"/>
      <c r="WN24" s="128"/>
      <c r="WO24" s="128"/>
      <c r="WP24" s="128"/>
      <c r="WQ24" s="128"/>
      <c r="WR24" s="128"/>
      <c r="WS24" s="128"/>
      <c r="WT24" s="128"/>
      <c r="WU24" s="128"/>
      <c r="WV24" s="128"/>
      <c r="WW24" s="128"/>
      <c r="WX24" s="128"/>
      <c r="WY24" s="128"/>
      <c r="WZ24" s="128"/>
      <c r="XA24" s="128"/>
      <c r="XB24" s="128"/>
      <c r="XC24" s="128"/>
      <c r="XD24" s="128"/>
      <c r="XE24" s="128"/>
      <c r="XF24" s="128"/>
      <c r="XG24" s="128"/>
      <c r="XH24" s="128"/>
      <c r="XI24" s="128"/>
      <c r="XJ24" s="128"/>
      <c r="XK24" s="128"/>
      <c r="XL24" s="128"/>
      <c r="XM24" s="128"/>
      <c r="XN24" s="128"/>
      <c r="XO24" s="128"/>
      <c r="XP24" s="128"/>
      <c r="XQ24" s="128"/>
      <c r="XR24" s="128"/>
      <c r="XS24" s="128"/>
      <c r="XT24" s="128"/>
      <c r="XU24" s="128"/>
      <c r="XV24" s="128"/>
      <c r="XW24" s="128"/>
      <c r="XX24" s="128"/>
      <c r="XY24" s="128"/>
      <c r="XZ24" s="128"/>
      <c r="YA24" s="128"/>
      <c r="YB24" s="128"/>
      <c r="YC24" s="128"/>
      <c r="YD24" s="128"/>
      <c r="YE24" s="128"/>
      <c r="YF24" s="128"/>
      <c r="YG24" s="128"/>
      <c r="YH24" s="128"/>
      <c r="YI24" s="128"/>
      <c r="YJ24" s="128"/>
      <c r="YK24" s="128"/>
      <c r="YL24" s="128"/>
      <c r="YM24" s="128"/>
      <c r="YN24" s="128"/>
      <c r="YO24" s="128"/>
      <c r="YP24" s="128"/>
      <c r="YQ24" s="128"/>
      <c r="YR24" s="128"/>
      <c r="YS24" s="128"/>
      <c r="YT24" s="128"/>
      <c r="YU24" s="128"/>
      <c r="YV24" s="128"/>
      <c r="YW24" s="128"/>
      <c r="YX24" s="128"/>
      <c r="YY24" s="128"/>
      <c r="YZ24" s="128"/>
      <c r="ZA24" s="128"/>
      <c r="ZB24" s="128"/>
      <c r="ZC24" s="128"/>
      <c r="ZD24" s="128"/>
      <c r="ZE24" s="128"/>
      <c r="ZF24" s="128"/>
      <c r="ZG24" s="128"/>
      <c r="ZH24" s="128"/>
      <c r="ZI24" s="128"/>
      <c r="ZJ24" s="128"/>
      <c r="ZK24" s="128"/>
      <c r="ZL24" s="128"/>
      <c r="ZM24" s="128"/>
      <c r="ZN24" s="128"/>
      <c r="ZO24" s="128"/>
      <c r="ZP24" s="128"/>
      <c r="ZQ24" s="128"/>
      <c r="ZR24" s="128"/>
      <c r="ZS24" s="128"/>
      <c r="ZT24" s="128"/>
      <c r="ZU24" s="128"/>
      <c r="ZV24" s="128"/>
      <c r="ZW24" s="128"/>
      <c r="ZX24" s="128"/>
      <c r="ZY24" s="128"/>
      <c r="ZZ24" s="128"/>
      <c r="AAA24" s="128"/>
      <c r="AAB24" s="128"/>
      <c r="AAC24" s="128"/>
      <c r="AAD24" s="128"/>
      <c r="AAE24" s="128"/>
      <c r="AAF24" s="128"/>
      <c r="AAG24" s="128"/>
      <c r="AAH24" s="128"/>
      <c r="AAI24" s="128"/>
      <c r="AAJ24" s="128"/>
      <c r="AAK24" s="128"/>
      <c r="AAL24" s="128"/>
      <c r="AAM24" s="128"/>
      <c r="AAN24" s="128"/>
      <c r="AAO24" s="128"/>
      <c r="AAP24" s="128"/>
      <c r="AAQ24" s="128"/>
      <c r="AAR24" s="128"/>
      <c r="AAS24" s="128"/>
      <c r="AAT24" s="128"/>
      <c r="AAU24" s="128"/>
      <c r="AAV24" s="128"/>
      <c r="AAW24" s="128"/>
      <c r="AAX24" s="128"/>
      <c r="AAY24" s="128"/>
      <c r="AAZ24" s="128"/>
      <c r="ABA24" s="128"/>
      <c r="ABB24" s="128"/>
      <c r="ABC24" s="128"/>
      <c r="ABD24" s="128"/>
      <c r="ABE24" s="128"/>
      <c r="ABF24" s="128"/>
      <c r="ABG24" s="128"/>
      <c r="ABH24" s="128"/>
      <c r="ABI24" s="128"/>
      <c r="ABJ24" s="128"/>
      <c r="ABK24" s="128"/>
      <c r="ABL24" s="128"/>
      <c r="ABM24" s="128"/>
      <c r="ABN24" s="128"/>
      <c r="ABO24" s="128"/>
      <c r="ABP24" s="128"/>
      <c r="ABQ24" s="128"/>
      <c r="ABR24" s="128"/>
      <c r="ABS24" s="128"/>
      <c r="ABT24" s="128"/>
      <c r="ABU24" s="128"/>
      <c r="ABV24" s="128"/>
      <c r="ABW24" s="128"/>
      <c r="ABX24" s="128"/>
      <c r="ABY24" s="128"/>
      <c r="ABZ24" s="128"/>
      <c r="ACA24" s="128"/>
      <c r="ACB24" s="128"/>
      <c r="ACC24" s="128"/>
      <c r="ACD24" s="128"/>
      <c r="ACE24" s="128"/>
      <c r="ACF24" s="128"/>
      <c r="ACG24" s="128"/>
      <c r="ACH24" s="128"/>
      <c r="ACI24" s="128"/>
      <c r="ACJ24" s="128"/>
      <c r="ACK24" s="128"/>
      <c r="ACL24" s="128"/>
      <c r="ACM24" s="128"/>
      <c r="ACN24" s="128"/>
      <c r="ACO24" s="128"/>
      <c r="ACP24" s="128"/>
      <c r="ACQ24" s="128"/>
      <c r="ACR24" s="128"/>
      <c r="ACS24" s="128"/>
      <c r="ACT24" s="128"/>
      <c r="ACU24" s="128"/>
      <c r="ACV24" s="128"/>
      <c r="ACW24" s="128"/>
      <c r="ACX24" s="128"/>
      <c r="ACY24" s="128"/>
      <c r="ACZ24" s="128"/>
      <c r="ADA24" s="128"/>
      <c r="ADB24" s="128"/>
      <c r="ADC24" s="128"/>
      <c r="ADD24" s="128"/>
      <c r="ADE24" s="128"/>
      <c r="ADF24" s="128"/>
      <c r="ADG24" s="128"/>
      <c r="ADH24" s="128"/>
      <c r="ADI24" s="128"/>
      <c r="ADJ24" s="128"/>
      <c r="ADK24" s="128"/>
      <c r="ADL24" s="128"/>
      <c r="ADM24" s="128"/>
      <c r="ADN24" s="128"/>
      <c r="ADO24" s="128"/>
      <c r="ADP24" s="128"/>
      <c r="ADQ24" s="128"/>
      <c r="ADR24" s="128"/>
      <c r="ADS24" s="128"/>
      <c r="ADT24" s="128"/>
      <c r="ADU24" s="128"/>
      <c r="ADV24" s="128"/>
      <c r="ADW24" s="128"/>
      <c r="ADX24" s="128"/>
      <c r="ADY24" s="128"/>
      <c r="ADZ24" s="128"/>
      <c r="AEA24" s="128"/>
      <c r="AEB24" s="128"/>
      <c r="AEC24" s="128"/>
      <c r="AED24" s="128"/>
      <c r="AEE24" s="128"/>
      <c r="AEF24" s="128"/>
      <c r="AEG24" s="128"/>
      <c r="AEH24" s="128"/>
      <c r="AEI24" s="128"/>
      <c r="AEJ24" s="128"/>
      <c r="AEK24" s="128"/>
      <c r="AEL24" s="128"/>
      <c r="AEM24" s="128"/>
      <c r="AEN24" s="128"/>
      <c r="AEO24" s="128"/>
      <c r="AEP24" s="128"/>
      <c r="AEQ24" s="128"/>
      <c r="AER24" s="128"/>
      <c r="AES24" s="128"/>
      <c r="AET24" s="128"/>
      <c r="AEU24" s="128"/>
      <c r="AEV24" s="128"/>
      <c r="AEW24" s="128"/>
      <c r="AEX24" s="128"/>
      <c r="AEY24" s="128"/>
      <c r="AEZ24" s="128"/>
      <c r="AFA24" s="128"/>
      <c r="AFB24" s="128"/>
      <c r="AFC24" s="128"/>
      <c r="AFD24" s="128"/>
      <c r="AFE24" s="128"/>
      <c r="AFF24" s="128"/>
      <c r="AFG24" s="128"/>
      <c r="AFH24" s="128"/>
      <c r="AFI24" s="128"/>
      <c r="AFJ24" s="128"/>
      <c r="AFK24" s="128"/>
      <c r="AFL24" s="128"/>
      <c r="AFM24" s="128"/>
      <c r="AFN24" s="128"/>
      <c r="AFO24" s="128"/>
      <c r="AFP24" s="128"/>
      <c r="AFQ24" s="128"/>
      <c r="AFR24" s="128"/>
      <c r="AFS24" s="128"/>
      <c r="AFT24" s="128"/>
      <c r="AFU24" s="128"/>
      <c r="AFV24" s="128"/>
    </row>
    <row r="25" spans="1:854" s="138" customFormat="1" ht="13.5" thickBot="1" x14ac:dyDescent="0.25">
      <c r="A25" s="139" t="s">
        <v>281</v>
      </c>
      <c r="B25" s="140">
        <v>42987.702705000003</v>
      </c>
      <c r="C25" s="140">
        <v>44030.540541000009</v>
      </c>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c r="BP25" s="128"/>
      <c r="BQ25" s="128"/>
      <c r="BR25" s="128"/>
      <c r="BS25" s="128"/>
      <c r="BT25" s="128"/>
      <c r="BU25" s="128"/>
      <c r="BV25" s="128"/>
      <c r="BW25" s="128"/>
      <c r="BX25" s="128"/>
      <c r="BY25" s="128"/>
      <c r="BZ25" s="128"/>
      <c r="CA25" s="128"/>
      <c r="CB25" s="128"/>
      <c r="CC25" s="128"/>
      <c r="CD25" s="128"/>
      <c r="CE25" s="128"/>
      <c r="CF25" s="128"/>
      <c r="CG25" s="128"/>
      <c r="CH25" s="128"/>
      <c r="CI25" s="128"/>
      <c r="CJ25" s="128"/>
      <c r="CK25" s="128"/>
      <c r="CL25" s="128"/>
      <c r="CM25" s="128"/>
      <c r="CN25" s="128"/>
      <c r="CO25" s="128"/>
      <c r="CP25" s="128"/>
      <c r="CQ25" s="128"/>
      <c r="CR25" s="128"/>
      <c r="CS25" s="128"/>
      <c r="CT25" s="128"/>
      <c r="CU25" s="128"/>
      <c r="CV25" s="128"/>
      <c r="CW25" s="128"/>
      <c r="CX25" s="128"/>
      <c r="CY25" s="128"/>
      <c r="CZ25" s="128"/>
      <c r="DA25" s="128"/>
      <c r="DB25" s="128"/>
      <c r="DC25" s="128"/>
      <c r="DD25" s="128"/>
      <c r="DE25" s="128"/>
      <c r="DF25" s="128"/>
      <c r="DG25" s="128"/>
      <c r="DH25" s="128"/>
      <c r="DI25" s="128"/>
      <c r="DJ25" s="128"/>
      <c r="DK25" s="128"/>
      <c r="DL25" s="128"/>
      <c r="DM25" s="128"/>
      <c r="DN25" s="128"/>
      <c r="DO25" s="128"/>
      <c r="DP25" s="128"/>
      <c r="DQ25" s="128"/>
      <c r="DR25" s="128"/>
      <c r="DS25" s="128"/>
      <c r="DT25" s="128"/>
      <c r="DU25" s="128"/>
      <c r="DV25" s="128"/>
      <c r="DW25" s="128"/>
      <c r="DX25" s="128"/>
      <c r="DY25" s="128"/>
      <c r="DZ25" s="128"/>
      <c r="EA25" s="128"/>
      <c r="EB25" s="128"/>
      <c r="EC25" s="128"/>
      <c r="ED25" s="128"/>
      <c r="EE25" s="128"/>
      <c r="EF25" s="128"/>
      <c r="EG25" s="128"/>
      <c r="EH25" s="128"/>
      <c r="EI25" s="128"/>
      <c r="EJ25" s="128"/>
      <c r="EK25" s="128"/>
      <c r="EL25" s="128"/>
      <c r="EM25" s="128"/>
      <c r="EN25" s="128"/>
      <c r="EO25" s="128"/>
      <c r="EP25" s="128"/>
      <c r="EQ25" s="128"/>
      <c r="ER25" s="128"/>
      <c r="ES25" s="128"/>
      <c r="ET25" s="128"/>
      <c r="EU25" s="128"/>
      <c r="EV25" s="128"/>
      <c r="EW25" s="128"/>
      <c r="EX25" s="128"/>
      <c r="EY25" s="128"/>
      <c r="EZ25" s="128"/>
      <c r="FA25" s="128"/>
      <c r="FB25" s="128"/>
      <c r="FC25" s="128"/>
      <c r="FD25" s="128"/>
      <c r="FE25" s="128"/>
      <c r="FF25" s="128"/>
      <c r="FG25" s="128"/>
      <c r="FH25" s="128"/>
      <c r="FI25" s="128"/>
      <c r="FJ25" s="128"/>
      <c r="FK25" s="128"/>
      <c r="FL25" s="128"/>
      <c r="FM25" s="128"/>
      <c r="FN25" s="128"/>
      <c r="FO25" s="128"/>
      <c r="FP25" s="128"/>
      <c r="FQ25" s="128"/>
      <c r="FR25" s="128"/>
      <c r="FS25" s="128"/>
      <c r="FT25" s="128"/>
      <c r="FU25" s="128"/>
      <c r="FV25" s="128"/>
      <c r="FW25" s="128"/>
      <c r="FX25" s="128"/>
      <c r="FY25" s="128"/>
      <c r="FZ25" s="128"/>
      <c r="GA25" s="128"/>
      <c r="GB25" s="128"/>
      <c r="GC25" s="128"/>
      <c r="GD25" s="128"/>
      <c r="GE25" s="128"/>
      <c r="GF25" s="128"/>
      <c r="GG25" s="128"/>
      <c r="GH25" s="128"/>
      <c r="GI25" s="128"/>
      <c r="GJ25" s="128"/>
      <c r="GK25" s="128"/>
      <c r="GL25" s="128"/>
      <c r="GM25" s="128"/>
      <c r="GN25" s="128"/>
      <c r="GO25" s="128"/>
      <c r="GP25" s="128"/>
      <c r="GQ25" s="128"/>
      <c r="GR25" s="128"/>
      <c r="GS25" s="128"/>
      <c r="GT25" s="128"/>
      <c r="GU25" s="128"/>
      <c r="GV25" s="128"/>
      <c r="GW25" s="128"/>
      <c r="GX25" s="128"/>
      <c r="GY25" s="128"/>
      <c r="GZ25" s="128"/>
      <c r="HA25" s="128"/>
      <c r="HB25" s="128"/>
      <c r="HC25" s="128"/>
      <c r="HD25" s="128"/>
      <c r="HE25" s="128"/>
      <c r="HF25" s="128"/>
      <c r="HG25" s="128"/>
      <c r="HH25" s="128"/>
      <c r="HI25" s="128"/>
      <c r="HJ25" s="128"/>
      <c r="HK25" s="128"/>
      <c r="HL25" s="128"/>
      <c r="HM25" s="128"/>
      <c r="HN25" s="128"/>
      <c r="HO25" s="128"/>
      <c r="HP25" s="128"/>
      <c r="HQ25" s="128"/>
      <c r="HR25" s="128"/>
      <c r="HS25" s="128"/>
      <c r="HT25" s="128"/>
      <c r="HU25" s="128"/>
      <c r="HV25" s="128"/>
      <c r="HW25" s="128"/>
      <c r="HX25" s="128"/>
      <c r="HY25" s="128"/>
      <c r="HZ25" s="128"/>
      <c r="IA25" s="128"/>
      <c r="IB25" s="128"/>
      <c r="IC25" s="128"/>
      <c r="ID25" s="128"/>
      <c r="IE25" s="128"/>
      <c r="IF25" s="128"/>
      <c r="IG25" s="128"/>
      <c r="IH25" s="128"/>
      <c r="II25" s="128"/>
      <c r="IJ25" s="128"/>
      <c r="IK25" s="128"/>
      <c r="IL25" s="128"/>
      <c r="IM25" s="128"/>
      <c r="IN25" s="128"/>
      <c r="IO25" s="128"/>
      <c r="IP25" s="128"/>
      <c r="IQ25" s="128"/>
      <c r="IR25" s="128"/>
      <c r="IS25" s="128"/>
      <c r="IT25" s="128"/>
      <c r="IU25" s="128"/>
      <c r="IV25" s="128"/>
      <c r="IW25" s="128"/>
      <c r="IX25" s="128"/>
      <c r="IY25" s="128"/>
      <c r="IZ25" s="128"/>
      <c r="JA25" s="128"/>
      <c r="JB25" s="128"/>
      <c r="JC25" s="128"/>
      <c r="JD25" s="128"/>
      <c r="JE25" s="128"/>
      <c r="JF25" s="128"/>
      <c r="JG25" s="128"/>
      <c r="JH25" s="128"/>
      <c r="JI25" s="128"/>
      <c r="JJ25" s="128"/>
      <c r="JK25" s="128"/>
      <c r="JL25" s="128"/>
      <c r="JM25" s="128"/>
      <c r="JN25" s="128"/>
      <c r="JO25" s="128"/>
      <c r="JP25" s="128"/>
      <c r="JQ25" s="128"/>
      <c r="JR25" s="128"/>
      <c r="JS25" s="128"/>
      <c r="JT25" s="128"/>
      <c r="JU25" s="128"/>
      <c r="JV25" s="128"/>
      <c r="JW25" s="128"/>
      <c r="JX25" s="128"/>
      <c r="JY25" s="128"/>
      <c r="JZ25" s="128"/>
      <c r="KA25" s="128"/>
      <c r="KB25" s="128"/>
      <c r="KC25" s="128"/>
      <c r="KD25" s="128"/>
      <c r="KE25" s="128"/>
      <c r="KF25" s="128"/>
      <c r="KG25" s="128"/>
      <c r="KH25" s="128"/>
      <c r="KI25" s="128"/>
      <c r="KJ25" s="128"/>
      <c r="KK25" s="128"/>
      <c r="KL25" s="128"/>
      <c r="KM25" s="128"/>
      <c r="KN25" s="128"/>
      <c r="KO25" s="128"/>
      <c r="KP25" s="128"/>
      <c r="KQ25" s="128"/>
      <c r="KR25" s="128"/>
      <c r="KS25" s="128"/>
      <c r="KT25" s="128"/>
      <c r="KU25" s="128"/>
      <c r="KV25" s="128"/>
      <c r="KW25" s="128"/>
      <c r="KX25" s="128"/>
      <c r="KY25" s="128"/>
      <c r="KZ25" s="128"/>
      <c r="LA25" s="128"/>
      <c r="LB25" s="128"/>
      <c r="LC25" s="128"/>
      <c r="LD25" s="128"/>
      <c r="LE25" s="128"/>
      <c r="LF25" s="128"/>
      <c r="LG25" s="128"/>
      <c r="LH25" s="128"/>
      <c r="LI25" s="128"/>
      <c r="LJ25" s="128"/>
      <c r="LK25" s="128"/>
      <c r="LL25" s="128"/>
      <c r="LM25" s="128"/>
      <c r="LN25" s="128"/>
      <c r="LO25" s="128"/>
      <c r="LP25" s="128"/>
      <c r="LQ25" s="128"/>
      <c r="LR25" s="128"/>
      <c r="LS25" s="128"/>
      <c r="LT25" s="128"/>
      <c r="LU25" s="128"/>
      <c r="LV25" s="128"/>
      <c r="LW25" s="128"/>
      <c r="LX25" s="128"/>
      <c r="LY25" s="128"/>
      <c r="LZ25" s="128"/>
      <c r="MA25" s="128"/>
      <c r="MB25" s="128"/>
      <c r="MC25" s="128"/>
      <c r="MD25" s="128"/>
      <c r="ME25" s="128"/>
      <c r="MF25" s="128"/>
      <c r="MG25" s="128"/>
      <c r="MH25" s="128"/>
      <c r="MI25" s="128"/>
      <c r="MJ25" s="128"/>
      <c r="MK25" s="128"/>
      <c r="ML25" s="128"/>
      <c r="MM25" s="128"/>
      <c r="MN25" s="128"/>
      <c r="MO25" s="128"/>
      <c r="MP25" s="128"/>
      <c r="MQ25" s="128"/>
      <c r="MR25" s="128"/>
      <c r="MS25" s="128"/>
      <c r="MT25" s="128"/>
      <c r="MU25" s="128"/>
      <c r="MV25" s="128"/>
      <c r="MW25" s="128"/>
      <c r="MX25" s="128"/>
      <c r="MY25" s="128"/>
      <c r="MZ25" s="128"/>
      <c r="NA25" s="128"/>
      <c r="NB25" s="128"/>
      <c r="NC25" s="128"/>
      <c r="ND25" s="128"/>
      <c r="NE25" s="128"/>
      <c r="NF25" s="128"/>
      <c r="NG25" s="128"/>
      <c r="NH25" s="128"/>
      <c r="NI25" s="128"/>
      <c r="NJ25" s="128"/>
      <c r="NK25" s="128"/>
      <c r="NL25" s="128"/>
      <c r="NM25" s="128"/>
      <c r="NN25" s="128"/>
      <c r="NO25" s="128"/>
      <c r="NP25" s="128"/>
      <c r="NQ25" s="128"/>
      <c r="NR25" s="128"/>
      <c r="NS25" s="128"/>
      <c r="NT25" s="128"/>
      <c r="NU25" s="128"/>
      <c r="NV25" s="128"/>
      <c r="NW25" s="128"/>
      <c r="NX25" s="128"/>
      <c r="NY25" s="128"/>
      <c r="NZ25" s="128"/>
      <c r="OA25" s="128"/>
      <c r="OB25" s="128"/>
      <c r="OC25" s="128"/>
      <c r="OD25" s="128"/>
      <c r="OE25" s="128"/>
      <c r="OF25" s="128"/>
      <c r="OG25" s="128"/>
      <c r="OH25" s="128"/>
      <c r="OI25" s="128"/>
      <c r="OJ25" s="128"/>
      <c r="OK25" s="128"/>
      <c r="OL25" s="128"/>
      <c r="OM25" s="128"/>
      <c r="ON25" s="128"/>
      <c r="OO25" s="128"/>
      <c r="OP25" s="128"/>
      <c r="OQ25" s="128"/>
      <c r="OR25" s="128"/>
      <c r="OS25" s="128"/>
      <c r="OT25" s="128"/>
      <c r="OU25" s="128"/>
      <c r="OV25" s="128"/>
      <c r="OW25" s="128"/>
      <c r="OX25" s="128"/>
      <c r="OY25" s="128"/>
      <c r="OZ25" s="128"/>
      <c r="PA25" s="128"/>
      <c r="PB25" s="128"/>
      <c r="PC25" s="128"/>
      <c r="PD25" s="128"/>
      <c r="PE25" s="128"/>
      <c r="PF25" s="128"/>
      <c r="PG25" s="128"/>
      <c r="PH25" s="128"/>
      <c r="PI25" s="128"/>
      <c r="PJ25" s="128"/>
      <c r="PK25" s="128"/>
      <c r="PL25" s="128"/>
      <c r="PM25" s="128"/>
      <c r="PN25" s="128"/>
      <c r="PO25" s="128"/>
      <c r="PP25" s="128"/>
      <c r="PQ25" s="128"/>
      <c r="PR25" s="128"/>
      <c r="PS25" s="128"/>
      <c r="PT25" s="128"/>
      <c r="PU25" s="128"/>
      <c r="PV25" s="128"/>
      <c r="PW25" s="128"/>
      <c r="PX25" s="128"/>
      <c r="PY25" s="128"/>
      <c r="PZ25" s="128"/>
      <c r="QA25" s="128"/>
      <c r="QB25" s="128"/>
      <c r="QC25" s="128"/>
      <c r="QD25" s="128"/>
      <c r="QE25" s="128"/>
      <c r="QF25" s="128"/>
      <c r="QG25" s="128"/>
      <c r="QH25" s="128"/>
      <c r="QI25" s="128"/>
      <c r="QJ25" s="128"/>
      <c r="QK25" s="128"/>
      <c r="QL25" s="128"/>
      <c r="QM25" s="128"/>
      <c r="QN25" s="128"/>
      <c r="QO25" s="128"/>
      <c r="QP25" s="128"/>
      <c r="QQ25" s="128"/>
      <c r="QR25" s="128"/>
      <c r="QS25" s="128"/>
      <c r="QT25" s="128"/>
      <c r="QU25" s="128"/>
      <c r="QV25" s="128"/>
      <c r="QW25" s="128"/>
      <c r="QX25" s="128"/>
      <c r="QY25" s="128"/>
      <c r="QZ25" s="128"/>
      <c r="RA25" s="128"/>
      <c r="RB25" s="128"/>
      <c r="RC25" s="128"/>
      <c r="RD25" s="128"/>
      <c r="RE25" s="128"/>
      <c r="RF25" s="128"/>
      <c r="RG25" s="128"/>
      <c r="RH25" s="128"/>
      <c r="RI25" s="128"/>
      <c r="RJ25" s="128"/>
      <c r="RK25" s="128"/>
      <c r="RL25" s="128"/>
      <c r="RM25" s="128"/>
      <c r="RN25" s="128"/>
      <c r="RO25" s="128"/>
      <c r="RP25" s="128"/>
      <c r="RQ25" s="128"/>
      <c r="RR25" s="128"/>
      <c r="RS25" s="128"/>
      <c r="RT25" s="128"/>
      <c r="RU25" s="128"/>
      <c r="RV25" s="128"/>
      <c r="RW25" s="128"/>
      <c r="RX25" s="128"/>
      <c r="RY25" s="128"/>
      <c r="RZ25" s="128"/>
      <c r="SA25" s="128"/>
      <c r="SB25" s="128"/>
      <c r="SC25" s="128"/>
      <c r="SD25" s="128"/>
      <c r="SE25" s="128"/>
      <c r="SF25" s="128"/>
      <c r="SG25" s="128"/>
      <c r="SH25" s="128"/>
      <c r="SI25" s="128"/>
      <c r="SJ25" s="128"/>
      <c r="SK25" s="128"/>
      <c r="SL25" s="128"/>
      <c r="SM25" s="128"/>
      <c r="SN25" s="128"/>
      <c r="SO25" s="128"/>
      <c r="SP25" s="128"/>
      <c r="SQ25" s="128"/>
      <c r="SR25" s="128"/>
      <c r="SS25" s="128"/>
      <c r="ST25" s="128"/>
      <c r="SU25" s="128"/>
      <c r="SV25" s="128"/>
      <c r="SW25" s="128"/>
      <c r="SX25" s="128"/>
      <c r="SY25" s="128"/>
      <c r="SZ25" s="128"/>
      <c r="TA25" s="128"/>
      <c r="TB25" s="128"/>
      <c r="TC25" s="128"/>
      <c r="TD25" s="128"/>
      <c r="TE25" s="128"/>
      <c r="TF25" s="128"/>
      <c r="TG25" s="128"/>
      <c r="TH25" s="128"/>
      <c r="TI25" s="128"/>
      <c r="TJ25" s="128"/>
      <c r="TK25" s="128"/>
      <c r="TL25" s="128"/>
      <c r="TM25" s="128"/>
      <c r="TN25" s="128"/>
      <c r="TO25" s="128"/>
      <c r="TP25" s="128"/>
      <c r="TQ25" s="128"/>
      <c r="TR25" s="128"/>
      <c r="TS25" s="128"/>
      <c r="TT25" s="128"/>
      <c r="TU25" s="128"/>
      <c r="TV25" s="128"/>
      <c r="TW25" s="128"/>
      <c r="TX25" s="128"/>
      <c r="TY25" s="128"/>
      <c r="TZ25" s="128"/>
      <c r="UA25" s="128"/>
      <c r="UB25" s="128"/>
      <c r="UC25" s="128"/>
      <c r="UD25" s="128"/>
      <c r="UE25" s="128"/>
      <c r="UF25" s="128"/>
      <c r="UG25" s="128"/>
      <c r="UH25" s="128"/>
      <c r="UI25" s="128"/>
      <c r="UJ25" s="128"/>
      <c r="UK25" s="128"/>
      <c r="UL25" s="128"/>
      <c r="UM25" s="128"/>
      <c r="UN25" s="128"/>
      <c r="UO25" s="128"/>
      <c r="UP25" s="128"/>
      <c r="UQ25" s="128"/>
      <c r="UR25" s="128"/>
      <c r="US25" s="128"/>
      <c r="UT25" s="128"/>
      <c r="UU25" s="128"/>
      <c r="UV25" s="128"/>
      <c r="UW25" s="128"/>
      <c r="UX25" s="128"/>
      <c r="UY25" s="128"/>
      <c r="UZ25" s="128"/>
      <c r="VA25" s="128"/>
      <c r="VB25" s="128"/>
      <c r="VC25" s="128"/>
      <c r="VD25" s="128"/>
      <c r="VE25" s="128"/>
      <c r="VF25" s="128"/>
      <c r="VG25" s="128"/>
      <c r="VH25" s="128"/>
      <c r="VI25" s="128"/>
      <c r="VJ25" s="128"/>
      <c r="VK25" s="128"/>
      <c r="VL25" s="128"/>
      <c r="VM25" s="128"/>
      <c r="VN25" s="128"/>
      <c r="VO25" s="128"/>
      <c r="VP25" s="128"/>
      <c r="VQ25" s="128"/>
      <c r="VR25" s="128"/>
      <c r="VS25" s="128"/>
      <c r="VT25" s="128"/>
      <c r="VU25" s="128"/>
      <c r="VV25" s="128"/>
      <c r="VW25" s="128"/>
      <c r="VX25" s="128"/>
      <c r="VY25" s="128"/>
      <c r="VZ25" s="128"/>
      <c r="WA25" s="128"/>
      <c r="WB25" s="128"/>
      <c r="WC25" s="128"/>
      <c r="WD25" s="128"/>
      <c r="WE25" s="128"/>
      <c r="WF25" s="128"/>
      <c r="WG25" s="128"/>
      <c r="WH25" s="128"/>
      <c r="WI25" s="128"/>
      <c r="WJ25" s="128"/>
      <c r="WK25" s="128"/>
      <c r="WL25" s="128"/>
      <c r="WM25" s="128"/>
      <c r="WN25" s="128"/>
      <c r="WO25" s="128"/>
      <c r="WP25" s="128"/>
      <c r="WQ25" s="128"/>
      <c r="WR25" s="128"/>
      <c r="WS25" s="128"/>
      <c r="WT25" s="128"/>
      <c r="WU25" s="128"/>
      <c r="WV25" s="128"/>
      <c r="WW25" s="128"/>
      <c r="WX25" s="128"/>
      <c r="WY25" s="128"/>
      <c r="WZ25" s="128"/>
      <c r="XA25" s="128"/>
      <c r="XB25" s="128"/>
      <c r="XC25" s="128"/>
      <c r="XD25" s="128"/>
      <c r="XE25" s="128"/>
      <c r="XF25" s="128"/>
      <c r="XG25" s="128"/>
      <c r="XH25" s="128"/>
      <c r="XI25" s="128"/>
      <c r="XJ25" s="128"/>
      <c r="XK25" s="128"/>
      <c r="XL25" s="128"/>
      <c r="XM25" s="128"/>
      <c r="XN25" s="128"/>
      <c r="XO25" s="128"/>
      <c r="XP25" s="128"/>
      <c r="XQ25" s="128"/>
      <c r="XR25" s="128"/>
      <c r="XS25" s="128"/>
      <c r="XT25" s="128"/>
      <c r="XU25" s="128"/>
      <c r="XV25" s="128"/>
      <c r="XW25" s="128"/>
      <c r="XX25" s="128"/>
      <c r="XY25" s="128"/>
      <c r="XZ25" s="128"/>
      <c r="YA25" s="128"/>
      <c r="YB25" s="128"/>
      <c r="YC25" s="128"/>
      <c r="YD25" s="128"/>
      <c r="YE25" s="128"/>
      <c r="YF25" s="128"/>
      <c r="YG25" s="128"/>
      <c r="YH25" s="128"/>
      <c r="YI25" s="128"/>
      <c r="YJ25" s="128"/>
      <c r="YK25" s="128"/>
      <c r="YL25" s="128"/>
      <c r="YM25" s="128"/>
      <c r="YN25" s="128"/>
      <c r="YO25" s="128"/>
      <c r="YP25" s="128"/>
      <c r="YQ25" s="128"/>
      <c r="YR25" s="128"/>
      <c r="YS25" s="128"/>
      <c r="YT25" s="128"/>
      <c r="YU25" s="128"/>
      <c r="YV25" s="128"/>
      <c r="YW25" s="128"/>
      <c r="YX25" s="128"/>
      <c r="YY25" s="128"/>
      <c r="YZ25" s="128"/>
      <c r="ZA25" s="128"/>
      <c r="ZB25" s="128"/>
      <c r="ZC25" s="128"/>
      <c r="ZD25" s="128"/>
      <c r="ZE25" s="128"/>
      <c r="ZF25" s="128"/>
      <c r="ZG25" s="128"/>
      <c r="ZH25" s="128"/>
      <c r="ZI25" s="128"/>
      <c r="ZJ25" s="128"/>
      <c r="ZK25" s="128"/>
      <c r="ZL25" s="128"/>
      <c r="ZM25" s="128"/>
      <c r="ZN25" s="128"/>
      <c r="ZO25" s="128"/>
      <c r="ZP25" s="128"/>
      <c r="ZQ25" s="128"/>
      <c r="ZR25" s="128"/>
      <c r="ZS25" s="128"/>
      <c r="ZT25" s="128"/>
      <c r="ZU25" s="128"/>
      <c r="ZV25" s="128"/>
      <c r="ZW25" s="128"/>
      <c r="ZX25" s="128"/>
      <c r="ZY25" s="128"/>
      <c r="ZZ25" s="128"/>
      <c r="AAA25" s="128"/>
      <c r="AAB25" s="128"/>
      <c r="AAC25" s="128"/>
      <c r="AAD25" s="128"/>
      <c r="AAE25" s="128"/>
      <c r="AAF25" s="128"/>
      <c r="AAG25" s="128"/>
      <c r="AAH25" s="128"/>
      <c r="AAI25" s="128"/>
      <c r="AAJ25" s="128"/>
      <c r="AAK25" s="128"/>
      <c r="AAL25" s="128"/>
      <c r="AAM25" s="128"/>
      <c r="AAN25" s="128"/>
      <c r="AAO25" s="128"/>
      <c r="AAP25" s="128"/>
      <c r="AAQ25" s="128"/>
      <c r="AAR25" s="128"/>
      <c r="AAS25" s="128"/>
      <c r="AAT25" s="128"/>
      <c r="AAU25" s="128"/>
      <c r="AAV25" s="128"/>
      <c r="AAW25" s="128"/>
      <c r="AAX25" s="128"/>
      <c r="AAY25" s="128"/>
      <c r="AAZ25" s="128"/>
      <c r="ABA25" s="128"/>
      <c r="ABB25" s="128"/>
      <c r="ABC25" s="128"/>
      <c r="ABD25" s="128"/>
      <c r="ABE25" s="128"/>
      <c r="ABF25" s="128"/>
      <c r="ABG25" s="128"/>
      <c r="ABH25" s="128"/>
      <c r="ABI25" s="128"/>
      <c r="ABJ25" s="128"/>
      <c r="ABK25" s="128"/>
      <c r="ABL25" s="128"/>
      <c r="ABM25" s="128"/>
      <c r="ABN25" s="128"/>
      <c r="ABO25" s="128"/>
      <c r="ABP25" s="128"/>
      <c r="ABQ25" s="128"/>
      <c r="ABR25" s="128"/>
      <c r="ABS25" s="128"/>
      <c r="ABT25" s="128"/>
      <c r="ABU25" s="128"/>
      <c r="ABV25" s="128"/>
      <c r="ABW25" s="128"/>
      <c r="ABX25" s="128"/>
      <c r="ABY25" s="128"/>
      <c r="ABZ25" s="128"/>
      <c r="ACA25" s="128"/>
      <c r="ACB25" s="128"/>
      <c r="ACC25" s="128"/>
      <c r="ACD25" s="128"/>
      <c r="ACE25" s="128"/>
      <c r="ACF25" s="128"/>
      <c r="ACG25" s="128"/>
      <c r="ACH25" s="128"/>
      <c r="ACI25" s="128"/>
      <c r="ACJ25" s="128"/>
      <c r="ACK25" s="128"/>
      <c r="ACL25" s="128"/>
      <c r="ACM25" s="128"/>
      <c r="ACN25" s="128"/>
      <c r="ACO25" s="128"/>
      <c r="ACP25" s="128"/>
      <c r="ACQ25" s="128"/>
      <c r="ACR25" s="128"/>
      <c r="ACS25" s="128"/>
      <c r="ACT25" s="128"/>
      <c r="ACU25" s="128"/>
      <c r="ACV25" s="128"/>
      <c r="ACW25" s="128"/>
      <c r="ACX25" s="128"/>
      <c r="ACY25" s="128"/>
      <c r="ACZ25" s="128"/>
      <c r="ADA25" s="128"/>
      <c r="ADB25" s="128"/>
      <c r="ADC25" s="128"/>
      <c r="ADD25" s="128"/>
      <c r="ADE25" s="128"/>
      <c r="ADF25" s="128"/>
      <c r="ADG25" s="128"/>
      <c r="ADH25" s="128"/>
      <c r="ADI25" s="128"/>
      <c r="ADJ25" s="128"/>
      <c r="ADK25" s="128"/>
      <c r="ADL25" s="128"/>
      <c r="ADM25" s="128"/>
      <c r="ADN25" s="128"/>
      <c r="ADO25" s="128"/>
      <c r="ADP25" s="128"/>
      <c r="ADQ25" s="128"/>
      <c r="ADR25" s="128"/>
      <c r="ADS25" s="128"/>
      <c r="ADT25" s="128"/>
      <c r="ADU25" s="128"/>
      <c r="ADV25" s="128"/>
      <c r="ADW25" s="128"/>
      <c r="ADX25" s="128"/>
      <c r="ADY25" s="128"/>
      <c r="ADZ25" s="128"/>
      <c r="AEA25" s="128"/>
      <c r="AEB25" s="128"/>
      <c r="AEC25" s="128"/>
      <c r="AED25" s="128"/>
      <c r="AEE25" s="128"/>
      <c r="AEF25" s="128"/>
      <c r="AEG25" s="128"/>
      <c r="AEH25" s="128"/>
      <c r="AEI25" s="128"/>
      <c r="AEJ25" s="128"/>
      <c r="AEK25" s="128"/>
      <c r="AEL25" s="128"/>
      <c r="AEM25" s="128"/>
      <c r="AEN25" s="128"/>
      <c r="AEO25" s="128"/>
      <c r="AEP25" s="128"/>
      <c r="AEQ25" s="128"/>
      <c r="AER25" s="128"/>
      <c r="AES25" s="128"/>
      <c r="AET25" s="128"/>
      <c r="AEU25" s="128"/>
      <c r="AEV25" s="128"/>
      <c r="AEW25" s="128"/>
      <c r="AEX25" s="128"/>
      <c r="AEY25" s="128"/>
      <c r="AEZ25" s="128"/>
      <c r="AFA25" s="128"/>
      <c r="AFB25" s="128"/>
      <c r="AFC25" s="128"/>
      <c r="AFD25" s="128"/>
      <c r="AFE25" s="128"/>
      <c r="AFF25" s="128"/>
      <c r="AFG25" s="128"/>
      <c r="AFH25" s="128"/>
      <c r="AFI25" s="128"/>
      <c r="AFJ25" s="128"/>
      <c r="AFK25" s="128"/>
      <c r="AFL25" s="128"/>
      <c r="AFM25" s="128"/>
      <c r="AFN25" s="128"/>
      <c r="AFO25" s="128"/>
      <c r="AFP25" s="128"/>
      <c r="AFQ25" s="128"/>
      <c r="AFR25" s="128"/>
      <c r="AFS25" s="128"/>
      <c r="AFT25" s="128"/>
      <c r="AFU25" s="128"/>
      <c r="AFV25" s="128"/>
    </row>
    <row r="26" spans="1:854" x14ac:dyDescent="0.2">
      <c r="A26" s="139"/>
      <c r="B26" s="134"/>
      <c r="C26" s="134"/>
    </row>
    <row r="27" spans="1:854" x14ac:dyDescent="0.2">
      <c r="A27" s="139" t="s">
        <v>282</v>
      </c>
      <c r="B27" s="134"/>
      <c r="C27" s="134"/>
    </row>
    <row r="28" spans="1:854" x14ac:dyDescent="0.2">
      <c r="A28" s="132" t="s">
        <v>283</v>
      </c>
      <c r="B28" s="134">
        <v>14870.378377999999</v>
      </c>
      <c r="C28" s="134">
        <v>15323.621622000001</v>
      </c>
    </row>
    <row r="29" spans="1:854" x14ac:dyDescent="0.2">
      <c r="A29" s="132" t="s">
        <v>284</v>
      </c>
      <c r="B29" s="134">
        <v>695.67567599999995</v>
      </c>
      <c r="C29" s="134">
        <v>264.94594599999999</v>
      </c>
    </row>
    <row r="30" spans="1:854" x14ac:dyDescent="0.2">
      <c r="A30" s="132" t="s">
        <v>285</v>
      </c>
      <c r="B30" s="134">
        <v>97.243243000000007</v>
      </c>
      <c r="C30" s="134">
        <v>88.378377999999998</v>
      </c>
    </row>
    <row r="31" spans="1:854" x14ac:dyDescent="0.2">
      <c r="A31" s="132" t="s">
        <v>286</v>
      </c>
      <c r="B31" s="134"/>
      <c r="C31" s="134"/>
    </row>
    <row r="32" spans="1:854" x14ac:dyDescent="0.2">
      <c r="A32" s="132" t="s">
        <v>287</v>
      </c>
      <c r="B32" s="134">
        <v>1541.3243239999999</v>
      </c>
      <c r="C32" s="134">
        <v>1413.6216219999999</v>
      </c>
    </row>
    <row r="33" spans="1:854" x14ac:dyDescent="0.2">
      <c r="A33" s="132" t="s">
        <v>288</v>
      </c>
      <c r="B33" s="134">
        <v>12536.702703000001</v>
      </c>
      <c r="C33" s="134">
        <v>13353.405405</v>
      </c>
    </row>
    <row r="34" spans="1:854" x14ac:dyDescent="0.2">
      <c r="A34" s="132" t="s">
        <v>289</v>
      </c>
      <c r="B34" s="134">
        <v>1634.918919</v>
      </c>
      <c r="C34" s="134">
        <v>1212.216216</v>
      </c>
    </row>
    <row r="35" spans="1:854" ht="15" x14ac:dyDescent="0.35">
      <c r="A35" s="132" t="s">
        <v>290</v>
      </c>
      <c r="B35" s="135">
        <v>16</v>
      </c>
      <c r="C35" s="135">
        <v>230.32432399999999</v>
      </c>
    </row>
    <row r="36" spans="1:854" x14ac:dyDescent="0.2">
      <c r="A36" s="132" t="s">
        <v>291</v>
      </c>
      <c r="B36" s="134">
        <v>15728.945946</v>
      </c>
      <c r="C36" s="134">
        <v>16209.567567</v>
      </c>
    </row>
    <row r="37" spans="1:854" x14ac:dyDescent="0.2">
      <c r="A37" s="132" t="s">
        <v>292</v>
      </c>
      <c r="B37" s="134">
        <v>467.43243200000001</v>
      </c>
      <c r="C37" s="134">
        <v>757.02702699999998</v>
      </c>
    </row>
    <row r="38" spans="1:854" x14ac:dyDescent="0.2">
      <c r="A38" s="132" t="s">
        <v>293</v>
      </c>
      <c r="B38" s="134">
        <v>4201.0810810000003</v>
      </c>
      <c r="C38" s="134">
        <v>4729.8648649999996</v>
      </c>
    </row>
    <row r="39" spans="1:854" x14ac:dyDescent="0.2">
      <c r="A39" s="132" t="s">
        <v>294</v>
      </c>
      <c r="B39" s="134">
        <v>296.56756799999999</v>
      </c>
      <c r="C39" s="134">
        <v>248.837838</v>
      </c>
    </row>
    <row r="40" spans="1:854" x14ac:dyDescent="0.2">
      <c r="A40" s="132" t="s">
        <v>295</v>
      </c>
      <c r="B40" s="134">
        <v>35.918919000000002</v>
      </c>
      <c r="C40" s="134">
        <v>45.918919000000002</v>
      </c>
    </row>
    <row r="41" spans="1:854" x14ac:dyDescent="0.2">
      <c r="A41" s="132" t="s">
        <v>296</v>
      </c>
      <c r="B41" s="134">
        <v>13.135135</v>
      </c>
      <c r="C41" s="134">
        <v>20.162161999999999</v>
      </c>
    </row>
    <row r="42" spans="1:854" x14ac:dyDescent="0.2">
      <c r="A42" s="132" t="s">
        <v>297</v>
      </c>
      <c r="B42" s="134">
        <v>4657.1891889999997</v>
      </c>
      <c r="C42" s="134">
        <v>4324.7567570000001</v>
      </c>
    </row>
    <row r="43" spans="1:854" x14ac:dyDescent="0.2">
      <c r="A43" s="132" t="s">
        <v>298</v>
      </c>
      <c r="B43" s="134">
        <v>172.24324300000001</v>
      </c>
      <c r="C43" s="134">
        <v>189.72972999999999</v>
      </c>
    </row>
    <row r="44" spans="1:854" s="142" customFormat="1" ht="13.5" thickBot="1" x14ac:dyDescent="0.25">
      <c r="A44" s="139" t="s">
        <v>299</v>
      </c>
      <c r="B44" s="141">
        <v>41235.810809999988</v>
      </c>
      <c r="C44" s="141">
        <v>42202.810810999996</v>
      </c>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3"/>
      <c r="BF44" s="123"/>
      <c r="BG44" s="123"/>
      <c r="BH44" s="123"/>
      <c r="BI44" s="123"/>
      <c r="BJ44" s="123"/>
      <c r="BK44" s="123"/>
      <c r="BL44" s="123"/>
      <c r="BM44" s="123"/>
      <c r="BN44" s="123"/>
      <c r="BO44" s="123"/>
      <c r="BP44" s="123"/>
      <c r="BQ44" s="123"/>
      <c r="BR44" s="123"/>
      <c r="BS44" s="123"/>
      <c r="BT44" s="123"/>
      <c r="BU44" s="123"/>
      <c r="BV44" s="123"/>
      <c r="BW44" s="123"/>
      <c r="BX44" s="123"/>
      <c r="BY44" s="123"/>
      <c r="BZ44" s="123"/>
      <c r="CA44" s="123"/>
      <c r="CB44" s="123"/>
      <c r="CC44" s="123"/>
      <c r="CD44" s="123"/>
      <c r="CE44" s="123"/>
      <c r="CF44" s="123"/>
      <c r="CG44" s="123"/>
      <c r="CH44" s="123"/>
      <c r="CI44" s="123"/>
      <c r="CJ44" s="123"/>
      <c r="CK44" s="123"/>
      <c r="CL44" s="123"/>
      <c r="CM44" s="123"/>
      <c r="CN44" s="123"/>
      <c r="CO44" s="123"/>
      <c r="CP44" s="123"/>
      <c r="CQ44" s="123"/>
      <c r="CR44" s="123"/>
      <c r="CS44" s="123"/>
      <c r="CT44" s="123"/>
      <c r="CU44" s="123"/>
      <c r="CV44" s="123"/>
      <c r="CW44" s="123"/>
      <c r="CX44" s="123"/>
      <c r="CY44" s="123"/>
      <c r="CZ44" s="123"/>
      <c r="DA44" s="123"/>
      <c r="DB44" s="123"/>
      <c r="DC44" s="123"/>
      <c r="DD44" s="123"/>
      <c r="DE44" s="123"/>
      <c r="DF44" s="123"/>
      <c r="DG44" s="123"/>
      <c r="DH44" s="123"/>
      <c r="DI44" s="123"/>
      <c r="DJ44" s="123"/>
      <c r="DK44" s="123"/>
      <c r="DL44" s="123"/>
      <c r="DM44" s="123"/>
      <c r="DN44" s="123"/>
      <c r="DO44" s="123"/>
      <c r="DP44" s="123"/>
      <c r="DQ44" s="123"/>
      <c r="DR44" s="123"/>
      <c r="DS44" s="123"/>
      <c r="DT44" s="123"/>
      <c r="DU44" s="123"/>
      <c r="DV44" s="123"/>
      <c r="DW44" s="123"/>
      <c r="DX44" s="123"/>
      <c r="DY44" s="123"/>
      <c r="DZ44" s="123"/>
      <c r="EA44" s="123"/>
      <c r="EB44" s="123"/>
      <c r="EC44" s="123"/>
      <c r="ED44" s="123"/>
      <c r="EE44" s="123"/>
      <c r="EF44" s="123"/>
      <c r="EG44" s="123"/>
      <c r="EH44" s="123"/>
      <c r="EI44" s="123"/>
      <c r="EJ44" s="123"/>
      <c r="EK44" s="123"/>
      <c r="EL44" s="123"/>
      <c r="EM44" s="123"/>
      <c r="EN44" s="123"/>
      <c r="EO44" s="123"/>
      <c r="EP44" s="123"/>
      <c r="EQ44" s="123"/>
      <c r="ER44" s="123"/>
      <c r="ES44" s="123"/>
      <c r="ET44" s="123"/>
      <c r="EU44" s="123"/>
      <c r="EV44" s="123"/>
      <c r="EW44" s="123"/>
      <c r="EX44" s="123"/>
      <c r="EY44" s="123"/>
      <c r="EZ44" s="123"/>
      <c r="FA44" s="123"/>
      <c r="FB44" s="123"/>
      <c r="FC44" s="123"/>
      <c r="FD44" s="123"/>
      <c r="FE44" s="123"/>
      <c r="FF44" s="123"/>
      <c r="FG44" s="123"/>
      <c r="FH44" s="123"/>
      <c r="FI44" s="123"/>
      <c r="FJ44" s="123"/>
      <c r="FK44" s="123"/>
      <c r="FL44" s="123"/>
      <c r="FM44" s="123"/>
      <c r="FN44" s="123"/>
      <c r="FO44" s="123"/>
      <c r="FP44" s="123"/>
      <c r="FQ44" s="123"/>
      <c r="FR44" s="123"/>
      <c r="FS44" s="123"/>
      <c r="FT44" s="123"/>
      <c r="FU44" s="123"/>
      <c r="FV44" s="123"/>
      <c r="FW44" s="123"/>
      <c r="FX44" s="123"/>
      <c r="FY44" s="123"/>
      <c r="FZ44" s="123"/>
      <c r="GA44" s="123"/>
      <c r="GB44" s="123"/>
      <c r="GC44" s="123"/>
      <c r="GD44" s="123"/>
      <c r="GE44" s="123"/>
      <c r="GF44" s="123"/>
      <c r="GG44" s="123"/>
      <c r="GH44" s="123"/>
      <c r="GI44" s="123"/>
      <c r="GJ44" s="123"/>
      <c r="GK44" s="123"/>
      <c r="GL44" s="123"/>
      <c r="GM44" s="123"/>
      <c r="GN44" s="123"/>
      <c r="GO44" s="123"/>
      <c r="GP44" s="123"/>
      <c r="GQ44" s="123"/>
      <c r="GR44" s="123"/>
      <c r="GS44" s="123"/>
      <c r="GT44" s="123"/>
      <c r="GU44" s="123"/>
      <c r="GV44" s="123"/>
      <c r="GW44" s="123"/>
      <c r="GX44" s="123"/>
      <c r="GY44" s="123"/>
      <c r="GZ44" s="123"/>
      <c r="HA44" s="123"/>
      <c r="HB44" s="123"/>
      <c r="HC44" s="123"/>
      <c r="HD44" s="123"/>
      <c r="HE44" s="123"/>
      <c r="HF44" s="123"/>
      <c r="HG44" s="123"/>
      <c r="HH44" s="123"/>
      <c r="HI44" s="123"/>
      <c r="HJ44" s="123"/>
      <c r="HK44" s="123"/>
      <c r="HL44" s="123"/>
      <c r="HM44" s="123"/>
      <c r="HN44" s="123"/>
      <c r="HO44" s="123"/>
      <c r="HP44" s="123"/>
      <c r="HQ44" s="123"/>
      <c r="HR44" s="123"/>
      <c r="HS44" s="123"/>
      <c r="HT44" s="123"/>
      <c r="HU44" s="123"/>
      <c r="HV44" s="123"/>
      <c r="HW44" s="123"/>
      <c r="HX44" s="123"/>
      <c r="HY44" s="123"/>
      <c r="HZ44" s="123"/>
      <c r="IA44" s="123"/>
      <c r="IB44" s="123"/>
      <c r="IC44" s="123"/>
      <c r="ID44" s="123"/>
      <c r="IE44" s="123"/>
      <c r="IF44" s="123"/>
      <c r="IG44" s="123"/>
      <c r="IH44" s="123"/>
      <c r="II44" s="123"/>
      <c r="IJ44" s="123"/>
      <c r="IK44" s="123"/>
      <c r="IL44" s="123"/>
      <c r="IM44" s="123"/>
      <c r="IN44" s="123"/>
      <c r="IO44" s="123"/>
      <c r="IP44" s="123"/>
      <c r="IQ44" s="123"/>
      <c r="IR44" s="123"/>
      <c r="IS44" s="123"/>
      <c r="IT44" s="123"/>
      <c r="IU44" s="123"/>
      <c r="IV44" s="123"/>
      <c r="IW44" s="123"/>
      <c r="IX44" s="123"/>
      <c r="IY44" s="123"/>
      <c r="IZ44" s="123"/>
      <c r="JA44" s="123"/>
      <c r="JB44" s="123"/>
      <c r="JC44" s="123"/>
      <c r="JD44" s="123"/>
      <c r="JE44" s="123"/>
      <c r="JF44" s="123"/>
      <c r="JG44" s="123"/>
      <c r="JH44" s="123"/>
      <c r="JI44" s="123"/>
      <c r="JJ44" s="123"/>
      <c r="JK44" s="123"/>
      <c r="JL44" s="123"/>
      <c r="JM44" s="123"/>
      <c r="JN44" s="123"/>
      <c r="JO44" s="123"/>
      <c r="JP44" s="123"/>
      <c r="JQ44" s="123"/>
      <c r="JR44" s="123"/>
      <c r="JS44" s="123"/>
      <c r="JT44" s="123"/>
      <c r="JU44" s="123"/>
      <c r="JV44" s="123"/>
      <c r="JW44" s="123"/>
      <c r="JX44" s="123"/>
      <c r="JY44" s="123"/>
      <c r="JZ44" s="123"/>
      <c r="KA44" s="123"/>
      <c r="KB44" s="123"/>
      <c r="KC44" s="123"/>
      <c r="KD44" s="123"/>
      <c r="KE44" s="123"/>
      <c r="KF44" s="123"/>
      <c r="KG44" s="123"/>
      <c r="KH44" s="123"/>
      <c r="KI44" s="123"/>
      <c r="KJ44" s="123"/>
      <c r="KK44" s="123"/>
      <c r="KL44" s="123"/>
      <c r="KM44" s="123"/>
      <c r="KN44" s="123"/>
      <c r="KO44" s="123"/>
      <c r="KP44" s="123"/>
      <c r="KQ44" s="123"/>
      <c r="KR44" s="123"/>
      <c r="KS44" s="123"/>
      <c r="KT44" s="123"/>
      <c r="KU44" s="123"/>
      <c r="KV44" s="123"/>
      <c r="KW44" s="123"/>
      <c r="KX44" s="123"/>
      <c r="KY44" s="123"/>
      <c r="KZ44" s="123"/>
      <c r="LA44" s="123"/>
      <c r="LB44" s="123"/>
      <c r="LC44" s="123"/>
      <c r="LD44" s="123"/>
      <c r="LE44" s="123"/>
      <c r="LF44" s="123"/>
      <c r="LG44" s="123"/>
      <c r="LH44" s="123"/>
      <c r="LI44" s="123"/>
      <c r="LJ44" s="123"/>
      <c r="LK44" s="123"/>
      <c r="LL44" s="123"/>
      <c r="LM44" s="123"/>
      <c r="LN44" s="123"/>
      <c r="LO44" s="123"/>
      <c r="LP44" s="123"/>
      <c r="LQ44" s="123"/>
      <c r="LR44" s="123"/>
      <c r="LS44" s="123"/>
      <c r="LT44" s="123"/>
      <c r="LU44" s="123"/>
      <c r="LV44" s="123"/>
      <c r="LW44" s="123"/>
      <c r="LX44" s="123"/>
      <c r="LY44" s="123"/>
      <c r="LZ44" s="123"/>
      <c r="MA44" s="123"/>
      <c r="MB44" s="123"/>
      <c r="MC44" s="123"/>
      <c r="MD44" s="123"/>
      <c r="ME44" s="123"/>
      <c r="MF44" s="123"/>
      <c r="MG44" s="123"/>
      <c r="MH44" s="123"/>
      <c r="MI44" s="123"/>
      <c r="MJ44" s="123"/>
      <c r="MK44" s="123"/>
      <c r="ML44" s="123"/>
      <c r="MM44" s="123"/>
      <c r="MN44" s="123"/>
      <c r="MO44" s="123"/>
      <c r="MP44" s="123"/>
      <c r="MQ44" s="123"/>
      <c r="MR44" s="123"/>
      <c r="MS44" s="123"/>
      <c r="MT44" s="123"/>
      <c r="MU44" s="123"/>
      <c r="MV44" s="123"/>
      <c r="MW44" s="123"/>
      <c r="MX44" s="123"/>
      <c r="MY44" s="123"/>
      <c r="MZ44" s="123"/>
      <c r="NA44" s="123"/>
      <c r="NB44" s="123"/>
      <c r="NC44" s="123"/>
      <c r="ND44" s="123"/>
      <c r="NE44" s="123"/>
      <c r="NF44" s="123"/>
      <c r="NG44" s="123"/>
      <c r="NH44" s="123"/>
      <c r="NI44" s="123"/>
      <c r="NJ44" s="123"/>
      <c r="NK44" s="123"/>
      <c r="NL44" s="123"/>
      <c r="NM44" s="123"/>
      <c r="NN44" s="123"/>
      <c r="NO44" s="123"/>
      <c r="NP44" s="123"/>
      <c r="NQ44" s="123"/>
      <c r="NR44" s="123"/>
      <c r="NS44" s="123"/>
      <c r="NT44" s="123"/>
      <c r="NU44" s="123"/>
      <c r="NV44" s="123"/>
      <c r="NW44" s="123"/>
      <c r="NX44" s="123"/>
      <c r="NY44" s="123"/>
      <c r="NZ44" s="123"/>
      <c r="OA44" s="123"/>
      <c r="OB44" s="123"/>
      <c r="OC44" s="123"/>
      <c r="OD44" s="123"/>
      <c r="OE44" s="123"/>
      <c r="OF44" s="123"/>
      <c r="OG44" s="123"/>
      <c r="OH44" s="123"/>
      <c r="OI44" s="123"/>
      <c r="OJ44" s="123"/>
      <c r="OK44" s="123"/>
      <c r="OL44" s="123"/>
      <c r="OM44" s="123"/>
      <c r="ON44" s="123"/>
      <c r="OO44" s="123"/>
      <c r="OP44" s="123"/>
      <c r="OQ44" s="123"/>
      <c r="OR44" s="123"/>
      <c r="OS44" s="123"/>
      <c r="OT44" s="123"/>
      <c r="OU44" s="123"/>
      <c r="OV44" s="123"/>
      <c r="OW44" s="123"/>
      <c r="OX44" s="123"/>
      <c r="OY44" s="123"/>
      <c r="OZ44" s="123"/>
      <c r="PA44" s="123"/>
      <c r="PB44" s="123"/>
      <c r="PC44" s="123"/>
      <c r="PD44" s="123"/>
      <c r="PE44" s="123"/>
      <c r="PF44" s="123"/>
      <c r="PG44" s="123"/>
      <c r="PH44" s="123"/>
      <c r="PI44" s="123"/>
      <c r="PJ44" s="123"/>
      <c r="PK44" s="123"/>
      <c r="PL44" s="123"/>
      <c r="PM44" s="123"/>
      <c r="PN44" s="123"/>
      <c r="PO44" s="123"/>
      <c r="PP44" s="123"/>
      <c r="PQ44" s="123"/>
      <c r="PR44" s="123"/>
      <c r="PS44" s="123"/>
      <c r="PT44" s="123"/>
      <c r="PU44" s="123"/>
      <c r="PV44" s="123"/>
      <c r="PW44" s="123"/>
      <c r="PX44" s="123"/>
      <c r="PY44" s="123"/>
      <c r="PZ44" s="123"/>
      <c r="QA44" s="123"/>
      <c r="QB44" s="123"/>
      <c r="QC44" s="123"/>
      <c r="QD44" s="123"/>
      <c r="QE44" s="123"/>
      <c r="QF44" s="123"/>
      <c r="QG44" s="123"/>
      <c r="QH44" s="123"/>
      <c r="QI44" s="123"/>
      <c r="QJ44" s="123"/>
      <c r="QK44" s="123"/>
      <c r="QL44" s="123"/>
      <c r="QM44" s="123"/>
      <c r="QN44" s="123"/>
      <c r="QO44" s="123"/>
      <c r="QP44" s="123"/>
      <c r="QQ44" s="123"/>
      <c r="QR44" s="123"/>
      <c r="QS44" s="123"/>
      <c r="QT44" s="123"/>
      <c r="QU44" s="123"/>
      <c r="QV44" s="123"/>
      <c r="QW44" s="123"/>
      <c r="QX44" s="123"/>
      <c r="QY44" s="123"/>
      <c r="QZ44" s="123"/>
      <c r="RA44" s="123"/>
      <c r="RB44" s="123"/>
      <c r="RC44" s="123"/>
      <c r="RD44" s="123"/>
      <c r="RE44" s="123"/>
      <c r="RF44" s="123"/>
      <c r="RG44" s="123"/>
      <c r="RH44" s="123"/>
      <c r="RI44" s="123"/>
      <c r="RJ44" s="123"/>
      <c r="RK44" s="123"/>
      <c r="RL44" s="123"/>
      <c r="RM44" s="123"/>
      <c r="RN44" s="123"/>
      <c r="RO44" s="123"/>
      <c r="RP44" s="123"/>
      <c r="RQ44" s="123"/>
      <c r="RR44" s="123"/>
      <c r="RS44" s="123"/>
      <c r="RT44" s="123"/>
      <c r="RU44" s="123"/>
      <c r="RV44" s="123"/>
      <c r="RW44" s="123"/>
      <c r="RX44" s="123"/>
      <c r="RY44" s="123"/>
      <c r="RZ44" s="123"/>
      <c r="SA44" s="123"/>
      <c r="SB44" s="123"/>
      <c r="SC44" s="123"/>
      <c r="SD44" s="123"/>
      <c r="SE44" s="123"/>
      <c r="SF44" s="123"/>
      <c r="SG44" s="123"/>
      <c r="SH44" s="123"/>
      <c r="SI44" s="123"/>
      <c r="SJ44" s="123"/>
      <c r="SK44" s="123"/>
      <c r="SL44" s="123"/>
      <c r="SM44" s="123"/>
      <c r="SN44" s="123"/>
      <c r="SO44" s="123"/>
      <c r="SP44" s="123"/>
      <c r="SQ44" s="123"/>
      <c r="SR44" s="123"/>
      <c r="SS44" s="123"/>
      <c r="ST44" s="123"/>
      <c r="SU44" s="123"/>
      <c r="SV44" s="123"/>
      <c r="SW44" s="123"/>
      <c r="SX44" s="123"/>
      <c r="SY44" s="123"/>
      <c r="SZ44" s="123"/>
      <c r="TA44" s="123"/>
      <c r="TB44" s="123"/>
      <c r="TC44" s="123"/>
      <c r="TD44" s="123"/>
      <c r="TE44" s="123"/>
      <c r="TF44" s="123"/>
      <c r="TG44" s="123"/>
      <c r="TH44" s="123"/>
      <c r="TI44" s="123"/>
      <c r="TJ44" s="123"/>
      <c r="TK44" s="123"/>
      <c r="TL44" s="123"/>
      <c r="TM44" s="123"/>
      <c r="TN44" s="123"/>
      <c r="TO44" s="123"/>
      <c r="TP44" s="123"/>
      <c r="TQ44" s="123"/>
      <c r="TR44" s="123"/>
      <c r="TS44" s="123"/>
      <c r="TT44" s="123"/>
      <c r="TU44" s="123"/>
      <c r="TV44" s="123"/>
      <c r="TW44" s="123"/>
      <c r="TX44" s="123"/>
      <c r="TY44" s="123"/>
      <c r="TZ44" s="123"/>
      <c r="UA44" s="123"/>
      <c r="UB44" s="123"/>
      <c r="UC44" s="123"/>
      <c r="UD44" s="123"/>
      <c r="UE44" s="123"/>
      <c r="UF44" s="123"/>
      <c r="UG44" s="123"/>
      <c r="UH44" s="123"/>
      <c r="UI44" s="123"/>
      <c r="UJ44" s="123"/>
      <c r="UK44" s="123"/>
      <c r="UL44" s="123"/>
      <c r="UM44" s="123"/>
      <c r="UN44" s="123"/>
      <c r="UO44" s="123"/>
      <c r="UP44" s="123"/>
      <c r="UQ44" s="123"/>
      <c r="UR44" s="123"/>
      <c r="US44" s="123"/>
      <c r="UT44" s="123"/>
      <c r="UU44" s="123"/>
      <c r="UV44" s="123"/>
      <c r="UW44" s="123"/>
      <c r="UX44" s="123"/>
      <c r="UY44" s="123"/>
      <c r="UZ44" s="123"/>
      <c r="VA44" s="123"/>
      <c r="VB44" s="123"/>
      <c r="VC44" s="123"/>
      <c r="VD44" s="123"/>
      <c r="VE44" s="123"/>
      <c r="VF44" s="123"/>
      <c r="VG44" s="123"/>
      <c r="VH44" s="123"/>
      <c r="VI44" s="123"/>
      <c r="VJ44" s="123"/>
      <c r="VK44" s="123"/>
      <c r="VL44" s="123"/>
      <c r="VM44" s="123"/>
      <c r="VN44" s="123"/>
      <c r="VO44" s="123"/>
      <c r="VP44" s="123"/>
      <c r="VQ44" s="123"/>
      <c r="VR44" s="123"/>
      <c r="VS44" s="123"/>
      <c r="VT44" s="123"/>
      <c r="VU44" s="123"/>
      <c r="VV44" s="123"/>
      <c r="VW44" s="123"/>
      <c r="VX44" s="123"/>
      <c r="VY44" s="123"/>
      <c r="VZ44" s="123"/>
      <c r="WA44" s="123"/>
      <c r="WB44" s="123"/>
      <c r="WC44" s="123"/>
      <c r="WD44" s="123"/>
      <c r="WE44" s="123"/>
      <c r="WF44" s="123"/>
      <c r="WG44" s="123"/>
      <c r="WH44" s="123"/>
      <c r="WI44" s="123"/>
      <c r="WJ44" s="123"/>
      <c r="WK44" s="123"/>
      <c r="WL44" s="123"/>
      <c r="WM44" s="123"/>
      <c r="WN44" s="123"/>
      <c r="WO44" s="123"/>
      <c r="WP44" s="123"/>
      <c r="WQ44" s="123"/>
      <c r="WR44" s="123"/>
      <c r="WS44" s="123"/>
      <c r="WT44" s="123"/>
      <c r="WU44" s="123"/>
      <c r="WV44" s="123"/>
      <c r="WW44" s="123"/>
      <c r="WX44" s="123"/>
      <c r="WY44" s="123"/>
      <c r="WZ44" s="123"/>
      <c r="XA44" s="123"/>
      <c r="XB44" s="123"/>
      <c r="XC44" s="123"/>
      <c r="XD44" s="123"/>
      <c r="XE44" s="123"/>
      <c r="XF44" s="123"/>
      <c r="XG44" s="123"/>
      <c r="XH44" s="123"/>
      <c r="XI44" s="123"/>
      <c r="XJ44" s="123"/>
      <c r="XK44" s="123"/>
      <c r="XL44" s="123"/>
      <c r="XM44" s="123"/>
      <c r="XN44" s="123"/>
      <c r="XO44" s="123"/>
      <c r="XP44" s="123"/>
      <c r="XQ44" s="123"/>
      <c r="XR44" s="123"/>
      <c r="XS44" s="123"/>
      <c r="XT44" s="123"/>
      <c r="XU44" s="123"/>
      <c r="XV44" s="123"/>
      <c r="XW44" s="123"/>
      <c r="XX44" s="123"/>
      <c r="XY44" s="123"/>
      <c r="XZ44" s="123"/>
      <c r="YA44" s="123"/>
      <c r="YB44" s="123"/>
      <c r="YC44" s="123"/>
      <c r="YD44" s="123"/>
      <c r="YE44" s="123"/>
      <c r="YF44" s="123"/>
      <c r="YG44" s="123"/>
      <c r="YH44" s="123"/>
      <c r="YI44" s="123"/>
      <c r="YJ44" s="123"/>
      <c r="YK44" s="123"/>
      <c r="YL44" s="123"/>
      <c r="YM44" s="123"/>
      <c r="YN44" s="123"/>
      <c r="YO44" s="123"/>
      <c r="YP44" s="123"/>
      <c r="YQ44" s="123"/>
      <c r="YR44" s="123"/>
      <c r="YS44" s="123"/>
      <c r="YT44" s="123"/>
      <c r="YU44" s="123"/>
      <c r="YV44" s="123"/>
      <c r="YW44" s="123"/>
      <c r="YX44" s="123"/>
      <c r="YY44" s="123"/>
      <c r="YZ44" s="123"/>
      <c r="ZA44" s="123"/>
      <c r="ZB44" s="123"/>
      <c r="ZC44" s="123"/>
      <c r="ZD44" s="123"/>
      <c r="ZE44" s="123"/>
      <c r="ZF44" s="123"/>
      <c r="ZG44" s="123"/>
      <c r="ZH44" s="123"/>
      <c r="ZI44" s="123"/>
      <c r="ZJ44" s="123"/>
      <c r="ZK44" s="123"/>
      <c r="ZL44" s="123"/>
      <c r="ZM44" s="123"/>
      <c r="ZN44" s="123"/>
      <c r="ZO44" s="123"/>
      <c r="ZP44" s="123"/>
      <c r="ZQ44" s="123"/>
      <c r="ZR44" s="123"/>
      <c r="ZS44" s="123"/>
      <c r="ZT44" s="123"/>
      <c r="ZU44" s="123"/>
      <c r="ZV44" s="123"/>
      <c r="ZW44" s="123"/>
      <c r="ZX44" s="123"/>
      <c r="ZY44" s="123"/>
      <c r="ZZ44" s="123"/>
      <c r="AAA44" s="123"/>
      <c r="AAB44" s="123"/>
      <c r="AAC44" s="123"/>
      <c r="AAD44" s="123"/>
      <c r="AAE44" s="123"/>
      <c r="AAF44" s="123"/>
      <c r="AAG44" s="123"/>
      <c r="AAH44" s="123"/>
      <c r="AAI44" s="123"/>
      <c r="AAJ44" s="123"/>
      <c r="AAK44" s="123"/>
      <c r="AAL44" s="123"/>
      <c r="AAM44" s="123"/>
      <c r="AAN44" s="123"/>
      <c r="AAO44" s="123"/>
      <c r="AAP44" s="123"/>
      <c r="AAQ44" s="123"/>
      <c r="AAR44" s="123"/>
      <c r="AAS44" s="123"/>
      <c r="AAT44" s="123"/>
      <c r="AAU44" s="123"/>
      <c r="AAV44" s="123"/>
      <c r="AAW44" s="123"/>
      <c r="AAX44" s="123"/>
      <c r="AAY44" s="123"/>
      <c r="AAZ44" s="123"/>
      <c r="ABA44" s="123"/>
      <c r="ABB44" s="123"/>
      <c r="ABC44" s="123"/>
      <c r="ABD44" s="123"/>
      <c r="ABE44" s="123"/>
      <c r="ABF44" s="123"/>
      <c r="ABG44" s="123"/>
      <c r="ABH44" s="123"/>
      <c r="ABI44" s="123"/>
      <c r="ABJ44" s="123"/>
      <c r="ABK44" s="123"/>
      <c r="ABL44" s="123"/>
      <c r="ABM44" s="123"/>
      <c r="ABN44" s="123"/>
      <c r="ABO44" s="123"/>
      <c r="ABP44" s="123"/>
      <c r="ABQ44" s="123"/>
      <c r="ABR44" s="123"/>
      <c r="ABS44" s="123"/>
      <c r="ABT44" s="123"/>
      <c r="ABU44" s="123"/>
      <c r="ABV44" s="123"/>
      <c r="ABW44" s="123"/>
      <c r="ABX44" s="123"/>
      <c r="ABY44" s="123"/>
      <c r="ABZ44" s="123"/>
      <c r="ACA44" s="123"/>
      <c r="ACB44" s="123"/>
      <c r="ACC44" s="123"/>
      <c r="ACD44" s="123"/>
      <c r="ACE44" s="123"/>
      <c r="ACF44" s="123"/>
      <c r="ACG44" s="123"/>
      <c r="ACH44" s="123"/>
      <c r="ACI44" s="123"/>
      <c r="ACJ44" s="123"/>
      <c r="ACK44" s="123"/>
      <c r="ACL44" s="123"/>
      <c r="ACM44" s="123"/>
      <c r="ACN44" s="123"/>
      <c r="ACO44" s="123"/>
      <c r="ACP44" s="123"/>
      <c r="ACQ44" s="123"/>
      <c r="ACR44" s="123"/>
      <c r="ACS44" s="123"/>
      <c r="ACT44" s="123"/>
      <c r="ACU44" s="123"/>
      <c r="ACV44" s="123"/>
      <c r="ACW44" s="123"/>
      <c r="ACX44" s="123"/>
      <c r="ACY44" s="123"/>
      <c r="ACZ44" s="123"/>
      <c r="ADA44" s="123"/>
      <c r="ADB44" s="123"/>
      <c r="ADC44" s="123"/>
      <c r="ADD44" s="123"/>
      <c r="ADE44" s="123"/>
      <c r="ADF44" s="123"/>
      <c r="ADG44" s="123"/>
      <c r="ADH44" s="123"/>
      <c r="ADI44" s="123"/>
      <c r="ADJ44" s="123"/>
      <c r="ADK44" s="123"/>
      <c r="ADL44" s="123"/>
      <c r="ADM44" s="123"/>
      <c r="ADN44" s="123"/>
      <c r="ADO44" s="123"/>
      <c r="ADP44" s="123"/>
      <c r="ADQ44" s="123"/>
      <c r="ADR44" s="123"/>
      <c r="ADS44" s="123"/>
      <c r="ADT44" s="123"/>
      <c r="ADU44" s="123"/>
      <c r="ADV44" s="123"/>
      <c r="ADW44" s="123"/>
      <c r="ADX44" s="123"/>
      <c r="ADY44" s="123"/>
      <c r="ADZ44" s="123"/>
      <c r="AEA44" s="123"/>
      <c r="AEB44" s="123"/>
      <c r="AEC44" s="123"/>
      <c r="AED44" s="123"/>
      <c r="AEE44" s="123"/>
      <c r="AEF44" s="123"/>
      <c r="AEG44" s="123"/>
      <c r="AEH44" s="123"/>
      <c r="AEI44" s="123"/>
      <c r="AEJ44" s="123"/>
      <c r="AEK44" s="123"/>
      <c r="AEL44" s="123"/>
      <c r="AEM44" s="123"/>
      <c r="AEN44" s="123"/>
      <c r="AEO44" s="123"/>
      <c r="AEP44" s="123"/>
      <c r="AEQ44" s="123"/>
      <c r="AER44" s="123"/>
      <c r="AES44" s="123"/>
      <c r="AET44" s="123"/>
      <c r="AEU44" s="123"/>
      <c r="AEV44" s="123"/>
      <c r="AEW44" s="123"/>
      <c r="AEX44" s="123"/>
      <c r="AEY44" s="123"/>
      <c r="AEZ44" s="123"/>
      <c r="AFA44" s="123"/>
      <c r="AFB44" s="123"/>
      <c r="AFC44" s="123"/>
      <c r="AFD44" s="123"/>
      <c r="AFE44" s="123"/>
      <c r="AFF44" s="123"/>
      <c r="AFG44" s="123"/>
      <c r="AFH44" s="123"/>
      <c r="AFI44" s="123"/>
      <c r="AFJ44" s="123"/>
      <c r="AFK44" s="123"/>
      <c r="AFL44" s="123"/>
      <c r="AFM44" s="123"/>
      <c r="AFN44" s="123"/>
      <c r="AFO44" s="123"/>
      <c r="AFP44" s="123"/>
      <c r="AFQ44" s="123"/>
      <c r="AFR44" s="123"/>
      <c r="AFS44" s="123"/>
      <c r="AFT44" s="123"/>
      <c r="AFU44" s="123"/>
      <c r="AFV44" s="123"/>
    </row>
    <row r="45" spans="1:854" x14ac:dyDescent="0.2">
      <c r="A45" s="132" t="s">
        <v>300</v>
      </c>
      <c r="B45" s="134">
        <v>1142.72973</v>
      </c>
      <c r="C45" s="134">
        <v>1136.4324320000001</v>
      </c>
    </row>
    <row r="46" spans="1:854" x14ac:dyDescent="0.2">
      <c r="A46" s="132" t="s">
        <v>301</v>
      </c>
      <c r="B46" s="134">
        <v>513.16216199999997</v>
      </c>
      <c r="C46" s="134">
        <v>572.48648600000001</v>
      </c>
    </row>
    <row r="47" spans="1:854" x14ac:dyDescent="0.2">
      <c r="A47" s="132" t="s">
        <v>302</v>
      </c>
      <c r="B47" s="134">
        <v>95.945946000000006</v>
      </c>
      <c r="C47" s="134">
        <v>119.027027</v>
      </c>
    </row>
    <row r="48" spans="1:854" s="142" customFormat="1" ht="13.5" thickBot="1" x14ac:dyDescent="0.25">
      <c r="A48" s="139" t="s">
        <v>303</v>
      </c>
      <c r="B48" s="141">
        <v>1751.8378380000001</v>
      </c>
      <c r="C48" s="141">
        <v>1827.9459450000002</v>
      </c>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123"/>
      <c r="BS48" s="123"/>
      <c r="BT48" s="123"/>
      <c r="BU48" s="123"/>
      <c r="BV48" s="123"/>
      <c r="BW48" s="123"/>
      <c r="BX48" s="123"/>
      <c r="BY48" s="123"/>
      <c r="BZ48" s="123"/>
      <c r="CA48" s="123"/>
      <c r="CB48" s="123"/>
      <c r="CC48" s="123"/>
      <c r="CD48" s="123"/>
      <c r="CE48" s="123"/>
      <c r="CF48" s="123"/>
      <c r="CG48" s="123"/>
      <c r="CH48" s="123"/>
      <c r="CI48" s="123"/>
      <c r="CJ48" s="123"/>
      <c r="CK48" s="123"/>
      <c r="CL48" s="123"/>
      <c r="CM48" s="123"/>
      <c r="CN48" s="123"/>
      <c r="CO48" s="123"/>
      <c r="CP48" s="123"/>
      <c r="CQ48" s="123"/>
      <c r="CR48" s="123"/>
      <c r="CS48" s="123"/>
      <c r="CT48" s="123"/>
      <c r="CU48" s="123"/>
      <c r="CV48" s="123"/>
      <c r="CW48" s="123"/>
      <c r="CX48" s="123"/>
      <c r="CY48" s="123"/>
      <c r="CZ48" s="123"/>
      <c r="DA48" s="123"/>
      <c r="DB48" s="123"/>
      <c r="DC48" s="123"/>
      <c r="DD48" s="123"/>
      <c r="DE48" s="123"/>
      <c r="DF48" s="123"/>
      <c r="DG48" s="123"/>
      <c r="DH48" s="123"/>
      <c r="DI48" s="123"/>
      <c r="DJ48" s="123"/>
      <c r="DK48" s="123"/>
      <c r="DL48" s="123"/>
      <c r="DM48" s="123"/>
      <c r="DN48" s="123"/>
      <c r="DO48" s="123"/>
      <c r="DP48" s="123"/>
      <c r="DQ48" s="123"/>
      <c r="DR48" s="123"/>
      <c r="DS48" s="123"/>
      <c r="DT48" s="123"/>
      <c r="DU48" s="123"/>
      <c r="DV48" s="123"/>
      <c r="DW48" s="123"/>
      <c r="DX48" s="123"/>
      <c r="DY48" s="123"/>
      <c r="DZ48" s="123"/>
      <c r="EA48" s="123"/>
      <c r="EB48" s="123"/>
      <c r="EC48" s="123"/>
      <c r="ED48" s="123"/>
      <c r="EE48" s="123"/>
      <c r="EF48" s="123"/>
      <c r="EG48" s="123"/>
      <c r="EH48" s="123"/>
      <c r="EI48" s="123"/>
      <c r="EJ48" s="123"/>
      <c r="EK48" s="123"/>
      <c r="EL48" s="123"/>
      <c r="EM48" s="123"/>
      <c r="EN48" s="123"/>
      <c r="EO48" s="123"/>
      <c r="EP48" s="123"/>
      <c r="EQ48" s="123"/>
      <c r="ER48" s="123"/>
      <c r="ES48" s="123"/>
      <c r="ET48" s="123"/>
      <c r="EU48" s="123"/>
      <c r="EV48" s="123"/>
      <c r="EW48" s="123"/>
      <c r="EX48" s="123"/>
      <c r="EY48" s="123"/>
      <c r="EZ48" s="123"/>
      <c r="FA48" s="123"/>
      <c r="FB48" s="123"/>
      <c r="FC48" s="123"/>
      <c r="FD48" s="123"/>
      <c r="FE48" s="123"/>
      <c r="FF48" s="123"/>
      <c r="FG48" s="123"/>
      <c r="FH48" s="123"/>
      <c r="FI48" s="123"/>
      <c r="FJ48" s="123"/>
      <c r="FK48" s="123"/>
      <c r="FL48" s="123"/>
      <c r="FM48" s="123"/>
      <c r="FN48" s="123"/>
      <c r="FO48" s="123"/>
      <c r="FP48" s="123"/>
      <c r="FQ48" s="123"/>
      <c r="FR48" s="123"/>
      <c r="FS48" s="123"/>
      <c r="FT48" s="123"/>
      <c r="FU48" s="123"/>
      <c r="FV48" s="123"/>
      <c r="FW48" s="123"/>
      <c r="FX48" s="123"/>
      <c r="FY48" s="123"/>
      <c r="FZ48" s="123"/>
      <c r="GA48" s="123"/>
      <c r="GB48" s="123"/>
      <c r="GC48" s="123"/>
      <c r="GD48" s="123"/>
      <c r="GE48" s="123"/>
      <c r="GF48" s="123"/>
      <c r="GG48" s="123"/>
      <c r="GH48" s="123"/>
      <c r="GI48" s="123"/>
      <c r="GJ48" s="123"/>
      <c r="GK48" s="123"/>
      <c r="GL48" s="123"/>
      <c r="GM48" s="123"/>
      <c r="GN48" s="123"/>
      <c r="GO48" s="123"/>
      <c r="GP48" s="123"/>
      <c r="GQ48" s="123"/>
      <c r="GR48" s="123"/>
      <c r="GS48" s="123"/>
      <c r="GT48" s="123"/>
      <c r="GU48" s="123"/>
      <c r="GV48" s="123"/>
      <c r="GW48" s="123"/>
      <c r="GX48" s="123"/>
      <c r="GY48" s="123"/>
      <c r="GZ48" s="123"/>
      <c r="HA48" s="123"/>
      <c r="HB48" s="123"/>
      <c r="HC48" s="123"/>
      <c r="HD48" s="123"/>
      <c r="HE48" s="123"/>
      <c r="HF48" s="123"/>
      <c r="HG48" s="123"/>
      <c r="HH48" s="123"/>
      <c r="HI48" s="123"/>
      <c r="HJ48" s="123"/>
      <c r="HK48" s="123"/>
      <c r="HL48" s="123"/>
      <c r="HM48" s="123"/>
      <c r="HN48" s="123"/>
      <c r="HO48" s="123"/>
      <c r="HP48" s="123"/>
      <c r="HQ48" s="123"/>
      <c r="HR48" s="123"/>
      <c r="HS48" s="123"/>
      <c r="HT48" s="123"/>
      <c r="HU48" s="123"/>
      <c r="HV48" s="123"/>
      <c r="HW48" s="123"/>
      <c r="HX48" s="123"/>
      <c r="HY48" s="123"/>
      <c r="HZ48" s="123"/>
      <c r="IA48" s="123"/>
      <c r="IB48" s="123"/>
      <c r="IC48" s="123"/>
      <c r="ID48" s="123"/>
      <c r="IE48" s="123"/>
      <c r="IF48" s="123"/>
      <c r="IG48" s="123"/>
      <c r="IH48" s="123"/>
      <c r="II48" s="123"/>
      <c r="IJ48" s="123"/>
      <c r="IK48" s="123"/>
      <c r="IL48" s="123"/>
      <c r="IM48" s="123"/>
      <c r="IN48" s="123"/>
      <c r="IO48" s="123"/>
      <c r="IP48" s="123"/>
      <c r="IQ48" s="123"/>
      <c r="IR48" s="123"/>
      <c r="IS48" s="123"/>
      <c r="IT48" s="123"/>
      <c r="IU48" s="123"/>
      <c r="IV48" s="123"/>
      <c r="IW48" s="123"/>
      <c r="IX48" s="123"/>
      <c r="IY48" s="123"/>
      <c r="IZ48" s="123"/>
      <c r="JA48" s="123"/>
      <c r="JB48" s="123"/>
      <c r="JC48" s="123"/>
      <c r="JD48" s="123"/>
      <c r="JE48" s="123"/>
      <c r="JF48" s="123"/>
      <c r="JG48" s="123"/>
      <c r="JH48" s="123"/>
      <c r="JI48" s="123"/>
      <c r="JJ48" s="123"/>
      <c r="JK48" s="123"/>
      <c r="JL48" s="123"/>
      <c r="JM48" s="123"/>
      <c r="JN48" s="123"/>
      <c r="JO48" s="123"/>
      <c r="JP48" s="123"/>
      <c r="JQ48" s="123"/>
      <c r="JR48" s="123"/>
      <c r="JS48" s="123"/>
      <c r="JT48" s="123"/>
      <c r="JU48" s="123"/>
      <c r="JV48" s="123"/>
      <c r="JW48" s="123"/>
      <c r="JX48" s="123"/>
      <c r="JY48" s="123"/>
      <c r="JZ48" s="123"/>
      <c r="KA48" s="123"/>
      <c r="KB48" s="123"/>
      <c r="KC48" s="123"/>
      <c r="KD48" s="123"/>
      <c r="KE48" s="123"/>
      <c r="KF48" s="123"/>
      <c r="KG48" s="123"/>
      <c r="KH48" s="123"/>
      <c r="KI48" s="123"/>
      <c r="KJ48" s="123"/>
      <c r="KK48" s="123"/>
      <c r="KL48" s="123"/>
      <c r="KM48" s="123"/>
      <c r="KN48" s="123"/>
      <c r="KO48" s="123"/>
      <c r="KP48" s="123"/>
      <c r="KQ48" s="123"/>
      <c r="KR48" s="123"/>
      <c r="KS48" s="123"/>
      <c r="KT48" s="123"/>
      <c r="KU48" s="123"/>
      <c r="KV48" s="123"/>
      <c r="KW48" s="123"/>
      <c r="KX48" s="123"/>
      <c r="KY48" s="123"/>
      <c r="KZ48" s="123"/>
      <c r="LA48" s="123"/>
      <c r="LB48" s="123"/>
      <c r="LC48" s="123"/>
      <c r="LD48" s="123"/>
      <c r="LE48" s="123"/>
      <c r="LF48" s="123"/>
      <c r="LG48" s="123"/>
      <c r="LH48" s="123"/>
      <c r="LI48" s="123"/>
      <c r="LJ48" s="123"/>
      <c r="LK48" s="123"/>
      <c r="LL48" s="123"/>
      <c r="LM48" s="123"/>
      <c r="LN48" s="123"/>
      <c r="LO48" s="123"/>
      <c r="LP48" s="123"/>
      <c r="LQ48" s="123"/>
      <c r="LR48" s="123"/>
      <c r="LS48" s="123"/>
      <c r="LT48" s="123"/>
      <c r="LU48" s="123"/>
      <c r="LV48" s="123"/>
      <c r="LW48" s="123"/>
      <c r="LX48" s="123"/>
      <c r="LY48" s="123"/>
      <c r="LZ48" s="123"/>
      <c r="MA48" s="123"/>
      <c r="MB48" s="123"/>
      <c r="MC48" s="123"/>
      <c r="MD48" s="123"/>
      <c r="ME48" s="123"/>
      <c r="MF48" s="123"/>
      <c r="MG48" s="123"/>
      <c r="MH48" s="123"/>
      <c r="MI48" s="123"/>
      <c r="MJ48" s="123"/>
      <c r="MK48" s="123"/>
      <c r="ML48" s="123"/>
      <c r="MM48" s="123"/>
      <c r="MN48" s="123"/>
      <c r="MO48" s="123"/>
      <c r="MP48" s="123"/>
      <c r="MQ48" s="123"/>
      <c r="MR48" s="123"/>
      <c r="MS48" s="123"/>
      <c r="MT48" s="123"/>
      <c r="MU48" s="123"/>
      <c r="MV48" s="123"/>
      <c r="MW48" s="123"/>
      <c r="MX48" s="123"/>
      <c r="MY48" s="123"/>
      <c r="MZ48" s="123"/>
      <c r="NA48" s="123"/>
      <c r="NB48" s="123"/>
      <c r="NC48" s="123"/>
      <c r="ND48" s="123"/>
      <c r="NE48" s="123"/>
      <c r="NF48" s="123"/>
      <c r="NG48" s="123"/>
      <c r="NH48" s="123"/>
      <c r="NI48" s="123"/>
      <c r="NJ48" s="123"/>
      <c r="NK48" s="123"/>
      <c r="NL48" s="123"/>
      <c r="NM48" s="123"/>
      <c r="NN48" s="123"/>
      <c r="NO48" s="123"/>
      <c r="NP48" s="123"/>
      <c r="NQ48" s="123"/>
      <c r="NR48" s="123"/>
      <c r="NS48" s="123"/>
      <c r="NT48" s="123"/>
      <c r="NU48" s="123"/>
      <c r="NV48" s="123"/>
      <c r="NW48" s="123"/>
      <c r="NX48" s="123"/>
      <c r="NY48" s="123"/>
      <c r="NZ48" s="123"/>
      <c r="OA48" s="123"/>
      <c r="OB48" s="123"/>
      <c r="OC48" s="123"/>
      <c r="OD48" s="123"/>
      <c r="OE48" s="123"/>
      <c r="OF48" s="123"/>
      <c r="OG48" s="123"/>
      <c r="OH48" s="123"/>
      <c r="OI48" s="123"/>
      <c r="OJ48" s="123"/>
      <c r="OK48" s="123"/>
      <c r="OL48" s="123"/>
      <c r="OM48" s="123"/>
      <c r="ON48" s="123"/>
      <c r="OO48" s="123"/>
      <c r="OP48" s="123"/>
      <c r="OQ48" s="123"/>
      <c r="OR48" s="123"/>
      <c r="OS48" s="123"/>
      <c r="OT48" s="123"/>
      <c r="OU48" s="123"/>
      <c r="OV48" s="123"/>
      <c r="OW48" s="123"/>
      <c r="OX48" s="123"/>
      <c r="OY48" s="123"/>
      <c r="OZ48" s="123"/>
      <c r="PA48" s="123"/>
      <c r="PB48" s="123"/>
      <c r="PC48" s="123"/>
      <c r="PD48" s="123"/>
      <c r="PE48" s="123"/>
      <c r="PF48" s="123"/>
      <c r="PG48" s="123"/>
      <c r="PH48" s="123"/>
      <c r="PI48" s="123"/>
      <c r="PJ48" s="123"/>
      <c r="PK48" s="123"/>
      <c r="PL48" s="123"/>
      <c r="PM48" s="123"/>
      <c r="PN48" s="123"/>
      <c r="PO48" s="123"/>
      <c r="PP48" s="123"/>
      <c r="PQ48" s="123"/>
      <c r="PR48" s="123"/>
      <c r="PS48" s="123"/>
      <c r="PT48" s="123"/>
      <c r="PU48" s="123"/>
      <c r="PV48" s="123"/>
      <c r="PW48" s="123"/>
      <c r="PX48" s="123"/>
      <c r="PY48" s="123"/>
      <c r="PZ48" s="123"/>
      <c r="QA48" s="123"/>
      <c r="QB48" s="123"/>
      <c r="QC48" s="123"/>
      <c r="QD48" s="123"/>
      <c r="QE48" s="123"/>
      <c r="QF48" s="123"/>
      <c r="QG48" s="123"/>
      <c r="QH48" s="123"/>
      <c r="QI48" s="123"/>
      <c r="QJ48" s="123"/>
      <c r="QK48" s="123"/>
      <c r="QL48" s="123"/>
      <c r="QM48" s="123"/>
      <c r="QN48" s="123"/>
      <c r="QO48" s="123"/>
      <c r="QP48" s="123"/>
      <c r="QQ48" s="123"/>
      <c r="QR48" s="123"/>
      <c r="QS48" s="123"/>
      <c r="QT48" s="123"/>
      <c r="QU48" s="123"/>
      <c r="QV48" s="123"/>
      <c r="QW48" s="123"/>
      <c r="QX48" s="123"/>
      <c r="QY48" s="123"/>
      <c r="QZ48" s="123"/>
      <c r="RA48" s="123"/>
      <c r="RB48" s="123"/>
      <c r="RC48" s="123"/>
      <c r="RD48" s="123"/>
      <c r="RE48" s="123"/>
      <c r="RF48" s="123"/>
      <c r="RG48" s="123"/>
      <c r="RH48" s="123"/>
      <c r="RI48" s="123"/>
      <c r="RJ48" s="123"/>
      <c r="RK48" s="123"/>
      <c r="RL48" s="123"/>
      <c r="RM48" s="123"/>
      <c r="RN48" s="123"/>
      <c r="RO48" s="123"/>
      <c r="RP48" s="123"/>
      <c r="RQ48" s="123"/>
      <c r="RR48" s="123"/>
      <c r="RS48" s="123"/>
      <c r="RT48" s="123"/>
      <c r="RU48" s="123"/>
      <c r="RV48" s="123"/>
      <c r="RW48" s="123"/>
      <c r="RX48" s="123"/>
      <c r="RY48" s="123"/>
      <c r="RZ48" s="123"/>
      <c r="SA48" s="123"/>
      <c r="SB48" s="123"/>
      <c r="SC48" s="123"/>
      <c r="SD48" s="123"/>
      <c r="SE48" s="123"/>
      <c r="SF48" s="123"/>
      <c r="SG48" s="123"/>
      <c r="SH48" s="123"/>
      <c r="SI48" s="123"/>
      <c r="SJ48" s="123"/>
      <c r="SK48" s="123"/>
      <c r="SL48" s="123"/>
      <c r="SM48" s="123"/>
      <c r="SN48" s="123"/>
      <c r="SO48" s="123"/>
      <c r="SP48" s="123"/>
      <c r="SQ48" s="123"/>
      <c r="SR48" s="123"/>
      <c r="SS48" s="123"/>
      <c r="ST48" s="123"/>
      <c r="SU48" s="123"/>
      <c r="SV48" s="123"/>
      <c r="SW48" s="123"/>
      <c r="SX48" s="123"/>
      <c r="SY48" s="123"/>
      <c r="SZ48" s="123"/>
      <c r="TA48" s="123"/>
      <c r="TB48" s="123"/>
      <c r="TC48" s="123"/>
      <c r="TD48" s="123"/>
      <c r="TE48" s="123"/>
      <c r="TF48" s="123"/>
      <c r="TG48" s="123"/>
      <c r="TH48" s="123"/>
      <c r="TI48" s="123"/>
      <c r="TJ48" s="123"/>
      <c r="TK48" s="123"/>
      <c r="TL48" s="123"/>
      <c r="TM48" s="123"/>
      <c r="TN48" s="123"/>
      <c r="TO48" s="123"/>
      <c r="TP48" s="123"/>
      <c r="TQ48" s="123"/>
      <c r="TR48" s="123"/>
      <c r="TS48" s="123"/>
      <c r="TT48" s="123"/>
      <c r="TU48" s="123"/>
      <c r="TV48" s="123"/>
      <c r="TW48" s="123"/>
      <c r="TX48" s="123"/>
      <c r="TY48" s="123"/>
      <c r="TZ48" s="123"/>
      <c r="UA48" s="123"/>
      <c r="UB48" s="123"/>
      <c r="UC48" s="123"/>
      <c r="UD48" s="123"/>
      <c r="UE48" s="123"/>
      <c r="UF48" s="123"/>
      <c r="UG48" s="123"/>
      <c r="UH48" s="123"/>
      <c r="UI48" s="123"/>
      <c r="UJ48" s="123"/>
      <c r="UK48" s="123"/>
      <c r="UL48" s="123"/>
      <c r="UM48" s="123"/>
      <c r="UN48" s="123"/>
      <c r="UO48" s="123"/>
      <c r="UP48" s="123"/>
      <c r="UQ48" s="123"/>
      <c r="UR48" s="123"/>
      <c r="US48" s="123"/>
      <c r="UT48" s="123"/>
      <c r="UU48" s="123"/>
      <c r="UV48" s="123"/>
      <c r="UW48" s="123"/>
      <c r="UX48" s="123"/>
      <c r="UY48" s="123"/>
      <c r="UZ48" s="123"/>
      <c r="VA48" s="123"/>
      <c r="VB48" s="123"/>
      <c r="VC48" s="123"/>
      <c r="VD48" s="123"/>
      <c r="VE48" s="123"/>
      <c r="VF48" s="123"/>
      <c r="VG48" s="123"/>
      <c r="VH48" s="123"/>
      <c r="VI48" s="123"/>
      <c r="VJ48" s="123"/>
      <c r="VK48" s="123"/>
      <c r="VL48" s="123"/>
      <c r="VM48" s="123"/>
      <c r="VN48" s="123"/>
      <c r="VO48" s="123"/>
      <c r="VP48" s="123"/>
      <c r="VQ48" s="123"/>
      <c r="VR48" s="123"/>
      <c r="VS48" s="123"/>
      <c r="VT48" s="123"/>
      <c r="VU48" s="123"/>
      <c r="VV48" s="123"/>
      <c r="VW48" s="123"/>
      <c r="VX48" s="123"/>
      <c r="VY48" s="123"/>
      <c r="VZ48" s="123"/>
      <c r="WA48" s="123"/>
      <c r="WB48" s="123"/>
      <c r="WC48" s="123"/>
      <c r="WD48" s="123"/>
      <c r="WE48" s="123"/>
      <c r="WF48" s="123"/>
      <c r="WG48" s="123"/>
      <c r="WH48" s="123"/>
      <c r="WI48" s="123"/>
      <c r="WJ48" s="123"/>
      <c r="WK48" s="123"/>
      <c r="WL48" s="123"/>
      <c r="WM48" s="123"/>
      <c r="WN48" s="123"/>
      <c r="WO48" s="123"/>
      <c r="WP48" s="123"/>
      <c r="WQ48" s="123"/>
      <c r="WR48" s="123"/>
      <c r="WS48" s="123"/>
      <c r="WT48" s="123"/>
      <c r="WU48" s="123"/>
      <c r="WV48" s="123"/>
      <c r="WW48" s="123"/>
      <c r="WX48" s="123"/>
      <c r="WY48" s="123"/>
      <c r="WZ48" s="123"/>
      <c r="XA48" s="123"/>
      <c r="XB48" s="123"/>
      <c r="XC48" s="123"/>
      <c r="XD48" s="123"/>
      <c r="XE48" s="123"/>
      <c r="XF48" s="123"/>
      <c r="XG48" s="123"/>
      <c r="XH48" s="123"/>
      <c r="XI48" s="123"/>
      <c r="XJ48" s="123"/>
      <c r="XK48" s="123"/>
      <c r="XL48" s="123"/>
      <c r="XM48" s="123"/>
      <c r="XN48" s="123"/>
      <c r="XO48" s="123"/>
      <c r="XP48" s="123"/>
      <c r="XQ48" s="123"/>
      <c r="XR48" s="123"/>
      <c r="XS48" s="123"/>
      <c r="XT48" s="123"/>
      <c r="XU48" s="123"/>
      <c r="XV48" s="123"/>
      <c r="XW48" s="123"/>
      <c r="XX48" s="123"/>
      <c r="XY48" s="123"/>
      <c r="XZ48" s="123"/>
      <c r="YA48" s="123"/>
      <c r="YB48" s="123"/>
      <c r="YC48" s="123"/>
      <c r="YD48" s="123"/>
      <c r="YE48" s="123"/>
      <c r="YF48" s="123"/>
      <c r="YG48" s="123"/>
      <c r="YH48" s="123"/>
      <c r="YI48" s="123"/>
      <c r="YJ48" s="123"/>
      <c r="YK48" s="123"/>
      <c r="YL48" s="123"/>
      <c r="YM48" s="123"/>
      <c r="YN48" s="123"/>
      <c r="YO48" s="123"/>
      <c r="YP48" s="123"/>
      <c r="YQ48" s="123"/>
      <c r="YR48" s="123"/>
      <c r="YS48" s="123"/>
      <c r="YT48" s="123"/>
      <c r="YU48" s="123"/>
      <c r="YV48" s="123"/>
      <c r="YW48" s="123"/>
      <c r="YX48" s="123"/>
      <c r="YY48" s="123"/>
      <c r="YZ48" s="123"/>
      <c r="ZA48" s="123"/>
      <c r="ZB48" s="123"/>
      <c r="ZC48" s="123"/>
      <c r="ZD48" s="123"/>
      <c r="ZE48" s="123"/>
      <c r="ZF48" s="123"/>
      <c r="ZG48" s="123"/>
      <c r="ZH48" s="123"/>
      <c r="ZI48" s="123"/>
      <c r="ZJ48" s="123"/>
      <c r="ZK48" s="123"/>
      <c r="ZL48" s="123"/>
      <c r="ZM48" s="123"/>
      <c r="ZN48" s="123"/>
      <c r="ZO48" s="123"/>
      <c r="ZP48" s="123"/>
      <c r="ZQ48" s="123"/>
      <c r="ZR48" s="123"/>
      <c r="ZS48" s="123"/>
      <c r="ZT48" s="123"/>
      <c r="ZU48" s="123"/>
      <c r="ZV48" s="123"/>
      <c r="ZW48" s="123"/>
      <c r="ZX48" s="123"/>
      <c r="ZY48" s="123"/>
      <c r="ZZ48" s="123"/>
      <c r="AAA48" s="123"/>
      <c r="AAB48" s="123"/>
      <c r="AAC48" s="123"/>
      <c r="AAD48" s="123"/>
      <c r="AAE48" s="123"/>
      <c r="AAF48" s="123"/>
      <c r="AAG48" s="123"/>
      <c r="AAH48" s="123"/>
      <c r="AAI48" s="123"/>
      <c r="AAJ48" s="123"/>
      <c r="AAK48" s="123"/>
      <c r="AAL48" s="123"/>
      <c r="AAM48" s="123"/>
      <c r="AAN48" s="123"/>
      <c r="AAO48" s="123"/>
      <c r="AAP48" s="123"/>
      <c r="AAQ48" s="123"/>
      <c r="AAR48" s="123"/>
      <c r="AAS48" s="123"/>
      <c r="AAT48" s="123"/>
      <c r="AAU48" s="123"/>
      <c r="AAV48" s="123"/>
      <c r="AAW48" s="123"/>
      <c r="AAX48" s="123"/>
      <c r="AAY48" s="123"/>
      <c r="AAZ48" s="123"/>
      <c r="ABA48" s="123"/>
      <c r="ABB48" s="123"/>
      <c r="ABC48" s="123"/>
      <c r="ABD48" s="123"/>
      <c r="ABE48" s="123"/>
      <c r="ABF48" s="123"/>
      <c r="ABG48" s="123"/>
      <c r="ABH48" s="123"/>
      <c r="ABI48" s="123"/>
      <c r="ABJ48" s="123"/>
      <c r="ABK48" s="123"/>
      <c r="ABL48" s="123"/>
      <c r="ABM48" s="123"/>
      <c r="ABN48" s="123"/>
      <c r="ABO48" s="123"/>
      <c r="ABP48" s="123"/>
      <c r="ABQ48" s="123"/>
      <c r="ABR48" s="123"/>
      <c r="ABS48" s="123"/>
      <c r="ABT48" s="123"/>
      <c r="ABU48" s="123"/>
      <c r="ABV48" s="123"/>
      <c r="ABW48" s="123"/>
      <c r="ABX48" s="123"/>
      <c r="ABY48" s="123"/>
      <c r="ABZ48" s="123"/>
      <c r="ACA48" s="123"/>
      <c r="ACB48" s="123"/>
      <c r="ACC48" s="123"/>
      <c r="ACD48" s="123"/>
      <c r="ACE48" s="123"/>
      <c r="ACF48" s="123"/>
      <c r="ACG48" s="123"/>
      <c r="ACH48" s="123"/>
      <c r="ACI48" s="123"/>
      <c r="ACJ48" s="123"/>
      <c r="ACK48" s="123"/>
      <c r="ACL48" s="123"/>
      <c r="ACM48" s="123"/>
      <c r="ACN48" s="123"/>
      <c r="ACO48" s="123"/>
      <c r="ACP48" s="123"/>
      <c r="ACQ48" s="123"/>
      <c r="ACR48" s="123"/>
      <c r="ACS48" s="123"/>
      <c r="ACT48" s="123"/>
      <c r="ACU48" s="123"/>
      <c r="ACV48" s="123"/>
      <c r="ACW48" s="123"/>
      <c r="ACX48" s="123"/>
      <c r="ACY48" s="123"/>
      <c r="ACZ48" s="123"/>
      <c r="ADA48" s="123"/>
      <c r="ADB48" s="123"/>
      <c r="ADC48" s="123"/>
      <c r="ADD48" s="123"/>
      <c r="ADE48" s="123"/>
      <c r="ADF48" s="123"/>
      <c r="ADG48" s="123"/>
      <c r="ADH48" s="123"/>
      <c r="ADI48" s="123"/>
      <c r="ADJ48" s="123"/>
      <c r="ADK48" s="123"/>
      <c r="ADL48" s="123"/>
      <c r="ADM48" s="123"/>
      <c r="ADN48" s="123"/>
      <c r="ADO48" s="123"/>
      <c r="ADP48" s="123"/>
      <c r="ADQ48" s="123"/>
      <c r="ADR48" s="123"/>
      <c r="ADS48" s="123"/>
      <c r="ADT48" s="123"/>
      <c r="ADU48" s="123"/>
      <c r="ADV48" s="123"/>
      <c r="ADW48" s="123"/>
      <c r="ADX48" s="123"/>
      <c r="ADY48" s="123"/>
      <c r="ADZ48" s="123"/>
      <c r="AEA48" s="123"/>
      <c r="AEB48" s="123"/>
      <c r="AEC48" s="123"/>
      <c r="AED48" s="123"/>
      <c r="AEE48" s="123"/>
      <c r="AEF48" s="123"/>
      <c r="AEG48" s="123"/>
      <c r="AEH48" s="123"/>
      <c r="AEI48" s="123"/>
      <c r="AEJ48" s="123"/>
      <c r="AEK48" s="123"/>
      <c r="AEL48" s="123"/>
      <c r="AEM48" s="123"/>
      <c r="AEN48" s="123"/>
      <c r="AEO48" s="123"/>
      <c r="AEP48" s="123"/>
      <c r="AEQ48" s="123"/>
      <c r="AER48" s="123"/>
      <c r="AES48" s="123"/>
      <c r="AET48" s="123"/>
      <c r="AEU48" s="123"/>
      <c r="AEV48" s="123"/>
      <c r="AEW48" s="123"/>
      <c r="AEX48" s="123"/>
      <c r="AEY48" s="123"/>
      <c r="AEZ48" s="123"/>
      <c r="AFA48" s="123"/>
      <c r="AFB48" s="123"/>
      <c r="AFC48" s="123"/>
      <c r="AFD48" s="123"/>
      <c r="AFE48" s="123"/>
      <c r="AFF48" s="123"/>
      <c r="AFG48" s="123"/>
      <c r="AFH48" s="123"/>
      <c r="AFI48" s="123"/>
      <c r="AFJ48" s="123"/>
      <c r="AFK48" s="123"/>
      <c r="AFL48" s="123"/>
      <c r="AFM48" s="123"/>
      <c r="AFN48" s="123"/>
      <c r="AFO48" s="123"/>
      <c r="AFP48" s="123"/>
      <c r="AFQ48" s="123"/>
      <c r="AFR48" s="123"/>
      <c r="AFS48" s="123"/>
      <c r="AFT48" s="123"/>
      <c r="AFU48" s="123"/>
      <c r="AFV48" s="123"/>
    </row>
    <row r="49" spans="1:854" s="138" customFormat="1" ht="13.5" thickBot="1" x14ac:dyDescent="0.25">
      <c r="A49" s="139" t="s">
        <v>304</v>
      </c>
      <c r="B49" s="141">
        <v>42987.648647999988</v>
      </c>
      <c r="C49" s="141">
        <v>44030.756755999995</v>
      </c>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8"/>
      <c r="BR49" s="128"/>
      <c r="BS49" s="128"/>
      <c r="BT49" s="128"/>
      <c r="BU49" s="128"/>
      <c r="BV49" s="128"/>
      <c r="BW49" s="128"/>
      <c r="BX49" s="128"/>
      <c r="BY49" s="128"/>
      <c r="BZ49" s="128"/>
      <c r="CA49" s="128"/>
      <c r="CB49" s="128"/>
      <c r="CC49" s="128"/>
      <c r="CD49" s="128"/>
      <c r="CE49" s="128"/>
      <c r="CF49" s="128"/>
      <c r="CG49" s="128"/>
      <c r="CH49" s="128"/>
      <c r="CI49" s="128"/>
      <c r="CJ49" s="128"/>
      <c r="CK49" s="128"/>
      <c r="CL49" s="128"/>
      <c r="CM49" s="128"/>
      <c r="CN49" s="128"/>
      <c r="CO49" s="128"/>
      <c r="CP49" s="128"/>
      <c r="CQ49" s="128"/>
      <c r="CR49" s="128"/>
      <c r="CS49" s="128"/>
      <c r="CT49" s="128"/>
      <c r="CU49" s="128"/>
      <c r="CV49" s="128"/>
      <c r="CW49" s="128"/>
      <c r="CX49" s="128"/>
      <c r="CY49" s="128"/>
      <c r="CZ49" s="128"/>
      <c r="DA49" s="128"/>
      <c r="DB49" s="128"/>
      <c r="DC49" s="128"/>
      <c r="DD49" s="128"/>
      <c r="DE49" s="128"/>
      <c r="DF49" s="128"/>
      <c r="DG49" s="128"/>
      <c r="DH49" s="128"/>
      <c r="DI49" s="128"/>
      <c r="DJ49" s="128"/>
      <c r="DK49" s="128"/>
      <c r="DL49" s="128"/>
      <c r="DM49" s="128"/>
      <c r="DN49" s="128"/>
      <c r="DO49" s="128"/>
      <c r="DP49" s="128"/>
      <c r="DQ49" s="128"/>
      <c r="DR49" s="128"/>
      <c r="DS49" s="128"/>
      <c r="DT49" s="128"/>
      <c r="DU49" s="128"/>
      <c r="DV49" s="128"/>
      <c r="DW49" s="128"/>
      <c r="DX49" s="128"/>
      <c r="DY49" s="128"/>
      <c r="DZ49" s="128"/>
      <c r="EA49" s="128"/>
      <c r="EB49" s="128"/>
      <c r="EC49" s="128"/>
      <c r="ED49" s="128"/>
      <c r="EE49" s="128"/>
      <c r="EF49" s="128"/>
      <c r="EG49" s="128"/>
      <c r="EH49" s="128"/>
      <c r="EI49" s="128"/>
      <c r="EJ49" s="128"/>
      <c r="EK49" s="128"/>
      <c r="EL49" s="128"/>
      <c r="EM49" s="128"/>
      <c r="EN49" s="128"/>
      <c r="EO49" s="128"/>
      <c r="EP49" s="128"/>
      <c r="EQ49" s="128"/>
      <c r="ER49" s="128"/>
      <c r="ES49" s="128"/>
      <c r="ET49" s="128"/>
      <c r="EU49" s="128"/>
      <c r="EV49" s="128"/>
      <c r="EW49" s="128"/>
      <c r="EX49" s="128"/>
      <c r="EY49" s="128"/>
      <c r="EZ49" s="128"/>
      <c r="FA49" s="128"/>
      <c r="FB49" s="128"/>
      <c r="FC49" s="128"/>
      <c r="FD49" s="128"/>
      <c r="FE49" s="128"/>
      <c r="FF49" s="128"/>
      <c r="FG49" s="128"/>
      <c r="FH49" s="128"/>
      <c r="FI49" s="128"/>
      <c r="FJ49" s="128"/>
      <c r="FK49" s="128"/>
      <c r="FL49" s="128"/>
      <c r="FM49" s="128"/>
      <c r="FN49" s="128"/>
      <c r="FO49" s="128"/>
      <c r="FP49" s="128"/>
      <c r="FQ49" s="128"/>
      <c r="FR49" s="128"/>
      <c r="FS49" s="128"/>
      <c r="FT49" s="128"/>
      <c r="FU49" s="128"/>
      <c r="FV49" s="128"/>
      <c r="FW49" s="128"/>
      <c r="FX49" s="128"/>
      <c r="FY49" s="128"/>
      <c r="FZ49" s="128"/>
      <c r="GA49" s="128"/>
      <c r="GB49" s="128"/>
      <c r="GC49" s="128"/>
      <c r="GD49" s="128"/>
      <c r="GE49" s="128"/>
      <c r="GF49" s="128"/>
      <c r="GG49" s="128"/>
      <c r="GH49" s="128"/>
      <c r="GI49" s="128"/>
      <c r="GJ49" s="128"/>
      <c r="GK49" s="128"/>
      <c r="GL49" s="128"/>
      <c r="GM49" s="128"/>
      <c r="GN49" s="128"/>
      <c r="GO49" s="128"/>
      <c r="GP49" s="128"/>
      <c r="GQ49" s="128"/>
      <c r="GR49" s="128"/>
      <c r="GS49" s="128"/>
      <c r="GT49" s="128"/>
      <c r="GU49" s="128"/>
      <c r="GV49" s="128"/>
      <c r="GW49" s="128"/>
      <c r="GX49" s="128"/>
      <c r="GY49" s="128"/>
      <c r="GZ49" s="128"/>
      <c r="HA49" s="128"/>
      <c r="HB49" s="128"/>
      <c r="HC49" s="128"/>
      <c r="HD49" s="128"/>
      <c r="HE49" s="128"/>
      <c r="HF49" s="128"/>
      <c r="HG49" s="128"/>
      <c r="HH49" s="128"/>
      <c r="HI49" s="128"/>
      <c r="HJ49" s="128"/>
      <c r="HK49" s="128"/>
      <c r="HL49" s="128"/>
      <c r="HM49" s="128"/>
      <c r="HN49" s="128"/>
      <c r="HO49" s="128"/>
      <c r="HP49" s="128"/>
      <c r="HQ49" s="128"/>
      <c r="HR49" s="128"/>
      <c r="HS49" s="128"/>
      <c r="HT49" s="128"/>
      <c r="HU49" s="128"/>
      <c r="HV49" s="128"/>
      <c r="HW49" s="128"/>
      <c r="HX49" s="128"/>
      <c r="HY49" s="128"/>
      <c r="HZ49" s="128"/>
      <c r="IA49" s="128"/>
      <c r="IB49" s="128"/>
      <c r="IC49" s="128"/>
      <c r="ID49" s="128"/>
      <c r="IE49" s="128"/>
      <c r="IF49" s="128"/>
      <c r="IG49" s="128"/>
      <c r="IH49" s="128"/>
      <c r="II49" s="128"/>
      <c r="IJ49" s="128"/>
      <c r="IK49" s="128"/>
      <c r="IL49" s="128"/>
      <c r="IM49" s="128"/>
      <c r="IN49" s="128"/>
      <c r="IO49" s="128"/>
      <c r="IP49" s="128"/>
      <c r="IQ49" s="128"/>
      <c r="IR49" s="128"/>
      <c r="IS49" s="128"/>
      <c r="IT49" s="128"/>
      <c r="IU49" s="128"/>
      <c r="IV49" s="128"/>
      <c r="IW49" s="128"/>
      <c r="IX49" s="128"/>
      <c r="IY49" s="128"/>
      <c r="IZ49" s="128"/>
      <c r="JA49" s="128"/>
      <c r="JB49" s="128"/>
      <c r="JC49" s="128"/>
      <c r="JD49" s="128"/>
      <c r="JE49" s="128"/>
      <c r="JF49" s="128"/>
      <c r="JG49" s="128"/>
      <c r="JH49" s="128"/>
      <c r="JI49" s="128"/>
      <c r="JJ49" s="128"/>
      <c r="JK49" s="128"/>
      <c r="JL49" s="128"/>
      <c r="JM49" s="128"/>
      <c r="JN49" s="128"/>
      <c r="JO49" s="128"/>
      <c r="JP49" s="128"/>
      <c r="JQ49" s="128"/>
      <c r="JR49" s="128"/>
      <c r="JS49" s="128"/>
      <c r="JT49" s="128"/>
      <c r="JU49" s="128"/>
      <c r="JV49" s="128"/>
      <c r="JW49" s="128"/>
      <c r="JX49" s="128"/>
      <c r="JY49" s="128"/>
      <c r="JZ49" s="128"/>
      <c r="KA49" s="128"/>
      <c r="KB49" s="128"/>
      <c r="KC49" s="128"/>
      <c r="KD49" s="128"/>
      <c r="KE49" s="128"/>
      <c r="KF49" s="128"/>
      <c r="KG49" s="128"/>
      <c r="KH49" s="128"/>
      <c r="KI49" s="128"/>
      <c r="KJ49" s="128"/>
      <c r="KK49" s="128"/>
      <c r="KL49" s="128"/>
      <c r="KM49" s="128"/>
      <c r="KN49" s="128"/>
      <c r="KO49" s="128"/>
      <c r="KP49" s="128"/>
      <c r="KQ49" s="128"/>
      <c r="KR49" s="128"/>
      <c r="KS49" s="128"/>
      <c r="KT49" s="128"/>
      <c r="KU49" s="128"/>
      <c r="KV49" s="128"/>
      <c r="KW49" s="128"/>
      <c r="KX49" s="128"/>
      <c r="KY49" s="128"/>
      <c r="KZ49" s="128"/>
      <c r="LA49" s="128"/>
      <c r="LB49" s="128"/>
      <c r="LC49" s="128"/>
      <c r="LD49" s="128"/>
      <c r="LE49" s="128"/>
      <c r="LF49" s="128"/>
      <c r="LG49" s="128"/>
      <c r="LH49" s="128"/>
      <c r="LI49" s="128"/>
      <c r="LJ49" s="128"/>
      <c r="LK49" s="128"/>
      <c r="LL49" s="128"/>
      <c r="LM49" s="128"/>
      <c r="LN49" s="128"/>
      <c r="LO49" s="128"/>
      <c r="LP49" s="128"/>
      <c r="LQ49" s="128"/>
      <c r="LR49" s="128"/>
      <c r="LS49" s="128"/>
      <c r="LT49" s="128"/>
      <c r="LU49" s="128"/>
      <c r="LV49" s="128"/>
      <c r="LW49" s="128"/>
      <c r="LX49" s="128"/>
      <c r="LY49" s="128"/>
      <c r="LZ49" s="128"/>
      <c r="MA49" s="128"/>
      <c r="MB49" s="128"/>
      <c r="MC49" s="128"/>
      <c r="MD49" s="128"/>
      <c r="ME49" s="128"/>
      <c r="MF49" s="128"/>
      <c r="MG49" s="128"/>
      <c r="MH49" s="128"/>
      <c r="MI49" s="128"/>
      <c r="MJ49" s="128"/>
      <c r="MK49" s="128"/>
      <c r="ML49" s="128"/>
      <c r="MM49" s="128"/>
      <c r="MN49" s="128"/>
      <c r="MO49" s="128"/>
      <c r="MP49" s="128"/>
      <c r="MQ49" s="128"/>
      <c r="MR49" s="128"/>
      <c r="MS49" s="128"/>
      <c r="MT49" s="128"/>
      <c r="MU49" s="128"/>
      <c r="MV49" s="128"/>
      <c r="MW49" s="128"/>
      <c r="MX49" s="128"/>
      <c r="MY49" s="128"/>
      <c r="MZ49" s="128"/>
      <c r="NA49" s="128"/>
      <c r="NB49" s="128"/>
      <c r="NC49" s="128"/>
      <c r="ND49" s="128"/>
      <c r="NE49" s="128"/>
      <c r="NF49" s="128"/>
      <c r="NG49" s="128"/>
      <c r="NH49" s="128"/>
      <c r="NI49" s="128"/>
      <c r="NJ49" s="128"/>
      <c r="NK49" s="128"/>
      <c r="NL49" s="128"/>
      <c r="NM49" s="128"/>
      <c r="NN49" s="128"/>
      <c r="NO49" s="128"/>
      <c r="NP49" s="128"/>
      <c r="NQ49" s="128"/>
      <c r="NR49" s="128"/>
      <c r="NS49" s="128"/>
      <c r="NT49" s="128"/>
      <c r="NU49" s="128"/>
      <c r="NV49" s="128"/>
      <c r="NW49" s="128"/>
      <c r="NX49" s="128"/>
      <c r="NY49" s="128"/>
      <c r="NZ49" s="128"/>
      <c r="OA49" s="128"/>
      <c r="OB49" s="128"/>
      <c r="OC49" s="128"/>
      <c r="OD49" s="128"/>
      <c r="OE49" s="128"/>
      <c r="OF49" s="128"/>
      <c r="OG49" s="128"/>
      <c r="OH49" s="128"/>
      <c r="OI49" s="128"/>
      <c r="OJ49" s="128"/>
      <c r="OK49" s="128"/>
      <c r="OL49" s="128"/>
      <c r="OM49" s="128"/>
      <c r="ON49" s="128"/>
      <c r="OO49" s="128"/>
      <c r="OP49" s="128"/>
      <c r="OQ49" s="128"/>
      <c r="OR49" s="128"/>
      <c r="OS49" s="128"/>
      <c r="OT49" s="128"/>
      <c r="OU49" s="128"/>
      <c r="OV49" s="128"/>
      <c r="OW49" s="128"/>
      <c r="OX49" s="128"/>
      <c r="OY49" s="128"/>
      <c r="OZ49" s="128"/>
      <c r="PA49" s="128"/>
      <c r="PB49" s="128"/>
      <c r="PC49" s="128"/>
      <c r="PD49" s="128"/>
      <c r="PE49" s="128"/>
      <c r="PF49" s="128"/>
      <c r="PG49" s="128"/>
      <c r="PH49" s="128"/>
      <c r="PI49" s="128"/>
      <c r="PJ49" s="128"/>
      <c r="PK49" s="128"/>
      <c r="PL49" s="128"/>
      <c r="PM49" s="128"/>
      <c r="PN49" s="128"/>
      <c r="PO49" s="128"/>
      <c r="PP49" s="128"/>
      <c r="PQ49" s="128"/>
      <c r="PR49" s="128"/>
      <c r="PS49" s="128"/>
      <c r="PT49" s="128"/>
      <c r="PU49" s="128"/>
      <c r="PV49" s="128"/>
      <c r="PW49" s="128"/>
      <c r="PX49" s="128"/>
      <c r="PY49" s="128"/>
      <c r="PZ49" s="128"/>
      <c r="QA49" s="128"/>
      <c r="QB49" s="128"/>
      <c r="QC49" s="128"/>
      <c r="QD49" s="128"/>
      <c r="QE49" s="128"/>
      <c r="QF49" s="128"/>
      <c r="QG49" s="128"/>
      <c r="QH49" s="128"/>
      <c r="QI49" s="128"/>
      <c r="QJ49" s="128"/>
      <c r="QK49" s="128"/>
      <c r="QL49" s="128"/>
      <c r="QM49" s="128"/>
      <c r="QN49" s="128"/>
      <c r="QO49" s="128"/>
      <c r="QP49" s="128"/>
      <c r="QQ49" s="128"/>
      <c r="QR49" s="128"/>
      <c r="QS49" s="128"/>
      <c r="QT49" s="128"/>
      <c r="QU49" s="128"/>
      <c r="QV49" s="128"/>
      <c r="QW49" s="128"/>
      <c r="QX49" s="128"/>
      <c r="QY49" s="128"/>
      <c r="QZ49" s="128"/>
      <c r="RA49" s="128"/>
      <c r="RB49" s="128"/>
      <c r="RC49" s="128"/>
      <c r="RD49" s="128"/>
      <c r="RE49" s="128"/>
      <c r="RF49" s="128"/>
      <c r="RG49" s="128"/>
      <c r="RH49" s="128"/>
      <c r="RI49" s="128"/>
      <c r="RJ49" s="128"/>
      <c r="RK49" s="128"/>
      <c r="RL49" s="128"/>
      <c r="RM49" s="128"/>
      <c r="RN49" s="128"/>
      <c r="RO49" s="128"/>
      <c r="RP49" s="128"/>
      <c r="RQ49" s="128"/>
      <c r="RR49" s="128"/>
      <c r="RS49" s="128"/>
      <c r="RT49" s="128"/>
      <c r="RU49" s="128"/>
      <c r="RV49" s="128"/>
      <c r="RW49" s="128"/>
      <c r="RX49" s="128"/>
      <c r="RY49" s="128"/>
      <c r="RZ49" s="128"/>
      <c r="SA49" s="128"/>
      <c r="SB49" s="128"/>
      <c r="SC49" s="128"/>
      <c r="SD49" s="128"/>
      <c r="SE49" s="128"/>
      <c r="SF49" s="128"/>
      <c r="SG49" s="128"/>
      <c r="SH49" s="128"/>
      <c r="SI49" s="128"/>
      <c r="SJ49" s="128"/>
      <c r="SK49" s="128"/>
      <c r="SL49" s="128"/>
      <c r="SM49" s="128"/>
      <c r="SN49" s="128"/>
      <c r="SO49" s="128"/>
      <c r="SP49" s="128"/>
      <c r="SQ49" s="128"/>
      <c r="SR49" s="128"/>
      <c r="SS49" s="128"/>
      <c r="ST49" s="128"/>
      <c r="SU49" s="128"/>
      <c r="SV49" s="128"/>
      <c r="SW49" s="128"/>
      <c r="SX49" s="128"/>
      <c r="SY49" s="128"/>
      <c r="SZ49" s="128"/>
      <c r="TA49" s="128"/>
      <c r="TB49" s="128"/>
      <c r="TC49" s="128"/>
      <c r="TD49" s="128"/>
      <c r="TE49" s="128"/>
      <c r="TF49" s="128"/>
      <c r="TG49" s="128"/>
      <c r="TH49" s="128"/>
      <c r="TI49" s="128"/>
      <c r="TJ49" s="128"/>
      <c r="TK49" s="128"/>
      <c r="TL49" s="128"/>
      <c r="TM49" s="128"/>
      <c r="TN49" s="128"/>
      <c r="TO49" s="128"/>
      <c r="TP49" s="128"/>
      <c r="TQ49" s="128"/>
      <c r="TR49" s="128"/>
      <c r="TS49" s="128"/>
      <c r="TT49" s="128"/>
      <c r="TU49" s="128"/>
      <c r="TV49" s="128"/>
      <c r="TW49" s="128"/>
      <c r="TX49" s="128"/>
      <c r="TY49" s="128"/>
      <c r="TZ49" s="128"/>
      <c r="UA49" s="128"/>
      <c r="UB49" s="128"/>
      <c r="UC49" s="128"/>
      <c r="UD49" s="128"/>
      <c r="UE49" s="128"/>
      <c r="UF49" s="128"/>
      <c r="UG49" s="128"/>
      <c r="UH49" s="128"/>
      <c r="UI49" s="128"/>
      <c r="UJ49" s="128"/>
      <c r="UK49" s="128"/>
      <c r="UL49" s="128"/>
      <c r="UM49" s="128"/>
      <c r="UN49" s="128"/>
      <c r="UO49" s="128"/>
      <c r="UP49" s="128"/>
      <c r="UQ49" s="128"/>
      <c r="UR49" s="128"/>
      <c r="US49" s="128"/>
      <c r="UT49" s="128"/>
      <c r="UU49" s="128"/>
      <c r="UV49" s="128"/>
      <c r="UW49" s="128"/>
      <c r="UX49" s="128"/>
      <c r="UY49" s="128"/>
      <c r="UZ49" s="128"/>
      <c r="VA49" s="128"/>
      <c r="VB49" s="128"/>
      <c r="VC49" s="128"/>
      <c r="VD49" s="128"/>
      <c r="VE49" s="128"/>
      <c r="VF49" s="128"/>
      <c r="VG49" s="128"/>
      <c r="VH49" s="128"/>
      <c r="VI49" s="128"/>
      <c r="VJ49" s="128"/>
      <c r="VK49" s="128"/>
      <c r="VL49" s="128"/>
      <c r="VM49" s="128"/>
      <c r="VN49" s="128"/>
      <c r="VO49" s="128"/>
      <c r="VP49" s="128"/>
      <c r="VQ49" s="128"/>
      <c r="VR49" s="128"/>
      <c r="VS49" s="128"/>
      <c r="VT49" s="128"/>
      <c r="VU49" s="128"/>
      <c r="VV49" s="128"/>
      <c r="VW49" s="128"/>
      <c r="VX49" s="128"/>
      <c r="VY49" s="128"/>
      <c r="VZ49" s="128"/>
      <c r="WA49" s="128"/>
      <c r="WB49" s="128"/>
      <c r="WC49" s="128"/>
      <c r="WD49" s="128"/>
      <c r="WE49" s="128"/>
      <c r="WF49" s="128"/>
      <c r="WG49" s="128"/>
      <c r="WH49" s="128"/>
      <c r="WI49" s="128"/>
      <c r="WJ49" s="128"/>
      <c r="WK49" s="128"/>
      <c r="WL49" s="128"/>
      <c r="WM49" s="128"/>
      <c r="WN49" s="128"/>
      <c r="WO49" s="128"/>
      <c r="WP49" s="128"/>
      <c r="WQ49" s="128"/>
      <c r="WR49" s="128"/>
      <c r="WS49" s="128"/>
      <c r="WT49" s="128"/>
      <c r="WU49" s="128"/>
      <c r="WV49" s="128"/>
      <c r="WW49" s="128"/>
      <c r="WX49" s="128"/>
      <c r="WY49" s="128"/>
      <c r="WZ49" s="128"/>
      <c r="XA49" s="128"/>
      <c r="XB49" s="128"/>
      <c r="XC49" s="128"/>
      <c r="XD49" s="128"/>
      <c r="XE49" s="128"/>
      <c r="XF49" s="128"/>
      <c r="XG49" s="128"/>
      <c r="XH49" s="128"/>
      <c r="XI49" s="128"/>
      <c r="XJ49" s="128"/>
      <c r="XK49" s="128"/>
      <c r="XL49" s="128"/>
      <c r="XM49" s="128"/>
      <c r="XN49" s="128"/>
      <c r="XO49" s="128"/>
      <c r="XP49" s="128"/>
      <c r="XQ49" s="128"/>
      <c r="XR49" s="128"/>
      <c r="XS49" s="128"/>
      <c r="XT49" s="128"/>
      <c r="XU49" s="128"/>
      <c r="XV49" s="128"/>
      <c r="XW49" s="128"/>
      <c r="XX49" s="128"/>
      <c r="XY49" s="128"/>
      <c r="XZ49" s="128"/>
      <c r="YA49" s="128"/>
      <c r="YB49" s="128"/>
      <c r="YC49" s="128"/>
      <c r="YD49" s="128"/>
      <c r="YE49" s="128"/>
      <c r="YF49" s="128"/>
      <c r="YG49" s="128"/>
      <c r="YH49" s="128"/>
      <c r="YI49" s="128"/>
      <c r="YJ49" s="128"/>
      <c r="YK49" s="128"/>
      <c r="YL49" s="128"/>
      <c r="YM49" s="128"/>
      <c r="YN49" s="128"/>
      <c r="YO49" s="128"/>
      <c r="YP49" s="128"/>
      <c r="YQ49" s="128"/>
      <c r="YR49" s="128"/>
      <c r="YS49" s="128"/>
      <c r="YT49" s="128"/>
      <c r="YU49" s="128"/>
      <c r="YV49" s="128"/>
      <c r="YW49" s="128"/>
      <c r="YX49" s="128"/>
      <c r="YY49" s="128"/>
      <c r="YZ49" s="128"/>
      <c r="ZA49" s="128"/>
      <c r="ZB49" s="128"/>
      <c r="ZC49" s="128"/>
      <c r="ZD49" s="128"/>
      <c r="ZE49" s="128"/>
      <c r="ZF49" s="128"/>
      <c r="ZG49" s="128"/>
      <c r="ZH49" s="128"/>
      <c r="ZI49" s="128"/>
      <c r="ZJ49" s="128"/>
      <c r="ZK49" s="128"/>
      <c r="ZL49" s="128"/>
      <c r="ZM49" s="128"/>
      <c r="ZN49" s="128"/>
      <c r="ZO49" s="128"/>
      <c r="ZP49" s="128"/>
      <c r="ZQ49" s="128"/>
      <c r="ZR49" s="128"/>
      <c r="ZS49" s="128"/>
      <c r="ZT49" s="128"/>
      <c r="ZU49" s="128"/>
      <c r="ZV49" s="128"/>
      <c r="ZW49" s="128"/>
      <c r="ZX49" s="128"/>
      <c r="ZY49" s="128"/>
      <c r="ZZ49" s="128"/>
      <c r="AAA49" s="128"/>
      <c r="AAB49" s="128"/>
      <c r="AAC49" s="128"/>
      <c r="AAD49" s="128"/>
      <c r="AAE49" s="128"/>
      <c r="AAF49" s="128"/>
      <c r="AAG49" s="128"/>
      <c r="AAH49" s="128"/>
      <c r="AAI49" s="128"/>
      <c r="AAJ49" s="128"/>
      <c r="AAK49" s="128"/>
      <c r="AAL49" s="128"/>
      <c r="AAM49" s="128"/>
      <c r="AAN49" s="128"/>
      <c r="AAO49" s="128"/>
      <c r="AAP49" s="128"/>
      <c r="AAQ49" s="128"/>
      <c r="AAR49" s="128"/>
      <c r="AAS49" s="128"/>
      <c r="AAT49" s="128"/>
      <c r="AAU49" s="128"/>
      <c r="AAV49" s="128"/>
      <c r="AAW49" s="128"/>
      <c r="AAX49" s="128"/>
      <c r="AAY49" s="128"/>
      <c r="AAZ49" s="128"/>
      <c r="ABA49" s="128"/>
      <c r="ABB49" s="128"/>
      <c r="ABC49" s="128"/>
      <c r="ABD49" s="128"/>
      <c r="ABE49" s="128"/>
      <c r="ABF49" s="128"/>
      <c r="ABG49" s="128"/>
      <c r="ABH49" s="128"/>
      <c r="ABI49" s="128"/>
      <c r="ABJ49" s="128"/>
      <c r="ABK49" s="128"/>
      <c r="ABL49" s="128"/>
      <c r="ABM49" s="128"/>
      <c r="ABN49" s="128"/>
      <c r="ABO49" s="128"/>
      <c r="ABP49" s="128"/>
      <c r="ABQ49" s="128"/>
      <c r="ABR49" s="128"/>
      <c r="ABS49" s="128"/>
      <c r="ABT49" s="128"/>
      <c r="ABU49" s="128"/>
      <c r="ABV49" s="128"/>
      <c r="ABW49" s="128"/>
      <c r="ABX49" s="128"/>
      <c r="ABY49" s="128"/>
      <c r="ABZ49" s="128"/>
      <c r="ACA49" s="128"/>
      <c r="ACB49" s="128"/>
      <c r="ACC49" s="128"/>
      <c r="ACD49" s="128"/>
      <c r="ACE49" s="128"/>
      <c r="ACF49" s="128"/>
      <c r="ACG49" s="128"/>
      <c r="ACH49" s="128"/>
      <c r="ACI49" s="128"/>
      <c r="ACJ49" s="128"/>
      <c r="ACK49" s="128"/>
      <c r="ACL49" s="128"/>
      <c r="ACM49" s="128"/>
      <c r="ACN49" s="128"/>
      <c r="ACO49" s="128"/>
      <c r="ACP49" s="128"/>
      <c r="ACQ49" s="128"/>
      <c r="ACR49" s="128"/>
      <c r="ACS49" s="128"/>
      <c r="ACT49" s="128"/>
      <c r="ACU49" s="128"/>
      <c r="ACV49" s="128"/>
      <c r="ACW49" s="128"/>
      <c r="ACX49" s="128"/>
      <c r="ACY49" s="128"/>
      <c r="ACZ49" s="128"/>
      <c r="ADA49" s="128"/>
      <c r="ADB49" s="128"/>
      <c r="ADC49" s="128"/>
      <c r="ADD49" s="128"/>
      <c r="ADE49" s="128"/>
      <c r="ADF49" s="128"/>
      <c r="ADG49" s="128"/>
      <c r="ADH49" s="128"/>
      <c r="ADI49" s="128"/>
      <c r="ADJ49" s="128"/>
      <c r="ADK49" s="128"/>
      <c r="ADL49" s="128"/>
      <c r="ADM49" s="128"/>
      <c r="ADN49" s="128"/>
      <c r="ADO49" s="128"/>
      <c r="ADP49" s="128"/>
      <c r="ADQ49" s="128"/>
      <c r="ADR49" s="128"/>
      <c r="ADS49" s="128"/>
      <c r="ADT49" s="128"/>
      <c r="ADU49" s="128"/>
      <c r="ADV49" s="128"/>
      <c r="ADW49" s="128"/>
      <c r="ADX49" s="128"/>
      <c r="ADY49" s="128"/>
      <c r="ADZ49" s="128"/>
      <c r="AEA49" s="128"/>
      <c r="AEB49" s="128"/>
      <c r="AEC49" s="128"/>
      <c r="AED49" s="128"/>
      <c r="AEE49" s="128"/>
      <c r="AEF49" s="128"/>
      <c r="AEG49" s="128"/>
      <c r="AEH49" s="128"/>
      <c r="AEI49" s="128"/>
      <c r="AEJ49" s="128"/>
      <c r="AEK49" s="128"/>
      <c r="AEL49" s="128"/>
      <c r="AEM49" s="128"/>
      <c r="AEN49" s="128"/>
      <c r="AEO49" s="128"/>
      <c r="AEP49" s="128"/>
      <c r="AEQ49" s="128"/>
      <c r="AER49" s="128"/>
      <c r="AES49" s="128"/>
      <c r="AET49" s="128"/>
      <c r="AEU49" s="128"/>
      <c r="AEV49" s="128"/>
      <c r="AEW49" s="128"/>
      <c r="AEX49" s="128"/>
      <c r="AEY49" s="128"/>
      <c r="AEZ49" s="128"/>
      <c r="AFA49" s="128"/>
      <c r="AFB49" s="128"/>
      <c r="AFC49" s="128"/>
      <c r="AFD49" s="128"/>
      <c r="AFE49" s="128"/>
      <c r="AFF49" s="128"/>
      <c r="AFG49" s="128"/>
      <c r="AFH49" s="128"/>
      <c r="AFI49" s="128"/>
      <c r="AFJ49" s="128"/>
      <c r="AFK49" s="128"/>
      <c r="AFL49" s="128"/>
      <c r="AFM49" s="128"/>
      <c r="AFN49" s="128"/>
      <c r="AFO49" s="128"/>
      <c r="AFP49" s="128"/>
      <c r="AFQ49" s="128"/>
      <c r="AFR49" s="128"/>
      <c r="AFS49" s="128"/>
      <c r="AFT49" s="128"/>
      <c r="AFU49" s="128"/>
      <c r="AFV49" s="128"/>
    </row>
    <row r="61" spans="1:854" x14ac:dyDescent="0.2">
      <c r="A61" s="143"/>
    </row>
  </sheetData>
  <mergeCells count="3">
    <mergeCell ref="A2:C2"/>
    <mergeCell ref="A3:C3"/>
    <mergeCell ref="A4:C4"/>
  </mergeCells>
  <hyperlinks>
    <hyperlink ref="N1" location="'Navigation &amp; Instructions'!A1" display="Navigation"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C000"/>
  </sheetPr>
  <dimension ref="A1:N174"/>
  <sheetViews>
    <sheetView workbookViewId="0">
      <selection activeCell="N1" sqref="N1"/>
    </sheetView>
  </sheetViews>
  <sheetFormatPr defaultRowHeight="15" x14ac:dyDescent="0.25"/>
  <cols>
    <col min="1" max="1" width="31.140625" style="147" customWidth="1"/>
    <col min="2" max="7" width="10.85546875" style="147" customWidth="1"/>
    <col min="14" max="14" width="10" customWidth="1"/>
  </cols>
  <sheetData>
    <row r="1" spans="1:14" x14ac:dyDescent="0.25">
      <c r="A1" s="343" t="s">
        <v>305</v>
      </c>
      <c r="B1" s="343"/>
      <c r="C1" s="343"/>
      <c r="D1" s="343"/>
      <c r="E1" s="343"/>
      <c r="F1" s="343"/>
      <c r="G1" s="343"/>
      <c r="N1" s="304" t="s">
        <v>542</v>
      </c>
    </row>
    <row r="2" spans="1:14" x14ac:dyDescent="0.25">
      <c r="A2" s="343" t="s">
        <v>9</v>
      </c>
      <c r="B2" s="343"/>
      <c r="C2" s="343"/>
      <c r="D2" s="343"/>
      <c r="E2" s="343"/>
      <c r="F2" s="343"/>
      <c r="G2" s="343"/>
    </row>
    <row r="4" spans="1:14" x14ac:dyDescent="0.25">
      <c r="A4" s="343" t="s">
        <v>306</v>
      </c>
      <c r="B4" s="343"/>
      <c r="C4" s="343"/>
      <c r="D4" s="343"/>
      <c r="E4" s="343"/>
      <c r="F4" s="343"/>
      <c r="G4" s="343"/>
    </row>
    <row r="5" spans="1:14" x14ac:dyDescent="0.25">
      <c r="A5" s="145"/>
      <c r="B5" s="145"/>
      <c r="C5" s="145"/>
      <c r="D5" s="145"/>
      <c r="E5" s="145"/>
      <c r="F5" s="145"/>
      <c r="G5" s="145"/>
    </row>
    <row r="6" spans="1:14" x14ac:dyDescent="0.25">
      <c r="A6" s="146" t="s">
        <v>307</v>
      </c>
    </row>
    <row r="8" spans="1:14" ht="17.25" x14ac:dyDescent="0.3">
      <c r="A8" s="148" t="s">
        <v>1</v>
      </c>
      <c r="B8" s="139">
        <v>2019</v>
      </c>
      <c r="C8" s="139">
        <v>2020</v>
      </c>
      <c r="D8" s="139">
        <v>2021</v>
      </c>
      <c r="E8" s="139">
        <v>2022</v>
      </c>
      <c r="F8" s="139">
        <v>2023</v>
      </c>
      <c r="G8" s="139">
        <v>2024</v>
      </c>
    </row>
    <row r="9" spans="1:14" x14ac:dyDescent="0.25">
      <c r="A9" s="149" t="s">
        <v>308</v>
      </c>
      <c r="B9" s="150"/>
      <c r="C9" s="150"/>
      <c r="D9" s="150"/>
      <c r="E9" s="150"/>
      <c r="F9" s="150"/>
      <c r="G9" s="150"/>
    </row>
    <row r="10" spans="1:14" x14ac:dyDescent="0.25">
      <c r="A10" s="151" t="s">
        <v>309</v>
      </c>
      <c r="B10" s="150">
        <v>784780</v>
      </c>
      <c r="C10" s="150">
        <v>911720</v>
      </c>
      <c r="D10" s="150">
        <v>1077880</v>
      </c>
      <c r="E10" s="150">
        <v>1289710</v>
      </c>
      <c r="F10" s="150">
        <v>1594260</v>
      </c>
      <c r="G10" s="150">
        <v>2090450</v>
      </c>
    </row>
    <row r="11" spans="1:14" x14ac:dyDescent="0.25">
      <c r="A11" s="151" t="s">
        <v>310</v>
      </c>
      <c r="B11" s="150">
        <v>222890</v>
      </c>
      <c r="C11" s="150">
        <v>255630</v>
      </c>
      <c r="D11" s="150">
        <v>293230</v>
      </c>
      <c r="E11" s="150">
        <v>329160</v>
      </c>
      <c r="F11" s="150">
        <v>365520</v>
      </c>
      <c r="G11" s="150">
        <v>401560</v>
      </c>
    </row>
    <row r="12" spans="1:14" x14ac:dyDescent="0.25">
      <c r="A12" s="152" t="s">
        <v>311</v>
      </c>
      <c r="B12" s="153">
        <v>1007670</v>
      </c>
      <c r="C12" s="153">
        <v>1167350</v>
      </c>
      <c r="D12" s="153">
        <v>1371110</v>
      </c>
      <c r="E12" s="153">
        <v>1618870</v>
      </c>
      <c r="F12" s="153">
        <v>1959780</v>
      </c>
      <c r="G12" s="153">
        <v>2492010</v>
      </c>
    </row>
    <row r="13" spans="1:14" x14ac:dyDescent="0.25">
      <c r="A13" s="151" t="s">
        <v>312</v>
      </c>
      <c r="B13" s="150">
        <v>597270</v>
      </c>
      <c r="C13" s="150">
        <v>595330</v>
      </c>
      <c r="D13" s="150">
        <v>606450</v>
      </c>
      <c r="E13" s="150">
        <v>624430</v>
      </c>
      <c r="F13" s="150">
        <v>647770</v>
      </c>
      <c r="G13" s="150">
        <v>685240</v>
      </c>
    </row>
    <row r="14" spans="1:14" x14ac:dyDescent="0.25">
      <c r="A14" s="154" t="s">
        <v>313</v>
      </c>
      <c r="B14" s="150">
        <v>42050</v>
      </c>
      <c r="C14" s="150">
        <v>51360</v>
      </c>
      <c r="D14" s="150">
        <v>61150</v>
      </c>
      <c r="E14" s="150">
        <v>73190</v>
      </c>
      <c r="F14" s="150">
        <v>85850</v>
      </c>
      <c r="G14" s="150">
        <v>103940</v>
      </c>
    </row>
    <row r="15" spans="1:14" x14ac:dyDescent="0.25">
      <c r="A15" s="149" t="s">
        <v>314</v>
      </c>
      <c r="B15" s="153">
        <v>1646990</v>
      </c>
      <c r="C15" s="153">
        <v>1814040</v>
      </c>
      <c r="D15" s="153">
        <v>2038710</v>
      </c>
      <c r="E15" s="153">
        <v>2316490</v>
      </c>
      <c r="F15" s="153">
        <v>2693400</v>
      </c>
      <c r="G15" s="153">
        <v>3281190</v>
      </c>
    </row>
    <row r="16" spans="1:14" x14ac:dyDescent="0.25">
      <c r="A16" s="132"/>
      <c r="B16" s="150"/>
      <c r="C16" s="150"/>
      <c r="D16" s="150"/>
      <c r="E16" s="150"/>
      <c r="F16" s="150"/>
      <c r="G16" s="150"/>
    </row>
    <row r="17" spans="1:7" x14ac:dyDescent="0.25">
      <c r="A17" s="149" t="s">
        <v>315</v>
      </c>
      <c r="B17" s="150"/>
      <c r="C17" s="150"/>
      <c r="D17" s="150"/>
      <c r="E17" s="150"/>
      <c r="F17" s="150"/>
      <c r="G17" s="150"/>
    </row>
    <row r="18" spans="1:7" x14ac:dyDescent="0.25">
      <c r="A18" s="151" t="s">
        <v>316</v>
      </c>
      <c r="B18" s="150">
        <v>100500</v>
      </c>
      <c r="C18" s="150">
        <v>129890</v>
      </c>
      <c r="D18" s="150">
        <v>143730</v>
      </c>
      <c r="E18" s="150">
        <v>168890</v>
      </c>
      <c r="F18" s="150">
        <v>198370</v>
      </c>
      <c r="G18" s="150">
        <v>235170</v>
      </c>
    </row>
    <row r="19" spans="1:7" x14ac:dyDescent="0.25">
      <c r="A19" s="151" t="s">
        <v>317</v>
      </c>
      <c r="B19" s="150">
        <v>601710</v>
      </c>
      <c r="C19" s="150">
        <v>659910</v>
      </c>
      <c r="D19" s="150">
        <v>722420</v>
      </c>
      <c r="E19" s="150">
        <v>726080</v>
      </c>
      <c r="F19" s="150">
        <v>791210</v>
      </c>
      <c r="G19" s="150">
        <v>863940</v>
      </c>
    </row>
    <row r="20" spans="1:7" x14ac:dyDescent="0.25">
      <c r="A20" s="151" t="s">
        <v>318</v>
      </c>
      <c r="B20" s="150">
        <v>588460</v>
      </c>
      <c r="C20" s="150">
        <v>695250</v>
      </c>
      <c r="D20" s="150">
        <v>835020</v>
      </c>
      <c r="E20" s="150">
        <v>1052600</v>
      </c>
      <c r="F20" s="150">
        <v>1320810</v>
      </c>
      <c r="G20" s="150">
        <v>1776940</v>
      </c>
    </row>
    <row r="21" spans="1:7" x14ac:dyDescent="0.25">
      <c r="A21" s="152" t="s">
        <v>319</v>
      </c>
      <c r="B21" s="153">
        <v>1290670</v>
      </c>
      <c r="C21" s="153">
        <v>1485050</v>
      </c>
      <c r="D21" s="153">
        <v>1701170</v>
      </c>
      <c r="E21" s="153">
        <v>1947570</v>
      </c>
      <c r="F21" s="153">
        <v>2310390</v>
      </c>
      <c r="G21" s="153">
        <v>2876050</v>
      </c>
    </row>
    <row r="22" spans="1:7" x14ac:dyDescent="0.25">
      <c r="A22" s="151" t="s">
        <v>320</v>
      </c>
      <c r="B22" s="150">
        <v>83650</v>
      </c>
      <c r="C22" s="150">
        <v>100920</v>
      </c>
      <c r="D22" s="150">
        <v>119100</v>
      </c>
      <c r="E22" s="150">
        <v>138800</v>
      </c>
      <c r="F22" s="150">
        <v>161100</v>
      </c>
      <c r="G22" s="150">
        <v>193200</v>
      </c>
    </row>
    <row r="23" spans="1:7" x14ac:dyDescent="0.25">
      <c r="A23" s="151" t="s">
        <v>321</v>
      </c>
      <c r="B23" s="150">
        <v>-49100</v>
      </c>
      <c r="C23" s="150">
        <v>-63270</v>
      </c>
      <c r="D23" s="150">
        <v>-75070</v>
      </c>
      <c r="E23" s="150">
        <v>-87090</v>
      </c>
      <c r="F23" s="150">
        <v>-100330</v>
      </c>
      <c r="G23" s="150">
        <v>-120350</v>
      </c>
    </row>
    <row r="24" spans="1:7" x14ac:dyDescent="0.25">
      <c r="A24" s="152" t="s">
        <v>322</v>
      </c>
      <c r="B24" s="153">
        <v>34550</v>
      </c>
      <c r="C24" s="153">
        <v>37650</v>
      </c>
      <c r="D24" s="153">
        <v>44030</v>
      </c>
      <c r="E24" s="153">
        <v>51710</v>
      </c>
      <c r="F24" s="153">
        <v>60770</v>
      </c>
      <c r="G24" s="153">
        <v>72850</v>
      </c>
    </row>
    <row r="25" spans="1:7" x14ac:dyDescent="0.25">
      <c r="A25" s="152" t="s">
        <v>323</v>
      </c>
      <c r="B25" s="153">
        <v>69280</v>
      </c>
      <c r="C25" s="153">
        <v>77220</v>
      </c>
      <c r="D25" s="153">
        <v>84090</v>
      </c>
      <c r="E25" s="153">
        <v>91700</v>
      </c>
      <c r="F25" s="153">
        <v>99740</v>
      </c>
      <c r="G25" s="153">
        <v>107750</v>
      </c>
    </row>
    <row r="26" spans="1:7" x14ac:dyDescent="0.25">
      <c r="A26" s="152" t="s">
        <v>324</v>
      </c>
      <c r="B26" s="153">
        <v>1394500</v>
      </c>
      <c r="C26" s="153">
        <v>1599920</v>
      </c>
      <c r="D26" s="153">
        <v>1829290</v>
      </c>
      <c r="E26" s="153">
        <v>2090980</v>
      </c>
      <c r="F26" s="153">
        <v>2470900</v>
      </c>
      <c r="G26" s="153">
        <v>3056650</v>
      </c>
    </row>
    <row r="27" spans="1:7" x14ac:dyDescent="0.25">
      <c r="A27" s="151"/>
      <c r="B27" s="150"/>
      <c r="C27" s="150"/>
      <c r="D27" s="150"/>
      <c r="E27" s="150"/>
      <c r="F27" s="150"/>
      <c r="G27" s="150"/>
    </row>
    <row r="28" spans="1:7" x14ac:dyDescent="0.25">
      <c r="A28" s="149" t="s">
        <v>325</v>
      </c>
      <c r="B28" s="153">
        <v>252490</v>
      </c>
      <c r="C28" s="153">
        <v>214120</v>
      </c>
      <c r="D28" s="153">
        <v>209420</v>
      </c>
      <c r="E28" s="153">
        <v>225510</v>
      </c>
      <c r="F28" s="153">
        <v>222500</v>
      </c>
      <c r="G28" s="153">
        <v>224540</v>
      </c>
    </row>
    <row r="29" spans="1:7" x14ac:dyDescent="0.25">
      <c r="A29" s="149" t="s">
        <v>0</v>
      </c>
      <c r="B29" s="153">
        <v>18000.000000000004</v>
      </c>
      <c r="C29" s="153">
        <v>18000.000000000004</v>
      </c>
      <c r="D29" s="153">
        <v>18000.000000000004</v>
      </c>
      <c r="E29" s="153">
        <v>18000.000000000004</v>
      </c>
      <c r="F29" s="153">
        <v>18000.000000000004</v>
      </c>
      <c r="G29" s="153">
        <v>7375.0000000000018</v>
      </c>
    </row>
    <row r="30" spans="1:7" x14ac:dyDescent="0.25">
      <c r="A30" s="149" t="s">
        <v>326</v>
      </c>
      <c r="B30" s="153">
        <v>82100</v>
      </c>
      <c r="C30" s="153">
        <v>68600</v>
      </c>
      <c r="D30" s="153">
        <v>67000</v>
      </c>
      <c r="E30" s="153">
        <v>72600</v>
      </c>
      <c r="F30" s="153">
        <v>71600</v>
      </c>
      <c r="G30" s="153">
        <v>76000</v>
      </c>
    </row>
    <row r="31" spans="1:7" x14ac:dyDescent="0.25">
      <c r="A31" s="149" t="s">
        <v>177</v>
      </c>
      <c r="B31" s="153">
        <v>152390</v>
      </c>
      <c r="C31" s="153">
        <v>127520</v>
      </c>
      <c r="D31" s="153">
        <v>124420</v>
      </c>
      <c r="E31" s="153">
        <v>134910</v>
      </c>
      <c r="F31" s="153">
        <v>132900</v>
      </c>
      <c r="G31" s="153">
        <v>141165</v>
      </c>
    </row>
    <row r="32" spans="1:7" x14ac:dyDescent="0.25">
      <c r="A32" s="155"/>
      <c r="B32" s="156"/>
      <c r="C32" s="156"/>
      <c r="D32" s="156"/>
      <c r="E32" s="156"/>
      <c r="F32" s="156"/>
      <c r="G32" s="156"/>
    </row>
    <row r="33" spans="1:7" x14ac:dyDescent="0.25">
      <c r="A33" s="157"/>
      <c r="B33" s="158"/>
      <c r="C33" s="158"/>
      <c r="D33" s="158"/>
      <c r="E33" s="158"/>
      <c r="F33" s="158"/>
      <c r="G33" s="158"/>
    </row>
    <row r="34" spans="1:7" ht="17.25" x14ac:dyDescent="0.3">
      <c r="A34" s="148" t="s">
        <v>327</v>
      </c>
      <c r="B34" s="139">
        <v>2019</v>
      </c>
      <c r="C34" s="139">
        <v>2020</v>
      </c>
      <c r="D34" s="139">
        <v>2021</v>
      </c>
      <c r="E34" s="139">
        <v>2022</v>
      </c>
      <c r="F34" s="139">
        <v>2023</v>
      </c>
      <c r="G34" s="139">
        <v>2024</v>
      </c>
    </row>
    <row r="35" spans="1:7" x14ac:dyDescent="0.25">
      <c r="A35" s="149" t="s">
        <v>308</v>
      </c>
      <c r="B35" s="150"/>
      <c r="C35" s="159"/>
      <c r="D35" s="159"/>
      <c r="E35" s="159"/>
      <c r="F35" s="159"/>
      <c r="G35" s="159"/>
    </row>
    <row r="36" spans="1:7" x14ac:dyDescent="0.25">
      <c r="A36" s="151" t="s">
        <v>309</v>
      </c>
      <c r="B36" s="150">
        <v>561000</v>
      </c>
      <c r="C36" s="150">
        <v>669800</v>
      </c>
      <c r="D36" s="150">
        <v>812600</v>
      </c>
      <c r="E36" s="150">
        <v>1000000</v>
      </c>
      <c r="F36" s="150">
        <v>1280000</v>
      </c>
      <c r="G36" s="150">
        <v>1750000</v>
      </c>
    </row>
    <row r="37" spans="1:7" x14ac:dyDescent="0.25">
      <c r="A37" s="151" t="s">
        <v>310</v>
      </c>
      <c r="B37" s="137">
        <v>0</v>
      </c>
      <c r="C37" s="137">
        <v>0</v>
      </c>
      <c r="D37" s="137">
        <v>0</v>
      </c>
      <c r="E37" s="137">
        <v>0</v>
      </c>
      <c r="F37" s="137">
        <v>0</v>
      </c>
      <c r="G37" s="137">
        <v>0</v>
      </c>
    </row>
    <row r="38" spans="1:7" x14ac:dyDescent="0.25">
      <c r="A38" s="152" t="s">
        <v>311</v>
      </c>
      <c r="B38" s="140">
        <v>561000</v>
      </c>
      <c r="C38" s="140">
        <v>669800</v>
      </c>
      <c r="D38" s="140">
        <v>812600</v>
      </c>
      <c r="E38" s="140">
        <v>1000000</v>
      </c>
      <c r="F38" s="140">
        <v>1280000</v>
      </c>
      <c r="G38" s="140">
        <v>1750000</v>
      </c>
    </row>
    <row r="39" spans="1:7" x14ac:dyDescent="0.25">
      <c r="A39" s="151" t="s">
        <v>312</v>
      </c>
      <c r="B39" s="137">
        <v>73700</v>
      </c>
      <c r="C39" s="137">
        <v>85000</v>
      </c>
      <c r="D39" s="137">
        <v>98000</v>
      </c>
      <c r="E39" s="137">
        <v>119000</v>
      </c>
      <c r="F39" s="137">
        <v>142000</v>
      </c>
      <c r="G39" s="137">
        <v>175000</v>
      </c>
    </row>
    <row r="40" spans="1:7" x14ac:dyDescent="0.25">
      <c r="A40" s="154" t="s">
        <v>313</v>
      </c>
      <c r="B40" s="137">
        <v>25800</v>
      </c>
      <c r="C40" s="137">
        <v>33400</v>
      </c>
      <c r="D40" s="137">
        <v>40600</v>
      </c>
      <c r="E40" s="137">
        <v>50500</v>
      </c>
      <c r="F40" s="137">
        <v>61600</v>
      </c>
      <c r="G40" s="137">
        <v>76500</v>
      </c>
    </row>
    <row r="41" spans="1:7" x14ac:dyDescent="0.25">
      <c r="A41" s="149" t="s">
        <v>314</v>
      </c>
      <c r="B41" s="140">
        <v>660500</v>
      </c>
      <c r="C41" s="140">
        <v>788200</v>
      </c>
      <c r="D41" s="140">
        <v>951200</v>
      </c>
      <c r="E41" s="140">
        <v>1169500</v>
      </c>
      <c r="F41" s="140">
        <v>1483600</v>
      </c>
      <c r="G41" s="140">
        <v>2001500</v>
      </c>
    </row>
    <row r="42" spans="1:7" x14ac:dyDescent="0.25">
      <c r="A42" s="132"/>
      <c r="B42" s="150"/>
      <c r="C42" s="150"/>
      <c r="D42" s="150"/>
      <c r="E42" s="150"/>
      <c r="F42" s="150"/>
      <c r="G42" s="150"/>
    </row>
    <row r="43" spans="1:7" x14ac:dyDescent="0.25">
      <c r="A43" s="149" t="s">
        <v>315</v>
      </c>
      <c r="B43" s="150"/>
      <c r="C43" s="150"/>
      <c r="D43" s="150"/>
      <c r="E43" s="150"/>
      <c r="F43" s="150"/>
      <c r="G43" s="150"/>
    </row>
    <row r="44" spans="1:7" x14ac:dyDescent="0.25">
      <c r="A44" s="151" t="s">
        <v>316</v>
      </c>
      <c r="B44" s="137">
        <v>16200</v>
      </c>
      <c r="C44" s="137">
        <v>28800</v>
      </c>
      <c r="D44" s="137">
        <v>36000</v>
      </c>
      <c r="E44" s="137">
        <v>46600</v>
      </c>
      <c r="F44" s="137">
        <v>59200</v>
      </c>
      <c r="G44" s="137">
        <v>75100</v>
      </c>
    </row>
    <row r="45" spans="1:7" x14ac:dyDescent="0.25">
      <c r="A45" s="151" t="s">
        <v>317</v>
      </c>
      <c r="B45" s="137">
        <v>114650</v>
      </c>
      <c r="C45" s="137">
        <v>161100</v>
      </c>
      <c r="D45" s="137">
        <v>193650</v>
      </c>
      <c r="E45" s="137">
        <v>228100</v>
      </c>
      <c r="F45" s="137">
        <v>276450</v>
      </c>
      <c r="G45" s="137">
        <v>315700</v>
      </c>
    </row>
    <row r="46" spans="1:7" x14ac:dyDescent="0.25">
      <c r="A46" s="151" t="s">
        <v>318</v>
      </c>
      <c r="B46" s="137">
        <v>474250</v>
      </c>
      <c r="C46" s="137">
        <v>536300</v>
      </c>
      <c r="D46" s="137">
        <v>649250</v>
      </c>
      <c r="E46" s="137">
        <v>807400</v>
      </c>
      <c r="F46" s="137">
        <v>1038000</v>
      </c>
      <c r="G46" s="137">
        <v>1464500</v>
      </c>
    </row>
    <row r="47" spans="1:7" x14ac:dyDescent="0.25">
      <c r="A47" s="152" t="s">
        <v>319</v>
      </c>
      <c r="B47" s="140">
        <v>605100</v>
      </c>
      <c r="C47" s="140">
        <v>726200</v>
      </c>
      <c r="D47" s="140">
        <v>878900</v>
      </c>
      <c r="E47" s="140">
        <v>1082100</v>
      </c>
      <c r="F47" s="140">
        <v>1373650</v>
      </c>
      <c r="G47" s="140">
        <v>1855300</v>
      </c>
    </row>
    <row r="48" spans="1:7" x14ac:dyDescent="0.25">
      <c r="A48" s="151" t="s">
        <v>320</v>
      </c>
      <c r="B48" s="137">
        <v>30200</v>
      </c>
      <c r="C48" s="137">
        <v>38300</v>
      </c>
      <c r="D48" s="137">
        <v>46400</v>
      </c>
      <c r="E48" s="137">
        <v>56100</v>
      </c>
      <c r="F48" s="137">
        <v>69000</v>
      </c>
      <c r="G48" s="137">
        <v>90800</v>
      </c>
    </row>
    <row r="49" spans="1:7" x14ac:dyDescent="0.25">
      <c r="A49" s="151" t="s">
        <v>321</v>
      </c>
      <c r="B49" s="137">
        <v>-13400</v>
      </c>
      <c r="C49" s="137">
        <v>-20900</v>
      </c>
      <c r="D49" s="137">
        <v>-24300</v>
      </c>
      <c r="E49" s="137">
        <v>-28500</v>
      </c>
      <c r="F49" s="137">
        <v>-36900</v>
      </c>
      <c r="G49" s="137">
        <v>-52300</v>
      </c>
    </row>
    <row r="50" spans="1:7" x14ac:dyDescent="0.25">
      <c r="A50" s="152" t="s">
        <v>322</v>
      </c>
      <c r="B50" s="140">
        <v>16800</v>
      </c>
      <c r="C50" s="140">
        <v>17400</v>
      </c>
      <c r="D50" s="140">
        <v>22100</v>
      </c>
      <c r="E50" s="140">
        <v>27600</v>
      </c>
      <c r="F50" s="140">
        <v>32100</v>
      </c>
      <c r="G50" s="140">
        <v>38500</v>
      </c>
    </row>
    <row r="51" spans="1:7" x14ac:dyDescent="0.25">
      <c r="A51" s="152" t="s">
        <v>323</v>
      </c>
      <c r="B51" s="140">
        <v>14300</v>
      </c>
      <c r="C51" s="140">
        <v>17400</v>
      </c>
      <c r="D51" s="140">
        <v>20200</v>
      </c>
      <c r="E51" s="140">
        <v>24100</v>
      </c>
      <c r="F51" s="140">
        <v>28200</v>
      </c>
      <c r="G51" s="140">
        <v>32800</v>
      </c>
    </row>
    <row r="52" spans="1:7" x14ac:dyDescent="0.25">
      <c r="A52" s="152" t="s">
        <v>324</v>
      </c>
      <c r="B52" s="140">
        <v>636200</v>
      </c>
      <c r="C52" s="140">
        <v>761000</v>
      </c>
      <c r="D52" s="140">
        <v>921200</v>
      </c>
      <c r="E52" s="140">
        <v>1133800</v>
      </c>
      <c r="F52" s="140">
        <v>1433950</v>
      </c>
      <c r="G52" s="140">
        <v>1926600</v>
      </c>
    </row>
    <row r="53" spans="1:7" x14ac:dyDescent="0.25">
      <c r="A53" s="151"/>
      <c r="B53" s="150"/>
      <c r="C53" s="150"/>
      <c r="D53" s="150"/>
      <c r="E53" s="150"/>
      <c r="F53" s="150"/>
      <c r="G53" s="150"/>
    </row>
    <row r="54" spans="1:7" x14ac:dyDescent="0.25">
      <c r="A54" s="149" t="s">
        <v>325</v>
      </c>
      <c r="B54" s="153">
        <v>24300</v>
      </c>
      <c r="C54" s="153">
        <v>27200</v>
      </c>
      <c r="D54" s="153">
        <v>30000</v>
      </c>
      <c r="E54" s="153">
        <v>35700</v>
      </c>
      <c r="F54" s="153">
        <v>49650</v>
      </c>
      <c r="G54" s="153">
        <v>74900</v>
      </c>
    </row>
    <row r="55" spans="1:7" x14ac:dyDescent="0.25">
      <c r="A55" s="149" t="s">
        <v>0</v>
      </c>
      <c r="B55" s="153">
        <v>0</v>
      </c>
      <c r="C55" s="153">
        <v>0</v>
      </c>
      <c r="D55" s="153">
        <v>0</v>
      </c>
      <c r="E55" s="153">
        <v>0</v>
      </c>
      <c r="F55" s="153">
        <v>0</v>
      </c>
      <c r="G55" s="153">
        <v>0</v>
      </c>
    </row>
    <row r="56" spans="1:7" x14ac:dyDescent="0.25">
      <c r="A56" s="149" t="s">
        <v>326</v>
      </c>
      <c r="B56" s="153">
        <v>8500</v>
      </c>
      <c r="C56" s="153">
        <v>9500</v>
      </c>
      <c r="D56" s="153">
        <v>10500</v>
      </c>
      <c r="E56" s="153">
        <v>12500</v>
      </c>
      <c r="F56" s="153">
        <v>17400</v>
      </c>
      <c r="G56" s="153">
        <v>26200</v>
      </c>
    </row>
    <row r="57" spans="1:7" x14ac:dyDescent="0.25">
      <c r="A57" s="149" t="s">
        <v>177</v>
      </c>
      <c r="B57" s="153">
        <v>15800</v>
      </c>
      <c r="C57" s="153">
        <v>17700</v>
      </c>
      <c r="D57" s="153">
        <v>19500</v>
      </c>
      <c r="E57" s="153">
        <v>23200</v>
      </c>
      <c r="F57" s="153">
        <v>32250</v>
      </c>
      <c r="G57" s="153">
        <v>48700</v>
      </c>
    </row>
    <row r="58" spans="1:7" x14ac:dyDescent="0.25">
      <c r="A58" s="157"/>
      <c r="B58" s="158"/>
      <c r="C58" s="158"/>
      <c r="D58" s="158"/>
      <c r="E58" s="158"/>
      <c r="F58" s="158"/>
      <c r="G58" s="158"/>
    </row>
    <row r="59" spans="1:7" x14ac:dyDescent="0.25">
      <c r="A59" s="157"/>
      <c r="B59" s="158"/>
      <c r="C59" s="158"/>
      <c r="D59" s="158"/>
      <c r="E59" s="158"/>
      <c r="F59" s="158"/>
      <c r="G59" s="158"/>
    </row>
    <row r="60" spans="1:7" ht="17.25" x14ac:dyDescent="0.3">
      <c r="A60" s="148" t="s">
        <v>328</v>
      </c>
      <c r="B60" s="139">
        <v>2019</v>
      </c>
      <c r="C60" s="139">
        <v>2020</v>
      </c>
      <c r="D60" s="139">
        <v>2021</v>
      </c>
      <c r="E60" s="139">
        <v>2022</v>
      </c>
      <c r="F60" s="139">
        <v>2023</v>
      </c>
      <c r="G60" s="139">
        <v>2024</v>
      </c>
    </row>
    <row r="61" spans="1:7" x14ac:dyDescent="0.25">
      <c r="A61" s="149" t="s">
        <v>308</v>
      </c>
      <c r="B61" s="160"/>
      <c r="C61" s="159"/>
      <c r="D61" s="159"/>
      <c r="E61" s="159"/>
      <c r="F61" s="159"/>
      <c r="G61" s="159"/>
    </row>
    <row r="62" spans="1:7" x14ac:dyDescent="0.25">
      <c r="A62" s="151" t="s">
        <v>309</v>
      </c>
      <c r="B62" s="150">
        <v>58780</v>
      </c>
      <c r="C62" s="150">
        <v>72420</v>
      </c>
      <c r="D62" s="150">
        <v>89480</v>
      </c>
      <c r="E62" s="150">
        <v>106810</v>
      </c>
      <c r="F62" s="150">
        <v>125360</v>
      </c>
      <c r="G62" s="150">
        <v>145650</v>
      </c>
    </row>
    <row r="63" spans="1:7" x14ac:dyDescent="0.25">
      <c r="A63" s="151" t="s">
        <v>310</v>
      </c>
      <c r="B63" s="137">
        <v>47590</v>
      </c>
      <c r="C63" s="137">
        <v>64730</v>
      </c>
      <c r="D63" s="137">
        <v>82030</v>
      </c>
      <c r="E63" s="137">
        <v>96460</v>
      </c>
      <c r="F63" s="137">
        <v>111020</v>
      </c>
      <c r="G63" s="137">
        <v>125060</v>
      </c>
    </row>
    <row r="64" spans="1:7" x14ac:dyDescent="0.25">
      <c r="A64" s="152" t="s">
        <v>311</v>
      </c>
      <c r="B64" s="140">
        <v>106370</v>
      </c>
      <c r="C64" s="140">
        <v>137150</v>
      </c>
      <c r="D64" s="140">
        <v>171510</v>
      </c>
      <c r="E64" s="140">
        <v>203270</v>
      </c>
      <c r="F64" s="140">
        <v>236380</v>
      </c>
      <c r="G64" s="140">
        <v>270710</v>
      </c>
    </row>
    <row r="65" spans="1:7" x14ac:dyDescent="0.25">
      <c r="A65" s="151" t="s">
        <v>312</v>
      </c>
      <c r="B65" s="137">
        <v>110770</v>
      </c>
      <c r="C65" s="137">
        <v>106530</v>
      </c>
      <c r="D65" s="137">
        <v>105850</v>
      </c>
      <c r="E65" s="137">
        <v>109730</v>
      </c>
      <c r="F65" s="137">
        <v>114170</v>
      </c>
      <c r="G65" s="137">
        <v>121040</v>
      </c>
    </row>
    <row r="66" spans="1:7" x14ac:dyDescent="0.25">
      <c r="A66" s="154" t="s">
        <v>313</v>
      </c>
      <c r="B66" s="137">
        <v>5850</v>
      </c>
      <c r="C66" s="137">
        <v>6760</v>
      </c>
      <c r="D66" s="137">
        <v>8450</v>
      </c>
      <c r="E66" s="137">
        <v>9490</v>
      </c>
      <c r="F66" s="137">
        <v>9750</v>
      </c>
      <c r="G66" s="137">
        <v>11440</v>
      </c>
    </row>
    <row r="67" spans="1:7" x14ac:dyDescent="0.25">
      <c r="A67" s="149" t="s">
        <v>314</v>
      </c>
      <c r="B67" s="140">
        <v>222990</v>
      </c>
      <c r="C67" s="140">
        <v>250440</v>
      </c>
      <c r="D67" s="140">
        <v>285810</v>
      </c>
      <c r="E67" s="140">
        <v>322490</v>
      </c>
      <c r="F67" s="140">
        <v>360300</v>
      </c>
      <c r="G67" s="140">
        <v>403190</v>
      </c>
    </row>
    <row r="68" spans="1:7" x14ac:dyDescent="0.25">
      <c r="A68" s="132"/>
      <c r="B68" s="150"/>
      <c r="C68" s="150"/>
      <c r="D68" s="150"/>
      <c r="E68" s="150"/>
      <c r="F68" s="150"/>
      <c r="G68" s="150"/>
    </row>
    <row r="69" spans="1:7" x14ac:dyDescent="0.25">
      <c r="A69" s="149" t="s">
        <v>315</v>
      </c>
      <c r="B69" s="150"/>
      <c r="C69" s="150"/>
      <c r="D69" s="150"/>
      <c r="E69" s="150"/>
      <c r="F69" s="150"/>
      <c r="G69" s="150"/>
    </row>
    <row r="70" spans="1:7" x14ac:dyDescent="0.25">
      <c r="A70" s="151" t="s">
        <v>316</v>
      </c>
      <c r="B70" s="137">
        <v>27300</v>
      </c>
      <c r="C70" s="137">
        <v>35290</v>
      </c>
      <c r="D70" s="137">
        <v>33930</v>
      </c>
      <c r="E70" s="137">
        <v>38090</v>
      </c>
      <c r="F70" s="137">
        <v>42770</v>
      </c>
      <c r="G70" s="137">
        <v>47970</v>
      </c>
    </row>
    <row r="71" spans="1:7" x14ac:dyDescent="0.25">
      <c r="A71" s="151" t="s">
        <v>317</v>
      </c>
      <c r="B71" s="137">
        <v>32760</v>
      </c>
      <c r="C71" s="137">
        <v>32110</v>
      </c>
      <c r="D71" s="137">
        <v>36270</v>
      </c>
      <c r="E71" s="137">
        <v>41080</v>
      </c>
      <c r="F71" s="137">
        <v>45760</v>
      </c>
      <c r="G71" s="137">
        <v>51740</v>
      </c>
    </row>
    <row r="72" spans="1:7" x14ac:dyDescent="0.25">
      <c r="A72" s="151" t="s">
        <v>329</v>
      </c>
      <c r="B72" s="137">
        <v>92310</v>
      </c>
      <c r="C72" s="137">
        <v>120250</v>
      </c>
      <c r="D72" s="137">
        <v>152270</v>
      </c>
      <c r="E72" s="137">
        <v>182600</v>
      </c>
      <c r="F72" s="137">
        <v>214410</v>
      </c>
      <c r="G72" s="137">
        <v>246440</v>
      </c>
    </row>
    <row r="73" spans="1:7" x14ac:dyDescent="0.25">
      <c r="A73" s="152" t="s">
        <v>319</v>
      </c>
      <c r="B73" s="140">
        <v>152370</v>
      </c>
      <c r="C73" s="140">
        <v>187650</v>
      </c>
      <c r="D73" s="140">
        <v>222470</v>
      </c>
      <c r="E73" s="140">
        <v>261770</v>
      </c>
      <c r="F73" s="140">
        <v>302940</v>
      </c>
      <c r="G73" s="140">
        <v>346150</v>
      </c>
    </row>
    <row r="74" spans="1:7" x14ac:dyDescent="0.25">
      <c r="A74" s="151" t="s">
        <v>320</v>
      </c>
      <c r="B74" s="137">
        <v>21450</v>
      </c>
      <c r="C74" s="137">
        <v>25220</v>
      </c>
      <c r="D74" s="137">
        <v>32200</v>
      </c>
      <c r="E74" s="137">
        <v>38500</v>
      </c>
      <c r="F74" s="137">
        <v>45100</v>
      </c>
      <c r="G74" s="137">
        <v>52400</v>
      </c>
    </row>
    <row r="75" spans="1:7" x14ac:dyDescent="0.25">
      <c r="A75" s="151" t="s">
        <v>321</v>
      </c>
      <c r="B75" s="137">
        <v>-13000</v>
      </c>
      <c r="C75" s="137">
        <v>-16770</v>
      </c>
      <c r="D75" s="137">
        <v>-24670</v>
      </c>
      <c r="E75" s="137">
        <v>-31790</v>
      </c>
      <c r="F75" s="137">
        <v>-36830</v>
      </c>
      <c r="G75" s="137">
        <v>-41350</v>
      </c>
    </row>
    <row r="76" spans="1:7" x14ac:dyDescent="0.25">
      <c r="A76" s="152" t="s">
        <v>322</v>
      </c>
      <c r="B76" s="140">
        <v>8450</v>
      </c>
      <c r="C76" s="140">
        <v>8450</v>
      </c>
      <c r="D76" s="140">
        <v>7530</v>
      </c>
      <c r="E76" s="140">
        <v>6710</v>
      </c>
      <c r="F76" s="140">
        <v>8270</v>
      </c>
      <c r="G76" s="140">
        <v>11050</v>
      </c>
    </row>
    <row r="77" spans="1:7" x14ac:dyDescent="0.25">
      <c r="A77" s="152" t="s">
        <v>323</v>
      </c>
      <c r="B77" s="140">
        <v>13780</v>
      </c>
      <c r="C77" s="140">
        <v>14820</v>
      </c>
      <c r="D77" s="140">
        <v>15990</v>
      </c>
      <c r="E77" s="140">
        <v>16900</v>
      </c>
      <c r="F77" s="140">
        <v>17940</v>
      </c>
      <c r="G77" s="140">
        <v>18850</v>
      </c>
    </row>
    <row r="78" spans="1:7" x14ac:dyDescent="0.25">
      <c r="A78" s="152" t="s">
        <v>324</v>
      </c>
      <c r="B78" s="140">
        <v>174600</v>
      </c>
      <c r="C78" s="140">
        <v>210920</v>
      </c>
      <c r="D78" s="140">
        <v>245990</v>
      </c>
      <c r="E78" s="140">
        <v>285380</v>
      </c>
      <c r="F78" s="140">
        <v>329150</v>
      </c>
      <c r="G78" s="140">
        <v>376050</v>
      </c>
    </row>
    <row r="79" spans="1:7" x14ac:dyDescent="0.25">
      <c r="A79" s="151"/>
      <c r="B79" s="150"/>
      <c r="C79" s="150"/>
      <c r="D79" s="150"/>
      <c r="E79" s="150"/>
      <c r="F79" s="150"/>
      <c r="G79" s="150"/>
    </row>
    <row r="80" spans="1:7" x14ac:dyDescent="0.25">
      <c r="A80" s="149" t="s">
        <v>325</v>
      </c>
      <c r="B80" s="153">
        <v>48390</v>
      </c>
      <c r="C80" s="153">
        <v>39520</v>
      </c>
      <c r="D80" s="153">
        <v>39820</v>
      </c>
      <c r="E80" s="153">
        <v>37110</v>
      </c>
      <c r="F80" s="153">
        <v>31150</v>
      </c>
      <c r="G80" s="153">
        <v>27140</v>
      </c>
    </row>
    <row r="81" spans="1:7" x14ac:dyDescent="0.25">
      <c r="A81" s="149" t="s">
        <v>0</v>
      </c>
      <c r="B81" s="153">
        <v>0</v>
      </c>
      <c r="C81" s="153">
        <v>0</v>
      </c>
      <c r="D81" s="153">
        <v>0</v>
      </c>
      <c r="E81" s="153">
        <v>0</v>
      </c>
      <c r="F81" s="153">
        <v>0</v>
      </c>
      <c r="G81" s="153">
        <v>0</v>
      </c>
    </row>
    <row r="82" spans="1:7" x14ac:dyDescent="0.25">
      <c r="A82" s="149" t="s">
        <v>326</v>
      </c>
      <c r="B82" s="153">
        <v>16900</v>
      </c>
      <c r="C82" s="153">
        <v>13800</v>
      </c>
      <c r="D82" s="153">
        <v>13900</v>
      </c>
      <c r="E82" s="153">
        <v>13000</v>
      </c>
      <c r="F82" s="153">
        <v>10900</v>
      </c>
      <c r="G82" s="153">
        <v>9500</v>
      </c>
    </row>
    <row r="83" spans="1:7" x14ac:dyDescent="0.25">
      <c r="A83" s="149" t="s">
        <v>177</v>
      </c>
      <c r="B83" s="153">
        <v>31490</v>
      </c>
      <c r="C83" s="153">
        <v>25720</v>
      </c>
      <c r="D83" s="153">
        <v>25920</v>
      </c>
      <c r="E83" s="153">
        <v>24110</v>
      </c>
      <c r="F83" s="153">
        <v>20250</v>
      </c>
      <c r="G83" s="153">
        <v>17640</v>
      </c>
    </row>
    <row r="84" spans="1:7" x14ac:dyDescent="0.25">
      <c r="A84" s="157"/>
      <c r="B84" s="158"/>
      <c r="C84" s="158"/>
      <c r="D84" s="158"/>
      <c r="E84" s="158"/>
      <c r="F84" s="158"/>
      <c r="G84" s="158"/>
    </row>
    <row r="85" spans="1:7" x14ac:dyDescent="0.25">
      <c r="A85" s="157"/>
      <c r="B85" s="158"/>
      <c r="C85" s="158"/>
      <c r="D85" s="158"/>
      <c r="E85" s="158"/>
      <c r="F85" s="158"/>
      <c r="G85" s="158"/>
    </row>
    <row r="86" spans="1:7" ht="17.25" x14ac:dyDescent="0.3">
      <c r="A86" s="148" t="s">
        <v>330</v>
      </c>
      <c r="B86" s="139">
        <v>2019</v>
      </c>
      <c r="C86" s="139">
        <v>2020</v>
      </c>
      <c r="D86" s="139">
        <v>2021</v>
      </c>
      <c r="E86" s="139">
        <v>2022</v>
      </c>
      <c r="F86" s="139">
        <v>2023</v>
      </c>
      <c r="G86" s="139">
        <v>2024</v>
      </c>
    </row>
    <row r="87" spans="1:7" x14ac:dyDescent="0.25">
      <c r="A87" s="149" t="s">
        <v>308</v>
      </c>
      <c r="B87" s="150"/>
      <c r="C87" s="159"/>
      <c r="D87" s="159"/>
      <c r="E87" s="159"/>
      <c r="F87" s="159"/>
      <c r="G87" s="159"/>
    </row>
    <row r="88" spans="1:7" x14ac:dyDescent="0.25">
      <c r="A88" s="151" t="s">
        <v>309</v>
      </c>
      <c r="B88" s="150">
        <v>34000</v>
      </c>
      <c r="C88" s="150">
        <v>34000</v>
      </c>
      <c r="D88" s="150">
        <v>36400</v>
      </c>
      <c r="E88" s="150">
        <v>38500</v>
      </c>
      <c r="F88" s="150">
        <v>40200</v>
      </c>
      <c r="G88" s="150">
        <v>41700</v>
      </c>
    </row>
    <row r="89" spans="1:7" x14ac:dyDescent="0.25">
      <c r="A89" s="151" t="s">
        <v>310</v>
      </c>
      <c r="B89" s="137">
        <v>54900</v>
      </c>
      <c r="C89" s="137">
        <v>63100</v>
      </c>
      <c r="D89" s="137">
        <v>71200</v>
      </c>
      <c r="E89" s="137">
        <v>80000</v>
      </c>
      <c r="F89" s="137">
        <v>89300</v>
      </c>
      <c r="G89" s="137">
        <v>98600</v>
      </c>
    </row>
    <row r="90" spans="1:7" x14ac:dyDescent="0.25">
      <c r="A90" s="152" t="s">
        <v>311</v>
      </c>
      <c r="B90" s="140">
        <v>88900</v>
      </c>
      <c r="C90" s="140">
        <v>97100</v>
      </c>
      <c r="D90" s="140">
        <v>107600</v>
      </c>
      <c r="E90" s="140">
        <v>118500</v>
      </c>
      <c r="F90" s="140">
        <v>129500</v>
      </c>
      <c r="G90" s="140">
        <v>140300</v>
      </c>
    </row>
    <row r="91" spans="1:7" x14ac:dyDescent="0.25">
      <c r="A91" s="151" t="s">
        <v>312</v>
      </c>
      <c r="B91" s="137">
        <v>51200</v>
      </c>
      <c r="C91" s="137">
        <v>50500</v>
      </c>
      <c r="D91" s="137">
        <v>51700</v>
      </c>
      <c r="E91" s="137">
        <v>53000</v>
      </c>
      <c r="F91" s="137">
        <v>54500</v>
      </c>
      <c r="G91" s="137">
        <v>56700</v>
      </c>
    </row>
    <row r="92" spans="1:7" x14ac:dyDescent="0.25">
      <c r="A92" s="154" t="s">
        <v>313</v>
      </c>
      <c r="B92" s="137">
        <v>0</v>
      </c>
      <c r="C92" s="137">
        <v>0</v>
      </c>
      <c r="D92" s="137">
        <v>0</v>
      </c>
      <c r="E92" s="137">
        <v>0</v>
      </c>
      <c r="F92" s="137">
        <v>0</v>
      </c>
      <c r="G92" s="137">
        <v>0</v>
      </c>
    </row>
    <row r="93" spans="1:7" x14ac:dyDescent="0.25">
      <c r="A93" s="149" t="s">
        <v>314</v>
      </c>
      <c r="B93" s="140">
        <v>140100</v>
      </c>
      <c r="C93" s="140">
        <v>147600</v>
      </c>
      <c r="D93" s="140">
        <v>159300</v>
      </c>
      <c r="E93" s="140">
        <v>171500</v>
      </c>
      <c r="F93" s="140">
        <v>184000</v>
      </c>
      <c r="G93" s="140">
        <v>197000</v>
      </c>
    </row>
    <row r="94" spans="1:7" x14ac:dyDescent="0.25">
      <c r="A94" s="132"/>
      <c r="B94" s="150"/>
      <c r="C94" s="150"/>
      <c r="D94" s="150"/>
      <c r="E94" s="150"/>
      <c r="F94" s="150"/>
      <c r="G94" s="150"/>
    </row>
    <row r="95" spans="1:7" x14ac:dyDescent="0.25">
      <c r="A95" s="149" t="s">
        <v>315</v>
      </c>
      <c r="B95" s="150"/>
      <c r="C95" s="150"/>
      <c r="D95" s="150"/>
      <c r="E95" s="150"/>
      <c r="F95" s="150"/>
      <c r="G95" s="150"/>
    </row>
    <row r="96" spans="1:7" x14ac:dyDescent="0.25">
      <c r="A96" s="151" t="s">
        <v>316</v>
      </c>
      <c r="B96" s="137">
        <v>15800</v>
      </c>
      <c r="C96" s="137">
        <v>15800</v>
      </c>
      <c r="D96" s="137">
        <v>17200</v>
      </c>
      <c r="E96" s="137">
        <v>18800</v>
      </c>
      <c r="F96" s="137">
        <v>20500</v>
      </c>
      <c r="G96" s="137">
        <v>22300</v>
      </c>
    </row>
    <row r="97" spans="1:7" x14ac:dyDescent="0.25">
      <c r="A97" s="151" t="s">
        <v>317</v>
      </c>
      <c r="B97" s="137">
        <v>31900</v>
      </c>
      <c r="C97" s="137">
        <v>29800</v>
      </c>
      <c r="D97" s="137">
        <v>31200</v>
      </c>
      <c r="E97" s="137">
        <v>33000</v>
      </c>
      <c r="F97" s="137">
        <v>34900</v>
      </c>
      <c r="G97" s="137">
        <v>36800</v>
      </c>
    </row>
    <row r="98" spans="1:7" x14ac:dyDescent="0.25">
      <c r="A98" s="151" t="s">
        <v>329</v>
      </c>
      <c r="B98" s="137">
        <v>34400</v>
      </c>
      <c r="C98" s="137">
        <v>45400</v>
      </c>
      <c r="D98" s="137">
        <v>51300</v>
      </c>
      <c r="E98" s="137">
        <v>58300</v>
      </c>
      <c r="F98" s="137">
        <v>64800</v>
      </c>
      <c r="G98" s="137">
        <v>71300</v>
      </c>
    </row>
    <row r="99" spans="1:7" x14ac:dyDescent="0.25">
      <c r="A99" s="152" t="s">
        <v>319</v>
      </c>
      <c r="B99" s="140">
        <v>82100</v>
      </c>
      <c r="C99" s="140">
        <v>91000</v>
      </c>
      <c r="D99" s="140">
        <v>99700</v>
      </c>
      <c r="E99" s="140">
        <v>110100</v>
      </c>
      <c r="F99" s="140">
        <v>120200</v>
      </c>
      <c r="G99" s="140">
        <v>130400</v>
      </c>
    </row>
    <row r="100" spans="1:7" x14ac:dyDescent="0.25">
      <c r="A100" s="151" t="s">
        <v>320</v>
      </c>
      <c r="B100" s="137">
        <v>18100</v>
      </c>
      <c r="C100" s="137">
        <v>20500</v>
      </c>
      <c r="D100" s="137">
        <v>22500</v>
      </c>
      <c r="E100" s="137">
        <v>25100</v>
      </c>
      <c r="F100" s="137">
        <v>27500</v>
      </c>
      <c r="G100" s="137">
        <v>30000</v>
      </c>
    </row>
    <row r="101" spans="1:7" x14ac:dyDescent="0.25">
      <c r="A101" s="151" t="s">
        <v>321</v>
      </c>
      <c r="B101" s="137">
        <v>-9300</v>
      </c>
      <c r="C101" s="137">
        <v>-11200</v>
      </c>
      <c r="D101" s="137">
        <v>-11700</v>
      </c>
      <c r="E101" s="137">
        <v>-12600</v>
      </c>
      <c r="F101" s="137">
        <v>-13200</v>
      </c>
      <c r="G101" s="137">
        <v>-13800</v>
      </c>
    </row>
    <row r="102" spans="1:7" x14ac:dyDescent="0.25">
      <c r="A102" s="152" t="s">
        <v>322</v>
      </c>
      <c r="B102" s="140">
        <v>8800</v>
      </c>
      <c r="C102" s="140">
        <v>9300</v>
      </c>
      <c r="D102" s="140">
        <v>10800</v>
      </c>
      <c r="E102" s="140">
        <v>12500</v>
      </c>
      <c r="F102" s="140">
        <v>14300</v>
      </c>
      <c r="G102" s="140">
        <v>16200</v>
      </c>
    </row>
    <row r="103" spans="1:7" x14ac:dyDescent="0.25">
      <c r="A103" s="152" t="s">
        <v>323</v>
      </c>
      <c r="B103" s="140">
        <v>9200</v>
      </c>
      <c r="C103" s="140">
        <v>10300</v>
      </c>
      <c r="D103" s="140">
        <v>10900</v>
      </c>
      <c r="E103" s="140">
        <v>11500</v>
      </c>
      <c r="F103" s="140">
        <v>12200</v>
      </c>
      <c r="G103" s="140">
        <v>12700</v>
      </c>
    </row>
    <row r="104" spans="1:7" x14ac:dyDescent="0.25">
      <c r="A104" s="152" t="s">
        <v>324</v>
      </c>
      <c r="B104" s="140">
        <v>100100</v>
      </c>
      <c r="C104" s="140">
        <v>110600</v>
      </c>
      <c r="D104" s="140">
        <v>121400</v>
      </c>
      <c r="E104" s="140">
        <v>134100</v>
      </c>
      <c r="F104" s="140">
        <v>146700</v>
      </c>
      <c r="G104" s="140">
        <v>159300</v>
      </c>
    </row>
    <row r="105" spans="1:7" x14ac:dyDescent="0.25">
      <c r="A105" s="151"/>
      <c r="B105" s="150"/>
      <c r="C105" s="150"/>
      <c r="D105" s="150"/>
      <c r="E105" s="150"/>
      <c r="F105" s="150"/>
      <c r="G105" s="150"/>
    </row>
    <row r="106" spans="1:7" x14ac:dyDescent="0.25">
      <c r="A106" s="149" t="s">
        <v>325</v>
      </c>
      <c r="B106" s="153">
        <v>40000</v>
      </c>
      <c r="C106" s="153">
        <v>37000</v>
      </c>
      <c r="D106" s="153">
        <v>37900</v>
      </c>
      <c r="E106" s="153">
        <v>37400</v>
      </c>
      <c r="F106" s="153">
        <v>37300</v>
      </c>
      <c r="G106" s="153">
        <v>37700</v>
      </c>
    </row>
    <row r="107" spans="1:7" x14ac:dyDescent="0.25">
      <c r="A107" s="149" t="s">
        <v>0</v>
      </c>
      <c r="B107" s="153">
        <v>0</v>
      </c>
      <c r="C107" s="153">
        <v>0</v>
      </c>
      <c r="D107" s="153">
        <v>0</v>
      </c>
      <c r="E107" s="153">
        <v>0</v>
      </c>
      <c r="F107" s="153">
        <v>0</v>
      </c>
      <c r="G107" s="153">
        <v>0</v>
      </c>
    </row>
    <row r="108" spans="1:7" x14ac:dyDescent="0.25">
      <c r="A108" s="149" t="s">
        <v>326</v>
      </c>
      <c r="B108" s="153">
        <v>14000</v>
      </c>
      <c r="C108" s="153">
        <v>13000</v>
      </c>
      <c r="D108" s="153">
        <v>13300</v>
      </c>
      <c r="E108" s="153">
        <v>13100</v>
      </c>
      <c r="F108" s="153">
        <v>13100</v>
      </c>
      <c r="G108" s="153">
        <v>13200</v>
      </c>
    </row>
    <row r="109" spans="1:7" x14ac:dyDescent="0.25">
      <c r="A109" s="149" t="s">
        <v>177</v>
      </c>
      <c r="B109" s="153">
        <v>26000</v>
      </c>
      <c r="C109" s="153">
        <v>24000</v>
      </c>
      <c r="D109" s="153">
        <v>24600</v>
      </c>
      <c r="E109" s="153">
        <v>24300</v>
      </c>
      <c r="F109" s="153">
        <v>24200</v>
      </c>
      <c r="G109" s="153">
        <v>24500</v>
      </c>
    </row>
    <row r="110" spans="1:7" x14ac:dyDescent="0.25">
      <c r="A110" s="157"/>
      <c r="B110" s="158"/>
      <c r="C110" s="158"/>
      <c r="D110" s="158"/>
      <c r="E110" s="158"/>
      <c r="F110" s="158"/>
      <c r="G110" s="158"/>
    </row>
    <row r="111" spans="1:7" x14ac:dyDescent="0.25">
      <c r="A111" s="157"/>
      <c r="B111" s="158"/>
      <c r="C111" s="158"/>
      <c r="D111" s="158"/>
      <c r="E111" s="158"/>
      <c r="F111" s="158"/>
      <c r="G111" s="158"/>
    </row>
    <row r="112" spans="1:7" ht="17.25" x14ac:dyDescent="0.3">
      <c r="A112" s="148" t="s">
        <v>331</v>
      </c>
      <c r="B112" s="139">
        <v>2019</v>
      </c>
      <c r="C112" s="139">
        <v>2020</v>
      </c>
      <c r="D112" s="139">
        <v>2021</v>
      </c>
      <c r="E112" s="139">
        <v>2022</v>
      </c>
      <c r="F112" s="139">
        <v>2023</v>
      </c>
      <c r="G112" s="139">
        <v>2024</v>
      </c>
    </row>
    <row r="113" spans="1:7" x14ac:dyDescent="0.25">
      <c r="A113" s="149" t="s">
        <v>308</v>
      </c>
      <c r="B113" s="150"/>
      <c r="C113" s="159"/>
      <c r="D113" s="159"/>
      <c r="E113" s="159"/>
      <c r="F113" s="159"/>
      <c r="G113" s="159"/>
    </row>
    <row r="114" spans="1:7" x14ac:dyDescent="0.25">
      <c r="A114" s="151" t="s">
        <v>309</v>
      </c>
      <c r="B114" s="150">
        <v>14300</v>
      </c>
      <c r="C114" s="150">
        <v>17500</v>
      </c>
      <c r="D114" s="150">
        <v>19400</v>
      </c>
      <c r="E114" s="150">
        <v>21400</v>
      </c>
      <c r="F114" s="150">
        <v>22700</v>
      </c>
      <c r="G114" s="150">
        <v>24100</v>
      </c>
    </row>
    <row r="115" spans="1:7" x14ac:dyDescent="0.25">
      <c r="A115" s="151" t="s">
        <v>310</v>
      </c>
      <c r="B115" s="137">
        <v>44700</v>
      </c>
      <c r="C115" s="137">
        <v>52800</v>
      </c>
      <c r="D115" s="137">
        <v>63000</v>
      </c>
      <c r="E115" s="137">
        <v>73700</v>
      </c>
      <c r="F115" s="137">
        <v>84200</v>
      </c>
      <c r="G115" s="137">
        <v>93900</v>
      </c>
    </row>
    <row r="116" spans="1:7" x14ac:dyDescent="0.25">
      <c r="A116" s="152" t="s">
        <v>311</v>
      </c>
      <c r="B116" s="140">
        <v>59000</v>
      </c>
      <c r="C116" s="140">
        <v>70300</v>
      </c>
      <c r="D116" s="140">
        <v>82400</v>
      </c>
      <c r="E116" s="140">
        <v>95100</v>
      </c>
      <c r="F116" s="140">
        <v>106900</v>
      </c>
      <c r="G116" s="140">
        <v>118000</v>
      </c>
    </row>
    <row r="117" spans="1:7" x14ac:dyDescent="0.25">
      <c r="A117" s="151" t="s">
        <v>312</v>
      </c>
      <c r="B117" s="137">
        <v>20400</v>
      </c>
      <c r="C117" s="137">
        <v>20500</v>
      </c>
      <c r="D117" s="137">
        <v>22000</v>
      </c>
      <c r="E117" s="137">
        <v>24100</v>
      </c>
      <c r="F117" s="137">
        <v>26800</v>
      </c>
      <c r="G117" s="137">
        <v>30100</v>
      </c>
    </row>
    <row r="118" spans="1:7" x14ac:dyDescent="0.25">
      <c r="A118" s="154" t="s">
        <v>313</v>
      </c>
      <c r="B118" s="137">
        <v>0</v>
      </c>
      <c r="C118" s="137">
        <v>0</v>
      </c>
      <c r="D118" s="137">
        <v>0</v>
      </c>
      <c r="E118" s="137">
        <v>0</v>
      </c>
      <c r="F118" s="137">
        <v>0</v>
      </c>
      <c r="G118" s="137">
        <v>0</v>
      </c>
    </row>
    <row r="119" spans="1:7" x14ac:dyDescent="0.25">
      <c r="A119" s="149" t="s">
        <v>314</v>
      </c>
      <c r="B119" s="140">
        <v>79400</v>
      </c>
      <c r="C119" s="140">
        <v>90800</v>
      </c>
      <c r="D119" s="140">
        <v>104400</v>
      </c>
      <c r="E119" s="140">
        <v>119200</v>
      </c>
      <c r="F119" s="140">
        <v>133700</v>
      </c>
      <c r="G119" s="140">
        <v>148100</v>
      </c>
    </row>
    <row r="120" spans="1:7" x14ac:dyDescent="0.25">
      <c r="A120" s="132"/>
      <c r="B120" s="150"/>
      <c r="C120" s="150"/>
      <c r="D120" s="150"/>
      <c r="E120" s="150"/>
      <c r="F120" s="150"/>
      <c r="G120" s="150"/>
    </row>
    <row r="121" spans="1:7" x14ac:dyDescent="0.25">
      <c r="A121" s="149" t="s">
        <v>315</v>
      </c>
      <c r="B121" s="150"/>
      <c r="C121" s="150"/>
      <c r="D121" s="150"/>
      <c r="E121" s="150"/>
      <c r="F121" s="150"/>
      <c r="G121" s="150"/>
    </row>
    <row r="122" spans="1:7" x14ac:dyDescent="0.25">
      <c r="A122" s="151" t="s">
        <v>316</v>
      </c>
      <c r="B122" s="137">
        <v>22900</v>
      </c>
      <c r="C122" s="137">
        <v>28600</v>
      </c>
      <c r="D122" s="137">
        <v>35900</v>
      </c>
      <c r="E122" s="137">
        <v>44200</v>
      </c>
      <c r="F122" s="137">
        <v>53000</v>
      </c>
      <c r="G122" s="137">
        <v>65200</v>
      </c>
    </row>
    <row r="123" spans="1:7" x14ac:dyDescent="0.25">
      <c r="A123" s="151" t="s">
        <v>317</v>
      </c>
      <c r="B123" s="137">
        <v>400</v>
      </c>
      <c r="C123" s="137">
        <v>500</v>
      </c>
      <c r="D123" s="137">
        <v>500</v>
      </c>
      <c r="E123" s="137">
        <v>500</v>
      </c>
      <c r="F123" s="137">
        <v>500</v>
      </c>
      <c r="G123" s="137">
        <v>500</v>
      </c>
    </row>
    <row r="124" spans="1:7" x14ac:dyDescent="0.25">
      <c r="A124" s="151" t="s">
        <v>329</v>
      </c>
      <c r="B124" s="137">
        <v>10800</v>
      </c>
      <c r="C124" s="137">
        <v>11100</v>
      </c>
      <c r="D124" s="137">
        <v>12000</v>
      </c>
      <c r="E124" s="137">
        <v>13200</v>
      </c>
      <c r="F124" s="137">
        <v>14600</v>
      </c>
      <c r="G124" s="137">
        <v>15100</v>
      </c>
    </row>
    <row r="125" spans="1:7" x14ac:dyDescent="0.25">
      <c r="A125" s="152" t="s">
        <v>319</v>
      </c>
      <c r="B125" s="140">
        <v>34100</v>
      </c>
      <c r="C125" s="140">
        <v>40200</v>
      </c>
      <c r="D125" s="140">
        <v>48400</v>
      </c>
      <c r="E125" s="140">
        <v>57900</v>
      </c>
      <c r="F125" s="140">
        <v>68100</v>
      </c>
      <c r="G125" s="140">
        <v>80800</v>
      </c>
    </row>
    <row r="126" spans="1:7" x14ac:dyDescent="0.25">
      <c r="A126" s="151" t="s">
        <v>320</v>
      </c>
      <c r="B126" s="137">
        <v>8200</v>
      </c>
      <c r="C126" s="137">
        <v>10800</v>
      </c>
      <c r="D126" s="137">
        <v>11700</v>
      </c>
      <c r="E126" s="137">
        <v>12600</v>
      </c>
      <c r="F126" s="137">
        <v>12900</v>
      </c>
      <c r="G126" s="137">
        <v>13100</v>
      </c>
    </row>
    <row r="127" spans="1:7" x14ac:dyDescent="0.25">
      <c r="A127" s="151" t="s">
        <v>321</v>
      </c>
      <c r="B127" s="137">
        <v>-11200</v>
      </c>
      <c r="C127" s="137">
        <v>-12300</v>
      </c>
      <c r="D127" s="137">
        <v>-12600</v>
      </c>
      <c r="E127" s="137">
        <v>-12600</v>
      </c>
      <c r="F127" s="137">
        <v>-12000</v>
      </c>
      <c r="G127" s="137">
        <v>-11500</v>
      </c>
    </row>
    <row r="128" spans="1:7" x14ac:dyDescent="0.25">
      <c r="A128" s="152" t="s">
        <v>322</v>
      </c>
      <c r="B128" s="140">
        <v>-3000</v>
      </c>
      <c r="C128" s="140">
        <v>-1500</v>
      </c>
      <c r="D128" s="140">
        <v>-900</v>
      </c>
      <c r="E128" s="140">
        <v>0</v>
      </c>
      <c r="F128" s="140">
        <v>900</v>
      </c>
      <c r="G128" s="140">
        <v>1600</v>
      </c>
    </row>
    <row r="129" spans="1:7" x14ac:dyDescent="0.25">
      <c r="A129" s="152" t="s">
        <v>323</v>
      </c>
      <c r="B129" s="140">
        <v>21200</v>
      </c>
      <c r="C129" s="140">
        <v>23100</v>
      </c>
      <c r="D129" s="140">
        <v>24800</v>
      </c>
      <c r="E129" s="140">
        <v>26500</v>
      </c>
      <c r="F129" s="140">
        <v>28000</v>
      </c>
      <c r="G129" s="140">
        <v>29500</v>
      </c>
    </row>
    <row r="130" spans="1:7" x14ac:dyDescent="0.25">
      <c r="A130" s="152" t="s">
        <v>324</v>
      </c>
      <c r="B130" s="140">
        <v>52300</v>
      </c>
      <c r="C130" s="140">
        <v>61800</v>
      </c>
      <c r="D130" s="140">
        <v>72300</v>
      </c>
      <c r="E130" s="140">
        <v>84400</v>
      </c>
      <c r="F130" s="140">
        <v>97000</v>
      </c>
      <c r="G130" s="140">
        <v>111900</v>
      </c>
    </row>
    <row r="131" spans="1:7" x14ac:dyDescent="0.25">
      <c r="A131" s="151"/>
      <c r="B131" s="150"/>
      <c r="C131" s="150"/>
      <c r="D131" s="150"/>
      <c r="E131" s="150"/>
      <c r="F131" s="150"/>
      <c r="G131" s="150"/>
    </row>
    <row r="132" spans="1:7" x14ac:dyDescent="0.25">
      <c r="A132" s="149" t="s">
        <v>325</v>
      </c>
      <c r="B132" s="153">
        <v>27100</v>
      </c>
      <c r="C132" s="153">
        <v>29000</v>
      </c>
      <c r="D132" s="153">
        <v>32100</v>
      </c>
      <c r="E132" s="153">
        <v>34800</v>
      </c>
      <c r="F132" s="153">
        <v>36700</v>
      </c>
      <c r="G132" s="153">
        <v>36200</v>
      </c>
    </row>
    <row r="133" spans="1:7" x14ac:dyDescent="0.25">
      <c r="A133" s="149" t="s">
        <v>0</v>
      </c>
      <c r="B133" s="153">
        <v>0</v>
      </c>
      <c r="C133" s="153">
        <v>0</v>
      </c>
      <c r="D133" s="153">
        <v>0</v>
      </c>
      <c r="E133" s="153">
        <v>0</v>
      </c>
      <c r="F133" s="153">
        <v>0</v>
      </c>
      <c r="G133" s="153">
        <v>0</v>
      </c>
    </row>
    <row r="134" spans="1:7" x14ac:dyDescent="0.25">
      <c r="A134" s="149" t="s">
        <v>326</v>
      </c>
      <c r="B134" s="153">
        <v>9500</v>
      </c>
      <c r="C134" s="153">
        <v>10200</v>
      </c>
      <c r="D134" s="153">
        <v>11200</v>
      </c>
      <c r="E134" s="153">
        <v>12200</v>
      </c>
      <c r="F134" s="153">
        <v>12800</v>
      </c>
      <c r="G134" s="153">
        <v>12700</v>
      </c>
    </row>
    <row r="135" spans="1:7" x14ac:dyDescent="0.25">
      <c r="A135" s="149" t="s">
        <v>177</v>
      </c>
      <c r="B135" s="153">
        <v>17600</v>
      </c>
      <c r="C135" s="153">
        <v>18800</v>
      </c>
      <c r="D135" s="153">
        <v>20900</v>
      </c>
      <c r="E135" s="153">
        <v>22600</v>
      </c>
      <c r="F135" s="153">
        <v>23900</v>
      </c>
      <c r="G135" s="153">
        <v>23500</v>
      </c>
    </row>
    <row r="136" spans="1:7" x14ac:dyDescent="0.25">
      <c r="A136" s="157"/>
      <c r="B136" s="158"/>
      <c r="C136" s="158"/>
      <c r="D136" s="158"/>
      <c r="E136" s="158"/>
      <c r="F136" s="158"/>
      <c r="G136" s="158"/>
    </row>
    <row r="137" spans="1:7" x14ac:dyDescent="0.25">
      <c r="A137" s="157"/>
      <c r="B137" s="158"/>
      <c r="C137" s="158"/>
      <c r="D137" s="158"/>
      <c r="E137" s="158"/>
      <c r="F137" s="158"/>
      <c r="G137" s="158"/>
    </row>
    <row r="138" spans="1:7" ht="17.25" x14ac:dyDescent="0.3">
      <c r="A138" s="148" t="s">
        <v>15</v>
      </c>
      <c r="B138" s="139">
        <v>2019</v>
      </c>
      <c r="C138" s="139">
        <v>2020</v>
      </c>
      <c r="D138" s="139">
        <v>2021</v>
      </c>
      <c r="E138" s="139">
        <v>2022</v>
      </c>
      <c r="F138" s="139">
        <v>2023</v>
      </c>
      <c r="G138" s="139">
        <v>2024</v>
      </c>
    </row>
    <row r="139" spans="1:7" x14ac:dyDescent="0.25">
      <c r="A139" s="149" t="s">
        <v>308</v>
      </c>
      <c r="B139" s="150"/>
      <c r="C139" s="159"/>
      <c r="D139" s="159"/>
      <c r="E139" s="159"/>
      <c r="F139" s="159"/>
      <c r="G139" s="159"/>
    </row>
    <row r="140" spans="1:7" x14ac:dyDescent="0.25">
      <c r="A140" s="151" t="s">
        <v>309</v>
      </c>
      <c r="B140" s="150">
        <v>116700</v>
      </c>
      <c r="C140" s="150">
        <v>118000</v>
      </c>
      <c r="D140" s="150">
        <v>120000</v>
      </c>
      <c r="E140" s="150">
        <v>123000</v>
      </c>
      <c r="F140" s="150">
        <v>126000</v>
      </c>
      <c r="G140" s="150">
        <v>129000</v>
      </c>
    </row>
    <row r="141" spans="1:7" x14ac:dyDescent="0.25">
      <c r="A141" s="151" t="s">
        <v>310</v>
      </c>
      <c r="B141" s="137">
        <v>75700</v>
      </c>
      <c r="C141" s="137">
        <v>75000</v>
      </c>
      <c r="D141" s="137">
        <v>77000</v>
      </c>
      <c r="E141" s="137">
        <v>79000</v>
      </c>
      <c r="F141" s="137">
        <v>81000</v>
      </c>
      <c r="G141" s="137">
        <v>84000</v>
      </c>
    </row>
    <row r="142" spans="1:7" x14ac:dyDescent="0.25">
      <c r="A142" s="152" t="s">
        <v>311</v>
      </c>
      <c r="B142" s="140">
        <v>192400</v>
      </c>
      <c r="C142" s="140">
        <v>193000</v>
      </c>
      <c r="D142" s="140">
        <v>197000</v>
      </c>
      <c r="E142" s="140">
        <v>202000</v>
      </c>
      <c r="F142" s="140">
        <v>207000</v>
      </c>
      <c r="G142" s="140">
        <v>213000</v>
      </c>
    </row>
    <row r="143" spans="1:7" x14ac:dyDescent="0.25">
      <c r="A143" s="151" t="s">
        <v>312</v>
      </c>
      <c r="B143" s="137">
        <v>341200</v>
      </c>
      <c r="C143" s="137">
        <v>332800</v>
      </c>
      <c r="D143" s="137">
        <v>328900</v>
      </c>
      <c r="E143" s="137">
        <v>318600</v>
      </c>
      <c r="F143" s="137">
        <v>310300</v>
      </c>
      <c r="G143" s="137">
        <v>302400</v>
      </c>
    </row>
    <row r="144" spans="1:7" x14ac:dyDescent="0.25">
      <c r="A144" s="154" t="s">
        <v>313</v>
      </c>
      <c r="B144" s="137">
        <v>10400</v>
      </c>
      <c r="C144" s="137">
        <v>11200</v>
      </c>
      <c r="D144" s="137">
        <v>12100</v>
      </c>
      <c r="E144" s="137">
        <v>13200</v>
      </c>
      <c r="F144" s="137">
        <v>14500</v>
      </c>
      <c r="G144" s="137">
        <v>16000</v>
      </c>
    </row>
    <row r="145" spans="1:7" x14ac:dyDescent="0.25">
      <c r="A145" s="149" t="s">
        <v>314</v>
      </c>
      <c r="B145" s="140">
        <v>544000</v>
      </c>
      <c r="C145" s="140">
        <v>537000</v>
      </c>
      <c r="D145" s="140">
        <v>538000</v>
      </c>
      <c r="E145" s="140">
        <v>533800</v>
      </c>
      <c r="F145" s="140">
        <v>531800</v>
      </c>
      <c r="G145" s="140">
        <v>531400</v>
      </c>
    </row>
    <row r="146" spans="1:7" x14ac:dyDescent="0.25">
      <c r="A146" s="132"/>
      <c r="B146" s="150"/>
      <c r="C146" s="150"/>
      <c r="D146" s="150"/>
      <c r="E146" s="150"/>
      <c r="F146" s="150"/>
      <c r="G146" s="150"/>
    </row>
    <row r="147" spans="1:7" x14ac:dyDescent="0.25">
      <c r="A147" s="149" t="s">
        <v>315</v>
      </c>
      <c r="B147" s="150"/>
      <c r="C147" s="150"/>
      <c r="D147" s="150"/>
      <c r="E147" s="150"/>
      <c r="F147" s="150"/>
      <c r="G147" s="150"/>
    </row>
    <row r="148" spans="1:7" x14ac:dyDescent="0.25">
      <c r="A148" s="151" t="s">
        <v>316</v>
      </c>
      <c r="B148" s="137">
        <v>18300</v>
      </c>
      <c r="C148" s="137">
        <v>21400</v>
      </c>
      <c r="D148" s="137">
        <v>20700</v>
      </c>
      <c r="E148" s="137">
        <v>21200</v>
      </c>
      <c r="F148" s="137">
        <v>22900</v>
      </c>
      <c r="G148" s="137">
        <v>24600</v>
      </c>
    </row>
    <row r="149" spans="1:7" x14ac:dyDescent="0.25">
      <c r="A149" s="151" t="s">
        <v>317</v>
      </c>
      <c r="B149" s="137">
        <v>422000</v>
      </c>
      <c r="C149" s="137">
        <v>436400</v>
      </c>
      <c r="D149" s="137">
        <v>460800</v>
      </c>
      <c r="E149" s="137">
        <v>423400</v>
      </c>
      <c r="F149" s="137">
        <v>433600</v>
      </c>
      <c r="G149" s="137">
        <v>459200</v>
      </c>
    </row>
    <row r="150" spans="1:7" x14ac:dyDescent="0.25">
      <c r="A150" s="151" t="s">
        <v>318</v>
      </c>
      <c r="B150" s="137">
        <v>-23300</v>
      </c>
      <c r="C150" s="137">
        <v>-17800</v>
      </c>
      <c r="D150" s="137">
        <v>-29800</v>
      </c>
      <c r="E150" s="137">
        <v>-8900</v>
      </c>
      <c r="F150" s="137">
        <v>-11000</v>
      </c>
      <c r="G150" s="137">
        <v>-20400</v>
      </c>
    </row>
    <row r="151" spans="1:7" x14ac:dyDescent="0.25">
      <c r="A151" s="152" t="s">
        <v>319</v>
      </c>
      <c r="B151" s="140">
        <v>417000</v>
      </c>
      <c r="C151" s="140">
        <v>440000</v>
      </c>
      <c r="D151" s="140">
        <v>451700</v>
      </c>
      <c r="E151" s="140">
        <v>435700</v>
      </c>
      <c r="F151" s="140">
        <v>445500</v>
      </c>
      <c r="G151" s="140">
        <v>463400</v>
      </c>
    </row>
    <row r="152" spans="1:7" x14ac:dyDescent="0.25">
      <c r="A152" s="151" t="s">
        <v>320</v>
      </c>
      <c r="B152" s="137">
        <v>5700</v>
      </c>
      <c r="C152" s="137">
        <v>6100</v>
      </c>
      <c r="D152" s="137">
        <v>6300</v>
      </c>
      <c r="E152" s="137">
        <v>6500</v>
      </c>
      <c r="F152" s="137">
        <v>6600</v>
      </c>
      <c r="G152" s="137">
        <v>6900</v>
      </c>
    </row>
    <row r="153" spans="1:7" x14ac:dyDescent="0.25">
      <c r="A153" s="151" t="s">
        <v>321</v>
      </c>
      <c r="B153" s="137">
        <v>-2200</v>
      </c>
      <c r="C153" s="137">
        <v>-2100</v>
      </c>
      <c r="D153" s="137">
        <v>-1800</v>
      </c>
      <c r="E153" s="137">
        <v>-1600</v>
      </c>
      <c r="F153" s="137">
        <v>-1400</v>
      </c>
      <c r="G153" s="137">
        <v>-1400</v>
      </c>
    </row>
    <row r="154" spans="1:7" x14ac:dyDescent="0.25">
      <c r="A154" s="152" t="s">
        <v>322</v>
      </c>
      <c r="B154" s="140">
        <v>3500</v>
      </c>
      <c r="C154" s="140">
        <v>4000</v>
      </c>
      <c r="D154" s="140">
        <v>4500</v>
      </c>
      <c r="E154" s="140">
        <v>4900</v>
      </c>
      <c r="F154" s="140">
        <v>5200</v>
      </c>
      <c r="G154" s="140">
        <v>5500</v>
      </c>
    </row>
    <row r="155" spans="1:7" x14ac:dyDescent="0.25">
      <c r="A155" s="152" t="s">
        <v>323</v>
      </c>
      <c r="B155" s="140">
        <v>10800</v>
      </c>
      <c r="C155" s="140">
        <v>11600</v>
      </c>
      <c r="D155" s="140">
        <v>12200</v>
      </c>
      <c r="E155" s="140">
        <v>12700</v>
      </c>
      <c r="F155" s="140">
        <v>13400</v>
      </c>
      <c r="G155" s="140">
        <v>13900</v>
      </c>
    </row>
    <row r="156" spans="1:7" x14ac:dyDescent="0.25">
      <c r="A156" s="152" t="s">
        <v>324</v>
      </c>
      <c r="B156" s="140">
        <v>431300</v>
      </c>
      <c r="C156" s="140">
        <v>455600</v>
      </c>
      <c r="D156" s="140">
        <v>468400</v>
      </c>
      <c r="E156" s="140">
        <v>453300</v>
      </c>
      <c r="F156" s="140">
        <v>464100</v>
      </c>
      <c r="G156" s="140">
        <v>482800</v>
      </c>
    </row>
    <row r="157" spans="1:7" x14ac:dyDescent="0.25">
      <c r="A157" s="151"/>
      <c r="B157" s="150"/>
      <c r="C157" s="150"/>
      <c r="D157" s="150"/>
      <c r="E157" s="150"/>
      <c r="F157" s="150"/>
      <c r="G157" s="150"/>
    </row>
    <row r="158" spans="1:7" x14ac:dyDescent="0.25">
      <c r="A158" s="149" t="s">
        <v>325</v>
      </c>
      <c r="B158" s="153">
        <v>112700</v>
      </c>
      <c r="C158" s="153">
        <v>81400</v>
      </c>
      <c r="D158" s="153">
        <v>69600</v>
      </c>
      <c r="E158" s="153">
        <v>80500</v>
      </c>
      <c r="F158" s="153">
        <v>67700</v>
      </c>
      <c r="G158" s="153">
        <v>48600</v>
      </c>
    </row>
    <row r="159" spans="1:7" x14ac:dyDescent="0.25">
      <c r="A159" s="149" t="s">
        <v>0</v>
      </c>
      <c r="B159" s="153">
        <v>0</v>
      </c>
      <c r="C159" s="153">
        <v>0</v>
      </c>
      <c r="D159" s="153">
        <v>0</v>
      </c>
      <c r="E159" s="153">
        <v>0</v>
      </c>
      <c r="F159" s="153">
        <v>0</v>
      </c>
      <c r="G159" s="153">
        <v>0</v>
      </c>
    </row>
    <row r="160" spans="1:7" x14ac:dyDescent="0.25">
      <c r="A160" s="149" t="s">
        <v>326</v>
      </c>
      <c r="B160" s="153">
        <v>39400</v>
      </c>
      <c r="C160" s="153">
        <v>28500</v>
      </c>
      <c r="D160" s="153">
        <v>24400</v>
      </c>
      <c r="E160" s="153">
        <v>28200</v>
      </c>
      <c r="F160" s="153">
        <v>23700</v>
      </c>
      <c r="G160" s="153">
        <v>17000</v>
      </c>
    </row>
    <row r="161" spans="1:7" x14ac:dyDescent="0.25">
      <c r="A161" s="149" t="s">
        <v>177</v>
      </c>
      <c r="B161" s="153">
        <v>73300</v>
      </c>
      <c r="C161" s="153">
        <v>52900</v>
      </c>
      <c r="D161" s="153">
        <v>45200</v>
      </c>
      <c r="E161" s="153">
        <v>52300</v>
      </c>
      <c r="F161" s="153">
        <v>44000</v>
      </c>
      <c r="G161" s="153">
        <v>31600</v>
      </c>
    </row>
    <row r="162" spans="1:7" x14ac:dyDescent="0.25">
      <c r="A162" s="161"/>
      <c r="B162" s="156"/>
      <c r="C162" s="156"/>
      <c r="D162" s="156"/>
      <c r="E162" s="156"/>
      <c r="F162" s="156"/>
      <c r="G162" s="156"/>
    </row>
    <row r="163" spans="1:7" x14ac:dyDescent="0.25">
      <c r="A163" s="161"/>
      <c r="B163" s="156"/>
      <c r="C163" s="156"/>
      <c r="D163" s="156"/>
      <c r="E163" s="156"/>
      <c r="F163" s="156"/>
      <c r="G163" s="156"/>
    </row>
    <row r="164" spans="1:7" ht="17.25" x14ac:dyDescent="0.3">
      <c r="A164" s="148" t="s">
        <v>332</v>
      </c>
      <c r="B164" s="139">
        <v>2019</v>
      </c>
      <c r="C164" s="139">
        <v>2020</v>
      </c>
      <c r="D164" s="139">
        <v>2021</v>
      </c>
      <c r="E164" s="139">
        <v>2022</v>
      </c>
      <c r="F164" s="139">
        <v>2023</v>
      </c>
      <c r="G164" s="139">
        <v>2024</v>
      </c>
    </row>
    <row r="165" spans="1:7" x14ac:dyDescent="0.25">
      <c r="A165" s="149" t="s">
        <v>333</v>
      </c>
      <c r="B165" s="153">
        <v>0</v>
      </c>
      <c r="C165" s="153">
        <v>0</v>
      </c>
      <c r="D165" s="153">
        <v>0</v>
      </c>
      <c r="E165" s="153">
        <v>0</v>
      </c>
      <c r="F165" s="153">
        <v>0</v>
      </c>
      <c r="G165" s="153">
        <v>0</v>
      </c>
    </row>
    <row r="166" spans="1:7" x14ac:dyDescent="0.25">
      <c r="A166" s="149" t="s">
        <v>324</v>
      </c>
      <c r="B166" s="153">
        <v>0</v>
      </c>
      <c r="C166" s="153">
        <v>0</v>
      </c>
      <c r="D166" s="153">
        <v>0</v>
      </c>
      <c r="E166" s="153">
        <v>0</v>
      </c>
      <c r="F166" s="153">
        <v>0</v>
      </c>
      <c r="G166" s="153">
        <v>0</v>
      </c>
    </row>
    <row r="167" spans="1:7" x14ac:dyDescent="0.25">
      <c r="A167" s="149" t="s">
        <v>325</v>
      </c>
      <c r="B167" s="153">
        <v>0</v>
      </c>
      <c r="C167" s="153">
        <v>0</v>
      </c>
      <c r="D167" s="153">
        <v>0</v>
      </c>
      <c r="E167" s="153">
        <v>0</v>
      </c>
      <c r="F167" s="153">
        <v>0</v>
      </c>
      <c r="G167" s="153">
        <v>0</v>
      </c>
    </row>
    <row r="168" spans="1:7" x14ac:dyDescent="0.25">
      <c r="A168" s="149" t="s">
        <v>0</v>
      </c>
      <c r="B168" s="153">
        <v>18000.000000000004</v>
      </c>
      <c r="C168" s="153">
        <v>18000.000000000004</v>
      </c>
      <c r="D168" s="153">
        <v>18000.000000000004</v>
      </c>
      <c r="E168" s="153">
        <v>18000.000000000004</v>
      </c>
      <c r="F168" s="153">
        <v>18000.000000000004</v>
      </c>
      <c r="G168" s="153">
        <v>7375.0000000000018</v>
      </c>
    </row>
    <row r="169" spans="1:7" x14ac:dyDescent="0.25">
      <c r="A169" s="149" t="s">
        <v>326</v>
      </c>
      <c r="B169" s="140">
        <v>-6200</v>
      </c>
      <c r="C169" s="140">
        <v>-6400</v>
      </c>
      <c r="D169" s="140">
        <v>-6300</v>
      </c>
      <c r="E169" s="140">
        <v>-6400</v>
      </c>
      <c r="F169" s="140">
        <v>-6300</v>
      </c>
      <c r="G169" s="140">
        <v>-2600</v>
      </c>
    </row>
    <row r="170" spans="1:7" x14ac:dyDescent="0.25">
      <c r="A170" s="149" t="s">
        <v>177</v>
      </c>
      <c r="B170" s="153">
        <v>-11800.000000000004</v>
      </c>
      <c r="C170" s="153">
        <v>-11600.000000000004</v>
      </c>
      <c r="D170" s="153">
        <v>-11700.000000000004</v>
      </c>
      <c r="E170" s="153">
        <v>-11600.000000000004</v>
      </c>
      <c r="F170" s="153">
        <v>-11700.000000000004</v>
      </c>
      <c r="G170" s="153">
        <v>-4775.0000000000018</v>
      </c>
    </row>
    <row r="171" spans="1:7" x14ac:dyDescent="0.25">
      <c r="B171" s="162"/>
      <c r="C171" s="162"/>
      <c r="D171" s="162"/>
      <c r="E171" s="162"/>
      <c r="F171" s="162"/>
      <c r="G171" s="162"/>
    </row>
    <row r="172" spans="1:7" x14ac:dyDescent="0.25">
      <c r="B172" s="162"/>
      <c r="C172" s="162"/>
      <c r="D172" s="162"/>
      <c r="E172" s="162"/>
      <c r="F172" s="162"/>
      <c r="G172" s="162"/>
    </row>
    <row r="173" spans="1:7" x14ac:dyDescent="0.25">
      <c r="B173" s="162"/>
      <c r="C173" s="162"/>
      <c r="D173" s="162"/>
      <c r="E173" s="162"/>
      <c r="F173" s="162"/>
      <c r="G173" s="162"/>
    </row>
    <row r="174" spans="1:7" x14ac:dyDescent="0.25">
      <c r="B174" s="162"/>
      <c r="C174" s="162"/>
      <c r="D174" s="162"/>
      <c r="E174" s="162"/>
      <c r="F174" s="162"/>
      <c r="G174" s="162"/>
    </row>
  </sheetData>
  <mergeCells count="3">
    <mergeCell ref="A1:G1"/>
    <mergeCell ref="A2:G2"/>
    <mergeCell ref="A4:G4"/>
  </mergeCells>
  <hyperlinks>
    <hyperlink ref="N1" location="'Navigation &amp; Instructions'!A1" display="Navigation" xr:uid="{00000000-0004-0000-1700-000000000000}"/>
  </hyperlinks>
  <pageMargins left="0.7" right="0.7" top="0.75" bottom="0.75" header="0.3" footer="0.3"/>
  <pageSetup orientation="portrait" horizontalDpi="200" verticalDpi="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A1:N93"/>
  <sheetViews>
    <sheetView workbookViewId="0">
      <selection activeCell="N1" sqref="N1"/>
    </sheetView>
  </sheetViews>
  <sheetFormatPr defaultRowHeight="15" x14ac:dyDescent="0.25"/>
  <cols>
    <col min="1" max="1" width="31.140625" style="147" customWidth="1"/>
    <col min="2" max="7" width="11" style="147" customWidth="1"/>
    <col min="14" max="14" width="10" customWidth="1"/>
  </cols>
  <sheetData>
    <row r="1" spans="1:14" x14ac:dyDescent="0.25">
      <c r="A1" s="343" t="s">
        <v>305</v>
      </c>
      <c r="B1" s="343"/>
      <c r="C1" s="343"/>
      <c r="D1" s="343"/>
      <c r="E1" s="343"/>
      <c r="F1" s="343"/>
      <c r="G1" s="343"/>
      <c r="N1" s="304" t="s">
        <v>542</v>
      </c>
    </row>
    <row r="2" spans="1:14" x14ac:dyDescent="0.25">
      <c r="A2" s="343" t="s">
        <v>44</v>
      </c>
      <c r="B2" s="343"/>
      <c r="C2" s="343"/>
      <c r="D2" s="343"/>
      <c r="E2" s="343"/>
      <c r="F2" s="343"/>
      <c r="G2" s="343"/>
    </row>
    <row r="3" spans="1:14" x14ac:dyDescent="0.25">
      <c r="A3" s="344" t="s">
        <v>334</v>
      </c>
      <c r="B3" s="344"/>
      <c r="C3" s="344"/>
      <c r="D3" s="344"/>
      <c r="E3" s="344"/>
      <c r="F3" s="344"/>
      <c r="G3" s="344"/>
    </row>
    <row r="4" spans="1:14" x14ac:dyDescent="0.25">
      <c r="A4" s="163"/>
      <c r="B4" s="163"/>
      <c r="C4" s="163"/>
      <c r="D4" s="163"/>
      <c r="E4" s="163"/>
      <c r="F4" s="163"/>
      <c r="G4" s="163"/>
    </row>
    <row r="5" spans="1:14" x14ac:dyDescent="0.25">
      <c r="A5" s="146" t="s">
        <v>307</v>
      </c>
      <c r="B5" s="163"/>
      <c r="C5" s="163"/>
      <c r="D5" s="163"/>
      <c r="E5" s="163"/>
      <c r="F5" s="163"/>
      <c r="G5" s="163"/>
    </row>
    <row r="6" spans="1:14" x14ac:dyDescent="0.25">
      <c r="A6" s="157"/>
      <c r="B6" s="157"/>
      <c r="C6" s="157"/>
      <c r="D6" s="157"/>
      <c r="E6" s="157"/>
      <c r="F6" s="157"/>
      <c r="G6" s="157"/>
    </row>
    <row r="7" spans="1:14" ht="17.25" x14ac:dyDescent="0.3">
      <c r="A7" s="148" t="s">
        <v>1</v>
      </c>
      <c r="B7" s="139">
        <v>2019</v>
      </c>
      <c r="C7" s="139">
        <v>2020</v>
      </c>
      <c r="D7" s="139">
        <v>2021</v>
      </c>
      <c r="E7" s="139">
        <v>2022</v>
      </c>
      <c r="F7" s="139">
        <v>2023</v>
      </c>
      <c r="G7" s="139">
        <v>2024</v>
      </c>
    </row>
    <row r="8" spans="1:14" x14ac:dyDescent="0.25">
      <c r="A8" s="164" t="s">
        <v>335</v>
      </c>
      <c r="B8" s="165">
        <v>1022230</v>
      </c>
      <c r="C8" s="165">
        <v>1046640</v>
      </c>
      <c r="D8" s="165">
        <v>1067190</v>
      </c>
      <c r="E8" s="165">
        <v>1100600</v>
      </c>
      <c r="F8" s="165">
        <v>1140470</v>
      </c>
      <c r="G8" s="165">
        <v>1172530</v>
      </c>
    </row>
    <row r="9" spans="1:14" x14ac:dyDescent="0.25">
      <c r="A9" s="164" t="s">
        <v>336</v>
      </c>
      <c r="B9" s="165">
        <v>6133380</v>
      </c>
      <c r="C9" s="165">
        <v>6279840</v>
      </c>
      <c r="D9" s="165">
        <v>6403140</v>
      </c>
      <c r="E9" s="165">
        <v>6603600</v>
      </c>
      <c r="F9" s="165">
        <v>6842820</v>
      </c>
      <c r="G9" s="165">
        <v>7035180</v>
      </c>
    </row>
    <row r="10" spans="1:14" x14ac:dyDescent="0.25">
      <c r="A10" s="164" t="s">
        <v>337</v>
      </c>
      <c r="B10" s="165">
        <v>3066690</v>
      </c>
      <c r="C10" s="165">
        <v>3139920</v>
      </c>
      <c r="D10" s="165">
        <v>3201570</v>
      </c>
      <c r="E10" s="165">
        <v>3301800</v>
      </c>
      <c r="F10" s="165">
        <v>3421410</v>
      </c>
      <c r="G10" s="165">
        <v>3517590</v>
      </c>
    </row>
    <row r="11" spans="1:14" x14ac:dyDescent="0.25">
      <c r="A11" s="132" t="s">
        <v>338</v>
      </c>
      <c r="B11" s="165">
        <v>10222300</v>
      </c>
      <c r="C11" s="165">
        <v>10466400</v>
      </c>
      <c r="D11" s="165">
        <v>10671900</v>
      </c>
      <c r="E11" s="165">
        <v>11006000</v>
      </c>
      <c r="F11" s="165">
        <v>11404700</v>
      </c>
      <c r="G11" s="165">
        <v>11725300</v>
      </c>
    </row>
    <row r="12" spans="1:14" x14ac:dyDescent="0.25">
      <c r="A12" s="132" t="s">
        <v>339</v>
      </c>
      <c r="B12" s="165">
        <v>1878100</v>
      </c>
      <c r="C12" s="165">
        <v>2128200</v>
      </c>
      <c r="D12" s="165">
        <v>2515900</v>
      </c>
      <c r="E12" s="165">
        <v>3057800</v>
      </c>
      <c r="F12" s="165">
        <v>3777900</v>
      </c>
      <c r="G12" s="165">
        <v>4872200</v>
      </c>
    </row>
    <row r="13" spans="1:14" x14ac:dyDescent="0.25">
      <c r="A13" s="132" t="s">
        <v>340</v>
      </c>
      <c r="B13" s="165">
        <v>0</v>
      </c>
      <c r="C13" s="165">
        <v>0</v>
      </c>
      <c r="D13" s="165">
        <v>0</v>
      </c>
      <c r="E13" s="165">
        <v>0</v>
      </c>
      <c r="F13" s="165">
        <v>0</v>
      </c>
      <c r="G13" s="165">
        <v>0</v>
      </c>
    </row>
    <row r="14" spans="1:14" x14ac:dyDescent="0.25">
      <c r="A14" s="139" t="s">
        <v>341</v>
      </c>
      <c r="B14" s="166">
        <v>12100400</v>
      </c>
      <c r="C14" s="166">
        <v>12594600</v>
      </c>
      <c r="D14" s="166">
        <v>13187800</v>
      </c>
      <c r="E14" s="166">
        <v>14063800</v>
      </c>
      <c r="F14" s="166">
        <v>15182600</v>
      </c>
      <c r="G14" s="166">
        <v>16597500</v>
      </c>
    </row>
    <row r="15" spans="1:14" x14ac:dyDescent="0.25">
      <c r="A15" s="132"/>
      <c r="B15" s="165"/>
      <c r="C15" s="165"/>
      <c r="D15" s="165"/>
      <c r="E15" s="165"/>
      <c r="F15" s="165"/>
      <c r="G15" s="165"/>
    </row>
    <row r="16" spans="1:14" x14ac:dyDescent="0.25">
      <c r="A16" s="132" t="s">
        <v>342</v>
      </c>
      <c r="B16" s="165">
        <v>11231200</v>
      </c>
      <c r="C16" s="165">
        <v>11716000</v>
      </c>
      <c r="D16" s="165">
        <v>12299000</v>
      </c>
      <c r="E16" s="165">
        <v>13160200</v>
      </c>
      <c r="F16" s="165">
        <v>14280300</v>
      </c>
      <c r="G16" s="165">
        <v>15856500</v>
      </c>
    </row>
    <row r="17" spans="1:7" x14ac:dyDescent="0.25">
      <c r="A17" s="132" t="s">
        <v>343</v>
      </c>
      <c r="B17" s="165">
        <v>225000</v>
      </c>
      <c r="C17" s="165">
        <v>225000</v>
      </c>
      <c r="D17" s="165">
        <v>225000</v>
      </c>
      <c r="E17" s="165">
        <v>225000</v>
      </c>
      <c r="F17" s="165">
        <v>225000</v>
      </c>
      <c r="G17" s="165">
        <v>75000</v>
      </c>
    </row>
    <row r="18" spans="1:7" x14ac:dyDescent="0.25">
      <c r="A18" s="139" t="s">
        <v>215</v>
      </c>
      <c r="B18" s="166">
        <v>11456200</v>
      </c>
      <c r="C18" s="166">
        <v>11941000</v>
      </c>
      <c r="D18" s="166">
        <v>12524000</v>
      </c>
      <c r="E18" s="166">
        <v>13385200</v>
      </c>
      <c r="F18" s="166">
        <v>14505300</v>
      </c>
      <c r="G18" s="166">
        <v>15931500</v>
      </c>
    </row>
    <row r="19" spans="1:7" x14ac:dyDescent="0.25">
      <c r="A19" s="132"/>
      <c r="B19" s="165"/>
      <c r="C19" s="165"/>
      <c r="D19" s="165"/>
      <c r="E19" s="165"/>
      <c r="F19" s="165"/>
      <c r="G19" s="165"/>
    </row>
    <row r="20" spans="1:7" x14ac:dyDescent="0.25">
      <c r="A20" s="139" t="s">
        <v>344</v>
      </c>
      <c r="B20" s="166">
        <v>644200</v>
      </c>
      <c r="C20" s="166">
        <v>653600</v>
      </c>
      <c r="D20" s="166">
        <v>663800</v>
      </c>
      <c r="E20" s="166">
        <v>678600</v>
      </c>
      <c r="F20" s="166">
        <v>677300</v>
      </c>
      <c r="G20" s="166">
        <v>666000</v>
      </c>
    </row>
    <row r="21" spans="1:7" x14ac:dyDescent="0.25">
      <c r="A21" s="167"/>
      <c r="B21" s="168"/>
      <c r="C21" s="168"/>
      <c r="D21" s="168"/>
      <c r="E21" s="168"/>
      <c r="F21" s="168"/>
      <c r="G21" s="168"/>
    </row>
    <row r="22" spans="1:7" x14ac:dyDescent="0.25">
      <c r="A22" s="139" t="s">
        <v>345</v>
      </c>
      <c r="B22" s="169">
        <v>3.38</v>
      </c>
      <c r="C22" s="169">
        <v>3.33</v>
      </c>
      <c r="D22" s="169">
        <v>3.24</v>
      </c>
      <c r="E22" s="169">
        <v>3.12</v>
      </c>
      <c r="F22" s="169">
        <v>3.06</v>
      </c>
      <c r="G22" s="169">
        <v>2.87</v>
      </c>
    </row>
    <row r="23" spans="1:7" x14ac:dyDescent="0.25">
      <c r="A23" s="139" t="s">
        <v>346</v>
      </c>
      <c r="B23" s="169">
        <v>0.34927041291524369</v>
      </c>
      <c r="C23" s="169">
        <v>0.34424724602203183</v>
      </c>
      <c r="D23" s="169">
        <v>0.33895751732449531</v>
      </c>
      <c r="E23" s="169">
        <v>0.33156498673740054</v>
      </c>
      <c r="F23" s="169">
        <v>0.33220138786357595</v>
      </c>
      <c r="G23" s="169">
        <v>0.11261261261261261</v>
      </c>
    </row>
    <row r="24" spans="1:7" x14ac:dyDescent="0.25">
      <c r="A24" s="157"/>
      <c r="B24" s="157"/>
      <c r="C24" s="157"/>
      <c r="D24" s="157"/>
      <c r="E24" s="157"/>
      <c r="F24" s="157"/>
      <c r="G24" s="157"/>
    </row>
    <row r="25" spans="1:7" ht="17.25" x14ac:dyDescent="0.3">
      <c r="A25" s="148" t="s">
        <v>347</v>
      </c>
      <c r="B25" s="139">
        <v>2019</v>
      </c>
      <c r="C25" s="139">
        <v>2020</v>
      </c>
      <c r="D25" s="139">
        <v>2021</v>
      </c>
      <c r="E25" s="139">
        <v>2022</v>
      </c>
      <c r="F25" s="139">
        <v>2023</v>
      </c>
      <c r="G25" s="139">
        <v>2024</v>
      </c>
    </row>
    <row r="26" spans="1:7" x14ac:dyDescent="0.25">
      <c r="A26" s="132" t="s">
        <v>348</v>
      </c>
      <c r="B26" s="165">
        <v>365100</v>
      </c>
      <c r="C26" s="165">
        <v>457300</v>
      </c>
      <c r="D26" s="165">
        <v>459700</v>
      </c>
      <c r="E26" s="165">
        <v>532900</v>
      </c>
      <c r="F26" s="165">
        <v>608800</v>
      </c>
      <c r="G26" s="165">
        <v>687600</v>
      </c>
    </row>
    <row r="27" spans="1:7" x14ac:dyDescent="0.25">
      <c r="A27" s="132" t="s">
        <v>339</v>
      </c>
      <c r="B27" s="165">
        <v>1878100</v>
      </c>
      <c r="C27" s="165">
        <v>2128200</v>
      </c>
      <c r="D27" s="165">
        <v>2515900</v>
      </c>
      <c r="E27" s="165">
        <v>3057800</v>
      </c>
      <c r="F27" s="165">
        <v>3777900</v>
      </c>
      <c r="G27" s="165">
        <v>4872200</v>
      </c>
    </row>
    <row r="28" spans="1:7" x14ac:dyDescent="0.25">
      <c r="A28" s="132" t="s">
        <v>340</v>
      </c>
      <c r="B28" s="165">
        <v>0</v>
      </c>
      <c r="C28" s="165">
        <v>0</v>
      </c>
      <c r="D28" s="165">
        <v>0</v>
      </c>
      <c r="E28" s="165">
        <v>0</v>
      </c>
      <c r="F28" s="165">
        <v>0</v>
      </c>
      <c r="G28" s="165">
        <v>0</v>
      </c>
    </row>
    <row r="29" spans="1:7" x14ac:dyDescent="0.25">
      <c r="A29" s="139" t="s">
        <v>341</v>
      </c>
      <c r="B29" s="166">
        <v>2243200</v>
      </c>
      <c r="C29" s="166">
        <v>2585500</v>
      </c>
      <c r="D29" s="166">
        <v>2975600</v>
      </c>
      <c r="E29" s="166">
        <v>3590700</v>
      </c>
      <c r="F29" s="166">
        <v>4386700</v>
      </c>
      <c r="G29" s="166">
        <v>5559800</v>
      </c>
    </row>
    <row r="30" spans="1:7" x14ac:dyDescent="0.25">
      <c r="A30" s="132"/>
      <c r="B30" s="165"/>
      <c r="C30" s="165"/>
      <c r="D30" s="165"/>
      <c r="E30" s="165"/>
      <c r="F30" s="165"/>
      <c r="G30" s="165"/>
    </row>
    <row r="31" spans="1:7" x14ac:dyDescent="0.25">
      <c r="A31" s="132" t="s">
        <v>342</v>
      </c>
      <c r="B31" s="165">
        <v>2086200</v>
      </c>
      <c r="C31" s="165">
        <v>2417400</v>
      </c>
      <c r="D31" s="165">
        <v>2797100</v>
      </c>
      <c r="E31" s="165">
        <v>3398700</v>
      </c>
      <c r="F31" s="165">
        <v>4198300</v>
      </c>
      <c r="G31" s="165">
        <v>5385700</v>
      </c>
    </row>
    <row r="32" spans="1:7" x14ac:dyDescent="0.25">
      <c r="A32" s="139" t="s">
        <v>215</v>
      </c>
      <c r="B32" s="166">
        <v>2086200</v>
      </c>
      <c r="C32" s="166">
        <v>2417400</v>
      </c>
      <c r="D32" s="166">
        <v>2797100</v>
      </c>
      <c r="E32" s="166">
        <v>3398700</v>
      </c>
      <c r="F32" s="166">
        <v>4198300</v>
      </c>
      <c r="G32" s="166">
        <v>5385700</v>
      </c>
    </row>
    <row r="33" spans="1:7" x14ac:dyDescent="0.25">
      <c r="A33" s="132"/>
      <c r="B33" s="165"/>
      <c r="C33" s="165"/>
      <c r="D33" s="165"/>
      <c r="E33" s="165"/>
      <c r="F33" s="165"/>
      <c r="G33" s="165"/>
    </row>
    <row r="34" spans="1:7" x14ac:dyDescent="0.25">
      <c r="A34" s="139" t="s">
        <v>344</v>
      </c>
      <c r="B34" s="166">
        <v>157000</v>
      </c>
      <c r="C34" s="166">
        <v>168100</v>
      </c>
      <c r="D34" s="166">
        <v>178500</v>
      </c>
      <c r="E34" s="166">
        <v>192000</v>
      </c>
      <c r="F34" s="166">
        <v>188400</v>
      </c>
      <c r="G34" s="166">
        <v>174100</v>
      </c>
    </row>
    <row r="35" spans="1:7" x14ac:dyDescent="0.25">
      <c r="A35" s="157"/>
      <c r="B35" s="170"/>
      <c r="C35" s="170"/>
      <c r="D35" s="170"/>
      <c r="E35" s="170"/>
      <c r="F35" s="170"/>
      <c r="G35" s="170"/>
    </row>
    <row r="36" spans="1:7" ht="17.25" x14ac:dyDescent="0.3">
      <c r="A36" s="148" t="s">
        <v>328</v>
      </c>
      <c r="B36" s="139">
        <v>2019</v>
      </c>
      <c r="C36" s="139">
        <v>2020</v>
      </c>
      <c r="D36" s="139">
        <v>2021</v>
      </c>
      <c r="E36" s="139">
        <v>2022</v>
      </c>
      <c r="F36" s="139">
        <v>2023</v>
      </c>
      <c r="G36" s="139">
        <v>2024</v>
      </c>
    </row>
    <row r="37" spans="1:7" x14ac:dyDescent="0.25">
      <c r="A37" s="132" t="s">
        <v>348</v>
      </c>
      <c r="B37" s="165">
        <v>1929200</v>
      </c>
      <c r="C37" s="165">
        <v>2001900</v>
      </c>
      <c r="D37" s="165">
        <v>2102300</v>
      </c>
      <c r="E37" s="165">
        <v>2237100</v>
      </c>
      <c r="F37" s="165">
        <v>2406800</v>
      </c>
      <c r="G37" s="165">
        <v>2617100</v>
      </c>
    </row>
    <row r="38" spans="1:7" x14ac:dyDescent="0.25">
      <c r="A38" s="132" t="s">
        <v>340</v>
      </c>
      <c r="B38" s="165">
        <v>0</v>
      </c>
      <c r="C38" s="165">
        <v>0</v>
      </c>
      <c r="D38" s="165">
        <v>0</v>
      </c>
      <c r="E38" s="165">
        <v>0</v>
      </c>
      <c r="F38" s="165">
        <v>0</v>
      </c>
      <c r="G38" s="165">
        <v>0</v>
      </c>
    </row>
    <row r="39" spans="1:7" x14ac:dyDescent="0.25">
      <c r="A39" s="139" t="s">
        <v>341</v>
      </c>
      <c r="B39" s="166">
        <v>1929200</v>
      </c>
      <c r="C39" s="166">
        <v>2001900</v>
      </c>
      <c r="D39" s="166">
        <v>2102300</v>
      </c>
      <c r="E39" s="166">
        <v>2237100</v>
      </c>
      <c r="F39" s="166">
        <v>2406800</v>
      </c>
      <c r="G39" s="166">
        <v>2617100</v>
      </c>
    </row>
    <row r="40" spans="1:7" x14ac:dyDescent="0.25">
      <c r="A40" s="132"/>
      <c r="B40" s="165"/>
      <c r="C40" s="165"/>
      <c r="D40" s="165"/>
      <c r="E40" s="165"/>
      <c r="F40" s="165"/>
      <c r="G40" s="165"/>
    </row>
    <row r="41" spans="1:7" x14ac:dyDescent="0.25">
      <c r="A41" s="132" t="s">
        <v>342</v>
      </c>
      <c r="B41" s="165">
        <v>1820000</v>
      </c>
      <c r="C41" s="165">
        <v>1897500</v>
      </c>
      <c r="D41" s="165">
        <v>2002200</v>
      </c>
      <c r="E41" s="165">
        <v>2140700</v>
      </c>
      <c r="F41" s="165">
        <v>2314200</v>
      </c>
      <c r="G41" s="165">
        <v>2528600</v>
      </c>
    </row>
    <row r="42" spans="1:7" x14ac:dyDescent="0.25">
      <c r="A42" s="139" t="s">
        <v>215</v>
      </c>
      <c r="B42" s="166">
        <v>1820000</v>
      </c>
      <c r="C42" s="166">
        <v>1897500</v>
      </c>
      <c r="D42" s="166">
        <v>2002200</v>
      </c>
      <c r="E42" s="166">
        <v>2140700</v>
      </c>
      <c r="F42" s="166">
        <v>2314200</v>
      </c>
      <c r="G42" s="166">
        <v>2528600</v>
      </c>
    </row>
    <row r="43" spans="1:7" x14ac:dyDescent="0.25">
      <c r="A43" s="132"/>
      <c r="B43" s="165"/>
      <c r="C43" s="165"/>
      <c r="D43" s="165"/>
      <c r="E43" s="165"/>
      <c r="F43" s="165"/>
      <c r="G43" s="165"/>
    </row>
    <row r="44" spans="1:7" x14ac:dyDescent="0.25">
      <c r="A44" s="139" t="s">
        <v>344</v>
      </c>
      <c r="B44" s="166">
        <v>109200</v>
      </c>
      <c r="C44" s="166">
        <v>104400</v>
      </c>
      <c r="D44" s="166">
        <v>100100</v>
      </c>
      <c r="E44" s="166">
        <v>96400</v>
      </c>
      <c r="F44" s="166">
        <v>92600</v>
      </c>
      <c r="G44" s="166">
        <v>88500</v>
      </c>
    </row>
    <row r="45" spans="1:7" x14ac:dyDescent="0.25">
      <c r="A45" s="157"/>
      <c r="B45" s="170"/>
      <c r="C45" s="170"/>
      <c r="D45" s="170"/>
      <c r="E45" s="170"/>
      <c r="F45" s="170"/>
      <c r="G45" s="170"/>
    </row>
    <row r="46" spans="1:7" ht="17.25" x14ac:dyDescent="0.3">
      <c r="A46" s="148" t="s">
        <v>330</v>
      </c>
      <c r="B46" s="139">
        <v>2019</v>
      </c>
      <c r="C46" s="139">
        <v>2020</v>
      </c>
      <c r="D46" s="139">
        <v>2021</v>
      </c>
      <c r="E46" s="139">
        <v>2022</v>
      </c>
      <c r="F46" s="139">
        <v>2023</v>
      </c>
      <c r="G46" s="139">
        <v>2024</v>
      </c>
    </row>
    <row r="47" spans="1:7" x14ac:dyDescent="0.25">
      <c r="A47" s="132" t="s">
        <v>348</v>
      </c>
      <c r="B47" s="165">
        <v>936000</v>
      </c>
      <c r="C47" s="165">
        <v>966100</v>
      </c>
      <c r="D47" s="165">
        <v>1005700</v>
      </c>
      <c r="E47" s="165">
        <v>1050500</v>
      </c>
      <c r="F47" s="165">
        <v>1101500</v>
      </c>
      <c r="G47" s="165">
        <v>1158100</v>
      </c>
    </row>
    <row r="48" spans="1:7" x14ac:dyDescent="0.25">
      <c r="A48" s="132" t="s">
        <v>340</v>
      </c>
      <c r="B48" s="165">
        <v>0</v>
      </c>
      <c r="C48" s="165">
        <v>0</v>
      </c>
      <c r="D48" s="165">
        <v>0</v>
      </c>
      <c r="E48" s="165">
        <v>0</v>
      </c>
      <c r="F48" s="165">
        <v>0</v>
      </c>
      <c r="G48" s="165">
        <v>0</v>
      </c>
    </row>
    <row r="49" spans="1:7" x14ac:dyDescent="0.25">
      <c r="A49" s="139" t="s">
        <v>341</v>
      </c>
      <c r="B49" s="166">
        <v>936000</v>
      </c>
      <c r="C49" s="166">
        <v>966100</v>
      </c>
      <c r="D49" s="166">
        <v>1005700</v>
      </c>
      <c r="E49" s="166">
        <v>1050500</v>
      </c>
      <c r="F49" s="166">
        <v>1101500</v>
      </c>
      <c r="G49" s="166">
        <v>1158100</v>
      </c>
    </row>
    <row r="50" spans="1:7" x14ac:dyDescent="0.25">
      <c r="A50" s="132"/>
      <c r="B50" s="165"/>
      <c r="C50" s="165"/>
      <c r="D50" s="165"/>
      <c r="E50" s="165"/>
      <c r="F50" s="165"/>
      <c r="G50" s="165"/>
    </row>
    <row r="51" spans="1:7" x14ac:dyDescent="0.25">
      <c r="A51" s="132" t="s">
        <v>342</v>
      </c>
      <c r="B51" s="165">
        <v>900000</v>
      </c>
      <c r="C51" s="165">
        <v>928900</v>
      </c>
      <c r="D51" s="165">
        <v>967000</v>
      </c>
      <c r="E51" s="165">
        <v>1010100</v>
      </c>
      <c r="F51" s="165">
        <v>1059100</v>
      </c>
      <c r="G51" s="165">
        <v>1113500</v>
      </c>
    </row>
    <row r="52" spans="1:7" x14ac:dyDescent="0.25">
      <c r="A52" s="139" t="s">
        <v>215</v>
      </c>
      <c r="B52" s="166">
        <v>900000</v>
      </c>
      <c r="C52" s="166">
        <v>928900</v>
      </c>
      <c r="D52" s="166">
        <v>967000</v>
      </c>
      <c r="E52" s="166">
        <v>1010100</v>
      </c>
      <c r="F52" s="166">
        <v>1059100</v>
      </c>
      <c r="G52" s="166">
        <v>1113500</v>
      </c>
    </row>
    <row r="53" spans="1:7" x14ac:dyDescent="0.25">
      <c r="A53" s="132"/>
      <c r="B53" s="165"/>
      <c r="C53" s="165"/>
      <c r="D53" s="165"/>
      <c r="E53" s="165"/>
      <c r="F53" s="165"/>
      <c r="G53" s="165"/>
    </row>
    <row r="54" spans="1:7" x14ac:dyDescent="0.25">
      <c r="A54" s="139" t="s">
        <v>344</v>
      </c>
      <c r="B54" s="166">
        <v>36000</v>
      </c>
      <c r="C54" s="166">
        <v>37200</v>
      </c>
      <c r="D54" s="166">
        <v>38700</v>
      </c>
      <c r="E54" s="166">
        <v>40400</v>
      </c>
      <c r="F54" s="166">
        <v>42400</v>
      </c>
      <c r="G54" s="166">
        <v>44600</v>
      </c>
    </row>
    <row r="55" spans="1:7" x14ac:dyDescent="0.25">
      <c r="A55" s="157"/>
      <c r="B55" s="170"/>
      <c r="C55" s="170"/>
      <c r="D55" s="170"/>
      <c r="E55" s="170"/>
      <c r="F55" s="170"/>
      <c r="G55" s="170"/>
    </row>
    <row r="56" spans="1:7" ht="17.25" x14ac:dyDescent="0.3">
      <c r="A56" s="148" t="s">
        <v>331</v>
      </c>
      <c r="B56" s="139">
        <v>2019</v>
      </c>
      <c r="C56" s="139">
        <v>2020</v>
      </c>
      <c r="D56" s="139">
        <v>2021</v>
      </c>
      <c r="E56" s="139">
        <v>2022</v>
      </c>
      <c r="F56" s="139">
        <v>2023</v>
      </c>
      <c r="G56" s="139">
        <v>2024</v>
      </c>
    </row>
    <row r="57" spans="1:7" x14ac:dyDescent="0.25">
      <c r="A57" s="132" t="s">
        <v>348</v>
      </c>
      <c r="B57" s="165">
        <v>442000</v>
      </c>
      <c r="C57" s="165">
        <v>478800</v>
      </c>
      <c r="D57" s="165">
        <v>530000</v>
      </c>
      <c r="E57" s="165">
        <v>598600</v>
      </c>
      <c r="F57" s="165">
        <v>687600</v>
      </c>
      <c r="G57" s="165">
        <v>798700</v>
      </c>
    </row>
    <row r="58" spans="1:7" x14ac:dyDescent="0.25">
      <c r="A58" s="132" t="s">
        <v>340</v>
      </c>
      <c r="B58" s="165">
        <v>0</v>
      </c>
      <c r="C58" s="165">
        <v>0</v>
      </c>
      <c r="D58" s="165">
        <v>0</v>
      </c>
      <c r="E58" s="165">
        <v>0</v>
      </c>
      <c r="F58" s="165">
        <v>0</v>
      </c>
      <c r="G58" s="165">
        <v>0</v>
      </c>
    </row>
    <row r="59" spans="1:7" x14ac:dyDescent="0.25">
      <c r="A59" s="139" t="s">
        <v>341</v>
      </c>
      <c r="B59" s="166">
        <v>442000</v>
      </c>
      <c r="C59" s="166">
        <v>478800</v>
      </c>
      <c r="D59" s="166">
        <v>530000</v>
      </c>
      <c r="E59" s="166">
        <v>598600</v>
      </c>
      <c r="F59" s="166">
        <v>687600</v>
      </c>
      <c r="G59" s="166">
        <v>798700</v>
      </c>
    </row>
    <row r="60" spans="1:7" x14ac:dyDescent="0.25">
      <c r="A60" s="132"/>
      <c r="B60" s="165"/>
      <c r="C60" s="165"/>
      <c r="D60" s="165"/>
      <c r="E60" s="165"/>
      <c r="F60" s="165"/>
      <c r="G60" s="165"/>
    </row>
    <row r="61" spans="1:7" x14ac:dyDescent="0.25">
      <c r="A61" s="132" t="s">
        <v>342</v>
      </c>
      <c r="B61" s="165">
        <v>425000</v>
      </c>
      <c r="C61" s="165">
        <v>460400</v>
      </c>
      <c r="D61" s="165">
        <v>509600</v>
      </c>
      <c r="E61" s="165">
        <v>575500</v>
      </c>
      <c r="F61" s="165">
        <v>661100</v>
      </c>
      <c r="G61" s="165">
        <v>768000</v>
      </c>
    </row>
    <row r="62" spans="1:7" x14ac:dyDescent="0.25">
      <c r="A62" s="139" t="s">
        <v>215</v>
      </c>
      <c r="B62" s="166">
        <v>425000</v>
      </c>
      <c r="C62" s="166">
        <v>460400</v>
      </c>
      <c r="D62" s="166">
        <v>509600</v>
      </c>
      <c r="E62" s="166">
        <v>575500</v>
      </c>
      <c r="F62" s="166">
        <v>661100</v>
      </c>
      <c r="G62" s="166">
        <v>768000</v>
      </c>
    </row>
    <row r="63" spans="1:7" x14ac:dyDescent="0.25">
      <c r="A63" s="165"/>
      <c r="B63" s="165"/>
      <c r="C63" s="165"/>
      <c r="D63" s="165"/>
      <c r="E63" s="165"/>
      <c r="F63" s="165"/>
      <c r="G63" s="165"/>
    </row>
    <row r="64" spans="1:7" x14ac:dyDescent="0.25">
      <c r="A64" s="139" t="s">
        <v>344</v>
      </c>
      <c r="B64" s="166">
        <v>17000</v>
      </c>
      <c r="C64" s="166">
        <v>18400</v>
      </c>
      <c r="D64" s="166">
        <v>20400</v>
      </c>
      <c r="E64" s="166">
        <v>23100</v>
      </c>
      <c r="F64" s="166">
        <v>26500</v>
      </c>
      <c r="G64" s="166">
        <v>30700</v>
      </c>
    </row>
    <row r="65" spans="1:7" x14ac:dyDescent="0.25">
      <c r="A65" s="157"/>
      <c r="B65" s="170"/>
      <c r="C65" s="170"/>
      <c r="D65" s="170"/>
      <c r="E65" s="170"/>
      <c r="F65" s="170"/>
      <c r="G65" s="170"/>
    </row>
    <row r="66" spans="1:7" ht="17.25" x14ac:dyDescent="0.3">
      <c r="A66" s="148" t="s">
        <v>15</v>
      </c>
      <c r="B66" s="139">
        <v>2019</v>
      </c>
      <c r="C66" s="139">
        <v>2020</v>
      </c>
      <c r="D66" s="139">
        <v>2021</v>
      </c>
      <c r="E66" s="139">
        <v>2022</v>
      </c>
      <c r="F66" s="139">
        <v>2023</v>
      </c>
      <c r="G66" s="139">
        <v>2024</v>
      </c>
    </row>
    <row r="67" spans="1:7" x14ac:dyDescent="0.25">
      <c r="A67" s="132" t="s">
        <v>348</v>
      </c>
      <c r="B67" s="165">
        <v>6300000</v>
      </c>
      <c r="C67" s="165">
        <v>6312300</v>
      </c>
      <c r="D67" s="165">
        <v>6324200</v>
      </c>
      <c r="E67" s="165">
        <v>6336900</v>
      </c>
      <c r="F67" s="165">
        <v>6350000</v>
      </c>
      <c r="G67" s="165">
        <v>6363800</v>
      </c>
    </row>
    <row r="68" spans="1:7" x14ac:dyDescent="0.25">
      <c r="A68" s="132" t="s">
        <v>340</v>
      </c>
      <c r="B68" s="165">
        <v>0</v>
      </c>
      <c r="C68" s="165">
        <v>0</v>
      </c>
      <c r="D68" s="165">
        <v>0</v>
      </c>
      <c r="E68" s="165">
        <v>0</v>
      </c>
      <c r="F68" s="165">
        <v>0</v>
      </c>
      <c r="G68" s="165">
        <v>0</v>
      </c>
    </row>
    <row r="69" spans="1:7" x14ac:dyDescent="0.25">
      <c r="A69" s="139" t="s">
        <v>341</v>
      </c>
      <c r="B69" s="166">
        <v>6300000</v>
      </c>
      <c r="C69" s="166">
        <v>6312300</v>
      </c>
      <c r="D69" s="166">
        <v>6324200</v>
      </c>
      <c r="E69" s="166">
        <v>6336900</v>
      </c>
      <c r="F69" s="166">
        <v>6350000</v>
      </c>
      <c r="G69" s="166">
        <v>6363800</v>
      </c>
    </row>
    <row r="70" spans="1:7" x14ac:dyDescent="0.25">
      <c r="A70" s="132"/>
      <c r="B70" s="165"/>
      <c r="C70" s="165"/>
      <c r="D70" s="165"/>
      <c r="E70" s="165"/>
      <c r="F70" s="165"/>
      <c r="G70" s="165"/>
    </row>
    <row r="71" spans="1:7" x14ac:dyDescent="0.25">
      <c r="A71" s="132" t="s">
        <v>342</v>
      </c>
      <c r="B71" s="165">
        <v>6000000</v>
      </c>
      <c r="C71" s="165">
        <v>6011800</v>
      </c>
      <c r="D71" s="165">
        <v>6023100</v>
      </c>
      <c r="E71" s="165">
        <v>6035200</v>
      </c>
      <c r="F71" s="165">
        <v>6047600</v>
      </c>
      <c r="G71" s="165">
        <v>6060700</v>
      </c>
    </row>
    <row r="72" spans="1:7" x14ac:dyDescent="0.25">
      <c r="A72" s="139" t="s">
        <v>215</v>
      </c>
      <c r="B72" s="166">
        <v>6000000</v>
      </c>
      <c r="C72" s="166">
        <v>6011800</v>
      </c>
      <c r="D72" s="166">
        <v>6023100</v>
      </c>
      <c r="E72" s="166">
        <v>6035200</v>
      </c>
      <c r="F72" s="166">
        <v>6047600</v>
      </c>
      <c r="G72" s="166">
        <v>6060700</v>
      </c>
    </row>
    <row r="73" spans="1:7" x14ac:dyDescent="0.25">
      <c r="A73" s="132"/>
      <c r="B73" s="165"/>
      <c r="C73" s="165"/>
      <c r="D73" s="165"/>
      <c r="E73" s="165"/>
      <c r="F73" s="165"/>
      <c r="G73" s="165"/>
    </row>
    <row r="74" spans="1:7" x14ac:dyDescent="0.25">
      <c r="A74" s="139" t="s">
        <v>344</v>
      </c>
      <c r="B74" s="166">
        <v>300000</v>
      </c>
      <c r="C74" s="166">
        <v>300500</v>
      </c>
      <c r="D74" s="166">
        <v>301100</v>
      </c>
      <c r="E74" s="166">
        <v>301700</v>
      </c>
      <c r="F74" s="166">
        <v>302400</v>
      </c>
      <c r="G74" s="166">
        <v>303100</v>
      </c>
    </row>
    <row r="75" spans="1:7" x14ac:dyDescent="0.25">
      <c r="A75" s="157"/>
      <c r="B75" s="170"/>
      <c r="C75" s="170"/>
      <c r="D75" s="170"/>
      <c r="E75" s="170"/>
      <c r="F75" s="170"/>
      <c r="G75" s="170"/>
    </row>
    <row r="76" spans="1:7" ht="17.25" x14ac:dyDescent="0.3">
      <c r="A76" s="148" t="s">
        <v>332</v>
      </c>
      <c r="B76" s="139">
        <v>2019</v>
      </c>
      <c r="C76" s="139">
        <v>2020</v>
      </c>
      <c r="D76" s="139">
        <v>2021</v>
      </c>
      <c r="E76" s="139">
        <v>2022</v>
      </c>
      <c r="F76" s="139">
        <v>2023</v>
      </c>
      <c r="G76" s="139">
        <v>2024</v>
      </c>
    </row>
    <row r="77" spans="1:7" x14ac:dyDescent="0.25">
      <c r="A77" s="132" t="s">
        <v>348</v>
      </c>
      <c r="B77" s="165">
        <v>250000</v>
      </c>
      <c r="C77" s="165">
        <v>250000</v>
      </c>
      <c r="D77" s="165">
        <v>250000</v>
      </c>
      <c r="E77" s="165">
        <v>250000</v>
      </c>
      <c r="F77" s="165">
        <v>250000</v>
      </c>
      <c r="G77" s="165">
        <v>100000</v>
      </c>
    </row>
    <row r="78" spans="1:7" x14ac:dyDescent="0.25">
      <c r="A78" s="132" t="s">
        <v>340</v>
      </c>
      <c r="B78" s="165">
        <v>0</v>
      </c>
      <c r="C78" s="165">
        <v>0</v>
      </c>
      <c r="D78" s="165">
        <v>0</v>
      </c>
      <c r="E78" s="165">
        <v>0</v>
      </c>
      <c r="F78" s="165">
        <v>0</v>
      </c>
      <c r="G78" s="165">
        <v>0</v>
      </c>
    </row>
    <row r="79" spans="1:7" x14ac:dyDescent="0.25">
      <c r="A79" s="139" t="s">
        <v>341</v>
      </c>
      <c r="B79" s="166">
        <v>250000</v>
      </c>
      <c r="C79" s="166">
        <v>250000</v>
      </c>
      <c r="D79" s="166">
        <v>250000</v>
      </c>
      <c r="E79" s="166">
        <v>250000</v>
      </c>
      <c r="F79" s="166">
        <v>250000</v>
      </c>
      <c r="G79" s="166">
        <v>100000</v>
      </c>
    </row>
    <row r="80" spans="1:7" x14ac:dyDescent="0.25">
      <c r="A80" s="165"/>
      <c r="B80" s="165"/>
      <c r="C80" s="165"/>
      <c r="D80" s="165"/>
      <c r="E80" s="165"/>
      <c r="F80" s="165"/>
      <c r="G80" s="165"/>
    </row>
    <row r="81" spans="1:7" x14ac:dyDescent="0.25">
      <c r="A81" s="132" t="s">
        <v>343</v>
      </c>
      <c r="B81" s="165">
        <v>225000</v>
      </c>
      <c r="C81" s="165">
        <v>225000</v>
      </c>
      <c r="D81" s="165">
        <v>225000</v>
      </c>
      <c r="E81" s="165">
        <v>225000</v>
      </c>
      <c r="F81" s="165">
        <v>225000</v>
      </c>
      <c r="G81" s="165">
        <v>75000</v>
      </c>
    </row>
    <row r="82" spans="1:7" x14ac:dyDescent="0.25">
      <c r="A82" s="139" t="s">
        <v>215</v>
      </c>
      <c r="B82" s="166">
        <v>225000</v>
      </c>
      <c r="C82" s="166">
        <v>225000</v>
      </c>
      <c r="D82" s="166">
        <v>225000</v>
      </c>
      <c r="E82" s="166">
        <v>225000</v>
      </c>
      <c r="F82" s="166">
        <v>225000</v>
      </c>
      <c r="G82" s="166">
        <v>75000</v>
      </c>
    </row>
    <row r="83" spans="1:7" x14ac:dyDescent="0.25">
      <c r="A83" s="165"/>
      <c r="B83" s="165"/>
      <c r="C83" s="165"/>
      <c r="D83" s="165"/>
      <c r="E83" s="165"/>
      <c r="F83" s="165"/>
      <c r="G83" s="165"/>
    </row>
    <row r="84" spans="1:7" x14ac:dyDescent="0.25">
      <c r="A84" s="139" t="s">
        <v>344</v>
      </c>
      <c r="B84" s="166">
        <v>25000</v>
      </c>
      <c r="C84" s="166">
        <v>25000</v>
      </c>
      <c r="D84" s="166">
        <v>25000</v>
      </c>
      <c r="E84" s="166">
        <v>25000</v>
      </c>
      <c r="F84" s="166">
        <v>25000</v>
      </c>
      <c r="G84" s="166">
        <v>25000</v>
      </c>
    </row>
    <row r="85" spans="1:7" x14ac:dyDescent="0.25">
      <c r="A85" s="157"/>
      <c r="B85" s="170"/>
      <c r="C85" s="170"/>
      <c r="D85" s="170"/>
      <c r="E85" s="170"/>
      <c r="F85" s="170"/>
      <c r="G85" s="170"/>
    </row>
    <row r="86" spans="1:7" x14ac:dyDescent="0.25">
      <c r="A86" s="157"/>
      <c r="B86" s="171"/>
      <c r="C86" s="171"/>
      <c r="D86" s="171"/>
      <c r="E86" s="171"/>
      <c r="F86" s="171"/>
      <c r="G86" s="171"/>
    </row>
    <row r="87" spans="1:7" x14ac:dyDescent="0.25">
      <c r="A87" s="157"/>
      <c r="B87" s="157"/>
      <c r="C87" s="157"/>
      <c r="D87" s="157"/>
      <c r="E87" s="157"/>
      <c r="F87" s="157"/>
      <c r="G87" s="157"/>
    </row>
    <row r="88" spans="1:7" x14ac:dyDescent="0.25">
      <c r="A88" s="157"/>
      <c r="B88" s="157"/>
      <c r="C88" s="157"/>
      <c r="D88" s="157"/>
      <c r="E88" s="157"/>
      <c r="F88" s="157"/>
      <c r="G88" s="157"/>
    </row>
    <row r="89" spans="1:7" x14ac:dyDescent="0.25">
      <c r="A89" s="157"/>
      <c r="B89" s="157"/>
      <c r="C89" s="157"/>
      <c r="D89" s="157"/>
      <c r="E89" s="157"/>
      <c r="F89" s="157"/>
      <c r="G89" s="157"/>
    </row>
    <row r="90" spans="1:7" x14ac:dyDescent="0.25">
      <c r="A90" s="157"/>
      <c r="B90" s="157"/>
      <c r="C90" s="157"/>
      <c r="D90" s="157"/>
      <c r="E90" s="157"/>
      <c r="F90" s="157"/>
      <c r="G90" s="157"/>
    </row>
    <row r="91" spans="1:7" x14ac:dyDescent="0.25">
      <c r="A91" s="157"/>
      <c r="B91" s="157"/>
      <c r="C91" s="157"/>
      <c r="D91" s="157"/>
      <c r="E91" s="157"/>
      <c r="F91" s="157"/>
      <c r="G91" s="157"/>
    </row>
    <row r="92" spans="1:7" x14ac:dyDescent="0.25">
      <c r="A92" s="157"/>
      <c r="B92" s="157"/>
      <c r="C92" s="157"/>
      <c r="D92" s="157"/>
      <c r="E92" s="157"/>
      <c r="F92" s="157"/>
      <c r="G92" s="157"/>
    </row>
    <row r="93" spans="1:7" x14ac:dyDescent="0.25">
      <c r="A93" s="157"/>
      <c r="B93" s="157"/>
      <c r="C93" s="157"/>
      <c r="D93" s="157"/>
      <c r="E93" s="157"/>
      <c r="F93" s="157"/>
      <c r="G93" s="157"/>
    </row>
  </sheetData>
  <mergeCells count="3">
    <mergeCell ref="A1:G1"/>
    <mergeCell ref="A2:G2"/>
    <mergeCell ref="A3:G3"/>
  </mergeCells>
  <hyperlinks>
    <hyperlink ref="N1" location="'Navigation &amp; Instructions'!A1" display="Navigation"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sheetPr>
  <dimension ref="A1:N44"/>
  <sheetViews>
    <sheetView zoomScaleNormal="100" workbookViewId="0">
      <selection activeCell="N1" sqref="N1"/>
    </sheetView>
  </sheetViews>
  <sheetFormatPr defaultRowHeight="15" x14ac:dyDescent="0.25"/>
  <cols>
    <col min="1" max="1" width="21.5703125" style="18" customWidth="1"/>
    <col min="2" max="2" width="12.42578125" customWidth="1"/>
    <col min="3" max="3" width="13.28515625" customWidth="1"/>
    <col min="4" max="4" width="12.28515625" customWidth="1"/>
    <col min="5" max="5" width="12.5703125" style="14" customWidth="1"/>
    <col min="14" max="14" width="10" customWidth="1"/>
  </cols>
  <sheetData>
    <row r="1" spans="1:14" x14ac:dyDescent="0.25">
      <c r="A1" s="327" t="s">
        <v>349</v>
      </c>
      <c r="B1" s="327"/>
      <c r="C1" s="327"/>
      <c r="D1" s="327"/>
      <c r="E1" s="327"/>
      <c r="N1" s="304" t="s">
        <v>542</v>
      </c>
    </row>
    <row r="3" spans="1:14" x14ac:dyDescent="0.25">
      <c r="A3" s="172" t="s">
        <v>350</v>
      </c>
      <c r="C3" s="14"/>
      <c r="E3"/>
    </row>
    <row r="4" spans="1:14" x14ac:dyDescent="0.25">
      <c r="A4" s="172"/>
      <c r="C4" s="14"/>
      <c r="E4"/>
    </row>
    <row r="5" spans="1:14" x14ac:dyDescent="0.25">
      <c r="A5" s="173"/>
      <c r="B5" s="27">
        <v>2021</v>
      </c>
      <c r="C5" s="174">
        <v>2020</v>
      </c>
      <c r="D5" s="174">
        <v>2019</v>
      </c>
      <c r="E5" s="174">
        <v>2018</v>
      </c>
    </row>
    <row r="6" spans="1:14" x14ac:dyDescent="0.25">
      <c r="A6" s="173"/>
      <c r="B6" s="29"/>
      <c r="C6" s="28"/>
      <c r="D6" s="29"/>
      <c r="E6" s="29"/>
    </row>
    <row r="7" spans="1:14" x14ac:dyDescent="0.25">
      <c r="A7" s="173" t="s">
        <v>351</v>
      </c>
      <c r="B7" s="175">
        <v>11141</v>
      </c>
      <c r="C7" s="175">
        <v>6267</v>
      </c>
      <c r="D7" s="175">
        <v>8356</v>
      </c>
      <c r="E7" s="175">
        <v>4700</v>
      </c>
    </row>
    <row r="8" spans="1:14" x14ac:dyDescent="0.25">
      <c r="A8" s="173" t="s">
        <v>352</v>
      </c>
      <c r="B8" s="175">
        <v>1765</v>
      </c>
      <c r="C8" s="175">
        <v>1165</v>
      </c>
      <c r="D8" s="175">
        <v>769</v>
      </c>
      <c r="E8" s="175">
        <v>507</v>
      </c>
    </row>
    <row r="9" spans="1:14" x14ac:dyDescent="0.25">
      <c r="A9" s="176" t="s">
        <v>333</v>
      </c>
      <c r="B9" s="177">
        <v>12906</v>
      </c>
      <c r="C9" s="177">
        <v>7432</v>
      </c>
      <c r="D9" s="177">
        <v>9125</v>
      </c>
      <c r="E9" s="177">
        <v>5207</v>
      </c>
    </row>
    <row r="10" spans="1:14" x14ac:dyDescent="0.25">
      <c r="A10" s="173"/>
      <c r="B10" s="29"/>
      <c r="C10" s="28"/>
      <c r="D10" s="29"/>
      <c r="E10" s="29"/>
    </row>
    <row r="11" spans="1:14" x14ac:dyDescent="0.25">
      <c r="A11" s="173" t="s">
        <v>353</v>
      </c>
      <c r="B11" s="175">
        <v>1847</v>
      </c>
      <c r="C11" s="175">
        <v>1478</v>
      </c>
      <c r="D11" s="175">
        <v>1182</v>
      </c>
      <c r="E11" s="175">
        <v>946</v>
      </c>
    </row>
    <row r="12" spans="1:14" x14ac:dyDescent="0.25">
      <c r="A12" s="173" t="s">
        <v>354</v>
      </c>
      <c r="B12" s="175">
        <v>567</v>
      </c>
      <c r="C12" s="175">
        <v>510</v>
      </c>
      <c r="D12" s="175">
        <v>459</v>
      </c>
      <c r="E12" s="175">
        <v>413</v>
      </c>
    </row>
    <row r="13" spans="1:14" x14ac:dyDescent="0.25">
      <c r="A13" s="173" t="s">
        <v>355</v>
      </c>
      <c r="B13" s="175">
        <v>4561</v>
      </c>
      <c r="C13" s="175">
        <v>3013</v>
      </c>
      <c r="D13" s="175">
        <v>2158</v>
      </c>
      <c r="E13" s="175">
        <v>1539</v>
      </c>
    </row>
    <row r="14" spans="1:14" x14ac:dyDescent="0.25">
      <c r="A14" s="176" t="s">
        <v>356</v>
      </c>
      <c r="B14" s="177">
        <v>6975</v>
      </c>
      <c r="C14" s="177">
        <v>5001</v>
      </c>
      <c r="D14" s="177">
        <v>3799</v>
      </c>
      <c r="E14" s="177">
        <v>2898</v>
      </c>
    </row>
    <row r="15" spans="1:14" x14ac:dyDescent="0.25">
      <c r="A15" s="173"/>
      <c r="B15" s="29"/>
      <c r="C15" s="28"/>
      <c r="D15" s="29"/>
      <c r="E15" s="29"/>
    </row>
    <row r="16" spans="1:14" x14ac:dyDescent="0.25">
      <c r="A16" s="173" t="s">
        <v>357</v>
      </c>
      <c r="B16" s="175">
        <v>623</v>
      </c>
      <c r="C16" s="175">
        <v>555</v>
      </c>
      <c r="D16" s="175">
        <v>263</v>
      </c>
      <c r="E16" s="175">
        <v>263</v>
      </c>
    </row>
    <row r="17" spans="1:5" x14ac:dyDescent="0.25">
      <c r="A17" s="173" t="s">
        <v>358</v>
      </c>
      <c r="B17" s="175">
        <v>1110</v>
      </c>
      <c r="C17" s="175">
        <v>1063</v>
      </c>
      <c r="D17" s="175">
        <v>681</v>
      </c>
      <c r="E17" s="175">
        <v>681</v>
      </c>
    </row>
    <row r="18" spans="1:5" x14ac:dyDescent="0.25">
      <c r="A18" s="173" t="s">
        <v>359</v>
      </c>
      <c r="B18" s="175">
        <v>417</v>
      </c>
      <c r="C18" s="175">
        <v>334</v>
      </c>
      <c r="D18" s="175">
        <v>267</v>
      </c>
      <c r="E18" s="175">
        <v>214</v>
      </c>
    </row>
    <row r="19" spans="1:5" x14ac:dyDescent="0.25">
      <c r="A19" s="176" t="s">
        <v>360</v>
      </c>
      <c r="B19" s="177">
        <v>2150</v>
      </c>
      <c r="C19" s="177">
        <v>1952</v>
      </c>
      <c r="D19" s="177">
        <v>1211</v>
      </c>
      <c r="E19" s="177">
        <v>1158</v>
      </c>
    </row>
    <row r="20" spans="1:5" x14ac:dyDescent="0.25">
      <c r="A20" s="173"/>
      <c r="B20" s="29"/>
      <c r="C20" s="28"/>
      <c r="D20" s="29"/>
      <c r="E20" s="29"/>
    </row>
    <row r="21" spans="1:5" x14ac:dyDescent="0.25">
      <c r="A21" s="176" t="s">
        <v>361</v>
      </c>
      <c r="B21" s="177">
        <v>3781</v>
      </c>
      <c r="C21" s="177">
        <v>479</v>
      </c>
      <c r="D21" s="177">
        <v>4115</v>
      </c>
      <c r="E21" s="177">
        <v>1151</v>
      </c>
    </row>
    <row r="22" spans="1:5" x14ac:dyDescent="0.25">
      <c r="A22" s="176" t="s">
        <v>362</v>
      </c>
      <c r="B22" s="177">
        <v>945</v>
      </c>
      <c r="C22" s="177">
        <v>120</v>
      </c>
      <c r="D22" s="177">
        <v>1029</v>
      </c>
      <c r="E22" s="177">
        <v>288</v>
      </c>
    </row>
    <row r="23" spans="1:5" x14ac:dyDescent="0.25">
      <c r="A23" s="176" t="s">
        <v>177</v>
      </c>
      <c r="B23" s="177">
        <v>2836</v>
      </c>
      <c r="C23" s="177">
        <v>359</v>
      </c>
      <c r="D23" s="177">
        <v>3086</v>
      </c>
      <c r="E23" s="177">
        <v>863</v>
      </c>
    </row>
    <row r="27" spans="1:5" x14ac:dyDescent="0.25">
      <c r="A27" s="17" t="s">
        <v>363</v>
      </c>
      <c r="E27"/>
    </row>
    <row r="28" spans="1:5" x14ac:dyDescent="0.25">
      <c r="A28" s="29"/>
      <c r="B28" s="27">
        <v>2021</v>
      </c>
      <c r="C28" s="174">
        <v>2020</v>
      </c>
      <c r="D28" s="174">
        <v>2019</v>
      </c>
      <c r="E28" s="174">
        <v>2018</v>
      </c>
    </row>
    <row r="29" spans="1:5" x14ac:dyDescent="0.25">
      <c r="A29" s="27" t="s">
        <v>364</v>
      </c>
      <c r="B29" s="28"/>
      <c r="C29" s="28"/>
      <c r="D29" s="28"/>
      <c r="E29" s="29"/>
    </row>
    <row r="30" spans="1:5" x14ac:dyDescent="0.25">
      <c r="A30" s="29"/>
      <c r="B30" s="28"/>
      <c r="C30" s="28"/>
      <c r="D30" s="28"/>
      <c r="E30" s="29"/>
    </row>
    <row r="31" spans="1:5" x14ac:dyDescent="0.25">
      <c r="A31" s="29" t="s">
        <v>365</v>
      </c>
      <c r="B31" s="178">
        <v>29187</v>
      </c>
      <c r="C31" s="178">
        <v>24213</v>
      </c>
      <c r="D31" s="178">
        <v>20894</v>
      </c>
      <c r="E31" s="178">
        <v>18489</v>
      </c>
    </row>
    <row r="32" spans="1:5" x14ac:dyDescent="0.25">
      <c r="A32" s="29" t="s">
        <v>207</v>
      </c>
      <c r="B32" s="178">
        <v>1410</v>
      </c>
      <c r="C32" s="178">
        <v>1692</v>
      </c>
      <c r="D32" s="178">
        <v>1949</v>
      </c>
      <c r="E32" s="178">
        <v>2180</v>
      </c>
    </row>
    <row r="33" spans="1:5" x14ac:dyDescent="0.25">
      <c r="A33" s="29"/>
      <c r="B33" s="178"/>
      <c r="C33" s="178"/>
      <c r="D33" s="179"/>
      <c r="E33" s="179"/>
    </row>
    <row r="34" spans="1:5" x14ac:dyDescent="0.25">
      <c r="A34" s="29" t="s">
        <v>366</v>
      </c>
      <c r="B34" s="178">
        <v>126</v>
      </c>
      <c r="C34" s="178">
        <v>130</v>
      </c>
      <c r="D34" s="178">
        <v>117</v>
      </c>
      <c r="E34" s="178">
        <v>105</v>
      </c>
    </row>
    <row r="35" spans="1:5" x14ac:dyDescent="0.25">
      <c r="A35" s="29"/>
      <c r="B35" s="178"/>
      <c r="C35" s="178"/>
      <c r="D35" s="179"/>
      <c r="E35" s="179"/>
    </row>
    <row r="36" spans="1:5" x14ac:dyDescent="0.25">
      <c r="A36" s="27" t="s">
        <v>341</v>
      </c>
      <c r="B36" s="180">
        <v>30723</v>
      </c>
      <c r="C36" s="180">
        <v>26036</v>
      </c>
      <c r="D36" s="180">
        <v>22960</v>
      </c>
      <c r="E36" s="180">
        <v>20774</v>
      </c>
    </row>
    <row r="37" spans="1:5" x14ac:dyDescent="0.25">
      <c r="A37" s="29"/>
      <c r="B37" s="178"/>
      <c r="C37" s="178"/>
      <c r="D37" s="178"/>
      <c r="E37" s="179"/>
    </row>
    <row r="38" spans="1:5" x14ac:dyDescent="0.25">
      <c r="A38" s="27" t="s">
        <v>367</v>
      </c>
      <c r="B38" s="178"/>
      <c r="C38" s="178"/>
      <c r="D38" s="178"/>
      <c r="E38" s="179"/>
    </row>
    <row r="39" spans="1:5" x14ac:dyDescent="0.25">
      <c r="A39" s="29"/>
      <c r="B39" s="178"/>
      <c r="C39" s="178"/>
      <c r="D39" s="178"/>
      <c r="E39" s="179"/>
    </row>
    <row r="40" spans="1:5" x14ac:dyDescent="0.25">
      <c r="A40" s="27" t="s">
        <v>342</v>
      </c>
      <c r="B40" s="180">
        <v>28447</v>
      </c>
      <c r="C40" s="180">
        <v>23886</v>
      </c>
      <c r="D40" s="180">
        <v>20873</v>
      </c>
      <c r="E40" s="180">
        <v>18715</v>
      </c>
    </row>
    <row r="41" spans="1:5" x14ac:dyDescent="0.25">
      <c r="A41" s="29"/>
      <c r="B41" s="178"/>
      <c r="C41" s="178"/>
      <c r="D41" s="179"/>
      <c r="E41" s="179"/>
    </row>
    <row r="42" spans="1:5" x14ac:dyDescent="0.25">
      <c r="A42" s="27" t="s">
        <v>368</v>
      </c>
      <c r="B42" s="180">
        <v>2276</v>
      </c>
      <c r="C42" s="180">
        <v>2150</v>
      </c>
      <c r="D42" s="180">
        <v>2087</v>
      </c>
      <c r="E42" s="180">
        <v>2059</v>
      </c>
    </row>
    <row r="43" spans="1:5" x14ac:dyDescent="0.25">
      <c r="A43"/>
      <c r="D43" s="14"/>
    </row>
    <row r="44" spans="1:5" x14ac:dyDescent="0.25">
      <c r="A44"/>
      <c r="E44"/>
    </row>
  </sheetData>
  <mergeCells count="1">
    <mergeCell ref="A1:E1"/>
  </mergeCells>
  <hyperlinks>
    <hyperlink ref="N1" location="'Navigation &amp; Instructions'!A1" display="Navigation"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sheetPr>
  <dimension ref="A1:N50"/>
  <sheetViews>
    <sheetView workbookViewId="0">
      <selection activeCell="N1" sqref="N1"/>
    </sheetView>
  </sheetViews>
  <sheetFormatPr defaultRowHeight="15" x14ac:dyDescent="0.25"/>
  <cols>
    <col min="1" max="1" width="44.5703125" customWidth="1"/>
    <col min="2" max="2" width="11.28515625" customWidth="1"/>
    <col min="3" max="3" width="12" customWidth="1"/>
    <col min="4" max="4" width="11.28515625" customWidth="1"/>
    <col min="14" max="14" width="10" customWidth="1"/>
  </cols>
  <sheetData>
    <row r="1" spans="1:14" x14ac:dyDescent="0.25">
      <c r="A1" s="327" t="s">
        <v>369</v>
      </c>
      <c r="B1" s="327"/>
      <c r="C1" s="327"/>
      <c r="D1" s="327"/>
      <c r="N1" s="304" t="s">
        <v>542</v>
      </c>
    </row>
    <row r="3" spans="1:14" x14ac:dyDescent="0.25">
      <c r="A3" s="17" t="s">
        <v>370</v>
      </c>
    </row>
    <row r="4" spans="1:14" x14ac:dyDescent="0.25">
      <c r="A4" s="29"/>
      <c r="B4" s="181">
        <v>2021</v>
      </c>
      <c r="C4" s="181">
        <v>2020</v>
      </c>
      <c r="D4" s="181">
        <v>2019</v>
      </c>
      <c r="G4" s="182"/>
      <c r="H4" s="182"/>
      <c r="I4" s="182"/>
    </row>
    <row r="5" spans="1:14" x14ac:dyDescent="0.25">
      <c r="A5" s="29"/>
      <c r="B5" s="29"/>
      <c r="C5" s="29"/>
      <c r="D5" s="29"/>
      <c r="G5" s="34"/>
      <c r="H5" s="34"/>
      <c r="I5" s="34"/>
    </row>
    <row r="6" spans="1:14" x14ac:dyDescent="0.25">
      <c r="A6" s="29" t="s">
        <v>371</v>
      </c>
      <c r="B6" s="28">
        <v>7235</v>
      </c>
      <c r="C6" s="183">
        <v>7024.2718446601939</v>
      </c>
      <c r="D6" s="183">
        <v>6819.6814025827125</v>
      </c>
      <c r="G6" s="184"/>
      <c r="H6" s="184"/>
      <c r="I6" s="184"/>
      <c r="L6" s="185"/>
      <c r="M6" s="185"/>
      <c r="N6" s="185"/>
    </row>
    <row r="7" spans="1:14" x14ac:dyDescent="0.25">
      <c r="A7" s="29" t="s">
        <v>372</v>
      </c>
      <c r="B7" s="28">
        <v>3685</v>
      </c>
      <c r="C7" s="183">
        <v>3722.2222222222226</v>
      </c>
      <c r="D7" s="183">
        <v>3759.8204264870933</v>
      </c>
      <c r="G7" s="184"/>
      <c r="H7" s="184"/>
      <c r="I7" s="184"/>
      <c r="L7" s="185"/>
      <c r="M7" s="185"/>
      <c r="N7" s="185"/>
    </row>
    <row r="8" spans="1:14" x14ac:dyDescent="0.25">
      <c r="A8" s="27" t="s">
        <v>373</v>
      </c>
      <c r="B8" s="186">
        <v>10920</v>
      </c>
      <c r="C8" s="187">
        <v>10746.494066882417</v>
      </c>
      <c r="D8" s="187">
        <v>10579.501829069806</v>
      </c>
      <c r="G8" s="188"/>
      <c r="H8" s="188"/>
      <c r="I8" s="188"/>
      <c r="L8" s="185"/>
      <c r="M8" s="185"/>
      <c r="N8" s="185"/>
    </row>
    <row r="9" spans="1:14" x14ac:dyDescent="0.25">
      <c r="A9" s="29"/>
      <c r="B9" s="28"/>
      <c r="C9" s="28"/>
      <c r="D9" s="28"/>
      <c r="G9" s="184"/>
      <c r="H9" s="184"/>
      <c r="I9" s="184"/>
      <c r="L9" s="185"/>
      <c r="M9" s="185"/>
      <c r="N9" s="185"/>
    </row>
    <row r="10" spans="1:14" x14ac:dyDescent="0.25">
      <c r="A10" s="29" t="s">
        <v>17</v>
      </c>
      <c r="B10" s="28"/>
      <c r="C10" s="28"/>
      <c r="D10" s="28"/>
      <c r="G10" s="184"/>
      <c r="H10" s="184"/>
      <c r="I10" s="184"/>
      <c r="L10" s="185"/>
      <c r="M10" s="185"/>
      <c r="N10" s="185"/>
    </row>
    <row r="11" spans="1:14" x14ac:dyDescent="0.25">
      <c r="A11" s="29" t="s">
        <v>374</v>
      </c>
      <c r="B11" s="183">
        <v>3057.6000000000004</v>
      </c>
      <c r="C11" s="183">
        <v>3009.0183387270772</v>
      </c>
      <c r="D11" s="183">
        <v>2962.2605121395463</v>
      </c>
      <c r="G11" s="184"/>
      <c r="H11" s="184"/>
      <c r="I11" s="184"/>
      <c r="L11" s="185"/>
      <c r="M11" s="185"/>
      <c r="N11" s="185"/>
    </row>
    <row r="12" spans="1:14" x14ac:dyDescent="0.25">
      <c r="A12" s="29" t="s">
        <v>18</v>
      </c>
      <c r="B12" s="183">
        <v>2457</v>
      </c>
      <c r="C12" s="183">
        <v>2127.8058252427186</v>
      </c>
      <c r="D12" s="183">
        <v>2020.684849352333</v>
      </c>
      <c r="G12" s="184"/>
      <c r="H12" s="184"/>
      <c r="I12" s="184"/>
      <c r="L12" s="185"/>
      <c r="M12" s="185"/>
      <c r="N12" s="185"/>
    </row>
    <row r="13" spans="1:14" x14ac:dyDescent="0.25">
      <c r="A13" s="29" t="s">
        <v>375</v>
      </c>
      <c r="B13" s="183">
        <v>3361.85</v>
      </c>
      <c r="C13" s="183">
        <v>3336.2081984897518</v>
      </c>
      <c r="D13" s="183">
        <v>3312.0433077859161</v>
      </c>
      <c r="G13" s="184"/>
      <c r="H13" s="184"/>
      <c r="I13" s="184"/>
      <c r="L13" s="185"/>
      <c r="M13" s="185"/>
      <c r="N13" s="185"/>
    </row>
    <row r="14" spans="1:14" x14ac:dyDescent="0.25">
      <c r="A14" s="29" t="s">
        <v>376</v>
      </c>
      <c r="B14" s="183">
        <v>393.12</v>
      </c>
      <c r="C14" s="183">
        <v>386.873786407767</v>
      </c>
      <c r="D14" s="183">
        <v>380.86206584651302</v>
      </c>
      <c r="G14" s="184"/>
      <c r="H14" s="184"/>
      <c r="I14" s="184"/>
      <c r="L14" s="185"/>
      <c r="M14" s="185"/>
      <c r="N14" s="185"/>
    </row>
    <row r="15" spans="1:14" x14ac:dyDescent="0.25">
      <c r="A15" s="29" t="s">
        <v>377</v>
      </c>
      <c r="B15" s="183">
        <v>1193.7750000000001</v>
      </c>
      <c r="C15" s="183">
        <v>1159.004854368932</v>
      </c>
      <c r="D15" s="183">
        <v>1125.2474314261476</v>
      </c>
      <c r="G15" s="184"/>
      <c r="H15" s="184"/>
      <c r="I15" s="184"/>
      <c r="L15" s="185"/>
      <c r="M15" s="185"/>
      <c r="N15" s="185"/>
    </row>
    <row r="16" spans="1:14" x14ac:dyDescent="0.25">
      <c r="A16" s="27" t="s">
        <v>28</v>
      </c>
      <c r="B16" s="187">
        <v>10463.344999999999</v>
      </c>
      <c r="C16" s="187">
        <v>10018.911003236248</v>
      </c>
      <c r="D16" s="187">
        <v>9801.0981665504551</v>
      </c>
      <c r="G16" s="188"/>
      <c r="H16" s="188"/>
      <c r="I16" s="188"/>
      <c r="L16" s="185"/>
      <c r="M16" s="185"/>
      <c r="N16" s="185"/>
    </row>
    <row r="17" spans="1:14" x14ac:dyDescent="0.25">
      <c r="A17" s="29"/>
      <c r="B17" s="28"/>
      <c r="C17" s="28"/>
      <c r="D17" s="28"/>
      <c r="G17" s="184"/>
      <c r="H17" s="184"/>
      <c r="I17" s="184"/>
      <c r="L17" s="185"/>
      <c r="M17" s="185"/>
      <c r="N17" s="185"/>
    </row>
    <row r="18" spans="1:14" x14ac:dyDescent="0.25">
      <c r="A18" s="27" t="s">
        <v>378</v>
      </c>
      <c r="B18" s="187">
        <v>456.65499999999997</v>
      </c>
      <c r="C18" s="187">
        <v>727.58306364616942</v>
      </c>
      <c r="D18" s="187">
        <v>778.40366251935063</v>
      </c>
      <c r="G18" s="188"/>
      <c r="H18" s="188"/>
      <c r="I18" s="188"/>
      <c r="L18" s="185"/>
      <c r="M18" s="185"/>
      <c r="N18" s="185"/>
    </row>
    <row r="19" spans="1:14" x14ac:dyDescent="0.25">
      <c r="A19" s="29" t="s">
        <v>379</v>
      </c>
      <c r="B19" s="183">
        <v>-122.85</v>
      </c>
      <c r="C19" s="183">
        <v>-126</v>
      </c>
      <c r="D19" s="183">
        <v>-129.23076923076923</v>
      </c>
      <c r="G19" s="184"/>
      <c r="H19" s="184"/>
      <c r="I19" s="184"/>
      <c r="L19" s="185"/>
      <c r="M19" s="185"/>
      <c r="N19" s="185"/>
    </row>
    <row r="20" spans="1:14" x14ac:dyDescent="0.25">
      <c r="A20" s="29" t="s">
        <v>39</v>
      </c>
      <c r="B20" s="183">
        <v>333.80500000000001</v>
      </c>
      <c r="C20" s="183">
        <v>601.58306364616942</v>
      </c>
      <c r="D20" s="183">
        <v>649.17289328858135</v>
      </c>
      <c r="G20" s="184"/>
      <c r="H20" s="184"/>
      <c r="I20" s="184"/>
      <c r="L20" s="185"/>
      <c r="M20" s="185"/>
      <c r="N20" s="185"/>
    </row>
    <row r="21" spans="1:14" x14ac:dyDescent="0.25">
      <c r="A21" s="29" t="s">
        <v>380</v>
      </c>
      <c r="B21" s="183">
        <v>-116.83174999999999</v>
      </c>
      <c r="C21" s="183">
        <v>-210.55407227615927</v>
      </c>
      <c r="D21" s="183">
        <v>-227.21051265100348</v>
      </c>
      <c r="G21" s="184"/>
      <c r="H21" s="184"/>
      <c r="I21" s="184"/>
      <c r="L21" s="185"/>
      <c r="M21" s="185"/>
      <c r="N21" s="185"/>
    </row>
    <row r="22" spans="1:14" x14ac:dyDescent="0.25">
      <c r="A22" s="27" t="s">
        <v>86</v>
      </c>
      <c r="B22" s="187">
        <v>216.97325000000001</v>
      </c>
      <c r="C22" s="187">
        <v>391.02899137001009</v>
      </c>
      <c r="D22" s="187">
        <v>421.96238063757789</v>
      </c>
      <c r="G22" s="188"/>
      <c r="H22" s="188"/>
      <c r="I22" s="188"/>
      <c r="L22" s="185"/>
      <c r="M22" s="185"/>
      <c r="N22" s="185"/>
    </row>
    <row r="23" spans="1:14" x14ac:dyDescent="0.25">
      <c r="C23" s="14"/>
      <c r="D23" s="14"/>
      <c r="G23" s="184"/>
      <c r="H23" s="184"/>
      <c r="I23" s="184"/>
      <c r="L23" s="185"/>
      <c r="M23" s="185"/>
      <c r="N23" s="185"/>
    </row>
    <row r="24" spans="1:14" x14ac:dyDescent="0.25">
      <c r="C24" s="14"/>
      <c r="D24" s="14"/>
      <c r="G24" s="184"/>
      <c r="H24" s="184"/>
      <c r="I24" s="184"/>
      <c r="L24" s="185"/>
      <c r="M24" s="185"/>
      <c r="N24" s="185"/>
    </row>
    <row r="25" spans="1:14" x14ac:dyDescent="0.25">
      <c r="A25" s="17" t="s">
        <v>381</v>
      </c>
      <c r="B25" s="14"/>
      <c r="C25" s="14"/>
      <c r="D25" s="14"/>
      <c r="G25" s="184"/>
      <c r="H25" s="184"/>
      <c r="I25" s="184"/>
      <c r="L25" s="185"/>
      <c r="M25" s="185"/>
      <c r="N25" s="185"/>
    </row>
    <row r="26" spans="1:14" x14ac:dyDescent="0.25">
      <c r="A26" s="29"/>
      <c r="B26" s="181">
        <v>2021</v>
      </c>
      <c r="C26" s="181">
        <v>2020</v>
      </c>
      <c r="D26" s="181">
        <v>2019</v>
      </c>
      <c r="G26" s="182"/>
      <c r="H26" s="182"/>
      <c r="I26" s="182"/>
      <c r="L26" s="185"/>
      <c r="M26" s="185"/>
      <c r="N26" s="185"/>
    </row>
    <row r="27" spans="1:14" x14ac:dyDescent="0.25">
      <c r="A27" s="29"/>
      <c r="B27" s="29"/>
      <c r="C27" s="29"/>
      <c r="D27" s="29"/>
      <c r="G27" s="184"/>
      <c r="H27" s="184"/>
      <c r="I27" s="184"/>
      <c r="L27" s="185"/>
      <c r="M27" s="185"/>
      <c r="N27" s="185"/>
    </row>
    <row r="28" spans="1:14" x14ac:dyDescent="0.25">
      <c r="A28" s="29" t="s">
        <v>382</v>
      </c>
      <c r="B28" s="183">
        <v>1179.3599999999999</v>
      </c>
      <c r="C28" s="183">
        <v>1160.6213592233007</v>
      </c>
      <c r="D28" s="183">
        <v>1142.5861975395392</v>
      </c>
      <c r="G28" s="184"/>
      <c r="H28" s="184"/>
      <c r="I28" s="184"/>
      <c r="L28" s="185"/>
      <c r="M28" s="185"/>
      <c r="N28" s="185"/>
    </row>
    <row r="29" spans="1:14" x14ac:dyDescent="0.25">
      <c r="A29" s="29" t="s">
        <v>208</v>
      </c>
      <c r="B29" s="183">
        <v>890.08920000000001</v>
      </c>
      <c r="C29" s="183">
        <v>875.94673139158579</v>
      </c>
      <c r="D29" s="183">
        <v>862.33519408747986</v>
      </c>
      <c r="G29" s="184"/>
      <c r="H29" s="184"/>
      <c r="I29" s="184"/>
      <c r="L29" s="185"/>
      <c r="M29" s="185"/>
      <c r="N29" s="185"/>
    </row>
    <row r="30" spans="1:14" x14ac:dyDescent="0.25">
      <c r="A30" s="29" t="s">
        <v>383</v>
      </c>
      <c r="B30" s="183">
        <v>1599.6707999999999</v>
      </c>
      <c r="C30" s="183">
        <v>1574.2539158576051</v>
      </c>
      <c r="D30" s="183">
        <v>1549.7912229404358</v>
      </c>
      <c r="G30" s="188"/>
      <c r="H30" s="188"/>
      <c r="I30" s="188"/>
      <c r="L30" s="185"/>
      <c r="M30" s="185"/>
      <c r="N30" s="185"/>
    </row>
    <row r="31" spans="1:14" x14ac:dyDescent="0.25">
      <c r="A31" s="27" t="s">
        <v>157</v>
      </c>
      <c r="B31" s="187">
        <v>3669.12</v>
      </c>
      <c r="C31" s="187">
        <v>3610.8220064724915</v>
      </c>
      <c r="D31" s="187">
        <v>3554.7126145674547</v>
      </c>
      <c r="G31" s="184"/>
      <c r="H31" s="184"/>
      <c r="I31" s="184"/>
      <c r="L31" s="185"/>
      <c r="M31" s="185"/>
      <c r="N31" s="185"/>
    </row>
    <row r="32" spans="1:14" x14ac:dyDescent="0.25">
      <c r="A32" s="29" t="s">
        <v>384</v>
      </c>
      <c r="B32" s="183">
        <v>2882.88</v>
      </c>
      <c r="C32" s="183">
        <v>2837.0744336569578</v>
      </c>
      <c r="D32" s="183">
        <v>2792.9884828744289</v>
      </c>
      <c r="G32" s="188"/>
      <c r="H32" s="188"/>
      <c r="I32" s="188"/>
      <c r="L32" s="185"/>
      <c r="M32" s="185"/>
      <c r="N32" s="185"/>
    </row>
    <row r="33" spans="1:14" x14ac:dyDescent="0.25">
      <c r="A33" s="27" t="s">
        <v>341</v>
      </c>
      <c r="B33" s="187">
        <v>6552</v>
      </c>
      <c r="C33" s="187">
        <v>6447.8964401294497</v>
      </c>
      <c r="D33" s="187">
        <v>6347.7010974418836</v>
      </c>
      <c r="G33" s="184"/>
      <c r="H33" s="184"/>
      <c r="I33" s="184"/>
      <c r="L33" s="185"/>
      <c r="M33" s="185"/>
      <c r="N33" s="185"/>
    </row>
    <row r="34" spans="1:14" x14ac:dyDescent="0.25">
      <c r="A34" s="29"/>
      <c r="B34" s="28"/>
      <c r="C34" s="28"/>
      <c r="D34" s="28"/>
      <c r="G34" s="184"/>
      <c r="H34" s="184"/>
      <c r="I34" s="184"/>
      <c r="L34" s="185"/>
      <c r="M34" s="185"/>
      <c r="N34" s="185"/>
    </row>
    <row r="35" spans="1:14" x14ac:dyDescent="0.25">
      <c r="A35" s="29" t="s">
        <v>164</v>
      </c>
      <c r="B35" s="183">
        <v>2532.25</v>
      </c>
      <c r="C35" s="183">
        <v>2458.4951456310673</v>
      </c>
      <c r="D35" s="183">
        <v>2386.8884909039493</v>
      </c>
      <c r="G35" s="184"/>
      <c r="H35" s="184"/>
      <c r="I35" s="184"/>
      <c r="L35" s="185"/>
      <c r="M35" s="185"/>
      <c r="N35" s="185"/>
    </row>
    <row r="36" spans="1:14" x14ac:dyDescent="0.25">
      <c r="A36" s="29" t="s">
        <v>169</v>
      </c>
      <c r="B36" s="183">
        <v>1365</v>
      </c>
      <c r="C36" s="183">
        <v>1400</v>
      </c>
      <c r="D36" s="183">
        <v>1435.897435897436</v>
      </c>
      <c r="G36" s="188"/>
      <c r="H36" s="188"/>
      <c r="I36" s="188"/>
      <c r="L36" s="185"/>
      <c r="M36" s="185"/>
      <c r="N36" s="185"/>
    </row>
    <row r="37" spans="1:14" x14ac:dyDescent="0.25">
      <c r="A37" s="27" t="s">
        <v>215</v>
      </c>
      <c r="B37" s="187">
        <v>3897.25</v>
      </c>
      <c r="C37" s="187">
        <v>3858.4951456310673</v>
      </c>
      <c r="D37" s="187">
        <v>3822.7859268013854</v>
      </c>
      <c r="G37" s="184"/>
      <c r="H37" s="184"/>
      <c r="I37" s="184"/>
      <c r="L37" s="185"/>
      <c r="M37" s="185"/>
      <c r="N37" s="185"/>
    </row>
    <row r="38" spans="1:14" x14ac:dyDescent="0.25">
      <c r="A38" s="29"/>
      <c r="B38" s="28"/>
      <c r="C38" s="28"/>
      <c r="D38" s="28"/>
      <c r="G38" s="184"/>
      <c r="H38" s="184"/>
      <c r="I38" s="184"/>
      <c r="L38" s="185"/>
      <c r="M38" s="185"/>
      <c r="N38" s="185"/>
    </row>
    <row r="39" spans="1:14" x14ac:dyDescent="0.25">
      <c r="A39" s="29" t="s">
        <v>174</v>
      </c>
      <c r="B39" s="183">
        <v>1000.3098</v>
      </c>
      <c r="C39" s="183">
        <v>975.68640776699044</v>
      </c>
      <c r="D39" s="183">
        <v>951.3880362973398</v>
      </c>
      <c r="G39" s="184"/>
      <c r="H39" s="184"/>
      <c r="I39" s="184"/>
      <c r="L39" s="185"/>
      <c r="M39" s="185"/>
      <c r="N39" s="185"/>
    </row>
    <row r="40" spans="1:14" x14ac:dyDescent="0.25">
      <c r="A40" s="29" t="s">
        <v>173</v>
      </c>
      <c r="B40" s="183">
        <v>1654.4402</v>
      </c>
      <c r="C40" s="183">
        <v>1613.7148867313917</v>
      </c>
      <c r="D40" s="183">
        <v>1573.5271343431584</v>
      </c>
      <c r="G40" s="188"/>
      <c r="H40" s="188"/>
      <c r="I40" s="188"/>
      <c r="L40" s="185"/>
      <c r="M40" s="185"/>
      <c r="N40" s="185"/>
    </row>
    <row r="41" spans="1:14" x14ac:dyDescent="0.25">
      <c r="A41" s="27" t="s">
        <v>385</v>
      </c>
      <c r="B41" s="187">
        <v>2654.75</v>
      </c>
      <c r="C41" s="187">
        <v>2589.401294498382</v>
      </c>
      <c r="D41" s="187">
        <v>2524.9151706404982</v>
      </c>
    </row>
    <row r="42" spans="1:14" x14ac:dyDescent="0.25">
      <c r="B42" s="14"/>
      <c r="C42" s="14"/>
      <c r="D42" s="14"/>
    </row>
    <row r="43" spans="1:14" x14ac:dyDescent="0.25">
      <c r="C43" s="14"/>
      <c r="D43" s="14"/>
    </row>
    <row r="44" spans="1:14" x14ac:dyDescent="0.25">
      <c r="C44" s="14"/>
      <c r="D44" s="14"/>
    </row>
    <row r="45" spans="1:14" x14ac:dyDescent="0.25">
      <c r="C45" s="14"/>
      <c r="D45" s="14"/>
    </row>
    <row r="46" spans="1:14" x14ac:dyDescent="0.25">
      <c r="C46" s="14"/>
      <c r="D46" s="14"/>
    </row>
    <row r="47" spans="1:14" x14ac:dyDescent="0.25">
      <c r="C47" s="14"/>
      <c r="D47" s="14"/>
    </row>
    <row r="48" spans="1:14" x14ac:dyDescent="0.25">
      <c r="C48" s="14"/>
      <c r="D48" s="14"/>
    </row>
    <row r="49" spans="3:4" x14ac:dyDescent="0.25">
      <c r="C49" s="14"/>
      <c r="D49" s="14"/>
    </row>
    <row r="50" spans="3:4" x14ac:dyDescent="0.25">
      <c r="C50" s="14"/>
      <c r="D50" s="14"/>
    </row>
  </sheetData>
  <mergeCells count="1">
    <mergeCell ref="A1:D1"/>
  </mergeCells>
  <hyperlinks>
    <hyperlink ref="N1" location="'Navigation &amp; Instructions'!A1" display="Navigation" xr:uid="{00000000-0004-0000-1A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008"/>
  <sheetViews>
    <sheetView showGridLines="0" zoomScaleNormal="100" workbookViewId="0">
      <selection activeCell="N1" sqref="N1"/>
    </sheetView>
  </sheetViews>
  <sheetFormatPr defaultColWidth="8.85546875" defaultRowHeight="15" x14ac:dyDescent="0.25"/>
  <cols>
    <col min="2" max="2" width="27.28515625" customWidth="1"/>
    <col min="3" max="3" width="38.85546875" customWidth="1"/>
    <col min="4" max="12" width="10.7109375" customWidth="1"/>
    <col min="14" max="14" width="9.7109375" customWidth="1"/>
  </cols>
  <sheetData>
    <row r="1" spans="2:15" ht="15.75" x14ac:dyDescent="0.25">
      <c r="B1" s="22" t="s">
        <v>529</v>
      </c>
      <c r="N1" s="304" t="s">
        <v>542</v>
      </c>
    </row>
    <row r="3" spans="2:15" x14ac:dyDescent="0.25">
      <c r="B3" s="293" t="s">
        <v>420</v>
      </c>
    </row>
    <row r="4" spans="2:15" x14ac:dyDescent="0.25">
      <c r="B4" s="294" t="s">
        <v>530</v>
      </c>
    </row>
    <row r="5" spans="2:15" x14ac:dyDescent="0.25">
      <c r="B5" s="294" t="s">
        <v>531</v>
      </c>
    </row>
    <row r="6" spans="2:15" ht="71.45" customHeight="1" x14ac:dyDescent="0.25">
      <c r="B6" s="320" t="s">
        <v>532</v>
      </c>
      <c r="C6" s="320"/>
      <c r="D6" s="320"/>
      <c r="E6" s="320"/>
    </row>
    <row r="7" spans="2:15" x14ac:dyDescent="0.25">
      <c r="B7" s="294" t="s">
        <v>533</v>
      </c>
    </row>
    <row r="8" spans="2:15" ht="15.75" x14ac:dyDescent="0.25">
      <c r="B8" s="26"/>
      <c r="C8" s="22"/>
      <c r="D8" s="22"/>
      <c r="E8" s="22"/>
      <c r="F8" s="22"/>
      <c r="G8" s="22"/>
      <c r="H8" s="22"/>
    </row>
    <row r="9" spans="2:15" ht="15.75" x14ac:dyDescent="0.25">
      <c r="B9" s="22"/>
      <c r="C9" s="22"/>
      <c r="D9" s="22"/>
      <c r="E9" s="22"/>
      <c r="F9" s="22"/>
      <c r="G9" s="22"/>
      <c r="H9" s="22"/>
      <c r="I9" s="3"/>
      <c r="J9" s="3"/>
      <c r="K9" s="3"/>
      <c r="L9" s="3"/>
      <c r="M9" s="3"/>
      <c r="N9" s="3"/>
      <c r="O9" s="3"/>
    </row>
    <row r="10" spans="2:15" ht="13.15" customHeight="1" x14ac:dyDescent="0.25"/>
    <row r="11" spans="2:15" x14ac:dyDescent="0.25">
      <c r="B11" s="231" t="s">
        <v>534</v>
      </c>
      <c r="C11" s="5"/>
    </row>
    <row r="12" spans="2:15" x14ac:dyDescent="0.25">
      <c r="B12" s="189"/>
      <c r="C12" s="190"/>
      <c r="D12" s="191"/>
      <c r="E12" s="192"/>
      <c r="F12" s="192"/>
      <c r="G12" s="192"/>
      <c r="H12" s="192"/>
      <c r="I12" s="192"/>
      <c r="J12" s="192"/>
      <c r="K12" s="192"/>
      <c r="L12" s="193"/>
    </row>
    <row r="13" spans="2:15" x14ac:dyDescent="0.25">
      <c r="B13" s="255" t="s">
        <v>510</v>
      </c>
      <c r="C13" s="256"/>
      <c r="D13" s="6"/>
      <c r="E13" s="6"/>
      <c r="F13" s="6"/>
      <c r="G13" s="6"/>
      <c r="H13" s="6"/>
      <c r="I13" s="6"/>
      <c r="J13" s="6"/>
      <c r="K13" s="6"/>
      <c r="L13" s="7"/>
    </row>
    <row r="14" spans="2:15" x14ac:dyDescent="0.25">
      <c r="B14" s="8"/>
      <c r="C14" s="11"/>
      <c r="D14" s="6"/>
      <c r="E14" s="6"/>
      <c r="F14" s="6"/>
      <c r="G14" s="6"/>
      <c r="H14" s="6"/>
      <c r="I14" s="6"/>
      <c r="J14" s="6"/>
      <c r="K14" s="6"/>
      <c r="L14" s="7"/>
    </row>
    <row r="15" spans="2:15" x14ac:dyDescent="0.25">
      <c r="B15" s="274" t="s">
        <v>511</v>
      </c>
      <c r="C15" s="11"/>
      <c r="D15" s="6"/>
      <c r="E15" s="275"/>
      <c r="F15" s="6"/>
      <c r="G15" s="275" t="s">
        <v>512</v>
      </c>
      <c r="H15" s="6"/>
      <c r="I15" s="6"/>
      <c r="J15" s="6"/>
      <c r="K15" s="6"/>
      <c r="L15" s="7"/>
    </row>
    <row r="16" spans="2:15" x14ac:dyDescent="0.25">
      <c r="B16" s="8"/>
      <c r="C16" s="11"/>
      <c r="D16" s="6"/>
      <c r="E16" s="6"/>
      <c r="F16" s="6"/>
      <c r="G16" s="6"/>
      <c r="H16" s="6"/>
      <c r="I16" s="6"/>
      <c r="J16" s="6"/>
      <c r="K16" s="6"/>
      <c r="L16" s="7"/>
    </row>
    <row r="17" spans="2:12" x14ac:dyDescent="0.25">
      <c r="B17" s="8"/>
      <c r="C17" s="11"/>
      <c r="D17" s="6"/>
      <c r="E17" s="6"/>
      <c r="F17" s="6"/>
      <c r="G17" s="6"/>
      <c r="H17" s="6"/>
      <c r="I17" s="6"/>
      <c r="J17" s="6"/>
      <c r="K17" s="6"/>
      <c r="L17" s="7"/>
    </row>
    <row r="18" spans="2:12" x14ac:dyDescent="0.25">
      <c r="B18" s="8"/>
      <c r="C18" s="11"/>
      <c r="D18" s="6"/>
      <c r="E18" s="6"/>
      <c r="F18" s="6"/>
      <c r="G18" s="6"/>
      <c r="H18" s="6"/>
      <c r="I18" s="6"/>
      <c r="J18" s="6"/>
      <c r="K18" s="6"/>
      <c r="L18" s="7"/>
    </row>
    <row r="19" spans="2:12" x14ac:dyDescent="0.25">
      <c r="B19" s="8"/>
      <c r="C19" s="11"/>
      <c r="D19" s="6"/>
      <c r="E19" s="6"/>
      <c r="F19" s="6"/>
      <c r="G19" s="6"/>
      <c r="H19" s="6"/>
      <c r="I19" s="6"/>
      <c r="J19" s="6"/>
      <c r="K19" s="6"/>
      <c r="L19" s="7"/>
    </row>
    <row r="20" spans="2:12" x14ac:dyDescent="0.25">
      <c r="B20" s="8"/>
      <c r="C20" s="11"/>
      <c r="D20" s="6"/>
      <c r="E20" s="6"/>
      <c r="F20" s="6"/>
      <c r="G20" s="6"/>
      <c r="H20" s="6"/>
      <c r="I20" s="6"/>
      <c r="J20" s="6"/>
      <c r="K20" s="6"/>
      <c r="L20" s="7"/>
    </row>
    <row r="21" spans="2:12" x14ac:dyDescent="0.25">
      <c r="B21" s="8"/>
      <c r="C21" s="11"/>
      <c r="D21" s="6"/>
      <c r="E21" s="6"/>
      <c r="F21" s="6"/>
      <c r="G21" s="6"/>
      <c r="H21" s="6"/>
      <c r="I21" s="6"/>
      <c r="J21" s="6"/>
      <c r="K21" s="6"/>
      <c r="L21" s="7"/>
    </row>
    <row r="22" spans="2:12" x14ac:dyDescent="0.25">
      <c r="B22" s="8"/>
      <c r="C22" s="11"/>
      <c r="D22" s="6"/>
      <c r="E22" s="6"/>
      <c r="F22" s="6"/>
      <c r="G22" s="6"/>
      <c r="H22" s="6"/>
      <c r="I22" s="6"/>
      <c r="J22" s="6"/>
      <c r="K22" s="6"/>
      <c r="L22" s="7"/>
    </row>
    <row r="23" spans="2:12" x14ac:dyDescent="0.25">
      <c r="B23" s="8"/>
      <c r="C23" s="11"/>
      <c r="D23" s="6"/>
      <c r="E23" s="6"/>
      <c r="F23" s="6"/>
      <c r="G23" s="6"/>
      <c r="H23" s="6"/>
      <c r="I23" s="6"/>
      <c r="J23" s="6"/>
      <c r="K23" s="6"/>
      <c r="L23" s="7"/>
    </row>
    <row r="24" spans="2:12" x14ac:dyDescent="0.25">
      <c r="B24" s="8"/>
      <c r="C24" s="11"/>
      <c r="D24" s="6"/>
      <c r="E24" s="6"/>
      <c r="F24" s="6"/>
      <c r="G24" s="11"/>
      <c r="H24" s="6"/>
      <c r="I24" s="6"/>
      <c r="J24" s="6"/>
      <c r="K24" s="6"/>
      <c r="L24" s="7"/>
    </row>
    <row r="25" spans="2:12" x14ac:dyDescent="0.25">
      <c r="B25" s="8"/>
      <c r="C25" s="11"/>
      <c r="D25" s="6"/>
      <c r="E25" s="6"/>
      <c r="F25" s="6"/>
      <c r="G25" s="6"/>
      <c r="H25" s="6"/>
      <c r="I25" s="6"/>
      <c r="J25" s="6"/>
      <c r="K25" s="6"/>
      <c r="L25" s="7"/>
    </row>
    <row r="26" spans="2:12" x14ac:dyDescent="0.25">
      <c r="B26" s="8"/>
      <c r="C26" s="11"/>
      <c r="D26" s="6"/>
      <c r="E26" s="6"/>
      <c r="F26" s="6"/>
      <c r="G26" s="6"/>
      <c r="H26" s="6"/>
      <c r="I26" s="6"/>
      <c r="J26" s="6"/>
      <c r="K26" s="6"/>
      <c r="L26" s="7"/>
    </row>
    <row r="27" spans="2:12" x14ac:dyDescent="0.25">
      <c r="B27" s="8"/>
      <c r="C27" s="11"/>
      <c r="D27" s="6"/>
      <c r="E27" s="6"/>
      <c r="F27" s="6"/>
      <c r="G27" s="6"/>
      <c r="H27" s="6"/>
      <c r="I27" s="6"/>
      <c r="J27" s="6"/>
      <c r="K27" s="6"/>
      <c r="L27" s="7"/>
    </row>
    <row r="28" spans="2:12" x14ac:dyDescent="0.25">
      <c r="B28" s="8"/>
      <c r="C28" s="11"/>
      <c r="D28" s="6"/>
      <c r="E28" s="6"/>
      <c r="F28" s="6"/>
      <c r="G28" s="6"/>
      <c r="H28" s="6"/>
      <c r="I28" s="6"/>
      <c r="J28" s="6"/>
      <c r="K28" s="6"/>
      <c r="L28" s="7"/>
    </row>
    <row r="29" spans="2:12" x14ac:dyDescent="0.25">
      <c r="B29" s="8"/>
      <c r="C29" s="11"/>
      <c r="D29" s="6"/>
      <c r="E29" s="6"/>
      <c r="F29" s="6"/>
      <c r="G29" s="11"/>
      <c r="H29" s="6"/>
      <c r="I29" s="6"/>
      <c r="J29" s="6"/>
      <c r="K29" s="6"/>
      <c r="L29" s="7"/>
    </row>
    <row r="30" spans="2:12" x14ac:dyDescent="0.25">
      <c r="B30" s="8"/>
      <c r="C30" s="11"/>
      <c r="D30" s="6"/>
      <c r="E30" s="6"/>
      <c r="F30" s="6"/>
      <c r="G30" s="6"/>
      <c r="H30" s="6"/>
      <c r="I30" s="6"/>
      <c r="J30" s="6"/>
      <c r="K30" s="6"/>
      <c r="L30" s="7"/>
    </row>
    <row r="31" spans="2:12" x14ac:dyDescent="0.25">
      <c r="B31" s="8"/>
      <c r="C31" s="11"/>
      <c r="D31" s="6"/>
      <c r="E31" s="6"/>
      <c r="F31" s="6"/>
      <c r="G31" s="6"/>
      <c r="H31" s="6"/>
      <c r="I31" s="6"/>
      <c r="J31" s="6"/>
      <c r="K31" s="6"/>
      <c r="L31" s="7"/>
    </row>
    <row r="32" spans="2:12" x14ac:dyDescent="0.25">
      <c r="B32" s="8"/>
      <c r="C32" s="11"/>
      <c r="D32" s="6"/>
      <c r="E32" s="6"/>
      <c r="F32" s="6"/>
      <c r="G32" s="6"/>
      <c r="H32" s="6"/>
      <c r="I32" s="6"/>
      <c r="J32" s="6"/>
      <c r="K32" s="6"/>
      <c r="L32" s="7"/>
    </row>
    <row r="33" spans="2:12" x14ac:dyDescent="0.25">
      <c r="B33" s="8"/>
      <c r="C33" s="11"/>
      <c r="D33" s="6"/>
      <c r="E33" s="6"/>
      <c r="F33" s="6"/>
      <c r="G33" s="6"/>
      <c r="H33" s="6"/>
      <c r="I33" s="6"/>
      <c r="J33" s="6"/>
      <c r="K33" s="6"/>
      <c r="L33" s="7"/>
    </row>
    <row r="34" spans="2:12" x14ac:dyDescent="0.25">
      <c r="B34" s="8"/>
      <c r="C34" s="11"/>
      <c r="D34" s="6"/>
      <c r="E34" s="6"/>
      <c r="F34" s="6"/>
      <c r="G34" s="6"/>
      <c r="H34" s="6"/>
      <c r="I34" s="6"/>
      <c r="J34" s="6"/>
      <c r="K34" s="6"/>
      <c r="L34" s="7"/>
    </row>
    <row r="35" spans="2:12" x14ac:dyDescent="0.25">
      <c r="B35" s="8"/>
      <c r="C35" s="11"/>
      <c r="D35" s="6"/>
      <c r="E35" s="6"/>
      <c r="F35" s="6"/>
      <c r="G35" s="6"/>
      <c r="H35" s="6"/>
      <c r="I35" s="6"/>
      <c r="J35" s="6"/>
      <c r="K35" s="6"/>
      <c r="L35" s="7"/>
    </row>
    <row r="36" spans="2:12" x14ac:dyDescent="0.25">
      <c r="B36" s="9"/>
      <c r="C36" s="12"/>
      <c r="D36" s="10"/>
      <c r="E36" s="10"/>
      <c r="F36" s="10"/>
      <c r="G36" s="10"/>
      <c r="H36" s="10"/>
      <c r="I36" s="10"/>
      <c r="J36" s="10"/>
      <c r="K36" s="10"/>
      <c r="L36" s="13"/>
    </row>
    <row r="37" spans="2:12" x14ac:dyDescent="0.25">
      <c r="C37" s="14"/>
    </row>
    <row r="38" spans="2:12" x14ac:dyDescent="0.25">
      <c r="C38" s="14"/>
    </row>
    <row r="39" spans="2:12" x14ac:dyDescent="0.25">
      <c r="C39" s="14"/>
    </row>
    <row r="40" spans="2:12" x14ac:dyDescent="0.25">
      <c r="C40" s="14"/>
    </row>
    <row r="41" spans="2:12" x14ac:dyDescent="0.25">
      <c r="C41" s="14"/>
    </row>
    <row r="42" spans="2:12" x14ac:dyDescent="0.25">
      <c r="C42" s="14"/>
    </row>
    <row r="43" spans="2:12" x14ac:dyDescent="0.25">
      <c r="C43" s="14"/>
    </row>
    <row r="44" spans="2:12" x14ac:dyDescent="0.25">
      <c r="C44" s="14"/>
    </row>
    <row r="45" spans="2:12" x14ac:dyDescent="0.25">
      <c r="C45" s="14"/>
    </row>
    <row r="46" spans="2:12" x14ac:dyDescent="0.25">
      <c r="C46" s="14"/>
    </row>
    <row r="47" spans="2:12" x14ac:dyDescent="0.25">
      <c r="C47" s="14"/>
    </row>
    <row r="48" spans="2:12" x14ac:dyDescent="0.25">
      <c r="C48" s="14"/>
    </row>
    <row r="49" spans="3:3" x14ac:dyDescent="0.25">
      <c r="C49" s="14"/>
    </row>
    <row r="50" spans="3:3" x14ac:dyDescent="0.25">
      <c r="C50" s="14"/>
    </row>
    <row r="51" spans="3:3" x14ac:dyDescent="0.25">
      <c r="C51" s="14"/>
    </row>
    <row r="52" spans="3:3" x14ac:dyDescent="0.25">
      <c r="C52" s="14"/>
    </row>
    <row r="53" spans="3:3" x14ac:dyDescent="0.25">
      <c r="C53" s="14"/>
    </row>
    <row r="54" spans="3:3" x14ac:dyDescent="0.25">
      <c r="C54" s="14"/>
    </row>
    <row r="55" spans="3:3" x14ac:dyDescent="0.25">
      <c r="C55" s="14"/>
    </row>
    <row r="56" spans="3:3" x14ac:dyDescent="0.25">
      <c r="C56" s="14"/>
    </row>
    <row r="57" spans="3:3" x14ac:dyDescent="0.25">
      <c r="C57" s="14"/>
    </row>
    <row r="58" spans="3:3" x14ac:dyDescent="0.25">
      <c r="C58" s="14"/>
    </row>
    <row r="59" spans="3:3" x14ac:dyDescent="0.25">
      <c r="C59" s="14"/>
    </row>
    <row r="60" spans="3:3" x14ac:dyDescent="0.25">
      <c r="C60" s="14"/>
    </row>
    <row r="61" spans="3:3" x14ac:dyDescent="0.25">
      <c r="C61" s="14"/>
    </row>
    <row r="62" spans="3:3" x14ac:dyDescent="0.25">
      <c r="C62" s="14"/>
    </row>
    <row r="63" spans="3:3" x14ac:dyDescent="0.25">
      <c r="C63" s="14"/>
    </row>
    <row r="64" spans="3:3" x14ac:dyDescent="0.25">
      <c r="C64" s="14"/>
    </row>
    <row r="65" spans="3:3" x14ac:dyDescent="0.25">
      <c r="C65" s="14"/>
    </row>
    <row r="66" spans="3:3" x14ac:dyDescent="0.25">
      <c r="C66" s="14"/>
    </row>
    <row r="67" spans="3:3" x14ac:dyDescent="0.25">
      <c r="C67" s="14"/>
    </row>
    <row r="68" spans="3:3" x14ac:dyDescent="0.25">
      <c r="C68" s="14"/>
    </row>
    <row r="69" spans="3:3" x14ac:dyDescent="0.25">
      <c r="C69" s="14"/>
    </row>
    <row r="70" spans="3:3" x14ac:dyDescent="0.25">
      <c r="C70" s="14"/>
    </row>
    <row r="71" spans="3:3" x14ac:dyDescent="0.25">
      <c r="C71" s="14"/>
    </row>
    <row r="72" spans="3:3" x14ac:dyDescent="0.25">
      <c r="C72" s="14"/>
    </row>
    <row r="73" spans="3:3" x14ac:dyDescent="0.25">
      <c r="C73" s="14"/>
    </row>
    <row r="74" spans="3:3" x14ac:dyDescent="0.25">
      <c r="C74" s="14"/>
    </row>
    <row r="75" spans="3:3" x14ac:dyDescent="0.25">
      <c r="C75" s="14"/>
    </row>
    <row r="76" spans="3:3" x14ac:dyDescent="0.25">
      <c r="C76" s="14"/>
    </row>
    <row r="77" spans="3:3" x14ac:dyDescent="0.25">
      <c r="C77" s="14"/>
    </row>
    <row r="78" spans="3:3" x14ac:dyDescent="0.25">
      <c r="C78" s="14"/>
    </row>
    <row r="79" spans="3:3" x14ac:dyDescent="0.25">
      <c r="C79" s="14"/>
    </row>
    <row r="80" spans="3:3" x14ac:dyDescent="0.25">
      <c r="C80" s="14"/>
    </row>
    <row r="81" spans="3:3" x14ac:dyDescent="0.25">
      <c r="C81" s="14"/>
    </row>
    <row r="82" spans="3:3" x14ac:dyDescent="0.25">
      <c r="C82" s="14"/>
    </row>
    <row r="83" spans="3:3" x14ac:dyDescent="0.25">
      <c r="C83" s="14"/>
    </row>
    <row r="84" spans="3:3" x14ac:dyDescent="0.25">
      <c r="C84" s="14"/>
    </row>
    <row r="85" spans="3:3" x14ac:dyDescent="0.25">
      <c r="C85" s="14"/>
    </row>
    <row r="86" spans="3:3" x14ac:dyDescent="0.25">
      <c r="C86" s="14"/>
    </row>
    <row r="87" spans="3:3" x14ac:dyDescent="0.25">
      <c r="C87" s="14"/>
    </row>
    <row r="88" spans="3:3" x14ac:dyDescent="0.25">
      <c r="C88" s="14"/>
    </row>
    <row r="89" spans="3:3" x14ac:dyDescent="0.25">
      <c r="C89" s="14"/>
    </row>
    <row r="90" spans="3:3" x14ac:dyDescent="0.25">
      <c r="C90" s="14"/>
    </row>
    <row r="91" spans="3:3" x14ac:dyDescent="0.25">
      <c r="C91" s="14"/>
    </row>
    <row r="92" spans="3:3" x14ac:dyDescent="0.25">
      <c r="C92" s="14"/>
    </row>
    <row r="93" spans="3:3" x14ac:dyDescent="0.25">
      <c r="C93" s="14"/>
    </row>
    <row r="94" spans="3:3" x14ac:dyDescent="0.25">
      <c r="C94" s="14"/>
    </row>
    <row r="95" spans="3:3" x14ac:dyDescent="0.25">
      <c r="C95" s="14"/>
    </row>
    <row r="96" spans="3:3" x14ac:dyDescent="0.25">
      <c r="C96" s="14"/>
    </row>
    <row r="97" spans="3:3" x14ac:dyDescent="0.25">
      <c r="C97" s="14"/>
    </row>
    <row r="98" spans="3:3" x14ac:dyDescent="0.25">
      <c r="C98" s="14"/>
    </row>
    <row r="99" spans="3:3" x14ac:dyDescent="0.25">
      <c r="C99" s="14"/>
    </row>
    <row r="100" spans="3:3" x14ac:dyDescent="0.25">
      <c r="C100" s="14"/>
    </row>
    <row r="101" spans="3:3" x14ac:dyDescent="0.25">
      <c r="C101" s="14"/>
    </row>
    <row r="102" spans="3:3" x14ac:dyDescent="0.25">
      <c r="C102" s="14"/>
    </row>
    <row r="103" spans="3:3" x14ac:dyDescent="0.25">
      <c r="C103" s="14"/>
    </row>
    <row r="104" spans="3:3" x14ac:dyDescent="0.25">
      <c r="C104" s="14"/>
    </row>
    <row r="105" spans="3:3" x14ac:dyDescent="0.25">
      <c r="C105" s="14"/>
    </row>
    <row r="106" spans="3:3" x14ac:dyDescent="0.25">
      <c r="C106" s="14"/>
    </row>
    <row r="107" spans="3:3" x14ac:dyDescent="0.25">
      <c r="C107" s="14"/>
    </row>
    <row r="108" spans="3:3" x14ac:dyDescent="0.25">
      <c r="C108" s="14"/>
    </row>
    <row r="109" spans="3:3" x14ac:dyDescent="0.25">
      <c r="C109" s="14"/>
    </row>
    <row r="110" spans="3:3" x14ac:dyDescent="0.25">
      <c r="C110" s="14"/>
    </row>
    <row r="111" spans="3:3" x14ac:dyDescent="0.25">
      <c r="C111" s="14"/>
    </row>
    <row r="112" spans="3:3" x14ac:dyDescent="0.25">
      <c r="C112" s="14"/>
    </row>
    <row r="113" spans="3:3" x14ac:dyDescent="0.25">
      <c r="C113" s="14"/>
    </row>
    <row r="114" spans="3:3" x14ac:dyDescent="0.25">
      <c r="C114" s="14"/>
    </row>
    <row r="115" spans="3:3" x14ac:dyDescent="0.25">
      <c r="C115" s="14"/>
    </row>
    <row r="116" spans="3:3" x14ac:dyDescent="0.25">
      <c r="C116" s="14"/>
    </row>
    <row r="117" spans="3:3" x14ac:dyDescent="0.25">
      <c r="C117" s="14"/>
    </row>
    <row r="118" spans="3:3" x14ac:dyDescent="0.25">
      <c r="C118" s="14"/>
    </row>
    <row r="119" spans="3:3" x14ac:dyDescent="0.25">
      <c r="C119" s="14"/>
    </row>
    <row r="120" spans="3:3" x14ac:dyDescent="0.25">
      <c r="C120" s="14"/>
    </row>
    <row r="121" spans="3:3" x14ac:dyDescent="0.25">
      <c r="C121" s="14"/>
    </row>
    <row r="122" spans="3:3" x14ac:dyDescent="0.25">
      <c r="C122" s="14"/>
    </row>
    <row r="123" spans="3:3" x14ac:dyDescent="0.25">
      <c r="C123" s="14"/>
    </row>
    <row r="124" spans="3:3" x14ac:dyDescent="0.25">
      <c r="C124" s="14"/>
    </row>
    <row r="125" spans="3:3" x14ac:dyDescent="0.25">
      <c r="C125" s="14"/>
    </row>
    <row r="126" spans="3:3" x14ac:dyDescent="0.25">
      <c r="C126" s="14"/>
    </row>
    <row r="127" spans="3:3" x14ac:dyDescent="0.25">
      <c r="C127" s="14"/>
    </row>
    <row r="128" spans="3:3" x14ac:dyDescent="0.25">
      <c r="C128" s="14"/>
    </row>
    <row r="129" spans="3:3" x14ac:dyDescent="0.25">
      <c r="C129" s="14"/>
    </row>
    <row r="130" spans="3:3" x14ac:dyDescent="0.25">
      <c r="C130" s="14"/>
    </row>
    <row r="131" spans="3:3" x14ac:dyDescent="0.25">
      <c r="C131" s="14"/>
    </row>
    <row r="132" spans="3:3" x14ac:dyDescent="0.25">
      <c r="C132" s="14"/>
    </row>
    <row r="133" spans="3:3" x14ac:dyDescent="0.25">
      <c r="C133" s="14"/>
    </row>
    <row r="134" spans="3:3" x14ac:dyDescent="0.25">
      <c r="C134" s="14"/>
    </row>
    <row r="135" spans="3:3" x14ac:dyDescent="0.25">
      <c r="C135" s="14"/>
    </row>
    <row r="136" spans="3:3" x14ac:dyDescent="0.25">
      <c r="C136" s="14"/>
    </row>
    <row r="137" spans="3:3" x14ac:dyDescent="0.25">
      <c r="C137" s="14"/>
    </row>
    <row r="138" spans="3:3" x14ac:dyDescent="0.25">
      <c r="C138" s="14"/>
    </row>
    <row r="139" spans="3:3" x14ac:dyDescent="0.25">
      <c r="C139" s="14"/>
    </row>
    <row r="140" spans="3:3" x14ac:dyDescent="0.25">
      <c r="C140" s="14"/>
    </row>
    <row r="141" spans="3:3" x14ac:dyDescent="0.25">
      <c r="C141" s="14"/>
    </row>
    <row r="142" spans="3:3" x14ac:dyDescent="0.25">
      <c r="C142" s="14"/>
    </row>
    <row r="143" spans="3:3" x14ac:dyDescent="0.25">
      <c r="C143" s="14"/>
    </row>
    <row r="144" spans="3:3" x14ac:dyDescent="0.25">
      <c r="C144" s="14"/>
    </row>
    <row r="145" spans="3:3" x14ac:dyDescent="0.25">
      <c r="C145" s="14"/>
    </row>
    <row r="146" spans="3:3" x14ac:dyDescent="0.25">
      <c r="C146" s="14"/>
    </row>
    <row r="147" spans="3:3" x14ac:dyDescent="0.25">
      <c r="C147" s="14"/>
    </row>
    <row r="148" spans="3:3" x14ac:dyDescent="0.25">
      <c r="C148" s="14"/>
    </row>
    <row r="149" spans="3:3" x14ac:dyDescent="0.25">
      <c r="C149" s="14"/>
    </row>
    <row r="150" spans="3:3" x14ac:dyDescent="0.25">
      <c r="C150" s="14"/>
    </row>
    <row r="151" spans="3:3" x14ac:dyDescent="0.25">
      <c r="C151" s="14"/>
    </row>
    <row r="152" spans="3:3" x14ac:dyDescent="0.25">
      <c r="C152" s="14"/>
    </row>
    <row r="153" spans="3:3" x14ac:dyDescent="0.25">
      <c r="C153" s="14"/>
    </row>
    <row r="154" spans="3:3" x14ac:dyDescent="0.25">
      <c r="C154" s="14"/>
    </row>
    <row r="155" spans="3:3" x14ac:dyDescent="0.25">
      <c r="C155" s="14"/>
    </row>
    <row r="156" spans="3:3" x14ac:dyDescent="0.25">
      <c r="C156" s="14"/>
    </row>
    <row r="157" spans="3:3" x14ac:dyDescent="0.25">
      <c r="C157" s="14"/>
    </row>
    <row r="158" spans="3:3" x14ac:dyDescent="0.25">
      <c r="C158" s="14"/>
    </row>
    <row r="159" spans="3:3" x14ac:dyDescent="0.25">
      <c r="C159" s="14"/>
    </row>
    <row r="160" spans="3:3" x14ac:dyDescent="0.25">
      <c r="C160" s="14"/>
    </row>
    <row r="161" spans="3:3" x14ac:dyDescent="0.25">
      <c r="C161" s="14"/>
    </row>
    <row r="162" spans="3:3" x14ac:dyDescent="0.25">
      <c r="C162" s="14"/>
    </row>
    <row r="163" spans="3:3" x14ac:dyDescent="0.25">
      <c r="C163" s="14"/>
    </row>
    <row r="164" spans="3:3" x14ac:dyDescent="0.25">
      <c r="C164" s="14"/>
    </row>
    <row r="165" spans="3:3" x14ac:dyDescent="0.25">
      <c r="C165" s="14"/>
    </row>
    <row r="166" spans="3:3" x14ac:dyDescent="0.25">
      <c r="C166" s="14"/>
    </row>
    <row r="167" spans="3:3" x14ac:dyDescent="0.25">
      <c r="C167" s="14"/>
    </row>
    <row r="168" spans="3:3" x14ac:dyDescent="0.25">
      <c r="C168" s="14"/>
    </row>
    <row r="169" spans="3:3" x14ac:dyDescent="0.25">
      <c r="C169" s="14"/>
    </row>
    <row r="170" spans="3:3" x14ac:dyDescent="0.25">
      <c r="C170" s="14"/>
    </row>
    <row r="171" spans="3:3" x14ac:dyDescent="0.25">
      <c r="C171" s="14"/>
    </row>
    <row r="172" spans="3:3" x14ac:dyDescent="0.25">
      <c r="C172" s="14"/>
    </row>
    <row r="173" spans="3:3" x14ac:dyDescent="0.25">
      <c r="C173" s="14"/>
    </row>
    <row r="174" spans="3:3" x14ac:dyDescent="0.25">
      <c r="C174" s="14"/>
    </row>
    <row r="175" spans="3:3" x14ac:dyDescent="0.25">
      <c r="C175" s="14"/>
    </row>
    <row r="176" spans="3:3" x14ac:dyDescent="0.25">
      <c r="C176" s="14"/>
    </row>
    <row r="177" spans="3:3" x14ac:dyDescent="0.25">
      <c r="C177" s="14"/>
    </row>
    <row r="178" spans="3:3" x14ac:dyDescent="0.25">
      <c r="C178" s="14"/>
    </row>
    <row r="179" spans="3:3" x14ac:dyDescent="0.25">
      <c r="C179" s="14"/>
    </row>
    <row r="180" spans="3:3" x14ac:dyDescent="0.25">
      <c r="C180" s="14"/>
    </row>
    <row r="181" spans="3:3" x14ac:dyDescent="0.25">
      <c r="C181" s="14"/>
    </row>
    <row r="182" spans="3:3" x14ac:dyDescent="0.25">
      <c r="C182" s="14"/>
    </row>
    <row r="183" spans="3:3" x14ac:dyDescent="0.25">
      <c r="C183" s="14"/>
    </row>
    <row r="184" spans="3:3" x14ac:dyDescent="0.25">
      <c r="C184" s="14"/>
    </row>
    <row r="185" spans="3:3" x14ac:dyDescent="0.25">
      <c r="C185" s="14"/>
    </row>
    <row r="186" spans="3:3" x14ac:dyDescent="0.25">
      <c r="C186" s="14"/>
    </row>
    <row r="187" spans="3:3" x14ac:dyDescent="0.25">
      <c r="C187" s="14"/>
    </row>
    <row r="188" spans="3:3" x14ac:dyDescent="0.25">
      <c r="C188" s="14"/>
    </row>
    <row r="189" spans="3:3" x14ac:dyDescent="0.25">
      <c r="C189" s="14"/>
    </row>
    <row r="190" spans="3:3" x14ac:dyDescent="0.25">
      <c r="C190" s="14"/>
    </row>
    <row r="191" spans="3:3" x14ac:dyDescent="0.25">
      <c r="C191" s="14"/>
    </row>
    <row r="192" spans="3:3" x14ac:dyDescent="0.25">
      <c r="C192" s="14"/>
    </row>
    <row r="193" spans="3:3" x14ac:dyDescent="0.25">
      <c r="C193" s="14"/>
    </row>
    <row r="194" spans="3:3" x14ac:dyDescent="0.25">
      <c r="C194" s="14"/>
    </row>
    <row r="195" spans="3:3" x14ac:dyDescent="0.25">
      <c r="C195" s="14"/>
    </row>
    <row r="196" spans="3:3" x14ac:dyDescent="0.25">
      <c r="C196" s="14"/>
    </row>
    <row r="197" spans="3:3" x14ac:dyDescent="0.25">
      <c r="C197" s="14"/>
    </row>
    <row r="198" spans="3:3" x14ac:dyDescent="0.25">
      <c r="C198" s="14"/>
    </row>
    <row r="199" spans="3:3" x14ac:dyDescent="0.25">
      <c r="C199" s="14"/>
    </row>
    <row r="200" spans="3:3" x14ac:dyDescent="0.25">
      <c r="C200" s="14"/>
    </row>
    <row r="201" spans="3:3" x14ac:dyDescent="0.25">
      <c r="C201" s="14"/>
    </row>
    <row r="202" spans="3:3" x14ac:dyDescent="0.25">
      <c r="C202" s="14"/>
    </row>
    <row r="203" spans="3:3" x14ac:dyDescent="0.25">
      <c r="C203" s="14"/>
    </row>
    <row r="204" spans="3:3" x14ac:dyDescent="0.25">
      <c r="C204" s="14"/>
    </row>
    <row r="205" spans="3:3" x14ac:dyDescent="0.25">
      <c r="C205" s="14"/>
    </row>
    <row r="206" spans="3:3" x14ac:dyDescent="0.25">
      <c r="C206" s="14"/>
    </row>
    <row r="207" spans="3:3" x14ac:dyDescent="0.25">
      <c r="C207" s="14"/>
    </row>
    <row r="208" spans="3:3" x14ac:dyDescent="0.25">
      <c r="C208" s="14"/>
    </row>
    <row r="209" spans="3:3" x14ac:dyDescent="0.25">
      <c r="C209" s="14"/>
    </row>
    <row r="210" spans="3:3" x14ac:dyDescent="0.25">
      <c r="C210" s="14"/>
    </row>
    <row r="211" spans="3:3" x14ac:dyDescent="0.25">
      <c r="C211" s="14"/>
    </row>
    <row r="212" spans="3:3" x14ac:dyDescent="0.25">
      <c r="C212" s="14"/>
    </row>
    <row r="213" spans="3:3" x14ac:dyDescent="0.25">
      <c r="C213" s="14"/>
    </row>
    <row r="214" spans="3:3" x14ac:dyDescent="0.25">
      <c r="C214" s="14"/>
    </row>
    <row r="215" spans="3:3" x14ac:dyDescent="0.25">
      <c r="C215" s="14"/>
    </row>
    <row r="216" spans="3:3" x14ac:dyDescent="0.25">
      <c r="C216" s="14"/>
    </row>
    <row r="217" spans="3:3" x14ac:dyDescent="0.25">
      <c r="C217" s="14"/>
    </row>
    <row r="218" spans="3:3" x14ac:dyDescent="0.25">
      <c r="C218" s="14"/>
    </row>
    <row r="219" spans="3:3" x14ac:dyDescent="0.25">
      <c r="C219" s="14"/>
    </row>
    <row r="220" spans="3:3" x14ac:dyDescent="0.25">
      <c r="C220" s="14"/>
    </row>
    <row r="221" spans="3:3" x14ac:dyDescent="0.25">
      <c r="C221" s="14"/>
    </row>
    <row r="222" spans="3:3" x14ac:dyDescent="0.25">
      <c r="C222" s="14"/>
    </row>
    <row r="223" spans="3:3" x14ac:dyDescent="0.25">
      <c r="C223" s="14"/>
    </row>
    <row r="224" spans="3:3" x14ac:dyDescent="0.25">
      <c r="C224" s="14"/>
    </row>
    <row r="225" spans="3:3" x14ac:dyDescent="0.25">
      <c r="C225" s="14"/>
    </row>
    <row r="226" spans="3:3" x14ac:dyDescent="0.25">
      <c r="C226" s="14"/>
    </row>
    <row r="227" spans="3:3" x14ac:dyDescent="0.25">
      <c r="C227" s="14"/>
    </row>
    <row r="228" spans="3:3" x14ac:dyDescent="0.25">
      <c r="C228" s="14"/>
    </row>
    <row r="229" spans="3:3" x14ac:dyDescent="0.25">
      <c r="C229" s="14"/>
    </row>
    <row r="230" spans="3:3" x14ac:dyDescent="0.25">
      <c r="C230" s="14"/>
    </row>
    <row r="231" spans="3:3" x14ac:dyDescent="0.25">
      <c r="C231" s="14"/>
    </row>
    <row r="232" spans="3:3" x14ac:dyDescent="0.25">
      <c r="C232" s="14"/>
    </row>
    <row r="233" spans="3:3" x14ac:dyDescent="0.25">
      <c r="C233" s="14"/>
    </row>
    <row r="234" spans="3:3" x14ac:dyDescent="0.25">
      <c r="C234" s="14"/>
    </row>
    <row r="235" spans="3:3" x14ac:dyDescent="0.25">
      <c r="C235" s="14"/>
    </row>
    <row r="236" spans="3:3" x14ac:dyDescent="0.25">
      <c r="C236" s="14"/>
    </row>
    <row r="237" spans="3:3" x14ac:dyDescent="0.25">
      <c r="C237" s="14"/>
    </row>
    <row r="238" spans="3:3" x14ac:dyDescent="0.25">
      <c r="C238" s="14"/>
    </row>
    <row r="239" spans="3:3" x14ac:dyDescent="0.25">
      <c r="C239" s="14"/>
    </row>
    <row r="240" spans="3:3" x14ac:dyDescent="0.25">
      <c r="C240" s="14"/>
    </row>
    <row r="241" spans="3:3" x14ac:dyDescent="0.25">
      <c r="C241" s="14"/>
    </row>
    <row r="242" spans="3:3" x14ac:dyDescent="0.25">
      <c r="C242" s="14"/>
    </row>
    <row r="243" spans="3:3" x14ac:dyDescent="0.25">
      <c r="C243" s="14"/>
    </row>
    <row r="244" spans="3:3" x14ac:dyDescent="0.25">
      <c r="C244" s="14"/>
    </row>
    <row r="245" spans="3:3" x14ac:dyDescent="0.25">
      <c r="C245" s="14"/>
    </row>
    <row r="246" spans="3:3" x14ac:dyDescent="0.25">
      <c r="C246" s="14"/>
    </row>
    <row r="247" spans="3:3" x14ac:dyDescent="0.25">
      <c r="C247" s="14"/>
    </row>
    <row r="248" spans="3:3" x14ac:dyDescent="0.25">
      <c r="C248" s="14"/>
    </row>
    <row r="249" spans="3:3" x14ac:dyDescent="0.25">
      <c r="C249" s="14"/>
    </row>
    <row r="250" spans="3:3" x14ac:dyDescent="0.25">
      <c r="C250" s="14"/>
    </row>
    <row r="251" spans="3:3" x14ac:dyDescent="0.25">
      <c r="C251" s="14"/>
    </row>
    <row r="252" spans="3:3" x14ac:dyDescent="0.25">
      <c r="C252" s="14"/>
    </row>
    <row r="253" spans="3:3" x14ac:dyDescent="0.25">
      <c r="C253" s="14"/>
    </row>
    <row r="254" spans="3:3" x14ac:dyDescent="0.25">
      <c r="C254" s="14"/>
    </row>
    <row r="255" spans="3:3" x14ac:dyDescent="0.25">
      <c r="C255" s="14"/>
    </row>
    <row r="256" spans="3:3" x14ac:dyDescent="0.25">
      <c r="C256" s="14"/>
    </row>
    <row r="257" spans="3:3" x14ac:dyDescent="0.25">
      <c r="C257" s="14"/>
    </row>
    <row r="258" spans="3:3" x14ac:dyDescent="0.25">
      <c r="C258" s="14"/>
    </row>
    <row r="259" spans="3:3" x14ac:dyDescent="0.25">
      <c r="C259" s="14"/>
    </row>
    <row r="260" spans="3:3" x14ac:dyDescent="0.25">
      <c r="C260" s="14"/>
    </row>
    <row r="261" spans="3:3" x14ac:dyDescent="0.25">
      <c r="C261" s="14"/>
    </row>
    <row r="262" spans="3:3" x14ac:dyDescent="0.25">
      <c r="C262" s="14"/>
    </row>
    <row r="263" spans="3:3" x14ac:dyDescent="0.25">
      <c r="C263" s="14"/>
    </row>
    <row r="264" spans="3:3" x14ac:dyDescent="0.25">
      <c r="C264" s="14"/>
    </row>
    <row r="265" spans="3:3" x14ac:dyDescent="0.25">
      <c r="C265" s="14"/>
    </row>
    <row r="266" spans="3:3" x14ac:dyDescent="0.25">
      <c r="C266" s="14"/>
    </row>
    <row r="267" spans="3:3" x14ac:dyDescent="0.25">
      <c r="C267" s="14"/>
    </row>
    <row r="268" spans="3:3" x14ac:dyDescent="0.25">
      <c r="C268" s="14"/>
    </row>
    <row r="269" spans="3:3" x14ac:dyDescent="0.25">
      <c r="C269" s="14"/>
    </row>
    <row r="270" spans="3:3" x14ac:dyDescent="0.25">
      <c r="C270" s="14"/>
    </row>
    <row r="271" spans="3:3" x14ac:dyDescent="0.25">
      <c r="C271" s="14"/>
    </row>
    <row r="272" spans="3:3" x14ac:dyDescent="0.25">
      <c r="C272" s="14"/>
    </row>
    <row r="273" spans="3:3" x14ac:dyDescent="0.25">
      <c r="C273" s="14"/>
    </row>
    <row r="274" spans="3:3" x14ac:dyDescent="0.25">
      <c r="C274" s="14"/>
    </row>
    <row r="275" spans="3:3" x14ac:dyDescent="0.25">
      <c r="C275" s="14"/>
    </row>
    <row r="276" spans="3:3" x14ac:dyDescent="0.25">
      <c r="C276" s="14"/>
    </row>
    <row r="277" spans="3:3" x14ac:dyDescent="0.25">
      <c r="C277" s="14"/>
    </row>
    <row r="278" spans="3:3" x14ac:dyDescent="0.25">
      <c r="C278" s="14"/>
    </row>
    <row r="279" spans="3:3" x14ac:dyDescent="0.25">
      <c r="C279" s="14"/>
    </row>
    <row r="280" spans="3:3" x14ac:dyDescent="0.25">
      <c r="C280" s="14"/>
    </row>
    <row r="281" spans="3:3" x14ac:dyDescent="0.25">
      <c r="C281" s="14"/>
    </row>
    <row r="282" spans="3:3" x14ac:dyDescent="0.25">
      <c r="C282" s="14"/>
    </row>
    <row r="283" spans="3:3" x14ac:dyDescent="0.25">
      <c r="C283" s="14"/>
    </row>
    <row r="284" spans="3:3" x14ac:dyDescent="0.25">
      <c r="C284" s="14"/>
    </row>
    <row r="285" spans="3:3" x14ac:dyDescent="0.25">
      <c r="C285" s="14"/>
    </row>
    <row r="286" spans="3:3" x14ac:dyDescent="0.25">
      <c r="C286" s="14"/>
    </row>
    <row r="287" spans="3:3" x14ac:dyDescent="0.25">
      <c r="C287" s="14"/>
    </row>
    <row r="288" spans="3:3" x14ac:dyDescent="0.25">
      <c r="C288" s="14"/>
    </row>
    <row r="289" spans="3:3" x14ac:dyDescent="0.25">
      <c r="C289" s="14"/>
    </row>
    <row r="290" spans="3:3" x14ac:dyDescent="0.25">
      <c r="C290" s="14"/>
    </row>
    <row r="291" spans="3:3" x14ac:dyDescent="0.25">
      <c r="C291" s="14"/>
    </row>
    <row r="292" spans="3:3" x14ac:dyDescent="0.25">
      <c r="C292" s="14"/>
    </row>
    <row r="293" spans="3:3" x14ac:dyDescent="0.25">
      <c r="C293" s="14"/>
    </row>
    <row r="294" spans="3:3" x14ac:dyDescent="0.25">
      <c r="C294" s="14"/>
    </row>
    <row r="295" spans="3:3" x14ac:dyDescent="0.25">
      <c r="C295" s="14"/>
    </row>
    <row r="296" spans="3:3" x14ac:dyDescent="0.25">
      <c r="C296" s="14"/>
    </row>
    <row r="297" spans="3:3" x14ac:dyDescent="0.25">
      <c r="C297" s="14"/>
    </row>
    <row r="298" spans="3:3" x14ac:dyDescent="0.25">
      <c r="C298" s="14"/>
    </row>
    <row r="299" spans="3:3" x14ac:dyDescent="0.25">
      <c r="C299" s="14"/>
    </row>
    <row r="300" spans="3:3" x14ac:dyDescent="0.25">
      <c r="C300" s="14"/>
    </row>
    <row r="301" spans="3:3" x14ac:dyDescent="0.25">
      <c r="C301" s="14"/>
    </row>
    <row r="302" spans="3:3" x14ac:dyDescent="0.25">
      <c r="C302" s="14"/>
    </row>
    <row r="303" spans="3:3" x14ac:dyDescent="0.25">
      <c r="C303" s="14"/>
    </row>
    <row r="304" spans="3:3" x14ac:dyDescent="0.25">
      <c r="C304" s="14"/>
    </row>
    <row r="305" spans="3:3" x14ac:dyDescent="0.25">
      <c r="C305" s="14"/>
    </row>
    <row r="306" spans="3:3" x14ac:dyDescent="0.25">
      <c r="C306" s="14"/>
    </row>
    <row r="307" spans="3:3" x14ac:dyDescent="0.25">
      <c r="C307" s="14"/>
    </row>
    <row r="308" spans="3:3" x14ac:dyDescent="0.25">
      <c r="C308" s="14"/>
    </row>
    <row r="309" spans="3:3" x14ac:dyDescent="0.25">
      <c r="C309" s="14"/>
    </row>
    <row r="310" spans="3:3" x14ac:dyDescent="0.25">
      <c r="C310" s="14"/>
    </row>
    <row r="311" spans="3:3" x14ac:dyDescent="0.25">
      <c r="C311" s="14"/>
    </row>
    <row r="312" spans="3:3" x14ac:dyDescent="0.25">
      <c r="C312" s="14"/>
    </row>
    <row r="313" spans="3:3" x14ac:dyDescent="0.25">
      <c r="C313" s="14"/>
    </row>
    <row r="314" spans="3:3" x14ac:dyDescent="0.25">
      <c r="C314" s="14"/>
    </row>
    <row r="315" spans="3:3" x14ac:dyDescent="0.25">
      <c r="C315" s="14"/>
    </row>
    <row r="316" spans="3:3" x14ac:dyDescent="0.25">
      <c r="C316" s="14"/>
    </row>
    <row r="317" spans="3:3" x14ac:dyDescent="0.25">
      <c r="C317" s="14"/>
    </row>
    <row r="318" spans="3:3" x14ac:dyDescent="0.25">
      <c r="C318" s="14"/>
    </row>
    <row r="319" spans="3:3" x14ac:dyDescent="0.25">
      <c r="C319" s="14"/>
    </row>
    <row r="320" spans="3:3" x14ac:dyDescent="0.25">
      <c r="C320" s="14"/>
    </row>
    <row r="321" spans="3:3" x14ac:dyDescent="0.25">
      <c r="C321" s="14"/>
    </row>
    <row r="322" spans="3:3" x14ac:dyDescent="0.25">
      <c r="C322" s="14"/>
    </row>
    <row r="323" spans="3:3" x14ac:dyDescent="0.25">
      <c r="C323" s="14"/>
    </row>
    <row r="324" spans="3:3" x14ac:dyDescent="0.25">
      <c r="C324" s="14"/>
    </row>
    <row r="325" spans="3:3" x14ac:dyDescent="0.25">
      <c r="C325" s="14"/>
    </row>
    <row r="326" spans="3:3" x14ac:dyDescent="0.25">
      <c r="C326" s="14"/>
    </row>
    <row r="327" spans="3:3" x14ac:dyDescent="0.25">
      <c r="C327" s="14"/>
    </row>
    <row r="328" spans="3:3" x14ac:dyDescent="0.25">
      <c r="C328" s="14"/>
    </row>
    <row r="329" spans="3:3" x14ac:dyDescent="0.25">
      <c r="C329" s="14"/>
    </row>
    <row r="330" spans="3:3" x14ac:dyDescent="0.25">
      <c r="C330" s="14"/>
    </row>
    <row r="331" spans="3:3" x14ac:dyDescent="0.25">
      <c r="C331" s="14"/>
    </row>
    <row r="332" spans="3:3" x14ac:dyDescent="0.25">
      <c r="C332" s="14"/>
    </row>
    <row r="333" spans="3:3" x14ac:dyDescent="0.25">
      <c r="C333" s="14"/>
    </row>
    <row r="334" spans="3:3" x14ac:dyDescent="0.25">
      <c r="C334" s="14"/>
    </row>
    <row r="335" spans="3:3" x14ac:dyDescent="0.25">
      <c r="C335" s="14"/>
    </row>
    <row r="336" spans="3:3" x14ac:dyDescent="0.25">
      <c r="C336" s="14"/>
    </row>
    <row r="337" spans="3:3" x14ac:dyDescent="0.25">
      <c r="C337" s="14"/>
    </row>
    <row r="338" spans="3:3" x14ac:dyDescent="0.25">
      <c r="C338" s="14"/>
    </row>
    <row r="339" spans="3:3" x14ac:dyDescent="0.25">
      <c r="C339" s="14"/>
    </row>
    <row r="340" spans="3:3" x14ac:dyDescent="0.25">
      <c r="C340" s="14"/>
    </row>
    <row r="341" spans="3:3" x14ac:dyDescent="0.25">
      <c r="C341" s="14"/>
    </row>
    <row r="342" spans="3:3" x14ac:dyDescent="0.25">
      <c r="C342" s="14"/>
    </row>
    <row r="343" spans="3:3" x14ac:dyDescent="0.25">
      <c r="C343" s="14"/>
    </row>
    <row r="344" spans="3:3" x14ac:dyDescent="0.25">
      <c r="C344" s="14"/>
    </row>
    <row r="345" spans="3:3" x14ac:dyDescent="0.25">
      <c r="C345" s="14"/>
    </row>
    <row r="346" spans="3:3" x14ac:dyDescent="0.25">
      <c r="C346" s="14"/>
    </row>
    <row r="347" spans="3:3" x14ac:dyDescent="0.25">
      <c r="C347" s="14"/>
    </row>
    <row r="348" spans="3:3" x14ac:dyDescent="0.25">
      <c r="C348" s="14"/>
    </row>
    <row r="349" spans="3:3" x14ac:dyDescent="0.25">
      <c r="C349" s="14"/>
    </row>
    <row r="350" spans="3:3" x14ac:dyDescent="0.25">
      <c r="C350" s="14"/>
    </row>
    <row r="351" spans="3:3" x14ac:dyDescent="0.25">
      <c r="C351" s="14"/>
    </row>
    <row r="352" spans="3:3" x14ac:dyDescent="0.25">
      <c r="C352" s="14"/>
    </row>
    <row r="353" spans="3:3" x14ac:dyDescent="0.25">
      <c r="C353" s="14"/>
    </row>
    <row r="354" spans="3:3" x14ac:dyDescent="0.25">
      <c r="C354" s="14"/>
    </row>
    <row r="355" spans="3:3" x14ac:dyDescent="0.25">
      <c r="C355" s="14"/>
    </row>
    <row r="356" spans="3:3" x14ac:dyDescent="0.25">
      <c r="C356" s="14"/>
    </row>
    <row r="357" spans="3:3" x14ac:dyDescent="0.25">
      <c r="C357" s="14"/>
    </row>
    <row r="358" spans="3:3" x14ac:dyDescent="0.25">
      <c r="C358" s="14"/>
    </row>
    <row r="359" spans="3:3" x14ac:dyDescent="0.25">
      <c r="C359" s="14"/>
    </row>
    <row r="360" spans="3:3" x14ac:dyDescent="0.25">
      <c r="C360" s="14"/>
    </row>
    <row r="361" spans="3:3" x14ac:dyDescent="0.25">
      <c r="C361" s="14"/>
    </row>
    <row r="362" spans="3:3" x14ac:dyDescent="0.25">
      <c r="C362" s="14"/>
    </row>
    <row r="363" spans="3:3" x14ac:dyDescent="0.25">
      <c r="C363" s="14"/>
    </row>
    <row r="364" spans="3:3" x14ac:dyDescent="0.25">
      <c r="C364" s="14"/>
    </row>
    <row r="365" spans="3:3" x14ac:dyDescent="0.25">
      <c r="C365" s="14"/>
    </row>
    <row r="366" spans="3:3" x14ac:dyDescent="0.25">
      <c r="C366" s="14"/>
    </row>
    <row r="367" spans="3:3" x14ac:dyDescent="0.25">
      <c r="C367" s="14"/>
    </row>
    <row r="368" spans="3:3" x14ac:dyDescent="0.25">
      <c r="C368" s="14"/>
    </row>
    <row r="369" spans="3:3" x14ac:dyDescent="0.25">
      <c r="C369" s="14"/>
    </row>
    <row r="370" spans="3:3" x14ac:dyDescent="0.25">
      <c r="C370" s="14"/>
    </row>
    <row r="371" spans="3:3" x14ac:dyDescent="0.25">
      <c r="C371" s="14"/>
    </row>
    <row r="372" spans="3:3" x14ac:dyDescent="0.25">
      <c r="C372" s="14"/>
    </row>
    <row r="373" spans="3:3" x14ac:dyDescent="0.25">
      <c r="C373" s="14"/>
    </row>
    <row r="374" spans="3:3" x14ac:dyDescent="0.25">
      <c r="C374" s="14"/>
    </row>
    <row r="375" spans="3:3" x14ac:dyDescent="0.25">
      <c r="C375" s="14"/>
    </row>
    <row r="376" spans="3:3" x14ac:dyDescent="0.25">
      <c r="C376" s="14"/>
    </row>
    <row r="377" spans="3:3" x14ac:dyDescent="0.25">
      <c r="C377" s="14"/>
    </row>
    <row r="378" spans="3:3" x14ac:dyDescent="0.25">
      <c r="C378" s="14"/>
    </row>
    <row r="379" spans="3:3" x14ac:dyDescent="0.25">
      <c r="C379" s="14"/>
    </row>
    <row r="380" spans="3:3" x14ac:dyDescent="0.25">
      <c r="C380" s="14"/>
    </row>
    <row r="381" spans="3:3" x14ac:dyDescent="0.25">
      <c r="C381" s="14"/>
    </row>
    <row r="382" spans="3:3" x14ac:dyDescent="0.25">
      <c r="C382" s="14"/>
    </row>
    <row r="383" spans="3:3" x14ac:dyDescent="0.25">
      <c r="C383" s="14"/>
    </row>
    <row r="384" spans="3:3" x14ac:dyDescent="0.25">
      <c r="C384" s="14"/>
    </row>
    <row r="385" spans="3:3" x14ac:dyDescent="0.25">
      <c r="C385" s="14"/>
    </row>
    <row r="386" spans="3:3" x14ac:dyDescent="0.25">
      <c r="C386" s="14"/>
    </row>
    <row r="387" spans="3:3" x14ac:dyDescent="0.25">
      <c r="C387" s="14"/>
    </row>
    <row r="388" spans="3:3" x14ac:dyDescent="0.25">
      <c r="C388" s="14"/>
    </row>
    <row r="389" spans="3:3" x14ac:dyDescent="0.25">
      <c r="C389" s="14"/>
    </row>
    <row r="390" spans="3:3" x14ac:dyDescent="0.25">
      <c r="C390" s="14"/>
    </row>
    <row r="391" spans="3:3" x14ac:dyDescent="0.25">
      <c r="C391" s="14"/>
    </row>
    <row r="392" spans="3:3" x14ac:dyDescent="0.25">
      <c r="C392" s="14"/>
    </row>
    <row r="393" spans="3:3" x14ac:dyDescent="0.25">
      <c r="C393" s="14"/>
    </row>
    <row r="394" spans="3:3" x14ac:dyDescent="0.25">
      <c r="C394" s="14"/>
    </row>
    <row r="395" spans="3:3" x14ac:dyDescent="0.25">
      <c r="C395" s="14"/>
    </row>
    <row r="396" spans="3:3" x14ac:dyDescent="0.25">
      <c r="C396" s="14"/>
    </row>
    <row r="397" spans="3:3" x14ac:dyDescent="0.25">
      <c r="C397" s="14"/>
    </row>
    <row r="398" spans="3:3" x14ac:dyDescent="0.25">
      <c r="C398" s="14"/>
    </row>
    <row r="399" spans="3:3" x14ac:dyDescent="0.25">
      <c r="C399" s="14"/>
    </row>
    <row r="400" spans="3:3" x14ac:dyDescent="0.25">
      <c r="C400" s="14"/>
    </row>
    <row r="401" spans="3:3" x14ac:dyDescent="0.25">
      <c r="C401" s="14"/>
    </row>
    <row r="402" spans="3:3" x14ac:dyDescent="0.25">
      <c r="C402" s="14"/>
    </row>
    <row r="403" spans="3:3" x14ac:dyDescent="0.25">
      <c r="C403" s="14"/>
    </row>
    <row r="404" spans="3:3" x14ac:dyDescent="0.25">
      <c r="C404" s="14"/>
    </row>
    <row r="405" spans="3:3" x14ac:dyDescent="0.25">
      <c r="C405" s="14"/>
    </row>
    <row r="406" spans="3:3" x14ac:dyDescent="0.25">
      <c r="C406" s="14"/>
    </row>
    <row r="407" spans="3:3" x14ac:dyDescent="0.25">
      <c r="C407" s="14"/>
    </row>
    <row r="408" spans="3:3" x14ac:dyDescent="0.25">
      <c r="C408" s="14"/>
    </row>
    <row r="409" spans="3:3" x14ac:dyDescent="0.25">
      <c r="C409" s="14"/>
    </row>
    <row r="410" spans="3:3" x14ac:dyDescent="0.25">
      <c r="C410" s="14"/>
    </row>
    <row r="411" spans="3:3" x14ac:dyDescent="0.25">
      <c r="C411" s="14"/>
    </row>
    <row r="412" spans="3:3" x14ac:dyDescent="0.25">
      <c r="C412" s="14"/>
    </row>
    <row r="413" spans="3:3" x14ac:dyDescent="0.25">
      <c r="C413" s="14"/>
    </row>
    <row r="414" spans="3:3" x14ac:dyDescent="0.25">
      <c r="C414" s="14"/>
    </row>
    <row r="415" spans="3:3" x14ac:dyDescent="0.25">
      <c r="C415" s="14"/>
    </row>
    <row r="416" spans="3:3" x14ac:dyDescent="0.25">
      <c r="C416" s="14"/>
    </row>
    <row r="417" spans="3:3" x14ac:dyDescent="0.25">
      <c r="C417" s="14"/>
    </row>
    <row r="418" spans="3:3" x14ac:dyDescent="0.25">
      <c r="C418" s="14"/>
    </row>
    <row r="419" spans="3:3" x14ac:dyDescent="0.25">
      <c r="C419" s="14"/>
    </row>
    <row r="420" spans="3:3" x14ac:dyDescent="0.25">
      <c r="C420" s="14"/>
    </row>
    <row r="421" spans="3:3" x14ac:dyDescent="0.25">
      <c r="C421" s="14"/>
    </row>
    <row r="422" spans="3:3" x14ac:dyDescent="0.25">
      <c r="C422" s="14"/>
    </row>
    <row r="423" spans="3:3" x14ac:dyDescent="0.25">
      <c r="C423" s="14"/>
    </row>
    <row r="424" spans="3:3" x14ac:dyDescent="0.25">
      <c r="C424" s="14"/>
    </row>
    <row r="425" spans="3:3" x14ac:dyDescent="0.25">
      <c r="C425" s="14"/>
    </row>
    <row r="426" spans="3:3" x14ac:dyDescent="0.25">
      <c r="C426" s="14"/>
    </row>
    <row r="427" spans="3:3" x14ac:dyDescent="0.25">
      <c r="C427" s="14"/>
    </row>
    <row r="428" spans="3:3" x14ac:dyDescent="0.25">
      <c r="C428" s="14"/>
    </row>
    <row r="429" spans="3:3" x14ac:dyDescent="0.25">
      <c r="C429" s="14"/>
    </row>
    <row r="430" spans="3:3" x14ac:dyDescent="0.25">
      <c r="C430" s="14"/>
    </row>
    <row r="431" spans="3:3" x14ac:dyDescent="0.25">
      <c r="C431" s="14"/>
    </row>
    <row r="432" spans="3:3" x14ac:dyDescent="0.25">
      <c r="C432" s="14"/>
    </row>
    <row r="433" spans="3:3" x14ac:dyDescent="0.25">
      <c r="C433" s="14"/>
    </row>
    <row r="434" spans="3:3" x14ac:dyDescent="0.25">
      <c r="C434" s="14"/>
    </row>
    <row r="435" spans="3:3" x14ac:dyDescent="0.25">
      <c r="C435" s="14"/>
    </row>
    <row r="436" spans="3:3" x14ac:dyDescent="0.25">
      <c r="C436" s="14"/>
    </row>
    <row r="437" spans="3:3" x14ac:dyDescent="0.25">
      <c r="C437" s="14"/>
    </row>
    <row r="438" spans="3:3" x14ac:dyDescent="0.25">
      <c r="C438" s="14"/>
    </row>
    <row r="439" spans="3:3" x14ac:dyDescent="0.25">
      <c r="C439" s="14"/>
    </row>
    <row r="440" spans="3:3" x14ac:dyDescent="0.25">
      <c r="C440" s="14"/>
    </row>
    <row r="441" spans="3:3" x14ac:dyDescent="0.25">
      <c r="C441" s="14"/>
    </row>
    <row r="442" spans="3:3" x14ac:dyDescent="0.25">
      <c r="C442" s="14"/>
    </row>
    <row r="443" spans="3:3" x14ac:dyDescent="0.25">
      <c r="C443" s="14"/>
    </row>
    <row r="444" spans="3:3" x14ac:dyDescent="0.25">
      <c r="C444" s="14"/>
    </row>
    <row r="445" spans="3:3" x14ac:dyDescent="0.25">
      <c r="C445" s="14"/>
    </row>
    <row r="446" spans="3:3" x14ac:dyDescent="0.25">
      <c r="C446" s="14"/>
    </row>
    <row r="447" spans="3:3" x14ac:dyDescent="0.25">
      <c r="C447" s="14"/>
    </row>
    <row r="448" spans="3:3" x14ac:dyDescent="0.25">
      <c r="C448" s="14"/>
    </row>
    <row r="449" spans="3:3" x14ac:dyDescent="0.25">
      <c r="C449" s="14"/>
    </row>
    <row r="450" spans="3:3" x14ac:dyDescent="0.25">
      <c r="C450" s="14"/>
    </row>
    <row r="451" spans="3:3" x14ac:dyDescent="0.25">
      <c r="C451" s="14"/>
    </row>
    <row r="452" spans="3:3" x14ac:dyDescent="0.25">
      <c r="C452" s="14"/>
    </row>
    <row r="453" spans="3:3" x14ac:dyDescent="0.25">
      <c r="C453" s="14"/>
    </row>
    <row r="454" spans="3:3" x14ac:dyDescent="0.25">
      <c r="C454" s="14"/>
    </row>
    <row r="455" spans="3:3" x14ac:dyDescent="0.25">
      <c r="C455" s="14"/>
    </row>
    <row r="456" spans="3:3" x14ac:dyDescent="0.25">
      <c r="C456" s="14"/>
    </row>
    <row r="457" spans="3:3" x14ac:dyDescent="0.25">
      <c r="C457" s="14"/>
    </row>
    <row r="458" spans="3:3" x14ac:dyDescent="0.25">
      <c r="C458" s="14"/>
    </row>
    <row r="459" spans="3:3" x14ac:dyDescent="0.25">
      <c r="C459" s="14"/>
    </row>
    <row r="460" spans="3:3" x14ac:dyDescent="0.25">
      <c r="C460" s="14"/>
    </row>
    <row r="461" spans="3:3" x14ac:dyDescent="0.25">
      <c r="C461" s="14"/>
    </row>
    <row r="462" spans="3:3" x14ac:dyDescent="0.25">
      <c r="C462" s="14"/>
    </row>
    <row r="463" spans="3:3" x14ac:dyDescent="0.25">
      <c r="C463" s="14"/>
    </row>
    <row r="464" spans="3:3" x14ac:dyDescent="0.25">
      <c r="C464" s="14"/>
    </row>
    <row r="465" spans="3:3" x14ac:dyDescent="0.25">
      <c r="C465" s="14"/>
    </row>
    <row r="466" spans="3:3" x14ac:dyDescent="0.25">
      <c r="C466" s="14"/>
    </row>
    <row r="467" spans="3:3" x14ac:dyDescent="0.25">
      <c r="C467" s="14"/>
    </row>
    <row r="468" spans="3:3" x14ac:dyDescent="0.25">
      <c r="C468" s="14"/>
    </row>
    <row r="469" spans="3:3" x14ac:dyDescent="0.25">
      <c r="C469" s="14"/>
    </row>
    <row r="470" spans="3:3" x14ac:dyDescent="0.25">
      <c r="C470" s="14"/>
    </row>
    <row r="471" spans="3:3" x14ac:dyDescent="0.25">
      <c r="C471" s="14"/>
    </row>
    <row r="472" spans="3:3" x14ac:dyDescent="0.25">
      <c r="C472" s="14"/>
    </row>
    <row r="473" spans="3:3" x14ac:dyDescent="0.25">
      <c r="C473" s="14"/>
    </row>
    <row r="474" spans="3:3" x14ac:dyDescent="0.25">
      <c r="C474" s="14"/>
    </row>
    <row r="475" spans="3:3" x14ac:dyDescent="0.25">
      <c r="C475" s="14"/>
    </row>
    <row r="476" spans="3:3" x14ac:dyDescent="0.25">
      <c r="C476" s="14"/>
    </row>
    <row r="477" spans="3:3" x14ac:dyDescent="0.25">
      <c r="C477" s="14"/>
    </row>
    <row r="478" spans="3:3" x14ac:dyDescent="0.25">
      <c r="C478" s="14"/>
    </row>
    <row r="479" spans="3:3" x14ac:dyDescent="0.25">
      <c r="C479" s="14"/>
    </row>
    <row r="480" spans="3:3" x14ac:dyDescent="0.25">
      <c r="C480" s="14"/>
    </row>
    <row r="481" spans="3:3" x14ac:dyDescent="0.25">
      <c r="C481" s="14"/>
    </row>
    <row r="482" spans="3:3" x14ac:dyDescent="0.25">
      <c r="C482" s="14"/>
    </row>
    <row r="483" spans="3:3" x14ac:dyDescent="0.25">
      <c r="C483" s="14"/>
    </row>
    <row r="484" spans="3:3" x14ac:dyDescent="0.25">
      <c r="C484" s="14"/>
    </row>
    <row r="485" spans="3:3" x14ac:dyDescent="0.25">
      <c r="C485" s="14"/>
    </row>
    <row r="486" spans="3:3" x14ac:dyDescent="0.25">
      <c r="C486" s="14"/>
    </row>
    <row r="487" spans="3:3" x14ac:dyDescent="0.25">
      <c r="C487" s="14"/>
    </row>
    <row r="488" spans="3:3" x14ac:dyDescent="0.25">
      <c r="C488" s="14"/>
    </row>
    <row r="489" spans="3:3" x14ac:dyDescent="0.25">
      <c r="C489" s="14"/>
    </row>
    <row r="490" spans="3:3" x14ac:dyDescent="0.25">
      <c r="C490" s="14"/>
    </row>
    <row r="491" spans="3:3" x14ac:dyDescent="0.25">
      <c r="C491" s="14"/>
    </row>
    <row r="492" spans="3:3" x14ac:dyDescent="0.25">
      <c r="C492" s="14"/>
    </row>
    <row r="493" spans="3:3" x14ac:dyDescent="0.25">
      <c r="C493" s="14"/>
    </row>
    <row r="494" spans="3:3" x14ac:dyDescent="0.25">
      <c r="C494" s="14"/>
    </row>
    <row r="495" spans="3:3" x14ac:dyDescent="0.25">
      <c r="C495" s="14"/>
    </row>
    <row r="496" spans="3:3" x14ac:dyDescent="0.25">
      <c r="C496" s="14"/>
    </row>
    <row r="497" spans="3:3" x14ac:dyDescent="0.25">
      <c r="C497" s="14"/>
    </row>
    <row r="498" spans="3:3" x14ac:dyDescent="0.25">
      <c r="C498" s="14"/>
    </row>
    <row r="499" spans="3:3" x14ac:dyDescent="0.25">
      <c r="C499" s="14"/>
    </row>
    <row r="500" spans="3:3" x14ac:dyDescent="0.25">
      <c r="C500" s="14"/>
    </row>
    <row r="501" spans="3:3" x14ac:dyDescent="0.25">
      <c r="C501" s="14"/>
    </row>
    <row r="502" spans="3:3" x14ac:dyDescent="0.25">
      <c r="C502" s="14"/>
    </row>
    <row r="503" spans="3:3" x14ac:dyDescent="0.25">
      <c r="C503" s="14"/>
    </row>
    <row r="504" spans="3:3" x14ac:dyDescent="0.25">
      <c r="C504" s="14"/>
    </row>
    <row r="505" spans="3:3" x14ac:dyDescent="0.25">
      <c r="C505" s="14"/>
    </row>
    <row r="506" spans="3:3" x14ac:dyDescent="0.25">
      <c r="C506" s="14"/>
    </row>
    <row r="507" spans="3:3" x14ac:dyDescent="0.25">
      <c r="C507" s="14"/>
    </row>
    <row r="508" spans="3:3" x14ac:dyDescent="0.25">
      <c r="C508" s="14"/>
    </row>
    <row r="509" spans="3:3" x14ac:dyDescent="0.25">
      <c r="C509" s="14"/>
    </row>
    <row r="510" spans="3:3" x14ac:dyDescent="0.25">
      <c r="C510" s="14"/>
    </row>
    <row r="511" spans="3:3" x14ac:dyDescent="0.25">
      <c r="C511" s="14"/>
    </row>
    <row r="512" spans="3:3" x14ac:dyDescent="0.25">
      <c r="C512" s="14"/>
    </row>
    <row r="513" spans="3:3" x14ac:dyDescent="0.25">
      <c r="C513" s="14"/>
    </row>
    <row r="514" spans="3:3" x14ac:dyDescent="0.25">
      <c r="C514" s="14"/>
    </row>
    <row r="515" spans="3:3" x14ac:dyDescent="0.25">
      <c r="C515" s="14"/>
    </row>
    <row r="516" spans="3:3" x14ac:dyDescent="0.25">
      <c r="C516" s="14"/>
    </row>
    <row r="517" spans="3:3" x14ac:dyDescent="0.25">
      <c r="C517" s="14"/>
    </row>
    <row r="518" spans="3:3" x14ac:dyDescent="0.25">
      <c r="C518" s="14"/>
    </row>
    <row r="519" spans="3:3" x14ac:dyDescent="0.25">
      <c r="C519" s="14"/>
    </row>
    <row r="520" spans="3:3" x14ac:dyDescent="0.25">
      <c r="C520" s="14"/>
    </row>
    <row r="521" spans="3:3" x14ac:dyDescent="0.25">
      <c r="C521" s="14"/>
    </row>
    <row r="522" spans="3:3" x14ac:dyDescent="0.25">
      <c r="C522" s="14"/>
    </row>
    <row r="523" spans="3:3" x14ac:dyDescent="0.25">
      <c r="C523" s="14"/>
    </row>
    <row r="524" spans="3:3" x14ac:dyDescent="0.25">
      <c r="C524" s="14"/>
    </row>
    <row r="525" spans="3:3" x14ac:dyDescent="0.25">
      <c r="C525" s="14"/>
    </row>
    <row r="526" spans="3:3" x14ac:dyDescent="0.25">
      <c r="C526" s="14"/>
    </row>
    <row r="527" spans="3:3" x14ac:dyDescent="0.25">
      <c r="C527" s="14"/>
    </row>
    <row r="528" spans="3:3" x14ac:dyDescent="0.25">
      <c r="C528" s="14"/>
    </row>
    <row r="529" spans="3:3" x14ac:dyDescent="0.25">
      <c r="C529" s="14"/>
    </row>
    <row r="530" spans="3:3" x14ac:dyDescent="0.25">
      <c r="C530" s="14"/>
    </row>
    <row r="531" spans="3:3" x14ac:dyDescent="0.25">
      <c r="C531" s="14"/>
    </row>
    <row r="532" spans="3:3" x14ac:dyDescent="0.25">
      <c r="C532" s="14"/>
    </row>
    <row r="533" spans="3:3" x14ac:dyDescent="0.25">
      <c r="C533" s="14"/>
    </row>
    <row r="534" spans="3:3" x14ac:dyDescent="0.25">
      <c r="C534" s="14"/>
    </row>
    <row r="535" spans="3:3" x14ac:dyDescent="0.25">
      <c r="C535" s="14"/>
    </row>
    <row r="536" spans="3:3" x14ac:dyDescent="0.25">
      <c r="C536" s="14"/>
    </row>
    <row r="537" spans="3:3" x14ac:dyDescent="0.25">
      <c r="C537" s="14"/>
    </row>
    <row r="538" spans="3:3" x14ac:dyDescent="0.25">
      <c r="C538" s="14"/>
    </row>
    <row r="539" spans="3:3" x14ac:dyDescent="0.25">
      <c r="C539" s="14"/>
    </row>
    <row r="540" spans="3:3" x14ac:dyDescent="0.25">
      <c r="C540" s="14"/>
    </row>
    <row r="541" spans="3:3" x14ac:dyDescent="0.25">
      <c r="C541" s="14"/>
    </row>
    <row r="542" spans="3:3" x14ac:dyDescent="0.25">
      <c r="C542" s="14"/>
    </row>
    <row r="543" spans="3:3" x14ac:dyDescent="0.25">
      <c r="C543" s="14"/>
    </row>
    <row r="544" spans="3:3" x14ac:dyDescent="0.25">
      <c r="C544" s="14"/>
    </row>
    <row r="545" spans="3:3" x14ac:dyDescent="0.25">
      <c r="C545" s="14"/>
    </row>
    <row r="546" spans="3:3" x14ac:dyDescent="0.25">
      <c r="C546" s="14"/>
    </row>
    <row r="547" spans="3:3" x14ac:dyDescent="0.25">
      <c r="C547" s="14"/>
    </row>
    <row r="548" spans="3:3" x14ac:dyDescent="0.25">
      <c r="C548" s="14"/>
    </row>
    <row r="549" spans="3:3" x14ac:dyDescent="0.25">
      <c r="C549" s="14"/>
    </row>
    <row r="550" spans="3:3" x14ac:dyDescent="0.25">
      <c r="C550" s="14"/>
    </row>
    <row r="551" spans="3:3" x14ac:dyDescent="0.25">
      <c r="C551" s="14"/>
    </row>
    <row r="552" spans="3:3" x14ac:dyDescent="0.25">
      <c r="C552" s="14"/>
    </row>
    <row r="553" spans="3:3" x14ac:dyDescent="0.25">
      <c r="C553" s="14"/>
    </row>
    <row r="554" spans="3:3" x14ac:dyDescent="0.25">
      <c r="C554" s="14"/>
    </row>
    <row r="555" spans="3:3" x14ac:dyDescent="0.25">
      <c r="C555" s="14"/>
    </row>
    <row r="556" spans="3:3" x14ac:dyDescent="0.25">
      <c r="C556" s="14"/>
    </row>
    <row r="557" spans="3:3" x14ac:dyDescent="0.25">
      <c r="C557" s="14"/>
    </row>
    <row r="558" spans="3:3" x14ac:dyDescent="0.25">
      <c r="C558" s="14"/>
    </row>
    <row r="559" spans="3:3" x14ac:dyDescent="0.25">
      <c r="C559" s="14"/>
    </row>
    <row r="560" spans="3:3" x14ac:dyDescent="0.25">
      <c r="C560" s="14"/>
    </row>
    <row r="561" spans="3:3" x14ac:dyDescent="0.25">
      <c r="C561" s="14"/>
    </row>
    <row r="562" spans="3:3" x14ac:dyDescent="0.25">
      <c r="C562" s="14"/>
    </row>
    <row r="563" spans="3:3" x14ac:dyDescent="0.25">
      <c r="C563" s="14"/>
    </row>
    <row r="564" spans="3:3" x14ac:dyDescent="0.25">
      <c r="C564" s="14"/>
    </row>
    <row r="565" spans="3:3" x14ac:dyDescent="0.25">
      <c r="C565" s="14"/>
    </row>
    <row r="566" spans="3:3" x14ac:dyDescent="0.25">
      <c r="C566" s="14"/>
    </row>
    <row r="567" spans="3:3" x14ac:dyDescent="0.25">
      <c r="C567" s="14"/>
    </row>
    <row r="568" spans="3:3" x14ac:dyDescent="0.25">
      <c r="C568" s="14"/>
    </row>
    <row r="569" spans="3:3" x14ac:dyDescent="0.25">
      <c r="C569" s="14"/>
    </row>
    <row r="570" spans="3:3" x14ac:dyDescent="0.25">
      <c r="C570" s="14"/>
    </row>
    <row r="571" spans="3:3" x14ac:dyDescent="0.25">
      <c r="C571" s="14"/>
    </row>
    <row r="572" spans="3:3" x14ac:dyDescent="0.25">
      <c r="C572" s="14"/>
    </row>
    <row r="573" spans="3:3" x14ac:dyDescent="0.25">
      <c r="C573" s="14"/>
    </row>
    <row r="574" spans="3:3" x14ac:dyDescent="0.25">
      <c r="C574" s="14"/>
    </row>
    <row r="575" spans="3:3" x14ac:dyDescent="0.25">
      <c r="C575" s="14"/>
    </row>
    <row r="576" spans="3:3" x14ac:dyDescent="0.25">
      <c r="C576" s="14"/>
    </row>
    <row r="577" spans="3:3" x14ac:dyDescent="0.25">
      <c r="C577" s="14"/>
    </row>
    <row r="578" spans="3:3" x14ac:dyDescent="0.25">
      <c r="C578" s="14"/>
    </row>
    <row r="579" spans="3:3" x14ac:dyDescent="0.25">
      <c r="C579" s="14"/>
    </row>
    <row r="580" spans="3:3" x14ac:dyDescent="0.25">
      <c r="C580" s="14"/>
    </row>
    <row r="581" spans="3:3" x14ac:dyDescent="0.25">
      <c r="C581" s="14"/>
    </row>
    <row r="582" spans="3:3" x14ac:dyDescent="0.25">
      <c r="C582" s="14"/>
    </row>
    <row r="583" spans="3:3" x14ac:dyDescent="0.25">
      <c r="C583" s="14"/>
    </row>
    <row r="584" spans="3:3" x14ac:dyDescent="0.25">
      <c r="C584" s="14"/>
    </row>
    <row r="585" spans="3:3" x14ac:dyDescent="0.25">
      <c r="C585" s="14"/>
    </row>
    <row r="586" spans="3:3" x14ac:dyDescent="0.25">
      <c r="C586" s="14"/>
    </row>
    <row r="587" spans="3:3" x14ac:dyDescent="0.25">
      <c r="C587" s="14"/>
    </row>
    <row r="588" spans="3:3" x14ac:dyDescent="0.25">
      <c r="C588" s="14"/>
    </row>
    <row r="589" spans="3:3" x14ac:dyDescent="0.25">
      <c r="C589" s="14"/>
    </row>
    <row r="590" spans="3:3" x14ac:dyDescent="0.25">
      <c r="C590" s="14"/>
    </row>
    <row r="591" spans="3:3" x14ac:dyDescent="0.25">
      <c r="C591" s="14"/>
    </row>
    <row r="592" spans="3:3" x14ac:dyDescent="0.25">
      <c r="C592" s="14"/>
    </row>
    <row r="593" spans="3:3" x14ac:dyDescent="0.25">
      <c r="C593" s="14"/>
    </row>
    <row r="594" spans="3:3" x14ac:dyDescent="0.25">
      <c r="C594" s="14"/>
    </row>
    <row r="595" spans="3:3" x14ac:dyDescent="0.25">
      <c r="C595" s="14"/>
    </row>
    <row r="596" spans="3:3" x14ac:dyDescent="0.25">
      <c r="C596" s="14"/>
    </row>
    <row r="597" spans="3:3" x14ac:dyDescent="0.25">
      <c r="C597" s="14"/>
    </row>
    <row r="598" spans="3:3" x14ac:dyDescent="0.25">
      <c r="C598" s="14"/>
    </row>
    <row r="599" spans="3:3" x14ac:dyDescent="0.25">
      <c r="C599" s="14"/>
    </row>
    <row r="600" spans="3:3" x14ac:dyDescent="0.25">
      <c r="C600" s="14"/>
    </row>
    <row r="601" spans="3:3" x14ac:dyDescent="0.25">
      <c r="C601" s="14"/>
    </row>
    <row r="602" spans="3:3" x14ac:dyDescent="0.25">
      <c r="C602" s="14"/>
    </row>
    <row r="603" spans="3:3" x14ac:dyDescent="0.25">
      <c r="C603" s="14"/>
    </row>
    <row r="604" spans="3:3" x14ac:dyDescent="0.25">
      <c r="C604" s="14"/>
    </row>
    <row r="605" spans="3:3" x14ac:dyDescent="0.25">
      <c r="C605" s="14"/>
    </row>
    <row r="606" spans="3:3" x14ac:dyDescent="0.25">
      <c r="C606" s="14"/>
    </row>
    <row r="607" spans="3:3" x14ac:dyDescent="0.25">
      <c r="C607" s="14"/>
    </row>
    <row r="608" spans="3:3" x14ac:dyDescent="0.25">
      <c r="C608" s="14"/>
    </row>
    <row r="609" spans="3:3" x14ac:dyDescent="0.25">
      <c r="C609" s="14"/>
    </row>
    <row r="610" spans="3:3" x14ac:dyDescent="0.25">
      <c r="C610" s="14"/>
    </row>
    <row r="611" spans="3:3" x14ac:dyDescent="0.25">
      <c r="C611" s="14"/>
    </row>
    <row r="612" spans="3:3" x14ac:dyDescent="0.25">
      <c r="C612" s="14"/>
    </row>
    <row r="613" spans="3:3" x14ac:dyDescent="0.25">
      <c r="C613" s="14"/>
    </row>
    <row r="614" spans="3:3" x14ac:dyDescent="0.25">
      <c r="C614" s="14"/>
    </row>
    <row r="615" spans="3:3" x14ac:dyDescent="0.25">
      <c r="C615" s="14"/>
    </row>
    <row r="616" spans="3:3" x14ac:dyDescent="0.25">
      <c r="C616" s="14"/>
    </row>
    <row r="617" spans="3:3" x14ac:dyDescent="0.25">
      <c r="C617" s="14"/>
    </row>
    <row r="618" spans="3:3" x14ac:dyDescent="0.25">
      <c r="C618" s="14"/>
    </row>
    <row r="619" spans="3:3" x14ac:dyDescent="0.25">
      <c r="C619" s="14"/>
    </row>
    <row r="620" spans="3:3" x14ac:dyDescent="0.25">
      <c r="C620" s="14"/>
    </row>
    <row r="621" spans="3:3" x14ac:dyDescent="0.25">
      <c r="C621" s="14"/>
    </row>
    <row r="622" spans="3:3" x14ac:dyDescent="0.25">
      <c r="C622" s="14"/>
    </row>
    <row r="623" spans="3:3" x14ac:dyDescent="0.25">
      <c r="C623" s="14"/>
    </row>
    <row r="624" spans="3:3" x14ac:dyDescent="0.25">
      <c r="C624" s="14"/>
    </row>
    <row r="625" spans="3:3" x14ac:dyDescent="0.25">
      <c r="C625" s="14"/>
    </row>
    <row r="626" spans="3:3" x14ac:dyDescent="0.25">
      <c r="C626" s="14"/>
    </row>
    <row r="627" spans="3:3" x14ac:dyDescent="0.25">
      <c r="C627" s="14"/>
    </row>
    <row r="628" spans="3:3" x14ac:dyDescent="0.25">
      <c r="C628" s="14"/>
    </row>
    <row r="629" spans="3:3" x14ac:dyDescent="0.25">
      <c r="C629" s="14"/>
    </row>
    <row r="630" spans="3:3" x14ac:dyDescent="0.25">
      <c r="C630" s="14"/>
    </row>
    <row r="631" spans="3:3" x14ac:dyDescent="0.25">
      <c r="C631" s="14"/>
    </row>
    <row r="632" spans="3:3" x14ac:dyDescent="0.25">
      <c r="C632" s="14"/>
    </row>
    <row r="633" spans="3:3" x14ac:dyDescent="0.25">
      <c r="C633" s="14"/>
    </row>
    <row r="634" spans="3:3" x14ac:dyDescent="0.25">
      <c r="C634" s="14"/>
    </row>
    <row r="635" spans="3:3" x14ac:dyDescent="0.25">
      <c r="C635" s="14"/>
    </row>
    <row r="636" spans="3:3" x14ac:dyDescent="0.25">
      <c r="C636" s="14"/>
    </row>
    <row r="637" spans="3:3" x14ac:dyDescent="0.25">
      <c r="C637" s="14"/>
    </row>
    <row r="638" spans="3:3" x14ac:dyDescent="0.25">
      <c r="C638" s="14"/>
    </row>
    <row r="639" spans="3:3" x14ac:dyDescent="0.25">
      <c r="C639" s="14"/>
    </row>
    <row r="640" spans="3:3" x14ac:dyDescent="0.25">
      <c r="C640" s="14"/>
    </row>
    <row r="641" spans="3:3" x14ac:dyDescent="0.25">
      <c r="C641" s="14"/>
    </row>
    <row r="642" spans="3:3" x14ac:dyDescent="0.25">
      <c r="C642" s="14"/>
    </row>
    <row r="643" spans="3:3" x14ac:dyDescent="0.25">
      <c r="C643" s="14"/>
    </row>
    <row r="644" spans="3:3" x14ac:dyDescent="0.25">
      <c r="C644" s="14"/>
    </row>
    <row r="645" spans="3:3" x14ac:dyDescent="0.25">
      <c r="C645" s="14"/>
    </row>
    <row r="646" spans="3:3" x14ac:dyDescent="0.25">
      <c r="C646" s="14"/>
    </row>
    <row r="647" spans="3:3" x14ac:dyDescent="0.25">
      <c r="C647" s="14"/>
    </row>
    <row r="648" spans="3:3" x14ac:dyDescent="0.25">
      <c r="C648" s="14"/>
    </row>
    <row r="649" spans="3:3" x14ac:dyDescent="0.25">
      <c r="C649" s="14"/>
    </row>
    <row r="650" spans="3:3" x14ac:dyDescent="0.25">
      <c r="C650" s="14"/>
    </row>
    <row r="651" spans="3:3" x14ac:dyDescent="0.25">
      <c r="C651" s="14"/>
    </row>
    <row r="652" spans="3:3" x14ac:dyDescent="0.25">
      <c r="C652" s="14"/>
    </row>
    <row r="653" spans="3:3" x14ac:dyDescent="0.25">
      <c r="C653" s="14"/>
    </row>
    <row r="654" spans="3:3" x14ac:dyDescent="0.25">
      <c r="C654" s="14"/>
    </row>
    <row r="655" spans="3:3" x14ac:dyDescent="0.25">
      <c r="C655" s="14"/>
    </row>
    <row r="656" spans="3:3" x14ac:dyDescent="0.25">
      <c r="C656" s="14"/>
    </row>
    <row r="657" spans="3:3" x14ac:dyDescent="0.25">
      <c r="C657" s="14"/>
    </row>
    <row r="658" spans="3:3" x14ac:dyDescent="0.25">
      <c r="C658" s="14"/>
    </row>
    <row r="659" spans="3:3" x14ac:dyDescent="0.25">
      <c r="C659" s="14"/>
    </row>
    <row r="660" spans="3:3" x14ac:dyDescent="0.25">
      <c r="C660" s="14"/>
    </row>
    <row r="661" spans="3:3" x14ac:dyDescent="0.25">
      <c r="C661" s="14"/>
    </row>
    <row r="662" spans="3:3" x14ac:dyDescent="0.25">
      <c r="C662" s="14"/>
    </row>
    <row r="663" spans="3:3" x14ac:dyDescent="0.25">
      <c r="C663" s="14"/>
    </row>
    <row r="664" spans="3:3" x14ac:dyDescent="0.25">
      <c r="C664" s="14"/>
    </row>
    <row r="665" spans="3:3" x14ac:dyDescent="0.25">
      <c r="C665" s="14"/>
    </row>
    <row r="666" spans="3:3" x14ac:dyDescent="0.25">
      <c r="C666" s="14"/>
    </row>
    <row r="667" spans="3:3" x14ac:dyDescent="0.25">
      <c r="C667" s="14"/>
    </row>
    <row r="668" spans="3:3" x14ac:dyDescent="0.25">
      <c r="C668" s="14"/>
    </row>
    <row r="669" spans="3:3" x14ac:dyDescent="0.25">
      <c r="C669" s="14"/>
    </row>
    <row r="670" spans="3:3" x14ac:dyDescent="0.25">
      <c r="C670" s="14"/>
    </row>
    <row r="671" spans="3:3" x14ac:dyDescent="0.25">
      <c r="C671" s="14"/>
    </row>
    <row r="672" spans="3:3" x14ac:dyDescent="0.25">
      <c r="C672" s="14"/>
    </row>
    <row r="673" spans="3:3" x14ac:dyDescent="0.25">
      <c r="C673" s="14"/>
    </row>
    <row r="674" spans="3:3" x14ac:dyDescent="0.25">
      <c r="C674" s="14"/>
    </row>
    <row r="675" spans="3:3" x14ac:dyDescent="0.25">
      <c r="C675" s="14"/>
    </row>
    <row r="676" spans="3:3" x14ac:dyDescent="0.25">
      <c r="C676" s="14"/>
    </row>
    <row r="677" spans="3:3" x14ac:dyDescent="0.25">
      <c r="C677" s="14"/>
    </row>
    <row r="678" spans="3:3" x14ac:dyDescent="0.25">
      <c r="C678" s="14"/>
    </row>
    <row r="679" spans="3:3" x14ac:dyDescent="0.25">
      <c r="C679" s="14"/>
    </row>
    <row r="680" spans="3:3" x14ac:dyDescent="0.25">
      <c r="C680" s="14"/>
    </row>
    <row r="681" spans="3:3" x14ac:dyDescent="0.25">
      <c r="C681" s="14"/>
    </row>
    <row r="682" spans="3:3" x14ac:dyDescent="0.25">
      <c r="C682" s="14"/>
    </row>
    <row r="683" spans="3:3" x14ac:dyDescent="0.25">
      <c r="C683" s="14"/>
    </row>
    <row r="684" spans="3:3" x14ac:dyDescent="0.25">
      <c r="C684" s="14"/>
    </row>
    <row r="685" spans="3:3" x14ac:dyDescent="0.25">
      <c r="C685" s="14"/>
    </row>
    <row r="686" spans="3:3" x14ac:dyDescent="0.25">
      <c r="C686" s="14"/>
    </row>
    <row r="687" spans="3:3" x14ac:dyDescent="0.25">
      <c r="C687" s="14"/>
    </row>
    <row r="688" spans="3:3" x14ac:dyDescent="0.25">
      <c r="C688" s="14"/>
    </row>
    <row r="689" spans="3:3" x14ac:dyDescent="0.25">
      <c r="C689" s="14"/>
    </row>
    <row r="690" spans="3:3" x14ac:dyDescent="0.25">
      <c r="C690" s="14"/>
    </row>
    <row r="691" spans="3:3" x14ac:dyDescent="0.25">
      <c r="C691" s="14"/>
    </row>
    <row r="692" spans="3:3" x14ac:dyDescent="0.25">
      <c r="C692" s="14"/>
    </row>
    <row r="693" spans="3:3" x14ac:dyDescent="0.25">
      <c r="C693" s="14"/>
    </row>
    <row r="694" spans="3:3" x14ac:dyDescent="0.25">
      <c r="C694" s="14"/>
    </row>
    <row r="695" spans="3:3" x14ac:dyDescent="0.25">
      <c r="C695" s="14"/>
    </row>
    <row r="696" spans="3:3" x14ac:dyDescent="0.25">
      <c r="C696" s="14"/>
    </row>
    <row r="697" spans="3:3" x14ac:dyDescent="0.25">
      <c r="C697" s="14"/>
    </row>
    <row r="698" spans="3:3" x14ac:dyDescent="0.25">
      <c r="C698" s="14"/>
    </row>
    <row r="699" spans="3:3" x14ac:dyDescent="0.25">
      <c r="C699" s="14"/>
    </row>
    <row r="700" spans="3:3" x14ac:dyDescent="0.25">
      <c r="C700" s="14"/>
    </row>
    <row r="701" spans="3:3" x14ac:dyDescent="0.25">
      <c r="C701" s="14"/>
    </row>
    <row r="702" spans="3:3" x14ac:dyDescent="0.25">
      <c r="C702" s="14"/>
    </row>
    <row r="703" spans="3:3" x14ac:dyDescent="0.25">
      <c r="C703" s="14"/>
    </row>
    <row r="704" spans="3:3" x14ac:dyDescent="0.25">
      <c r="C704" s="14"/>
    </row>
    <row r="705" spans="3:3" x14ac:dyDescent="0.25">
      <c r="C705" s="14"/>
    </row>
    <row r="706" spans="3:3" x14ac:dyDescent="0.25">
      <c r="C706" s="14"/>
    </row>
    <row r="707" spans="3:3" x14ac:dyDescent="0.25">
      <c r="C707" s="14"/>
    </row>
    <row r="708" spans="3:3" x14ac:dyDescent="0.25">
      <c r="C708" s="14"/>
    </row>
    <row r="709" spans="3:3" x14ac:dyDescent="0.25">
      <c r="C709" s="14"/>
    </row>
    <row r="710" spans="3:3" x14ac:dyDescent="0.25">
      <c r="C710" s="14"/>
    </row>
    <row r="711" spans="3:3" x14ac:dyDescent="0.25">
      <c r="C711" s="14"/>
    </row>
    <row r="712" spans="3:3" x14ac:dyDescent="0.25">
      <c r="C712" s="14"/>
    </row>
    <row r="713" spans="3:3" x14ac:dyDescent="0.25">
      <c r="C713" s="14"/>
    </row>
    <row r="714" spans="3:3" x14ac:dyDescent="0.25">
      <c r="C714" s="14"/>
    </row>
    <row r="715" spans="3:3" x14ac:dyDescent="0.25">
      <c r="C715" s="14"/>
    </row>
    <row r="716" spans="3:3" x14ac:dyDescent="0.25">
      <c r="C716" s="14"/>
    </row>
    <row r="717" spans="3:3" x14ac:dyDescent="0.25">
      <c r="C717" s="14"/>
    </row>
    <row r="718" spans="3:3" x14ac:dyDescent="0.25">
      <c r="C718" s="14"/>
    </row>
    <row r="719" spans="3:3" x14ac:dyDescent="0.25">
      <c r="C719" s="14"/>
    </row>
    <row r="720" spans="3:3" x14ac:dyDescent="0.25">
      <c r="C720" s="14"/>
    </row>
    <row r="721" spans="3:3" x14ac:dyDescent="0.25">
      <c r="C721" s="14"/>
    </row>
    <row r="722" spans="3:3" x14ac:dyDescent="0.25">
      <c r="C722" s="14"/>
    </row>
    <row r="723" spans="3:3" x14ac:dyDescent="0.25">
      <c r="C723" s="14"/>
    </row>
    <row r="724" spans="3:3" x14ac:dyDescent="0.25">
      <c r="C724" s="14"/>
    </row>
    <row r="725" spans="3:3" x14ac:dyDescent="0.25">
      <c r="C725" s="14"/>
    </row>
    <row r="726" spans="3:3" x14ac:dyDescent="0.25">
      <c r="C726" s="14"/>
    </row>
    <row r="727" spans="3:3" x14ac:dyDescent="0.25">
      <c r="C727" s="14"/>
    </row>
    <row r="728" spans="3:3" x14ac:dyDescent="0.25">
      <c r="C728" s="14"/>
    </row>
    <row r="729" spans="3:3" x14ac:dyDescent="0.25">
      <c r="C729" s="14"/>
    </row>
    <row r="730" spans="3:3" x14ac:dyDescent="0.25">
      <c r="C730" s="14"/>
    </row>
    <row r="731" spans="3:3" x14ac:dyDescent="0.25">
      <c r="C731" s="14"/>
    </row>
    <row r="732" spans="3:3" x14ac:dyDescent="0.25">
      <c r="C732" s="14"/>
    </row>
    <row r="733" spans="3:3" x14ac:dyDescent="0.25">
      <c r="C733" s="14"/>
    </row>
    <row r="734" spans="3:3" x14ac:dyDescent="0.25">
      <c r="C734" s="14"/>
    </row>
    <row r="735" spans="3:3" x14ac:dyDescent="0.25">
      <c r="C735" s="14"/>
    </row>
    <row r="736" spans="3:3" x14ac:dyDescent="0.25">
      <c r="C736" s="14"/>
    </row>
    <row r="737" spans="3:3" x14ac:dyDescent="0.25">
      <c r="C737" s="14"/>
    </row>
    <row r="738" spans="3:3" x14ac:dyDescent="0.25">
      <c r="C738" s="14"/>
    </row>
    <row r="739" spans="3:3" x14ac:dyDescent="0.25">
      <c r="C739" s="14"/>
    </row>
    <row r="740" spans="3:3" x14ac:dyDescent="0.25">
      <c r="C740" s="14"/>
    </row>
    <row r="741" spans="3:3" x14ac:dyDescent="0.25">
      <c r="C741" s="14"/>
    </row>
    <row r="742" spans="3:3" x14ac:dyDescent="0.25">
      <c r="C742" s="14"/>
    </row>
    <row r="743" spans="3:3" x14ac:dyDescent="0.25">
      <c r="C743" s="14"/>
    </row>
    <row r="744" spans="3:3" x14ac:dyDescent="0.25">
      <c r="C744" s="14"/>
    </row>
    <row r="745" spans="3:3" x14ac:dyDescent="0.25">
      <c r="C745" s="14"/>
    </row>
    <row r="746" spans="3:3" x14ac:dyDescent="0.25">
      <c r="C746" s="14"/>
    </row>
    <row r="747" spans="3:3" x14ac:dyDescent="0.25">
      <c r="C747" s="14"/>
    </row>
    <row r="748" spans="3:3" x14ac:dyDescent="0.25">
      <c r="C748" s="14"/>
    </row>
    <row r="749" spans="3:3" x14ac:dyDescent="0.25">
      <c r="C749" s="14"/>
    </row>
    <row r="750" spans="3:3" x14ac:dyDescent="0.25">
      <c r="C750" s="14"/>
    </row>
    <row r="751" spans="3:3" x14ac:dyDescent="0.25">
      <c r="C751" s="14"/>
    </row>
    <row r="752" spans="3:3" x14ac:dyDescent="0.25">
      <c r="C752" s="14"/>
    </row>
    <row r="753" spans="3:3" x14ac:dyDescent="0.25">
      <c r="C753" s="14"/>
    </row>
    <row r="754" spans="3:3" x14ac:dyDescent="0.25">
      <c r="C754" s="14"/>
    </row>
    <row r="755" spans="3:3" x14ac:dyDescent="0.25">
      <c r="C755" s="14"/>
    </row>
    <row r="756" spans="3:3" x14ac:dyDescent="0.25">
      <c r="C756" s="14"/>
    </row>
    <row r="757" spans="3:3" x14ac:dyDescent="0.25">
      <c r="C757" s="14"/>
    </row>
    <row r="758" spans="3:3" x14ac:dyDescent="0.25">
      <c r="C758" s="14"/>
    </row>
    <row r="759" spans="3:3" x14ac:dyDescent="0.25">
      <c r="C759" s="14"/>
    </row>
    <row r="760" spans="3:3" x14ac:dyDescent="0.25">
      <c r="C760" s="14"/>
    </row>
    <row r="761" spans="3:3" x14ac:dyDescent="0.25">
      <c r="C761" s="14"/>
    </row>
    <row r="762" spans="3:3" x14ac:dyDescent="0.25">
      <c r="C762" s="14"/>
    </row>
    <row r="763" spans="3:3" x14ac:dyDescent="0.25">
      <c r="C763" s="14"/>
    </row>
    <row r="764" spans="3:3" x14ac:dyDescent="0.25">
      <c r="C764" s="14"/>
    </row>
    <row r="765" spans="3:3" x14ac:dyDescent="0.25">
      <c r="C765" s="14"/>
    </row>
    <row r="766" spans="3:3" x14ac:dyDescent="0.25">
      <c r="C766" s="14"/>
    </row>
    <row r="767" spans="3:3" x14ac:dyDescent="0.25">
      <c r="C767" s="14"/>
    </row>
    <row r="768" spans="3:3" x14ac:dyDescent="0.25">
      <c r="C768" s="14"/>
    </row>
    <row r="769" spans="3:3" x14ac:dyDescent="0.25">
      <c r="C769" s="14"/>
    </row>
    <row r="770" spans="3:3" x14ac:dyDescent="0.25">
      <c r="C770" s="14"/>
    </row>
    <row r="771" spans="3:3" x14ac:dyDescent="0.25">
      <c r="C771" s="14"/>
    </row>
    <row r="772" spans="3:3" x14ac:dyDescent="0.25">
      <c r="C772" s="14"/>
    </row>
    <row r="773" spans="3:3" x14ac:dyDescent="0.25">
      <c r="C773" s="14"/>
    </row>
    <row r="774" spans="3:3" x14ac:dyDescent="0.25">
      <c r="C774" s="14"/>
    </row>
    <row r="775" spans="3:3" x14ac:dyDescent="0.25">
      <c r="C775" s="14"/>
    </row>
    <row r="776" spans="3:3" x14ac:dyDescent="0.25">
      <c r="C776" s="14"/>
    </row>
    <row r="777" spans="3:3" x14ac:dyDescent="0.25">
      <c r="C777" s="14"/>
    </row>
    <row r="778" spans="3:3" x14ac:dyDescent="0.25">
      <c r="C778" s="14"/>
    </row>
    <row r="779" spans="3:3" x14ac:dyDescent="0.25">
      <c r="C779" s="14"/>
    </row>
    <row r="780" spans="3:3" x14ac:dyDescent="0.25">
      <c r="C780" s="14"/>
    </row>
    <row r="781" spans="3:3" x14ac:dyDescent="0.25">
      <c r="C781" s="14"/>
    </row>
    <row r="782" spans="3:3" x14ac:dyDescent="0.25">
      <c r="C782" s="14"/>
    </row>
    <row r="783" spans="3:3" x14ac:dyDescent="0.25">
      <c r="C783" s="14"/>
    </row>
    <row r="784" spans="3:3" x14ac:dyDescent="0.25">
      <c r="C784" s="14"/>
    </row>
    <row r="785" spans="3:3" x14ac:dyDescent="0.25">
      <c r="C785" s="14"/>
    </row>
    <row r="786" spans="3:3" x14ac:dyDescent="0.25">
      <c r="C786" s="14"/>
    </row>
    <row r="787" spans="3:3" x14ac:dyDescent="0.25">
      <c r="C787" s="14"/>
    </row>
    <row r="788" spans="3:3" x14ac:dyDescent="0.25">
      <c r="C788" s="14"/>
    </row>
    <row r="789" spans="3:3" x14ac:dyDescent="0.25">
      <c r="C789" s="14"/>
    </row>
    <row r="790" spans="3:3" x14ac:dyDescent="0.25">
      <c r="C790" s="14"/>
    </row>
    <row r="791" spans="3:3" x14ac:dyDescent="0.25">
      <c r="C791" s="14"/>
    </row>
    <row r="792" spans="3:3" x14ac:dyDescent="0.25">
      <c r="C792" s="14"/>
    </row>
    <row r="793" spans="3:3" x14ac:dyDescent="0.25">
      <c r="C793" s="14"/>
    </row>
    <row r="794" spans="3:3" x14ac:dyDescent="0.25">
      <c r="C794" s="14"/>
    </row>
    <row r="795" spans="3:3" x14ac:dyDescent="0.25">
      <c r="C795" s="14"/>
    </row>
    <row r="796" spans="3:3" x14ac:dyDescent="0.25">
      <c r="C796" s="14"/>
    </row>
    <row r="797" spans="3:3" x14ac:dyDescent="0.25">
      <c r="C797" s="14"/>
    </row>
    <row r="798" spans="3:3" x14ac:dyDescent="0.25">
      <c r="C798" s="14"/>
    </row>
    <row r="799" spans="3:3" x14ac:dyDescent="0.25">
      <c r="C799" s="14"/>
    </row>
    <row r="800" spans="3:3" x14ac:dyDescent="0.25">
      <c r="C800" s="14"/>
    </row>
    <row r="801" spans="3:3" x14ac:dyDescent="0.25">
      <c r="C801" s="14"/>
    </row>
    <row r="802" spans="3:3" x14ac:dyDescent="0.25">
      <c r="C802" s="14"/>
    </row>
    <row r="803" spans="3:3" x14ac:dyDescent="0.25">
      <c r="C803" s="14"/>
    </row>
    <row r="804" spans="3:3" x14ac:dyDescent="0.25">
      <c r="C804" s="14"/>
    </row>
    <row r="805" spans="3:3" x14ac:dyDescent="0.25">
      <c r="C805" s="14"/>
    </row>
    <row r="806" spans="3:3" x14ac:dyDescent="0.25">
      <c r="C806" s="14"/>
    </row>
    <row r="807" spans="3:3" x14ac:dyDescent="0.25">
      <c r="C807" s="14"/>
    </row>
    <row r="808" spans="3:3" x14ac:dyDescent="0.25">
      <c r="C808" s="14"/>
    </row>
    <row r="809" spans="3:3" x14ac:dyDescent="0.25">
      <c r="C809" s="14"/>
    </row>
    <row r="810" spans="3:3" x14ac:dyDescent="0.25">
      <c r="C810" s="14"/>
    </row>
    <row r="811" spans="3:3" x14ac:dyDescent="0.25">
      <c r="C811" s="14"/>
    </row>
    <row r="812" spans="3:3" x14ac:dyDescent="0.25">
      <c r="C812" s="14"/>
    </row>
    <row r="813" spans="3:3" x14ac:dyDescent="0.25">
      <c r="C813" s="14"/>
    </row>
    <row r="814" spans="3:3" x14ac:dyDescent="0.25">
      <c r="C814" s="14"/>
    </row>
    <row r="815" spans="3:3" x14ac:dyDescent="0.25">
      <c r="C815" s="14"/>
    </row>
    <row r="816" spans="3:3" x14ac:dyDescent="0.25">
      <c r="C816" s="14"/>
    </row>
    <row r="817" spans="3:3" x14ac:dyDescent="0.25">
      <c r="C817" s="14"/>
    </row>
    <row r="818" spans="3:3" x14ac:dyDescent="0.25">
      <c r="C818" s="14"/>
    </row>
    <row r="819" spans="3:3" x14ac:dyDescent="0.25">
      <c r="C819" s="14"/>
    </row>
    <row r="820" spans="3:3" x14ac:dyDescent="0.25">
      <c r="C820" s="14"/>
    </row>
    <row r="821" spans="3:3" x14ac:dyDescent="0.25">
      <c r="C821" s="14"/>
    </row>
    <row r="822" spans="3:3" x14ac:dyDescent="0.25">
      <c r="C822" s="14"/>
    </row>
    <row r="823" spans="3:3" x14ac:dyDescent="0.25">
      <c r="C823" s="14"/>
    </row>
    <row r="824" spans="3:3" x14ac:dyDescent="0.25">
      <c r="C824" s="14"/>
    </row>
    <row r="825" spans="3:3" x14ac:dyDescent="0.25">
      <c r="C825" s="14"/>
    </row>
    <row r="826" spans="3:3" x14ac:dyDescent="0.25">
      <c r="C826" s="14"/>
    </row>
    <row r="827" spans="3:3" x14ac:dyDescent="0.25">
      <c r="C827" s="14"/>
    </row>
    <row r="828" spans="3:3" x14ac:dyDescent="0.25">
      <c r="C828" s="14"/>
    </row>
    <row r="829" spans="3:3" x14ac:dyDescent="0.25">
      <c r="C829" s="14"/>
    </row>
    <row r="830" spans="3:3" x14ac:dyDescent="0.25">
      <c r="C830" s="14"/>
    </row>
    <row r="831" spans="3:3" x14ac:dyDescent="0.25">
      <c r="C831" s="14"/>
    </row>
    <row r="832" spans="3:3" x14ac:dyDescent="0.25">
      <c r="C832" s="14"/>
    </row>
    <row r="833" spans="3:3" x14ac:dyDescent="0.25">
      <c r="C833" s="14"/>
    </row>
    <row r="834" spans="3:3" x14ac:dyDescent="0.25">
      <c r="C834" s="14"/>
    </row>
    <row r="835" spans="3:3" x14ac:dyDescent="0.25">
      <c r="C835" s="14"/>
    </row>
    <row r="836" spans="3:3" x14ac:dyDescent="0.25">
      <c r="C836" s="14"/>
    </row>
    <row r="837" spans="3:3" x14ac:dyDescent="0.25">
      <c r="C837" s="14"/>
    </row>
    <row r="838" spans="3:3" x14ac:dyDescent="0.25">
      <c r="C838" s="14"/>
    </row>
    <row r="839" spans="3:3" x14ac:dyDescent="0.25">
      <c r="C839" s="14"/>
    </row>
    <row r="840" spans="3:3" x14ac:dyDescent="0.25">
      <c r="C840" s="14"/>
    </row>
    <row r="841" spans="3:3" x14ac:dyDescent="0.25">
      <c r="C841" s="14"/>
    </row>
    <row r="842" spans="3:3" x14ac:dyDescent="0.25">
      <c r="C842" s="14"/>
    </row>
    <row r="843" spans="3:3" x14ac:dyDescent="0.25">
      <c r="C843" s="14"/>
    </row>
    <row r="844" spans="3:3" x14ac:dyDescent="0.25">
      <c r="C844" s="14"/>
    </row>
    <row r="845" spans="3:3" x14ac:dyDescent="0.25">
      <c r="C845" s="14"/>
    </row>
    <row r="846" spans="3:3" x14ac:dyDescent="0.25">
      <c r="C846" s="14"/>
    </row>
    <row r="847" spans="3:3" x14ac:dyDescent="0.25">
      <c r="C847" s="14"/>
    </row>
    <row r="848" spans="3:3" x14ac:dyDescent="0.25">
      <c r="C848" s="14"/>
    </row>
    <row r="849" spans="3:3" x14ac:dyDescent="0.25">
      <c r="C849" s="14"/>
    </row>
    <row r="850" spans="3:3" x14ac:dyDescent="0.25">
      <c r="C850" s="14"/>
    </row>
    <row r="851" spans="3:3" x14ac:dyDescent="0.25">
      <c r="C851" s="14"/>
    </row>
    <row r="852" spans="3:3" x14ac:dyDescent="0.25">
      <c r="C852" s="14"/>
    </row>
    <row r="853" spans="3:3" x14ac:dyDescent="0.25">
      <c r="C853" s="14"/>
    </row>
    <row r="854" spans="3:3" x14ac:dyDescent="0.25">
      <c r="C854" s="14"/>
    </row>
    <row r="855" spans="3:3" x14ac:dyDescent="0.25">
      <c r="C855" s="14"/>
    </row>
    <row r="856" spans="3:3" x14ac:dyDescent="0.25">
      <c r="C856" s="14"/>
    </row>
    <row r="857" spans="3:3" x14ac:dyDescent="0.25">
      <c r="C857" s="14"/>
    </row>
    <row r="858" spans="3:3" x14ac:dyDescent="0.25">
      <c r="C858" s="14"/>
    </row>
    <row r="859" spans="3:3" x14ac:dyDescent="0.25">
      <c r="C859" s="14"/>
    </row>
    <row r="860" spans="3:3" x14ac:dyDescent="0.25">
      <c r="C860" s="14"/>
    </row>
    <row r="861" spans="3:3" x14ac:dyDescent="0.25">
      <c r="C861" s="14"/>
    </row>
    <row r="862" spans="3:3" x14ac:dyDescent="0.25">
      <c r="C862" s="14"/>
    </row>
    <row r="863" spans="3:3" x14ac:dyDescent="0.25">
      <c r="C863" s="14"/>
    </row>
    <row r="864" spans="3:3" x14ac:dyDescent="0.25">
      <c r="C864" s="14"/>
    </row>
    <row r="865" spans="3:3" x14ac:dyDescent="0.25">
      <c r="C865" s="14"/>
    </row>
    <row r="866" spans="3:3" x14ac:dyDescent="0.25">
      <c r="C866" s="14"/>
    </row>
    <row r="867" spans="3:3" x14ac:dyDescent="0.25">
      <c r="C867" s="14"/>
    </row>
    <row r="868" spans="3:3" x14ac:dyDescent="0.25">
      <c r="C868" s="14"/>
    </row>
    <row r="869" spans="3:3" x14ac:dyDescent="0.25">
      <c r="C869" s="14"/>
    </row>
    <row r="870" spans="3:3" x14ac:dyDescent="0.25">
      <c r="C870" s="14"/>
    </row>
    <row r="871" spans="3:3" x14ac:dyDescent="0.25">
      <c r="C871" s="14"/>
    </row>
    <row r="872" spans="3:3" x14ac:dyDescent="0.25">
      <c r="C872" s="14"/>
    </row>
    <row r="873" spans="3:3" x14ac:dyDescent="0.25">
      <c r="C873" s="14"/>
    </row>
    <row r="874" spans="3:3" x14ac:dyDescent="0.25">
      <c r="C874" s="14"/>
    </row>
    <row r="875" spans="3:3" x14ac:dyDescent="0.25">
      <c r="C875" s="14"/>
    </row>
    <row r="876" spans="3:3" x14ac:dyDescent="0.25">
      <c r="C876" s="14"/>
    </row>
    <row r="877" spans="3:3" x14ac:dyDescent="0.25">
      <c r="C877" s="14"/>
    </row>
    <row r="878" spans="3:3" x14ac:dyDescent="0.25">
      <c r="C878" s="14"/>
    </row>
    <row r="879" spans="3:3" x14ac:dyDescent="0.25">
      <c r="C879" s="14"/>
    </row>
    <row r="880" spans="3:3" x14ac:dyDescent="0.25">
      <c r="C880" s="14"/>
    </row>
    <row r="881" spans="3:3" x14ac:dyDescent="0.25">
      <c r="C881" s="14"/>
    </row>
    <row r="882" spans="3:3" x14ac:dyDescent="0.25">
      <c r="C882" s="14"/>
    </row>
    <row r="883" spans="3:3" x14ac:dyDescent="0.25">
      <c r="C883" s="14"/>
    </row>
    <row r="884" spans="3:3" x14ac:dyDescent="0.25">
      <c r="C884" s="14"/>
    </row>
    <row r="885" spans="3:3" x14ac:dyDescent="0.25">
      <c r="C885" s="14"/>
    </row>
    <row r="886" spans="3:3" x14ac:dyDescent="0.25">
      <c r="C886" s="14"/>
    </row>
    <row r="887" spans="3:3" x14ac:dyDescent="0.25">
      <c r="C887" s="14"/>
    </row>
    <row r="888" spans="3:3" x14ac:dyDescent="0.25">
      <c r="C888" s="14"/>
    </row>
    <row r="889" spans="3:3" x14ac:dyDescent="0.25">
      <c r="C889" s="14"/>
    </row>
    <row r="890" spans="3:3" x14ac:dyDescent="0.25">
      <c r="C890" s="14"/>
    </row>
    <row r="891" spans="3:3" x14ac:dyDescent="0.25">
      <c r="C891" s="14"/>
    </row>
    <row r="892" spans="3:3" x14ac:dyDescent="0.25">
      <c r="C892" s="14"/>
    </row>
    <row r="893" spans="3:3" x14ac:dyDescent="0.25">
      <c r="C893" s="14"/>
    </row>
    <row r="894" spans="3:3" x14ac:dyDescent="0.25">
      <c r="C894" s="14"/>
    </row>
    <row r="895" spans="3:3" x14ac:dyDescent="0.25">
      <c r="C895" s="14"/>
    </row>
    <row r="896" spans="3:3" x14ac:dyDescent="0.25">
      <c r="C896" s="14"/>
    </row>
    <row r="897" spans="3:3" x14ac:dyDescent="0.25">
      <c r="C897" s="14"/>
    </row>
    <row r="898" spans="3:3" x14ac:dyDescent="0.25">
      <c r="C898" s="14"/>
    </row>
    <row r="899" spans="3:3" x14ac:dyDescent="0.25">
      <c r="C899" s="14"/>
    </row>
    <row r="900" spans="3:3" x14ac:dyDescent="0.25">
      <c r="C900" s="14"/>
    </row>
    <row r="901" spans="3:3" x14ac:dyDescent="0.25">
      <c r="C901" s="14"/>
    </row>
    <row r="902" spans="3:3" x14ac:dyDescent="0.25">
      <c r="C902" s="14"/>
    </row>
    <row r="903" spans="3:3" x14ac:dyDescent="0.25">
      <c r="C903" s="14"/>
    </row>
    <row r="904" spans="3:3" x14ac:dyDescent="0.25">
      <c r="C904" s="14"/>
    </row>
    <row r="905" spans="3:3" x14ac:dyDescent="0.25">
      <c r="C905" s="14"/>
    </row>
    <row r="906" spans="3:3" x14ac:dyDescent="0.25">
      <c r="C906" s="14"/>
    </row>
    <row r="907" spans="3:3" x14ac:dyDescent="0.25">
      <c r="C907" s="14"/>
    </row>
    <row r="908" spans="3:3" x14ac:dyDescent="0.25">
      <c r="C908" s="14"/>
    </row>
    <row r="909" spans="3:3" x14ac:dyDescent="0.25">
      <c r="C909" s="14"/>
    </row>
    <row r="910" spans="3:3" x14ac:dyDescent="0.25">
      <c r="C910" s="14"/>
    </row>
    <row r="911" spans="3:3" x14ac:dyDescent="0.25">
      <c r="C911" s="14"/>
    </row>
    <row r="912" spans="3:3" x14ac:dyDescent="0.25">
      <c r="C912" s="14"/>
    </row>
    <row r="913" spans="3:3" x14ac:dyDescent="0.25">
      <c r="C913" s="14"/>
    </row>
    <row r="914" spans="3:3" x14ac:dyDescent="0.25">
      <c r="C914" s="14"/>
    </row>
    <row r="915" spans="3:3" x14ac:dyDescent="0.25">
      <c r="C915" s="14"/>
    </row>
    <row r="916" spans="3:3" x14ac:dyDescent="0.25">
      <c r="C916" s="14"/>
    </row>
    <row r="917" spans="3:3" x14ac:dyDescent="0.25">
      <c r="C917" s="14"/>
    </row>
    <row r="918" spans="3:3" x14ac:dyDescent="0.25">
      <c r="C918" s="14"/>
    </row>
    <row r="919" spans="3:3" x14ac:dyDescent="0.25">
      <c r="C919" s="14"/>
    </row>
    <row r="920" spans="3:3" x14ac:dyDescent="0.25">
      <c r="C920" s="14"/>
    </row>
    <row r="921" spans="3:3" x14ac:dyDescent="0.25">
      <c r="C921" s="14"/>
    </row>
    <row r="922" spans="3:3" x14ac:dyDescent="0.25">
      <c r="C922" s="14"/>
    </row>
    <row r="923" spans="3:3" x14ac:dyDescent="0.25">
      <c r="C923" s="14"/>
    </row>
    <row r="924" spans="3:3" x14ac:dyDescent="0.25">
      <c r="C924" s="14"/>
    </row>
    <row r="925" spans="3:3" x14ac:dyDescent="0.25">
      <c r="C925" s="14"/>
    </row>
    <row r="926" spans="3:3" x14ac:dyDescent="0.25">
      <c r="C926" s="14"/>
    </row>
    <row r="927" spans="3:3" x14ac:dyDescent="0.25">
      <c r="C927" s="14"/>
    </row>
    <row r="928" spans="3:3" x14ac:dyDescent="0.25">
      <c r="C928" s="14"/>
    </row>
    <row r="929" spans="3:3" x14ac:dyDescent="0.25">
      <c r="C929" s="14"/>
    </row>
    <row r="930" spans="3:3" x14ac:dyDescent="0.25">
      <c r="C930" s="14"/>
    </row>
    <row r="931" spans="3:3" x14ac:dyDescent="0.25">
      <c r="C931" s="14"/>
    </row>
    <row r="932" spans="3:3" x14ac:dyDescent="0.25">
      <c r="C932" s="14"/>
    </row>
    <row r="933" spans="3:3" x14ac:dyDescent="0.25">
      <c r="C933" s="14"/>
    </row>
    <row r="934" spans="3:3" x14ac:dyDescent="0.25">
      <c r="C934" s="14"/>
    </row>
    <row r="935" spans="3:3" x14ac:dyDescent="0.25">
      <c r="C935" s="14"/>
    </row>
    <row r="936" spans="3:3" x14ac:dyDescent="0.25">
      <c r="C936" s="14"/>
    </row>
    <row r="937" spans="3:3" x14ac:dyDescent="0.25">
      <c r="C937" s="14"/>
    </row>
    <row r="938" spans="3:3" x14ac:dyDescent="0.25">
      <c r="C938" s="14"/>
    </row>
    <row r="939" spans="3:3" x14ac:dyDescent="0.25">
      <c r="C939" s="14"/>
    </row>
    <row r="940" spans="3:3" x14ac:dyDescent="0.25">
      <c r="C940" s="14"/>
    </row>
    <row r="941" spans="3:3" x14ac:dyDescent="0.25">
      <c r="C941" s="14"/>
    </row>
    <row r="942" spans="3:3" x14ac:dyDescent="0.25">
      <c r="C942" s="14"/>
    </row>
    <row r="943" spans="3:3" x14ac:dyDescent="0.25">
      <c r="C943" s="14"/>
    </row>
    <row r="944" spans="3:3" x14ac:dyDescent="0.25">
      <c r="C944" s="14"/>
    </row>
    <row r="945" spans="3:3" x14ac:dyDescent="0.25">
      <c r="C945" s="14"/>
    </row>
    <row r="946" spans="3:3" x14ac:dyDescent="0.25">
      <c r="C946" s="14"/>
    </row>
    <row r="947" spans="3:3" x14ac:dyDescent="0.25">
      <c r="C947" s="14"/>
    </row>
    <row r="948" spans="3:3" x14ac:dyDescent="0.25">
      <c r="C948" s="14"/>
    </row>
    <row r="949" spans="3:3" x14ac:dyDescent="0.25">
      <c r="C949" s="14"/>
    </row>
    <row r="950" spans="3:3" x14ac:dyDescent="0.25">
      <c r="C950" s="14"/>
    </row>
    <row r="951" spans="3:3" x14ac:dyDescent="0.25">
      <c r="C951" s="14"/>
    </row>
    <row r="952" spans="3:3" x14ac:dyDescent="0.25">
      <c r="C952" s="14"/>
    </row>
    <row r="953" spans="3:3" x14ac:dyDescent="0.25">
      <c r="C953" s="14"/>
    </row>
    <row r="954" spans="3:3" x14ac:dyDescent="0.25">
      <c r="C954" s="14"/>
    </row>
    <row r="955" spans="3:3" x14ac:dyDescent="0.25">
      <c r="C955" s="14"/>
    </row>
    <row r="956" spans="3:3" x14ac:dyDescent="0.25">
      <c r="C956" s="14"/>
    </row>
    <row r="957" spans="3:3" x14ac:dyDescent="0.25">
      <c r="C957" s="14"/>
    </row>
    <row r="958" spans="3:3" x14ac:dyDescent="0.25">
      <c r="C958" s="14"/>
    </row>
    <row r="959" spans="3:3" x14ac:dyDescent="0.25">
      <c r="C959" s="14"/>
    </row>
    <row r="960" spans="3:3" x14ac:dyDescent="0.25">
      <c r="C960" s="14"/>
    </row>
    <row r="961" spans="3:3" x14ac:dyDescent="0.25">
      <c r="C961" s="14"/>
    </row>
    <row r="962" spans="3:3" x14ac:dyDescent="0.25">
      <c r="C962" s="14"/>
    </row>
    <row r="963" spans="3:3" x14ac:dyDescent="0.25">
      <c r="C963" s="14"/>
    </row>
    <row r="964" spans="3:3" x14ac:dyDescent="0.25">
      <c r="C964" s="14"/>
    </row>
    <row r="965" spans="3:3" x14ac:dyDescent="0.25">
      <c r="C965" s="14"/>
    </row>
    <row r="966" spans="3:3" x14ac:dyDescent="0.25">
      <c r="C966" s="14"/>
    </row>
    <row r="967" spans="3:3" x14ac:dyDescent="0.25">
      <c r="C967" s="14"/>
    </row>
    <row r="968" spans="3:3" x14ac:dyDescent="0.25">
      <c r="C968" s="14"/>
    </row>
    <row r="969" spans="3:3" x14ac:dyDescent="0.25">
      <c r="C969" s="14"/>
    </row>
    <row r="970" spans="3:3" x14ac:dyDescent="0.25">
      <c r="C970" s="14"/>
    </row>
    <row r="971" spans="3:3" x14ac:dyDescent="0.25">
      <c r="C971" s="14"/>
    </row>
    <row r="972" spans="3:3" x14ac:dyDescent="0.25">
      <c r="C972" s="14"/>
    </row>
    <row r="973" spans="3:3" x14ac:dyDescent="0.25">
      <c r="C973" s="14"/>
    </row>
    <row r="974" spans="3:3" x14ac:dyDescent="0.25">
      <c r="C974" s="14"/>
    </row>
    <row r="975" spans="3:3" x14ac:dyDescent="0.25">
      <c r="C975" s="14"/>
    </row>
    <row r="976" spans="3:3" x14ac:dyDescent="0.25">
      <c r="C976" s="14"/>
    </row>
    <row r="977" spans="3:3" x14ac:dyDescent="0.25">
      <c r="C977" s="14"/>
    </row>
    <row r="978" spans="3:3" x14ac:dyDescent="0.25">
      <c r="C978" s="14"/>
    </row>
    <row r="979" spans="3:3" x14ac:dyDescent="0.25">
      <c r="C979" s="14"/>
    </row>
    <row r="980" spans="3:3" x14ac:dyDescent="0.25">
      <c r="C980" s="14"/>
    </row>
    <row r="981" spans="3:3" x14ac:dyDescent="0.25">
      <c r="C981" s="14"/>
    </row>
    <row r="982" spans="3:3" x14ac:dyDescent="0.25">
      <c r="C982" s="14"/>
    </row>
    <row r="983" spans="3:3" x14ac:dyDescent="0.25">
      <c r="C983" s="14"/>
    </row>
    <row r="984" spans="3:3" x14ac:dyDescent="0.25">
      <c r="C984" s="14"/>
    </row>
    <row r="985" spans="3:3" x14ac:dyDescent="0.25">
      <c r="C985" s="14"/>
    </row>
    <row r="986" spans="3:3" x14ac:dyDescent="0.25">
      <c r="C986" s="14"/>
    </row>
    <row r="987" spans="3:3" x14ac:dyDescent="0.25">
      <c r="C987" s="14"/>
    </row>
    <row r="988" spans="3:3" x14ac:dyDescent="0.25">
      <c r="C988" s="14"/>
    </row>
    <row r="989" spans="3:3" x14ac:dyDescent="0.25">
      <c r="C989" s="14"/>
    </row>
    <row r="990" spans="3:3" x14ac:dyDescent="0.25">
      <c r="C990" s="14"/>
    </row>
    <row r="991" spans="3:3" x14ac:dyDescent="0.25">
      <c r="C991" s="14"/>
    </row>
    <row r="992" spans="3:3" x14ac:dyDescent="0.25">
      <c r="C992" s="14"/>
    </row>
    <row r="993" spans="3:3" x14ac:dyDescent="0.25">
      <c r="C993" s="14"/>
    </row>
    <row r="994" spans="3:3" x14ac:dyDescent="0.25">
      <c r="C994" s="14"/>
    </row>
    <row r="995" spans="3:3" x14ac:dyDescent="0.25">
      <c r="C995" s="14"/>
    </row>
    <row r="996" spans="3:3" x14ac:dyDescent="0.25">
      <c r="C996" s="14"/>
    </row>
    <row r="997" spans="3:3" x14ac:dyDescent="0.25">
      <c r="C997" s="14"/>
    </row>
    <row r="998" spans="3:3" x14ac:dyDescent="0.25">
      <c r="C998" s="14"/>
    </row>
    <row r="999" spans="3:3" x14ac:dyDescent="0.25">
      <c r="C999" s="14"/>
    </row>
    <row r="1000" spans="3:3" x14ac:dyDescent="0.25">
      <c r="C1000" s="14"/>
    </row>
    <row r="1001" spans="3:3" x14ac:dyDescent="0.25">
      <c r="C1001" s="14"/>
    </row>
    <row r="1002" spans="3:3" x14ac:dyDescent="0.25">
      <c r="C1002" s="14"/>
    </row>
    <row r="1003" spans="3:3" x14ac:dyDescent="0.25">
      <c r="C1003" s="14"/>
    </row>
    <row r="1004" spans="3:3" x14ac:dyDescent="0.25">
      <c r="C1004" s="14"/>
    </row>
    <row r="1005" spans="3:3" x14ac:dyDescent="0.25">
      <c r="C1005" s="14"/>
    </row>
    <row r="1006" spans="3:3" x14ac:dyDescent="0.25">
      <c r="C1006" s="14"/>
    </row>
    <row r="1007" spans="3:3" x14ac:dyDescent="0.25">
      <c r="C1007" s="14"/>
    </row>
    <row r="1008" spans="3:3" x14ac:dyDescent="0.25">
      <c r="C1008" s="14"/>
    </row>
  </sheetData>
  <mergeCells count="1">
    <mergeCell ref="B6:E6"/>
  </mergeCells>
  <hyperlinks>
    <hyperlink ref="N1" location="'Navigation &amp; Instructions'!A1" display="Navigation"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37"/>
  <sheetViews>
    <sheetView showGridLines="0" zoomScale="80" zoomScaleNormal="80" workbookViewId="0">
      <selection activeCell="N1" sqref="N1"/>
    </sheetView>
  </sheetViews>
  <sheetFormatPr defaultColWidth="54.28515625" defaultRowHeight="15" x14ac:dyDescent="0.25"/>
  <cols>
    <col min="1" max="1" width="4.5703125" style="205" customWidth="1"/>
    <col min="2" max="2" width="22.28515625" style="205" customWidth="1"/>
    <col min="3" max="7" width="18.7109375" style="205" customWidth="1"/>
    <col min="8" max="8" width="6" style="205" customWidth="1"/>
    <col min="9" max="9" width="37.28515625" style="205" bestFit="1" customWidth="1"/>
    <col min="10" max="13" width="18.7109375" style="205" customWidth="1"/>
    <col min="14" max="14" width="10.42578125" style="205" customWidth="1"/>
    <col min="15" max="15" width="17.5703125" style="205" customWidth="1"/>
    <col min="16" max="16384" width="54.28515625" style="205"/>
  </cols>
  <sheetData>
    <row r="1" spans="2:14" ht="15.75" x14ac:dyDescent="0.25">
      <c r="B1" s="282" t="s">
        <v>495</v>
      </c>
      <c r="N1" s="304" t="s">
        <v>542</v>
      </c>
    </row>
    <row r="2" spans="2:14" ht="15.75" x14ac:dyDescent="0.25">
      <c r="B2" s="23"/>
    </row>
    <row r="3" spans="2:14" ht="15.75" x14ac:dyDescent="0.25">
      <c r="B3" s="23" t="s">
        <v>524</v>
      </c>
    </row>
    <row r="4" spans="2:14" ht="15.75" x14ac:dyDescent="0.25">
      <c r="B4" s="283" t="s">
        <v>523</v>
      </c>
    </row>
    <row r="5" spans="2:14" ht="15.75" x14ac:dyDescent="0.25">
      <c r="B5" s="25"/>
    </row>
    <row r="6" spans="2:14" ht="15.75" x14ac:dyDescent="0.25">
      <c r="B6" s="26"/>
    </row>
    <row r="9" spans="2:14" x14ac:dyDescent="0.25">
      <c r="B9" s="204" t="s">
        <v>421</v>
      </c>
      <c r="C9" s="20"/>
      <c r="D9"/>
      <c r="E9"/>
      <c r="F9"/>
      <c r="G9"/>
      <c r="I9" s="206" t="s">
        <v>422</v>
      </c>
      <c r="J9" s="284">
        <v>0.05</v>
      </c>
    </row>
    <row r="10" spans="2:14" x14ac:dyDescent="0.25">
      <c r="B10"/>
      <c r="C10"/>
      <c r="D10"/>
      <c r="E10"/>
      <c r="F10"/>
      <c r="G10"/>
    </row>
    <row r="11" spans="2:14" x14ac:dyDescent="0.25">
      <c r="B11" s="207"/>
      <c r="C11" s="207">
        <v>2022</v>
      </c>
      <c r="D11" s="207">
        <v>2023</v>
      </c>
      <c r="E11" s="207">
        <v>2024</v>
      </c>
      <c r="F11" s="207">
        <v>2025</v>
      </c>
      <c r="G11" s="207">
        <v>2026</v>
      </c>
      <c r="I11" s="208"/>
      <c r="J11" s="208" t="s">
        <v>423</v>
      </c>
      <c r="K11" s="208" t="s">
        <v>424</v>
      </c>
      <c r="L11" s="208" t="s">
        <v>425</v>
      </c>
      <c r="M11" s="208" t="s">
        <v>1</v>
      </c>
    </row>
    <row r="12" spans="2:14" x14ac:dyDescent="0.25">
      <c r="B12" s="30" t="s">
        <v>351</v>
      </c>
      <c r="C12" s="209">
        <v>3736000</v>
      </c>
      <c r="D12" s="209">
        <v>3303000</v>
      </c>
      <c r="E12" s="209">
        <v>2872000</v>
      </c>
      <c r="F12" s="209">
        <v>2298000</v>
      </c>
      <c r="G12" s="209">
        <v>2011000</v>
      </c>
      <c r="I12" s="210" t="s">
        <v>426</v>
      </c>
      <c r="J12" s="285">
        <v>12501196.596264392</v>
      </c>
      <c r="K12" s="285">
        <v>27500159.618971221</v>
      </c>
      <c r="L12" s="285">
        <v>7500000</v>
      </c>
      <c r="M12" s="286">
        <v>47501356.215235613</v>
      </c>
    </row>
    <row r="13" spans="2:14" x14ac:dyDescent="0.25">
      <c r="B13" s="30" t="s">
        <v>353</v>
      </c>
      <c r="C13" s="209">
        <v>624000</v>
      </c>
      <c r="D13" s="209">
        <v>765000</v>
      </c>
      <c r="E13" s="209">
        <v>1006000</v>
      </c>
      <c r="F13" s="209">
        <v>1147000</v>
      </c>
      <c r="G13" s="209">
        <v>1640000</v>
      </c>
      <c r="I13" s="210" t="s">
        <v>427</v>
      </c>
      <c r="J13" s="285">
        <v>4385806.5410233485</v>
      </c>
      <c r="K13" s="285">
        <v>10798321.500863958</v>
      </c>
      <c r="L13" s="285">
        <v>2803037.1139205415</v>
      </c>
      <c r="M13" s="286">
        <v>17987165.155807845</v>
      </c>
    </row>
    <row r="14" spans="2:14" x14ac:dyDescent="0.25">
      <c r="B14" s="30"/>
      <c r="C14" s="209"/>
      <c r="D14" s="209"/>
      <c r="E14" s="209"/>
      <c r="F14" s="209"/>
      <c r="G14" s="209"/>
      <c r="I14" s="210"/>
      <c r="J14" s="211"/>
      <c r="K14" s="211"/>
      <c r="L14" s="211"/>
      <c r="M14" s="212"/>
    </row>
    <row r="15" spans="2:14" x14ac:dyDescent="0.25">
      <c r="B15" s="30" t="s">
        <v>428</v>
      </c>
      <c r="C15" s="209">
        <v>2238000</v>
      </c>
      <c r="D15" s="209">
        <v>126000</v>
      </c>
      <c r="E15" s="209">
        <v>114000</v>
      </c>
      <c r="F15" s="209">
        <v>100000</v>
      </c>
      <c r="G15" s="209">
        <v>87000</v>
      </c>
      <c r="I15" s="210" t="s">
        <v>429</v>
      </c>
      <c r="J15" s="285">
        <v>2494628.795908818</v>
      </c>
      <c r="K15" s="285">
        <v>5328688.4824836599</v>
      </c>
      <c r="L15" s="285">
        <v>1260622.6535533769</v>
      </c>
      <c r="M15" s="286">
        <v>9083939.9319458548</v>
      </c>
    </row>
    <row r="16" spans="2:14" x14ac:dyDescent="0.25">
      <c r="B16" s="30" t="s">
        <v>430</v>
      </c>
      <c r="C16" s="209">
        <v>1234000</v>
      </c>
      <c r="D16" s="209">
        <v>0</v>
      </c>
      <c r="E16" s="209">
        <v>0</v>
      </c>
      <c r="F16" s="209">
        <v>0</v>
      </c>
      <c r="G16" s="209">
        <v>0</v>
      </c>
      <c r="I16" s="210" t="s">
        <v>431</v>
      </c>
      <c r="J16" s="285">
        <v>1175238.0952380951</v>
      </c>
      <c r="K16" s="285">
        <v>2526666.6666666665</v>
      </c>
      <c r="L16" s="285">
        <v>774285.7142857142</v>
      </c>
      <c r="M16" s="286">
        <v>4476190.4761904757</v>
      </c>
    </row>
    <row r="17" spans="2:13" x14ac:dyDescent="0.25">
      <c r="B17" s="30" t="s">
        <v>432</v>
      </c>
      <c r="C17" s="209">
        <v>336000</v>
      </c>
      <c r="D17" s="209">
        <v>192000</v>
      </c>
      <c r="E17" s="209">
        <v>144000</v>
      </c>
      <c r="F17" s="209">
        <v>124000</v>
      </c>
      <c r="G17" s="209">
        <v>103000</v>
      </c>
      <c r="I17" s="210" t="s">
        <v>433</v>
      </c>
      <c r="J17" s="285">
        <v>801260.57607292267</v>
      </c>
      <c r="K17" s="285">
        <v>1877604.3638489838</v>
      </c>
      <c r="L17" s="285">
        <v>435648.30546551122</v>
      </c>
      <c r="M17" s="286">
        <v>3114513.2453874173</v>
      </c>
    </row>
    <row r="18" spans="2:13" x14ac:dyDescent="0.25">
      <c r="B18"/>
      <c r="C18"/>
      <c r="D18"/>
      <c r="E18"/>
      <c r="F18"/>
      <c r="G18"/>
      <c r="I18" s="210"/>
      <c r="J18" s="213"/>
      <c r="K18" s="213"/>
      <c r="L18" s="213"/>
      <c r="M18" s="214"/>
    </row>
    <row r="19" spans="2:13" x14ac:dyDescent="0.25">
      <c r="B19" s="204" t="s">
        <v>434</v>
      </c>
      <c r="C19" s="20"/>
      <c r="D19"/>
      <c r="E19"/>
      <c r="F19"/>
      <c r="G19"/>
      <c r="I19" s="210" t="s">
        <v>435</v>
      </c>
      <c r="J19" s="287">
        <v>150</v>
      </c>
      <c r="K19" s="287">
        <v>325</v>
      </c>
      <c r="L19" s="287">
        <v>90</v>
      </c>
      <c r="M19" s="288">
        <f>SUM(J19:L19)</f>
        <v>565</v>
      </c>
    </row>
    <row r="20" spans="2:13" x14ac:dyDescent="0.25">
      <c r="B20"/>
      <c r="C20"/>
      <c r="D20"/>
      <c r="E20"/>
      <c r="F20"/>
      <c r="G20"/>
      <c r="I20" s="210" t="s">
        <v>436</v>
      </c>
      <c r="J20" s="289">
        <v>2435</v>
      </c>
      <c r="K20" s="289">
        <v>3275</v>
      </c>
      <c r="L20" s="289">
        <v>2636</v>
      </c>
      <c r="M20" s="288">
        <f>SUM(J20:L20)</f>
        <v>8346</v>
      </c>
    </row>
    <row r="21" spans="2:13" x14ac:dyDescent="0.25">
      <c r="B21" s="207"/>
      <c r="C21" s="207">
        <v>2022</v>
      </c>
      <c r="D21" s="207">
        <v>2023</v>
      </c>
      <c r="E21" s="207">
        <v>2024</v>
      </c>
      <c r="F21" s="207">
        <v>2025</v>
      </c>
      <c r="G21" s="207">
        <v>2026</v>
      </c>
      <c r="I21" s="210" t="s">
        <v>437</v>
      </c>
      <c r="J21" s="290">
        <v>245132500</v>
      </c>
      <c r="K21" s="291">
        <v>421622500</v>
      </c>
      <c r="L21" s="290">
        <v>145565000</v>
      </c>
      <c r="M21" s="290">
        <f>(SUM(J21:L21))</f>
        <v>812320000</v>
      </c>
    </row>
    <row r="22" spans="2:13" x14ac:dyDescent="0.25">
      <c r="B22" s="30" t="s">
        <v>351</v>
      </c>
      <c r="C22" s="209">
        <v>8570000</v>
      </c>
      <c r="D22" s="209">
        <v>7345000</v>
      </c>
      <c r="E22" s="209">
        <v>6121000</v>
      </c>
      <c r="F22" s="209">
        <v>4958000</v>
      </c>
      <c r="G22" s="209">
        <v>4224000</v>
      </c>
      <c r="J22" s="215"/>
      <c r="K22" s="215"/>
      <c r="L22" s="215"/>
    </row>
    <row r="23" spans="2:13" x14ac:dyDescent="0.25">
      <c r="B23" s="30" t="s">
        <v>353</v>
      </c>
      <c r="C23" s="209">
        <v>1382000</v>
      </c>
      <c r="D23" s="209">
        <v>2032000</v>
      </c>
      <c r="E23" s="209">
        <v>2710000</v>
      </c>
      <c r="F23" s="209">
        <v>3116000</v>
      </c>
      <c r="G23" s="209">
        <v>3490000</v>
      </c>
      <c r="I23" s="210" t="s">
        <v>438</v>
      </c>
      <c r="J23" s="290">
        <v>500000</v>
      </c>
      <c r="K23" s="216"/>
    </row>
    <row r="24" spans="2:13" x14ac:dyDescent="0.25">
      <c r="B24" s="30"/>
      <c r="C24" s="209"/>
      <c r="D24" s="209"/>
      <c r="E24" s="209"/>
      <c r="F24" s="209"/>
      <c r="G24" s="209"/>
      <c r="I24" s="210" t="s">
        <v>439</v>
      </c>
      <c r="J24" s="290">
        <v>1625000</v>
      </c>
    </row>
    <row r="25" spans="2:13" x14ac:dyDescent="0.25">
      <c r="B25" s="30" t="s">
        <v>428</v>
      </c>
      <c r="C25" s="209">
        <v>4338000</v>
      </c>
      <c r="D25" s="209">
        <v>406000</v>
      </c>
      <c r="E25" s="209">
        <v>378000</v>
      </c>
      <c r="F25" s="209">
        <v>326000</v>
      </c>
      <c r="G25" s="209">
        <v>299000</v>
      </c>
      <c r="I25" s="210" t="s">
        <v>440</v>
      </c>
      <c r="J25" s="290">
        <v>935000</v>
      </c>
    </row>
    <row r="26" spans="2:13" x14ac:dyDescent="0.25">
      <c r="B26" s="30" t="s">
        <v>430</v>
      </c>
      <c r="C26" s="209">
        <v>2653000</v>
      </c>
      <c r="D26" s="209">
        <v>0</v>
      </c>
      <c r="E26" s="209">
        <v>0</v>
      </c>
      <c r="F26" s="209">
        <v>0</v>
      </c>
      <c r="G26" s="209">
        <v>0</v>
      </c>
      <c r="I26" s="210" t="s">
        <v>441</v>
      </c>
      <c r="J26" s="290">
        <v>62500</v>
      </c>
    </row>
    <row r="27" spans="2:13" x14ac:dyDescent="0.25">
      <c r="B27" s="30" t="s">
        <v>432</v>
      </c>
      <c r="C27" s="209">
        <v>633000</v>
      </c>
      <c r="D27" s="209">
        <v>511000</v>
      </c>
      <c r="E27" s="209">
        <v>376000</v>
      </c>
      <c r="F27" s="209">
        <v>317000</v>
      </c>
      <c r="G27" s="209">
        <v>288000</v>
      </c>
    </row>
    <row r="28" spans="2:13" x14ac:dyDescent="0.25">
      <c r="B28"/>
      <c r="C28"/>
      <c r="D28"/>
      <c r="E28"/>
      <c r="F28"/>
      <c r="G28"/>
      <c r="I28" s="210" t="s">
        <v>442</v>
      </c>
      <c r="J28" s="217"/>
      <c r="K28" s="217"/>
      <c r="L28" s="217"/>
      <c r="M28" s="217"/>
    </row>
    <row r="29" spans="2:13" x14ac:dyDescent="0.25">
      <c r="B29" s="204" t="s">
        <v>443</v>
      </c>
      <c r="C29" s="20"/>
      <c r="D29"/>
      <c r="E29"/>
      <c r="F29"/>
      <c r="G29"/>
      <c r="I29" s="210" t="s">
        <v>444</v>
      </c>
      <c r="J29" s="217"/>
      <c r="K29" s="217"/>
      <c r="L29" s="217"/>
      <c r="M29" s="217"/>
    </row>
    <row r="30" spans="2:13" x14ac:dyDescent="0.25">
      <c r="B30"/>
      <c r="C30"/>
      <c r="D30"/>
      <c r="E30"/>
      <c r="F30"/>
      <c r="G30"/>
      <c r="I30" s="210" t="s">
        <v>445</v>
      </c>
      <c r="J30" s="217"/>
      <c r="K30" s="217"/>
      <c r="L30" s="217"/>
      <c r="M30" s="217"/>
    </row>
    <row r="31" spans="2:13" x14ac:dyDescent="0.25">
      <c r="B31" s="207"/>
      <c r="C31" s="207">
        <v>2022</v>
      </c>
      <c r="D31" s="207">
        <v>2023</v>
      </c>
      <c r="E31" s="207">
        <v>2024</v>
      </c>
      <c r="F31" s="207">
        <v>2025</v>
      </c>
      <c r="G31" s="207">
        <v>2026</v>
      </c>
      <c r="I31" s="210" t="s">
        <v>446</v>
      </c>
      <c r="J31" s="217"/>
      <c r="K31" s="217"/>
      <c r="L31" s="217"/>
      <c r="M31" s="217"/>
    </row>
    <row r="32" spans="2:13" x14ac:dyDescent="0.25">
      <c r="B32" s="30" t="s">
        <v>351</v>
      </c>
      <c r="C32" s="218">
        <v>7875000</v>
      </c>
      <c r="D32" s="219">
        <v>0</v>
      </c>
      <c r="E32" s="220">
        <v>0</v>
      </c>
      <c r="F32" s="219">
        <v>0</v>
      </c>
      <c r="G32" s="219">
        <v>0</v>
      </c>
      <c r="I32" s="210" t="s">
        <v>447</v>
      </c>
      <c r="J32" s="217"/>
      <c r="K32" s="217"/>
      <c r="L32" s="217"/>
      <c r="M32" s="217"/>
    </row>
    <row r="33" spans="2:7" x14ac:dyDescent="0.25">
      <c r="B33" s="30" t="s">
        <v>353</v>
      </c>
      <c r="C33" s="218">
        <v>514000</v>
      </c>
      <c r="D33" s="220">
        <v>555000</v>
      </c>
      <c r="E33" s="220">
        <v>685000</v>
      </c>
      <c r="F33" s="220">
        <v>720000</v>
      </c>
      <c r="G33" s="220">
        <v>799000</v>
      </c>
    </row>
    <row r="34" spans="2:7" x14ac:dyDescent="0.25">
      <c r="B34" s="30"/>
      <c r="C34" s="209"/>
      <c r="D34" s="209"/>
      <c r="E34" s="209"/>
      <c r="F34" s="209"/>
      <c r="G34" s="209"/>
    </row>
    <row r="35" spans="2:7" x14ac:dyDescent="0.25">
      <c r="B35" s="30" t="s">
        <v>428</v>
      </c>
      <c r="C35" s="220">
        <v>1172000</v>
      </c>
      <c r="D35" s="220">
        <v>49000</v>
      </c>
      <c r="E35" s="220">
        <v>45000</v>
      </c>
      <c r="F35" s="220">
        <v>40000</v>
      </c>
      <c r="G35" s="220">
        <v>36000</v>
      </c>
    </row>
    <row r="36" spans="2:7" x14ac:dyDescent="0.25">
      <c r="B36" s="30" t="s">
        <v>430</v>
      </c>
      <c r="C36" s="220">
        <v>813000</v>
      </c>
      <c r="D36" s="220">
        <v>0</v>
      </c>
      <c r="E36" s="220">
        <v>0</v>
      </c>
      <c r="F36" s="220">
        <v>0</v>
      </c>
      <c r="G36" s="220">
        <v>0</v>
      </c>
    </row>
    <row r="37" spans="2:7" x14ac:dyDescent="0.25">
      <c r="B37" s="30" t="s">
        <v>432</v>
      </c>
      <c r="C37" s="220">
        <v>144000</v>
      </c>
      <c r="D37" s="220">
        <v>116000</v>
      </c>
      <c r="E37" s="220">
        <v>97000</v>
      </c>
      <c r="F37" s="220">
        <v>75000</v>
      </c>
      <c r="G37" s="220">
        <v>61000</v>
      </c>
    </row>
  </sheetData>
  <hyperlinks>
    <hyperlink ref="N1" location="'Navigation &amp; Instructions'!A1" display="Navigation" xr:uid="{00000000-0004-0000-0300-000000000000}"/>
  </hyperlink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33"/>
  <sheetViews>
    <sheetView showGridLines="0" zoomScaleNormal="100" workbookViewId="0">
      <selection activeCell="N1" sqref="N1"/>
    </sheetView>
  </sheetViews>
  <sheetFormatPr defaultColWidth="54.28515625" defaultRowHeight="15" x14ac:dyDescent="0.25"/>
  <cols>
    <col min="1" max="1" width="4.5703125" style="205" customWidth="1"/>
    <col min="2" max="2" width="22.28515625" style="205" customWidth="1"/>
    <col min="3" max="7" width="18.7109375" style="205" customWidth="1"/>
    <col min="8" max="8" width="6" style="205" customWidth="1"/>
    <col min="9" max="9" width="10.5703125" style="205" customWidth="1"/>
    <col min="10" max="10" width="7.42578125" style="205" customWidth="1"/>
    <col min="11" max="11" width="4.85546875" style="205" customWidth="1"/>
    <col min="12" max="12" width="9" style="205" customWidth="1"/>
    <col min="13" max="13" width="10.28515625" style="205" customWidth="1"/>
    <col min="14" max="14" width="10.140625" style="205" bestFit="1" customWidth="1"/>
    <col min="15" max="15" width="17.5703125" style="205" customWidth="1"/>
    <col min="16" max="16384" width="54.28515625" style="205"/>
  </cols>
  <sheetData>
    <row r="1" spans="2:14" ht="15.75" x14ac:dyDescent="0.25">
      <c r="B1" s="282" t="s">
        <v>496</v>
      </c>
      <c r="N1" s="304" t="s">
        <v>542</v>
      </c>
    </row>
    <row r="2" spans="2:14" ht="15.75" x14ac:dyDescent="0.25">
      <c r="B2" s="282"/>
    </row>
    <row r="3" spans="2:14" ht="112.9" customHeight="1" x14ac:dyDescent="0.25">
      <c r="B3" s="321" t="s">
        <v>526</v>
      </c>
      <c r="C3" s="321"/>
      <c r="D3" s="321"/>
      <c r="E3" s="321"/>
    </row>
    <row r="4" spans="2:14" ht="15.75" x14ac:dyDescent="0.25">
      <c r="B4" s="282"/>
    </row>
    <row r="6" spans="2:14" x14ac:dyDescent="0.25">
      <c r="B6" s="292" t="s">
        <v>527</v>
      </c>
    </row>
    <row r="7" spans="2:14" x14ac:dyDescent="0.25">
      <c r="B7" s="222"/>
      <c r="C7" s="223" t="s">
        <v>423</v>
      </c>
      <c r="D7" s="223" t="s">
        <v>424</v>
      </c>
      <c r="E7" s="223" t="s">
        <v>425</v>
      </c>
      <c r="F7" s="223" t="s">
        <v>1</v>
      </c>
    </row>
    <row r="8" spans="2:14" ht="30" x14ac:dyDescent="0.25">
      <c r="B8" s="221" t="s">
        <v>442</v>
      </c>
      <c r="C8" s="276">
        <f>'Q4_c-i'!J28</f>
        <v>0</v>
      </c>
      <c r="D8" s="276">
        <f>'Q4_c-i'!K28</f>
        <v>0</v>
      </c>
      <c r="E8" s="276">
        <f>'Q4_c-i'!L28</f>
        <v>0</v>
      </c>
      <c r="F8" s="276">
        <f>'Q4_c-i'!M28</f>
        <v>0</v>
      </c>
    </row>
    <row r="9" spans="2:14" x14ac:dyDescent="0.25">
      <c r="B9" s="221" t="s">
        <v>444</v>
      </c>
      <c r="C9" s="276">
        <f>'Q4_c-i'!J29</f>
        <v>0</v>
      </c>
      <c r="D9" s="276">
        <f>'Q4_c-i'!K29</f>
        <v>0</v>
      </c>
      <c r="E9" s="276">
        <f>'Q4_c-i'!L29</f>
        <v>0</v>
      </c>
      <c r="F9" s="276">
        <f>'Q4_c-i'!M29</f>
        <v>0</v>
      </c>
    </row>
    <row r="10" spans="2:14" x14ac:dyDescent="0.25">
      <c r="B10" s="221" t="s">
        <v>445</v>
      </c>
      <c r="C10" s="276">
        <f>'Q4_c-i'!J30</f>
        <v>0</v>
      </c>
      <c r="D10" s="276">
        <f>'Q4_c-i'!K30</f>
        <v>0</v>
      </c>
      <c r="E10" s="276">
        <f>'Q4_c-i'!L30</f>
        <v>0</v>
      </c>
      <c r="F10" s="276">
        <f>'Q4_c-i'!M30</f>
        <v>0</v>
      </c>
    </row>
    <row r="11" spans="2:14" ht="30" x14ac:dyDescent="0.25">
      <c r="B11" s="221" t="s">
        <v>446</v>
      </c>
      <c r="C11" s="276">
        <f>'Q4_c-i'!J31</f>
        <v>0</v>
      </c>
      <c r="D11" s="276">
        <f>'Q4_c-i'!K31</f>
        <v>0</v>
      </c>
      <c r="E11" s="276">
        <f>'Q4_c-i'!L31</f>
        <v>0</v>
      </c>
      <c r="F11" s="276">
        <f>'Q4_c-i'!M31</f>
        <v>0</v>
      </c>
    </row>
    <row r="12" spans="2:14" ht="30" x14ac:dyDescent="0.25">
      <c r="B12" s="221" t="s">
        <v>447</v>
      </c>
      <c r="C12" s="276">
        <f>'Q4_c-i'!J32</f>
        <v>0</v>
      </c>
      <c r="D12" s="276">
        <f>'Q4_c-i'!K32</f>
        <v>0</v>
      </c>
      <c r="E12" s="276">
        <f>'Q4_c-i'!L32</f>
        <v>0</v>
      </c>
      <c r="F12" s="276">
        <f>'Q4_c-i'!M32</f>
        <v>0</v>
      </c>
    </row>
    <row r="14" spans="2:14" ht="15.75" x14ac:dyDescent="0.25">
      <c r="B14" s="202" t="s">
        <v>525</v>
      </c>
    </row>
    <row r="15" spans="2:14" x14ac:dyDescent="0.25">
      <c r="B15" s="210" t="s">
        <v>444</v>
      </c>
      <c r="C15" s="277"/>
    </row>
    <row r="16" spans="2:14" x14ac:dyDescent="0.25">
      <c r="B16" s="210" t="s">
        <v>445</v>
      </c>
      <c r="C16" s="277"/>
    </row>
    <row r="17" spans="2:7" ht="30" x14ac:dyDescent="0.25">
      <c r="B17" s="210" t="s">
        <v>446</v>
      </c>
      <c r="C17" s="277"/>
    </row>
    <row r="18" spans="2:7" ht="30" x14ac:dyDescent="0.25">
      <c r="B18" s="210" t="s">
        <v>447</v>
      </c>
      <c r="C18" s="277"/>
    </row>
    <row r="19" spans="2:7" x14ac:dyDescent="0.25">
      <c r="B19" s="278"/>
    </row>
    <row r="20" spans="2:7" x14ac:dyDescent="0.25">
      <c r="B20" s="305" t="s">
        <v>513</v>
      </c>
      <c r="C20" s="306"/>
      <c r="D20" s="306"/>
      <c r="E20" s="306"/>
      <c r="F20" s="306"/>
      <c r="G20" s="307"/>
    </row>
    <row r="21" spans="2:7" x14ac:dyDescent="0.25">
      <c r="B21" s="308"/>
      <c r="C21" s="309"/>
      <c r="D21" s="309"/>
      <c r="E21" s="309"/>
      <c r="F21" s="309"/>
      <c r="G21" s="310"/>
    </row>
    <row r="22" spans="2:7" x14ac:dyDescent="0.25">
      <c r="B22" s="308"/>
      <c r="C22" s="309"/>
      <c r="D22" s="309"/>
      <c r="E22" s="309"/>
      <c r="F22" s="309"/>
      <c r="G22" s="310"/>
    </row>
    <row r="23" spans="2:7" x14ac:dyDescent="0.25">
      <c r="B23" s="308"/>
      <c r="C23" s="309"/>
      <c r="D23" s="309"/>
      <c r="E23" s="309"/>
      <c r="F23" s="309"/>
      <c r="G23" s="310"/>
    </row>
    <row r="24" spans="2:7" x14ac:dyDescent="0.25">
      <c r="B24" s="308"/>
      <c r="C24" s="309"/>
      <c r="D24" s="309"/>
      <c r="E24" s="309"/>
      <c r="F24" s="309"/>
      <c r="G24" s="310"/>
    </row>
    <row r="25" spans="2:7" x14ac:dyDescent="0.25">
      <c r="B25" s="308"/>
      <c r="C25" s="309"/>
      <c r="D25" s="309"/>
      <c r="E25" s="309"/>
      <c r="F25" s="309"/>
      <c r="G25" s="310"/>
    </row>
    <row r="26" spans="2:7" x14ac:dyDescent="0.25">
      <c r="B26" s="308"/>
      <c r="C26" s="309"/>
      <c r="D26" s="309"/>
      <c r="E26" s="309"/>
      <c r="F26" s="309"/>
      <c r="G26" s="310"/>
    </row>
    <row r="27" spans="2:7" x14ac:dyDescent="0.25">
      <c r="B27" s="308"/>
      <c r="C27" s="309"/>
      <c r="D27" s="309"/>
      <c r="E27" s="309"/>
      <c r="F27" s="309"/>
      <c r="G27" s="310"/>
    </row>
    <row r="28" spans="2:7" x14ac:dyDescent="0.25">
      <c r="B28" s="308"/>
      <c r="C28" s="309"/>
      <c r="D28" s="309"/>
      <c r="E28" s="309"/>
      <c r="F28" s="309"/>
      <c r="G28" s="310"/>
    </row>
    <row r="29" spans="2:7" x14ac:dyDescent="0.25">
      <c r="B29" s="308"/>
      <c r="C29" s="309"/>
      <c r="D29" s="309"/>
      <c r="E29" s="309"/>
      <c r="F29" s="309"/>
      <c r="G29" s="310"/>
    </row>
    <row r="30" spans="2:7" x14ac:dyDescent="0.25">
      <c r="B30" s="308"/>
      <c r="C30" s="309"/>
      <c r="D30" s="309"/>
      <c r="E30" s="309"/>
      <c r="F30" s="309"/>
      <c r="G30" s="310"/>
    </row>
    <row r="31" spans="2:7" x14ac:dyDescent="0.25">
      <c r="B31" s="308"/>
      <c r="C31" s="309"/>
      <c r="D31" s="309"/>
      <c r="E31" s="309"/>
      <c r="F31" s="309"/>
      <c r="G31" s="310"/>
    </row>
    <row r="32" spans="2:7" x14ac:dyDescent="0.25">
      <c r="B32" s="308"/>
      <c r="C32" s="309"/>
      <c r="D32" s="309"/>
      <c r="E32" s="309"/>
      <c r="F32" s="309"/>
      <c r="G32" s="310"/>
    </row>
    <row r="33" spans="2:7" x14ac:dyDescent="0.25">
      <c r="B33" s="311"/>
      <c r="C33" s="312"/>
      <c r="D33" s="312"/>
      <c r="E33" s="312"/>
      <c r="F33" s="312"/>
      <c r="G33" s="313"/>
    </row>
  </sheetData>
  <mergeCells count="1">
    <mergeCell ref="B3:E3"/>
  </mergeCells>
  <hyperlinks>
    <hyperlink ref="N1" location="'Navigation &amp; Instructions'!A1" display="Navigation" xr:uid="{00000000-0004-0000-0400-000000000000}"/>
  </hyperlink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26"/>
  <sheetViews>
    <sheetView showGridLines="0" zoomScaleNormal="100" workbookViewId="0">
      <selection activeCell="N1" sqref="N1"/>
    </sheetView>
  </sheetViews>
  <sheetFormatPr defaultColWidth="54.28515625" defaultRowHeight="15" x14ac:dyDescent="0.25"/>
  <cols>
    <col min="1" max="1" width="4.5703125" style="205" customWidth="1"/>
    <col min="2" max="2" width="22.28515625" style="205" customWidth="1"/>
    <col min="3" max="7" width="18.7109375" style="205" customWidth="1"/>
    <col min="8" max="8" width="6" style="205" customWidth="1"/>
    <col min="9" max="13" width="10.28515625" style="205" customWidth="1"/>
    <col min="14" max="14" width="10.28515625" style="205" bestFit="1" customWidth="1"/>
    <col min="15" max="15" width="17.5703125" style="205" customWidth="1"/>
    <col min="16" max="16384" width="54.28515625" style="205"/>
  </cols>
  <sheetData>
    <row r="1" spans="2:14" ht="15.75" x14ac:dyDescent="0.25">
      <c r="B1" s="282" t="s">
        <v>528</v>
      </c>
      <c r="N1" s="304" t="s">
        <v>542</v>
      </c>
    </row>
    <row r="4" spans="2:14" x14ac:dyDescent="0.25">
      <c r="B4" s="292" t="s">
        <v>527</v>
      </c>
    </row>
    <row r="5" spans="2:14" x14ac:dyDescent="0.25">
      <c r="B5" s="222"/>
      <c r="C5" s="223" t="s">
        <v>423</v>
      </c>
      <c r="D5" s="223" t="s">
        <v>424</v>
      </c>
      <c r="E5" s="223" t="s">
        <v>425</v>
      </c>
      <c r="F5" s="223" t="s">
        <v>1</v>
      </c>
    </row>
    <row r="6" spans="2:14" ht="30" x14ac:dyDescent="0.25">
      <c r="B6" s="221" t="s">
        <v>442</v>
      </c>
      <c r="C6" s="276">
        <f>'Q4_c-i'!J28</f>
        <v>0</v>
      </c>
      <c r="D6" s="276">
        <f>'Q4_c-i'!K28</f>
        <v>0</v>
      </c>
      <c r="E6" s="276">
        <f>'Q4_c-i'!L28</f>
        <v>0</v>
      </c>
      <c r="F6" s="276">
        <f>'Q4_c-i'!M28</f>
        <v>0</v>
      </c>
    </row>
    <row r="7" spans="2:14" x14ac:dyDescent="0.25">
      <c r="B7" s="221" t="s">
        <v>444</v>
      </c>
      <c r="C7" s="276">
        <f>'Q4_c-i'!J29</f>
        <v>0</v>
      </c>
      <c r="D7" s="276">
        <f>'Q4_c-i'!K29</f>
        <v>0</v>
      </c>
      <c r="E7" s="276">
        <f>'Q4_c-i'!L29</f>
        <v>0</v>
      </c>
      <c r="F7" s="276">
        <f>'Q4_c-i'!M29</f>
        <v>0</v>
      </c>
    </row>
    <row r="8" spans="2:14" x14ac:dyDescent="0.25">
      <c r="B8" s="221" t="s">
        <v>445</v>
      </c>
      <c r="C8" s="276">
        <f>'Q4_c-i'!J30</f>
        <v>0</v>
      </c>
      <c r="D8" s="276">
        <f>'Q4_c-i'!K30</f>
        <v>0</v>
      </c>
      <c r="E8" s="276">
        <f>'Q4_c-i'!L30</f>
        <v>0</v>
      </c>
      <c r="F8" s="276">
        <f>'Q4_c-i'!M30</f>
        <v>0</v>
      </c>
    </row>
    <row r="9" spans="2:14" ht="30" x14ac:dyDescent="0.25">
      <c r="B9" s="221" t="s">
        <v>446</v>
      </c>
      <c r="C9" s="276">
        <f>'Q4_c-i'!J31</f>
        <v>0</v>
      </c>
      <c r="D9" s="276">
        <f>'Q4_c-i'!K31</f>
        <v>0</v>
      </c>
      <c r="E9" s="276">
        <f>'Q4_c-i'!L31</f>
        <v>0</v>
      </c>
      <c r="F9" s="276">
        <f>'Q4_c-i'!M31</f>
        <v>0</v>
      </c>
    </row>
    <row r="10" spans="2:14" ht="30" x14ac:dyDescent="0.25">
      <c r="B10" s="221" t="s">
        <v>447</v>
      </c>
      <c r="C10" s="276">
        <f>'Q4_c-i'!J32</f>
        <v>0</v>
      </c>
      <c r="D10" s="276">
        <f>'Q4_c-i'!K32</f>
        <v>0</v>
      </c>
      <c r="E10" s="276">
        <f>'Q4_c-i'!L32</f>
        <v>0</v>
      </c>
      <c r="F10" s="276">
        <f>'Q4_c-i'!M32</f>
        <v>0</v>
      </c>
    </row>
    <row r="12" spans="2:14" x14ac:dyDescent="0.25">
      <c r="B12" s="231" t="s">
        <v>448</v>
      </c>
    </row>
    <row r="13" spans="2:14" x14ac:dyDescent="0.25">
      <c r="B13" s="314"/>
      <c r="C13" s="306"/>
      <c r="D13" s="306"/>
      <c r="E13" s="306"/>
      <c r="F13" s="306"/>
      <c r="G13" s="307"/>
    </row>
    <row r="14" spans="2:14" x14ac:dyDescent="0.25">
      <c r="B14" s="308"/>
      <c r="C14" s="309"/>
      <c r="D14" s="309"/>
      <c r="E14" s="309"/>
      <c r="F14" s="309"/>
      <c r="G14" s="310"/>
    </row>
    <row r="15" spans="2:14" x14ac:dyDescent="0.25">
      <c r="B15" s="308"/>
      <c r="C15" s="309"/>
      <c r="D15" s="309"/>
      <c r="E15" s="309"/>
      <c r="F15" s="309"/>
      <c r="G15" s="310"/>
    </row>
    <row r="16" spans="2:14" x14ac:dyDescent="0.25">
      <c r="B16" s="308"/>
      <c r="C16" s="309"/>
      <c r="D16" s="309"/>
      <c r="E16" s="309"/>
      <c r="F16" s="309"/>
      <c r="G16" s="310"/>
    </row>
    <row r="17" spans="2:7" x14ac:dyDescent="0.25">
      <c r="B17" s="308"/>
      <c r="C17" s="309"/>
      <c r="D17" s="309"/>
      <c r="E17" s="309"/>
      <c r="F17" s="309"/>
      <c r="G17" s="310"/>
    </row>
    <row r="18" spans="2:7" x14ac:dyDescent="0.25">
      <c r="B18" s="308"/>
      <c r="C18" s="309"/>
      <c r="D18" s="309"/>
      <c r="E18" s="309"/>
      <c r="F18" s="309"/>
      <c r="G18" s="310"/>
    </row>
    <row r="19" spans="2:7" x14ac:dyDescent="0.25">
      <c r="B19" s="308"/>
      <c r="C19" s="309"/>
      <c r="D19" s="309"/>
      <c r="E19" s="309"/>
      <c r="F19" s="309"/>
      <c r="G19" s="310"/>
    </row>
    <row r="20" spans="2:7" x14ac:dyDescent="0.25">
      <c r="B20" s="308"/>
      <c r="C20" s="309"/>
      <c r="D20" s="309"/>
      <c r="E20" s="309"/>
      <c r="F20" s="309"/>
      <c r="G20" s="310"/>
    </row>
    <row r="21" spans="2:7" x14ac:dyDescent="0.25">
      <c r="B21" s="308"/>
      <c r="C21" s="309"/>
      <c r="D21" s="309"/>
      <c r="E21" s="309"/>
      <c r="F21" s="309"/>
      <c r="G21" s="310"/>
    </row>
    <row r="22" spans="2:7" x14ac:dyDescent="0.25">
      <c r="B22" s="308"/>
      <c r="C22" s="309"/>
      <c r="D22" s="309"/>
      <c r="E22" s="309"/>
      <c r="F22" s="309"/>
      <c r="G22" s="310"/>
    </row>
    <row r="23" spans="2:7" x14ac:dyDescent="0.25">
      <c r="B23" s="308"/>
      <c r="C23" s="309"/>
      <c r="D23" s="309"/>
      <c r="E23" s="309"/>
      <c r="F23" s="309"/>
      <c r="G23" s="310"/>
    </row>
    <row r="24" spans="2:7" x14ac:dyDescent="0.25">
      <c r="B24" s="308"/>
      <c r="C24" s="309"/>
      <c r="D24" s="309"/>
      <c r="E24" s="309"/>
      <c r="F24" s="309"/>
      <c r="G24" s="310"/>
    </row>
    <row r="25" spans="2:7" x14ac:dyDescent="0.25">
      <c r="B25" s="308"/>
      <c r="C25" s="309"/>
      <c r="D25" s="309"/>
      <c r="E25" s="309"/>
      <c r="F25" s="309"/>
      <c r="G25" s="310"/>
    </row>
    <row r="26" spans="2:7" x14ac:dyDescent="0.25">
      <c r="B26" s="311"/>
      <c r="C26" s="312"/>
      <c r="D26" s="312"/>
      <c r="E26" s="312"/>
      <c r="F26" s="312"/>
      <c r="G26" s="313"/>
    </row>
  </sheetData>
  <hyperlinks>
    <hyperlink ref="N1" location="'Navigation &amp; Instructions'!A1" display="Navigation" xr:uid="{00000000-0004-0000-0500-000000000000}"/>
  </hyperlinks>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1004"/>
  <sheetViews>
    <sheetView showGridLines="0" zoomScale="85" zoomScaleNormal="85" workbookViewId="0">
      <selection activeCell="N1" sqref="N1"/>
    </sheetView>
  </sheetViews>
  <sheetFormatPr defaultColWidth="8.85546875" defaultRowHeight="15" x14ac:dyDescent="0.25"/>
  <cols>
    <col min="1" max="1" width="4.28515625" customWidth="1"/>
    <col min="2" max="2" width="19.85546875" style="1" customWidth="1"/>
    <col min="3" max="4" width="9.7109375" style="1" customWidth="1"/>
    <col min="5" max="13" width="9.7109375" customWidth="1"/>
    <col min="14" max="14" width="10.7109375" customWidth="1"/>
    <col min="15" max="17" width="15.28515625" customWidth="1"/>
  </cols>
  <sheetData>
    <row r="1" spans="2:17" ht="15.75" x14ac:dyDescent="0.25">
      <c r="B1" s="202" t="s">
        <v>520</v>
      </c>
      <c r="N1" s="304" t="s">
        <v>542</v>
      </c>
    </row>
    <row r="4" spans="2:17" ht="48.4" customHeight="1" x14ac:dyDescent="0.25">
      <c r="B4" s="322" t="s">
        <v>517</v>
      </c>
      <c r="C4" s="322"/>
      <c r="D4" s="322"/>
      <c r="E4" s="322"/>
      <c r="F4" s="322"/>
      <c r="G4" s="322"/>
      <c r="H4" s="322"/>
      <c r="I4" s="322"/>
      <c r="J4" s="322"/>
      <c r="O4" s="315" t="s">
        <v>386</v>
      </c>
      <c r="P4" s="315" t="s">
        <v>514</v>
      </c>
      <c r="Q4" s="315" t="s">
        <v>387</v>
      </c>
    </row>
    <row r="5" spans="2:17" x14ac:dyDescent="0.25">
      <c r="O5" s="316">
        <v>1</v>
      </c>
      <c r="P5" s="317">
        <v>-62.498358903328494</v>
      </c>
      <c r="Q5" s="317">
        <v>19.51658107988807</v>
      </c>
    </row>
    <row r="6" spans="2:17" x14ac:dyDescent="0.25">
      <c r="B6" s="231" t="s">
        <v>521</v>
      </c>
      <c r="C6" s="5"/>
      <c r="D6"/>
      <c r="O6" s="316">
        <v>2</v>
      </c>
      <c r="P6" s="317">
        <v>-55.20806529760155</v>
      </c>
      <c r="Q6" s="317">
        <v>-0.87975224541100161</v>
      </c>
    </row>
    <row r="7" spans="2:17" x14ac:dyDescent="0.25">
      <c r="B7" s="281" t="s">
        <v>515</v>
      </c>
      <c r="C7" s="190"/>
      <c r="D7" s="256"/>
      <c r="E7" s="192"/>
      <c r="F7" s="192"/>
      <c r="G7" s="192"/>
      <c r="H7" s="192"/>
      <c r="I7" s="192"/>
      <c r="J7" s="192"/>
      <c r="K7" s="192"/>
      <c r="L7" s="192"/>
      <c r="M7" s="193"/>
      <c r="O7" s="316">
        <v>3</v>
      </c>
      <c r="P7" s="317">
        <v>-46.582619526514918</v>
      </c>
      <c r="Q7" s="317">
        <v>39.629322542408424</v>
      </c>
    </row>
    <row r="8" spans="2:17" x14ac:dyDescent="0.25">
      <c r="B8" s="8"/>
      <c r="C8" s="11"/>
      <c r="D8" s="6"/>
      <c r="E8" s="6"/>
      <c r="F8" s="6"/>
      <c r="G8" s="6"/>
      <c r="H8" s="6"/>
      <c r="I8" s="6"/>
      <c r="J8" s="6"/>
      <c r="K8" s="6"/>
      <c r="L8" s="6"/>
      <c r="M8" s="7"/>
      <c r="O8" s="316">
        <v>4</v>
      </c>
      <c r="P8" s="317">
        <v>-43.813504091953071</v>
      </c>
      <c r="Q8" s="317">
        <v>5.2770244474355481</v>
      </c>
    </row>
    <row r="9" spans="2:17" x14ac:dyDescent="0.25">
      <c r="B9" s="257" t="s">
        <v>508</v>
      </c>
      <c r="C9" s="11"/>
      <c r="D9" s="6"/>
      <c r="E9" s="6"/>
      <c r="F9" s="6"/>
      <c r="G9" s="6"/>
      <c r="H9" s="6"/>
      <c r="I9" s="6"/>
      <c r="J9" s="6"/>
      <c r="K9" s="6"/>
      <c r="L9" s="6"/>
      <c r="M9" s="7"/>
      <c r="O9" s="316">
        <v>5</v>
      </c>
      <c r="P9" s="317">
        <v>-42.007231170847383</v>
      </c>
      <c r="Q9" s="317">
        <v>35.406263244488052</v>
      </c>
    </row>
    <row r="10" spans="2:17" x14ac:dyDescent="0.25">
      <c r="B10" s="8"/>
      <c r="C10" s="11"/>
      <c r="D10" s="6"/>
      <c r="E10" s="6"/>
      <c r="F10" s="6"/>
      <c r="G10" s="6"/>
      <c r="H10" s="6"/>
      <c r="I10" s="6"/>
      <c r="J10" s="6"/>
      <c r="K10" s="6"/>
      <c r="L10" s="6"/>
      <c r="M10" s="7"/>
      <c r="O10" s="316">
        <v>6</v>
      </c>
      <c r="P10" s="317">
        <v>-41.882416429364518</v>
      </c>
      <c r="Q10" s="317">
        <v>49.049510706375358</v>
      </c>
    </row>
    <row r="11" spans="2:17" x14ac:dyDescent="0.25">
      <c r="B11" s="8"/>
      <c r="C11" s="11"/>
      <c r="D11" s="6"/>
      <c r="E11" s="6"/>
      <c r="F11" s="6"/>
      <c r="G11" s="11"/>
      <c r="H11" s="6"/>
      <c r="I11" s="6"/>
      <c r="J11" s="6"/>
      <c r="K11" s="6"/>
      <c r="L11" s="6"/>
      <c r="M11" s="7"/>
      <c r="O11" s="316">
        <v>7</v>
      </c>
      <c r="P11" s="317">
        <v>-38.60858929350519</v>
      </c>
      <c r="Q11" s="317">
        <v>87.123982336784422</v>
      </c>
    </row>
    <row r="12" spans="2:17" x14ac:dyDescent="0.25">
      <c r="B12" s="8"/>
      <c r="C12" s="11"/>
      <c r="D12" s="6"/>
      <c r="E12" s="6"/>
      <c r="F12" s="6"/>
      <c r="G12" s="6"/>
      <c r="H12" s="6"/>
      <c r="I12" s="6"/>
      <c r="J12" s="6"/>
      <c r="K12" s="6"/>
      <c r="L12" s="6"/>
      <c r="M12" s="7"/>
      <c r="O12" s="316">
        <v>8</v>
      </c>
      <c r="P12" s="317">
        <v>-36.44548656580281</v>
      </c>
      <c r="Q12" s="317">
        <v>-15.422052220234626</v>
      </c>
    </row>
    <row r="13" spans="2:17" x14ac:dyDescent="0.25">
      <c r="B13" s="8"/>
      <c r="C13" s="11"/>
      <c r="D13" s="6"/>
      <c r="E13" s="6"/>
      <c r="F13" s="6"/>
      <c r="G13" s="6"/>
      <c r="H13" s="6"/>
      <c r="I13" s="6"/>
      <c r="J13" s="6"/>
      <c r="K13" s="6"/>
      <c r="L13" s="6"/>
      <c r="M13" s="7"/>
      <c r="O13" s="316">
        <v>9</v>
      </c>
      <c r="P13" s="317">
        <v>-28.930885734729383</v>
      </c>
      <c r="Q13" s="317">
        <v>26.520570307751662</v>
      </c>
    </row>
    <row r="14" spans="2:17" x14ac:dyDescent="0.25">
      <c r="B14" s="8"/>
      <c r="C14" s="11"/>
      <c r="D14" s="6"/>
      <c r="E14" s="6"/>
      <c r="F14" s="6"/>
      <c r="G14" s="6"/>
      <c r="H14" s="6"/>
      <c r="I14" s="6"/>
      <c r="J14" s="6"/>
      <c r="K14" s="6"/>
      <c r="L14" s="6"/>
      <c r="M14" s="7"/>
      <c r="O14" s="316">
        <v>10</v>
      </c>
      <c r="P14" s="317">
        <v>-26.404519103007321</v>
      </c>
      <c r="Q14" s="317">
        <v>68.14212726055564</v>
      </c>
    </row>
    <row r="15" spans="2:17" x14ac:dyDescent="0.25">
      <c r="B15" s="8"/>
      <c r="C15" s="11"/>
      <c r="D15" s="6"/>
      <c r="E15" s="6"/>
      <c r="F15" s="6"/>
      <c r="G15" s="6"/>
      <c r="H15" s="6"/>
      <c r="I15" s="6"/>
      <c r="J15" s="6"/>
      <c r="K15" s="6"/>
      <c r="L15" s="6"/>
      <c r="M15" s="7"/>
      <c r="O15" s="316">
        <v>11</v>
      </c>
      <c r="P15" s="317">
        <v>-26.224969392433145</v>
      </c>
      <c r="Q15" s="317">
        <v>38.434962137969663</v>
      </c>
    </row>
    <row r="16" spans="2:17" x14ac:dyDescent="0.25">
      <c r="B16" s="8"/>
      <c r="C16" s="11"/>
      <c r="D16" s="6"/>
      <c r="E16" s="6"/>
      <c r="F16" s="6"/>
      <c r="G16" s="6"/>
      <c r="H16" s="6"/>
      <c r="I16" s="6"/>
      <c r="J16" s="6"/>
      <c r="K16" s="6"/>
      <c r="L16" s="6"/>
      <c r="M16" s="7"/>
      <c r="O16" s="316">
        <v>12</v>
      </c>
      <c r="P16" s="317">
        <v>-25.358171295830164</v>
      </c>
      <c r="Q16" s="317">
        <v>53.675218481546899</v>
      </c>
    </row>
    <row r="17" spans="2:17" x14ac:dyDescent="0.25">
      <c r="B17" s="8"/>
      <c r="C17" s="11"/>
      <c r="D17" s="6"/>
      <c r="E17" s="6"/>
      <c r="F17" s="6"/>
      <c r="G17" s="6"/>
      <c r="H17" s="6"/>
      <c r="I17" s="6"/>
      <c r="J17" s="6"/>
      <c r="K17" s="6"/>
      <c r="L17" s="6"/>
      <c r="M17" s="7"/>
      <c r="O17" s="316">
        <v>13</v>
      </c>
      <c r="P17" s="317">
        <v>-24.334587835527064</v>
      </c>
      <c r="Q17" s="317">
        <v>-25.277283987071534</v>
      </c>
    </row>
    <row r="18" spans="2:17" x14ac:dyDescent="0.25">
      <c r="B18" s="9"/>
      <c r="C18" s="12"/>
      <c r="D18" s="10"/>
      <c r="E18" s="10"/>
      <c r="F18" s="10"/>
      <c r="G18" s="10"/>
      <c r="H18" s="10"/>
      <c r="I18" s="10"/>
      <c r="J18" s="10"/>
      <c r="K18" s="10"/>
      <c r="L18" s="10"/>
      <c r="M18" s="13"/>
      <c r="O18" s="316">
        <v>14</v>
      </c>
      <c r="P18" s="317">
        <v>-24.153063757890251</v>
      </c>
      <c r="Q18" s="317">
        <v>3.2061972850967351</v>
      </c>
    </row>
    <row r="19" spans="2:17" x14ac:dyDescent="0.25">
      <c r="B19"/>
      <c r="C19" s="14"/>
      <c r="D19"/>
      <c r="O19" s="316">
        <v>15</v>
      </c>
      <c r="P19" s="317">
        <v>-23.066997431887312</v>
      </c>
      <c r="Q19" s="317">
        <v>25.677275908099311</v>
      </c>
    </row>
    <row r="20" spans="2:17" x14ac:dyDescent="0.25">
      <c r="B20"/>
      <c r="C20" s="14"/>
      <c r="D20"/>
      <c r="O20" s="316">
        <v>16</v>
      </c>
      <c r="P20" s="317">
        <v>-21.109521387535878</v>
      </c>
      <c r="Q20" s="317">
        <v>31.930837990835659</v>
      </c>
    </row>
    <row r="21" spans="2:17" x14ac:dyDescent="0.25">
      <c r="B21"/>
      <c r="C21" s="14"/>
      <c r="D21"/>
      <c r="O21" s="316">
        <v>17</v>
      </c>
      <c r="P21" s="317">
        <v>-19.779486678638278</v>
      </c>
      <c r="Q21" s="317">
        <v>79.731572371755092</v>
      </c>
    </row>
    <row r="22" spans="2:17" x14ac:dyDescent="0.25">
      <c r="B22" s="231" t="s">
        <v>522</v>
      </c>
      <c r="C22" s="14"/>
      <c r="D22"/>
      <c r="O22" s="316">
        <v>18</v>
      </c>
      <c r="P22" s="317">
        <v>-18.354272400971002</v>
      </c>
      <c r="Q22" s="317">
        <v>-11.575791156104081</v>
      </c>
    </row>
    <row r="23" spans="2:17" x14ac:dyDescent="0.25">
      <c r="B23" s="281" t="s">
        <v>516</v>
      </c>
      <c r="C23" s="190"/>
      <c r="D23" s="256"/>
      <c r="E23" s="192"/>
      <c r="F23" s="192"/>
      <c r="G23" s="192"/>
      <c r="H23" s="192"/>
      <c r="I23" s="192"/>
      <c r="J23" s="192"/>
      <c r="K23" s="192"/>
      <c r="L23" s="192"/>
      <c r="M23" s="193"/>
      <c r="O23" s="316">
        <v>19</v>
      </c>
      <c r="P23" s="317">
        <v>-16.919597147494784</v>
      </c>
      <c r="Q23" s="317">
        <v>-9.5851159340551249</v>
      </c>
    </row>
    <row r="24" spans="2:17" x14ac:dyDescent="0.25">
      <c r="B24" s="8"/>
      <c r="C24" s="11"/>
      <c r="D24" s="6"/>
      <c r="E24" s="6"/>
      <c r="F24" s="6"/>
      <c r="G24" s="6"/>
      <c r="H24" s="6"/>
      <c r="I24" s="6"/>
      <c r="J24" s="6"/>
      <c r="K24" s="6"/>
      <c r="L24" s="6"/>
      <c r="M24" s="7"/>
      <c r="O24" s="316">
        <v>20</v>
      </c>
      <c r="P24" s="317">
        <v>-16.718063025673374</v>
      </c>
      <c r="Q24" s="317">
        <v>60.2682071122343</v>
      </c>
    </row>
    <row r="25" spans="2:17" x14ac:dyDescent="0.25">
      <c r="B25" s="257" t="s">
        <v>508</v>
      </c>
      <c r="C25" s="11"/>
      <c r="D25" s="6"/>
      <c r="E25" s="6"/>
      <c r="F25" s="6"/>
      <c r="G25" s="6"/>
      <c r="H25" s="6"/>
      <c r="I25" s="6"/>
      <c r="J25" s="6"/>
      <c r="K25" s="6"/>
      <c r="L25" s="6"/>
      <c r="M25" s="7"/>
      <c r="O25" s="316">
        <v>21</v>
      </c>
      <c r="P25" s="317">
        <v>-16.141056196718015</v>
      </c>
      <c r="Q25" s="317">
        <v>38.660655123359007</v>
      </c>
    </row>
    <row r="26" spans="2:17" x14ac:dyDescent="0.25">
      <c r="B26" s="8"/>
      <c r="C26" s="11"/>
      <c r="D26" s="6"/>
      <c r="E26" s="6"/>
      <c r="F26" s="6"/>
      <c r="G26" s="6"/>
      <c r="H26" s="6"/>
      <c r="I26" s="6"/>
      <c r="J26" s="6"/>
      <c r="K26" s="6"/>
      <c r="L26" s="6"/>
      <c r="M26" s="7"/>
      <c r="O26" s="316">
        <v>22</v>
      </c>
      <c r="P26" s="317">
        <v>-15.372791055939976</v>
      </c>
      <c r="Q26" s="317">
        <v>50.319216159757126</v>
      </c>
    </row>
    <row r="27" spans="2:17" x14ac:dyDescent="0.25">
      <c r="B27" s="8"/>
      <c r="C27" s="11"/>
      <c r="D27" s="6"/>
      <c r="E27" s="6"/>
      <c r="F27" s="6"/>
      <c r="G27" s="11"/>
      <c r="H27" s="6"/>
      <c r="I27" s="6"/>
      <c r="J27" s="6"/>
      <c r="K27" s="6"/>
      <c r="L27" s="6"/>
      <c r="M27" s="7"/>
      <c r="O27" s="316">
        <v>23</v>
      </c>
      <c r="P27" s="317">
        <v>-15.326435496469172</v>
      </c>
      <c r="Q27" s="317">
        <v>51.2571661551235</v>
      </c>
    </row>
    <row r="28" spans="2:17" x14ac:dyDescent="0.25">
      <c r="B28" s="8"/>
      <c r="C28" s="11"/>
      <c r="D28" s="6"/>
      <c r="E28" s="6"/>
      <c r="F28" s="6"/>
      <c r="G28" s="6"/>
      <c r="H28" s="6"/>
      <c r="I28" s="6"/>
      <c r="J28" s="6"/>
      <c r="K28" s="6"/>
      <c r="L28" s="6"/>
      <c r="M28" s="7"/>
      <c r="O28" s="316">
        <v>24</v>
      </c>
      <c r="P28" s="317">
        <v>-15.257953273115774</v>
      </c>
      <c r="Q28" s="317">
        <v>16.678144678063905</v>
      </c>
    </row>
    <row r="29" spans="2:17" x14ac:dyDescent="0.25">
      <c r="B29" s="8"/>
      <c r="C29" s="11"/>
      <c r="D29" s="6"/>
      <c r="E29" s="6"/>
      <c r="F29" s="6"/>
      <c r="G29" s="6"/>
      <c r="H29" s="6"/>
      <c r="I29" s="6"/>
      <c r="J29" s="6"/>
      <c r="K29" s="6"/>
      <c r="L29" s="6"/>
      <c r="M29" s="7"/>
      <c r="O29" s="316">
        <v>25</v>
      </c>
      <c r="P29" s="317">
        <v>-14.843274419463608</v>
      </c>
      <c r="Q29" s="317">
        <v>59.427128062832125</v>
      </c>
    </row>
    <row r="30" spans="2:17" x14ac:dyDescent="0.25">
      <c r="B30" s="8"/>
      <c r="C30" s="11"/>
      <c r="D30" s="6"/>
      <c r="E30" s="6"/>
      <c r="F30" s="6"/>
      <c r="G30" s="6"/>
      <c r="H30" s="6"/>
      <c r="I30" s="6"/>
      <c r="J30" s="6"/>
      <c r="K30" s="6"/>
      <c r="L30" s="6"/>
      <c r="M30" s="7"/>
      <c r="O30" s="316">
        <v>26</v>
      </c>
      <c r="P30" s="317">
        <v>-14.436433775562408</v>
      </c>
      <c r="Q30" s="317">
        <v>60.478340620884033</v>
      </c>
    </row>
    <row r="31" spans="2:17" x14ac:dyDescent="0.25">
      <c r="B31" s="8"/>
      <c r="C31" s="11"/>
      <c r="D31" s="6"/>
      <c r="E31" s="6"/>
      <c r="F31" s="6"/>
      <c r="G31" s="6"/>
      <c r="H31" s="6"/>
      <c r="I31" s="6"/>
      <c r="J31" s="6"/>
      <c r="K31" s="6"/>
      <c r="L31" s="6"/>
      <c r="M31" s="7"/>
      <c r="O31" s="316">
        <v>27</v>
      </c>
      <c r="P31" s="317">
        <v>-14.404012774583522</v>
      </c>
      <c r="Q31" s="317">
        <v>5.0970244474355493</v>
      </c>
    </row>
    <row r="32" spans="2:17" x14ac:dyDescent="0.25">
      <c r="B32" s="8"/>
      <c r="C32" s="11"/>
      <c r="D32" s="6"/>
      <c r="E32" s="6"/>
      <c r="F32" s="6"/>
      <c r="G32" s="6"/>
      <c r="H32" s="6"/>
      <c r="I32" s="6"/>
      <c r="J32" s="6"/>
      <c r="K32" s="6"/>
      <c r="L32" s="6"/>
      <c r="M32" s="7"/>
      <c r="O32" s="316">
        <v>28</v>
      </c>
      <c r="P32" s="317">
        <v>-12.946462534426683</v>
      </c>
      <c r="Q32" s="317">
        <v>61.242483223042434</v>
      </c>
    </row>
    <row r="33" spans="2:17" x14ac:dyDescent="0.25">
      <c r="B33" s="8"/>
      <c r="C33" s="11"/>
      <c r="D33" s="6"/>
      <c r="E33" s="6"/>
      <c r="F33" s="6"/>
      <c r="G33" s="6"/>
      <c r="H33" s="6"/>
      <c r="I33" s="6"/>
      <c r="J33" s="6"/>
      <c r="K33" s="6"/>
      <c r="L33" s="6"/>
      <c r="M33" s="7"/>
      <c r="O33" s="316">
        <v>29</v>
      </c>
      <c r="P33" s="317">
        <v>-12.756327405664731</v>
      </c>
      <c r="Q33" s="317">
        <v>88.341277888611671</v>
      </c>
    </row>
    <row r="34" spans="2:17" x14ac:dyDescent="0.25">
      <c r="B34" s="9"/>
      <c r="C34" s="12"/>
      <c r="D34" s="10"/>
      <c r="E34" s="10"/>
      <c r="F34" s="10"/>
      <c r="G34" s="10"/>
      <c r="H34" s="10"/>
      <c r="I34" s="10"/>
      <c r="J34" s="10"/>
      <c r="K34" s="10"/>
      <c r="L34" s="10"/>
      <c r="M34" s="13"/>
      <c r="O34" s="316">
        <v>30</v>
      </c>
      <c r="P34" s="317">
        <v>-11.516754621207951</v>
      </c>
      <c r="Q34" s="317">
        <v>66.871092429475212</v>
      </c>
    </row>
    <row r="35" spans="2:17" x14ac:dyDescent="0.25">
      <c r="O35" s="316">
        <v>31</v>
      </c>
      <c r="P35" s="317">
        <v>-11.113171020192643</v>
      </c>
      <c r="Q35" s="317">
        <v>68.496394775279896</v>
      </c>
    </row>
    <row r="36" spans="2:17" x14ac:dyDescent="0.25">
      <c r="O36" s="316">
        <v>32</v>
      </c>
      <c r="P36" s="317">
        <v>-10.921536655673156</v>
      </c>
      <c r="Q36" s="317">
        <v>19.475757338656063</v>
      </c>
    </row>
    <row r="37" spans="2:17" x14ac:dyDescent="0.25">
      <c r="O37" s="316">
        <v>33</v>
      </c>
      <c r="P37" s="317">
        <v>-10.677863409101686</v>
      </c>
      <c r="Q37" s="317">
        <v>47.737527615910771</v>
      </c>
    </row>
    <row r="38" spans="2:17" ht="15.75" x14ac:dyDescent="0.25">
      <c r="B38" s="279"/>
      <c r="C38" s="280"/>
      <c r="D38"/>
      <c r="O38" s="316">
        <v>34</v>
      </c>
      <c r="P38" s="317">
        <v>-10.651981650968141</v>
      </c>
      <c r="Q38" s="317">
        <v>77.737740857258558</v>
      </c>
    </row>
    <row r="39" spans="2:17" x14ac:dyDescent="0.25">
      <c r="B39"/>
      <c r="C39" s="280"/>
      <c r="D39" s="203"/>
      <c r="O39" s="316">
        <v>35</v>
      </c>
      <c r="P39" s="317">
        <v>-10.442592075703976</v>
      </c>
      <c r="Q39" s="317">
        <v>27.043192652568411</v>
      </c>
    </row>
    <row r="40" spans="2:17" x14ac:dyDescent="0.25">
      <c r="B40"/>
      <c r="C40" s="280"/>
      <c r="D40"/>
      <c r="O40" s="316">
        <v>36</v>
      </c>
      <c r="P40" s="317">
        <v>-9.5534850514727427</v>
      </c>
      <c r="Q40" s="317">
        <v>59.003190669321391</v>
      </c>
    </row>
    <row r="41" spans="2:17" x14ac:dyDescent="0.25">
      <c r="B41"/>
      <c r="C41" s="280"/>
      <c r="D41"/>
      <c r="O41" s="316">
        <v>37</v>
      </c>
      <c r="P41" s="317">
        <v>-8.372905649368569</v>
      </c>
      <c r="Q41" s="317">
        <v>19.754812543898165</v>
      </c>
    </row>
    <row r="42" spans="2:17" x14ac:dyDescent="0.25">
      <c r="B42"/>
      <c r="C42" s="280"/>
      <c r="D42"/>
      <c r="O42" s="316">
        <v>38</v>
      </c>
      <c r="P42" s="317">
        <v>-8.0623843273195721</v>
      </c>
      <c r="Q42" s="317">
        <v>2.7394215790060628</v>
      </c>
    </row>
    <row r="43" spans="2:17" x14ac:dyDescent="0.25">
      <c r="B43"/>
      <c r="C43" s="280"/>
      <c r="D43"/>
      <c r="G43" s="280"/>
      <c r="O43" s="316">
        <v>39</v>
      </c>
      <c r="P43" s="317">
        <v>-7.849742700499057</v>
      </c>
      <c r="Q43" s="317">
        <v>7.3905626690098938</v>
      </c>
    </row>
    <row r="44" spans="2:17" x14ac:dyDescent="0.25">
      <c r="B44"/>
      <c r="C44" s="280"/>
      <c r="D44"/>
      <c r="O44" s="316">
        <v>40</v>
      </c>
      <c r="P44" s="317">
        <v>-7.7780956779802652</v>
      </c>
      <c r="Q44" s="317">
        <v>33.220418340988381</v>
      </c>
    </row>
    <row r="45" spans="2:17" x14ac:dyDescent="0.25">
      <c r="B45"/>
      <c r="C45" s="280"/>
      <c r="D45"/>
      <c r="O45" s="316">
        <v>41</v>
      </c>
      <c r="P45" s="317">
        <v>-7.4913958078990657</v>
      </c>
      <c r="Q45" s="317">
        <v>70.631393510556265</v>
      </c>
    </row>
    <row r="46" spans="2:17" x14ac:dyDescent="0.25">
      <c r="B46"/>
      <c r="C46" s="280"/>
      <c r="D46"/>
      <c r="O46" s="316">
        <v>42</v>
      </c>
      <c r="P46" s="317">
        <v>-7.0966848136104188</v>
      </c>
      <c r="Q46" s="317">
        <v>40.522267519129855</v>
      </c>
    </row>
    <row r="47" spans="2:17" x14ac:dyDescent="0.25">
      <c r="B47"/>
      <c r="C47" s="280"/>
      <c r="D47"/>
      <c r="O47" s="316">
        <v>43</v>
      </c>
      <c r="P47" s="317">
        <v>-7.0927375530383845</v>
      </c>
      <c r="Q47" s="317">
        <v>74.12569117316697</v>
      </c>
    </row>
    <row r="48" spans="2:17" x14ac:dyDescent="0.25">
      <c r="B48"/>
      <c r="C48" s="280"/>
      <c r="D48"/>
      <c r="O48" s="316">
        <v>44</v>
      </c>
      <c r="P48" s="317">
        <v>-6.7831546746621134</v>
      </c>
      <c r="Q48" s="317">
        <v>61.85705086253877</v>
      </c>
    </row>
    <row r="49" spans="2:17" x14ac:dyDescent="0.25">
      <c r="B49"/>
      <c r="C49" s="280"/>
      <c r="D49"/>
      <c r="O49" s="316">
        <v>45</v>
      </c>
      <c r="P49" s="317">
        <v>-6.5062335623888661</v>
      </c>
      <c r="Q49" s="317">
        <v>-12.869579707087098</v>
      </c>
    </row>
    <row r="50" spans="2:17" x14ac:dyDescent="0.25">
      <c r="B50"/>
      <c r="C50" s="280"/>
      <c r="D50"/>
      <c r="O50" s="316">
        <v>46</v>
      </c>
      <c r="P50" s="317">
        <v>-6.504511703938463</v>
      </c>
      <c r="Q50" s="317">
        <v>10.191952181545906</v>
      </c>
    </row>
    <row r="51" spans="2:17" x14ac:dyDescent="0.25">
      <c r="O51" s="316">
        <v>47</v>
      </c>
      <c r="P51" s="317">
        <v>-6.0071228656430895</v>
      </c>
      <c r="Q51" s="317">
        <v>36.170960106379255</v>
      </c>
    </row>
    <row r="52" spans="2:17" x14ac:dyDescent="0.25">
      <c r="O52" s="316">
        <v>48</v>
      </c>
      <c r="P52" s="317">
        <v>-5.7725534400101761</v>
      </c>
      <c r="Q52" s="317">
        <v>-1.0268413906879417</v>
      </c>
    </row>
    <row r="53" spans="2:17" x14ac:dyDescent="0.25">
      <c r="O53" s="316">
        <v>49</v>
      </c>
      <c r="P53" s="317">
        <v>-4.4905335330297147</v>
      </c>
      <c r="Q53" s="317">
        <v>24.304812543898183</v>
      </c>
    </row>
    <row r="54" spans="2:17" x14ac:dyDescent="0.25">
      <c r="O54" s="316">
        <v>50</v>
      </c>
      <c r="P54" s="317">
        <v>-4.4727480478561299</v>
      </c>
      <c r="Q54" s="317">
        <v>-4.3220134089547493</v>
      </c>
    </row>
    <row r="55" spans="2:17" x14ac:dyDescent="0.25">
      <c r="O55" s="316">
        <v>51</v>
      </c>
      <c r="P55" s="317">
        <v>-4.287869503024007</v>
      </c>
      <c r="Q55" s="317">
        <v>47.02471145734453</v>
      </c>
    </row>
    <row r="56" spans="2:17" x14ac:dyDescent="0.25">
      <c r="O56" s="316">
        <v>52</v>
      </c>
      <c r="P56" s="317">
        <v>-4.2876819885146071</v>
      </c>
      <c r="Q56" s="317">
        <v>69.760969163458498</v>
      </c>
    </row>
    <row r="57" spans="2:17" x14ac:dyDescent="0.25">
      <c r="O57" s="316">
        <v>53</v>
      </c>
      <c r="P57" s="317">
        <v>-3.7903762196031061</v>
      </c>
      <c r="Q57" s="317">
        <v>29.50852204223472</v>
      </c>
    </row>
    <row r="58" spans="2:17" x14ac:dyDescent="0.25">
      <c r="O58" s="316">
        <v>54</v>
      </c>
      <c r="P58" s="317">
        <v>-3.2946086847460125</v>
      </c>
      <c r="Q58" s="317">
        <v>68.688253458092987</v>
      </c>
    </row>
    <row r="59" spans="2:17" x14ac:dyDescent="0.25">
      <c r="O59" s="316">
        <v>55</v>
      </c>
      <c r="P59" s="317">
        <v>-2.7480504002017003</v>
      </c>
      <c r="Q59" s="317">
        <v>76.465658420708024</v>
      </c>
    </row>
    <row r="60" spans="2:17" x14ac:dyDescent="0.25">
      <c r="O60" s="316">
        <v>56</v>
      </c>
      <c r="P60" s="317">
        <v>-2.043600779477889</v>
      </c>
      <c r="Q60" s="317">
        <v>19.684812543898165</v>
      </c>
    </row>
    <row r="61" spans="2:17" x14ac:dyDescent="0.25">
      <c r="O61" s="316">
        <v>57</v>
      </c>
      <c r="P61" s="317">
        <v>-1.7699225835657217</v>
      </c>
      <c r="Q61" s="317">
        <v>34.948507813101763</v>
      </c>
    </row>
    <row r="62" spans="2:17" x14ac:dyDescent="0.25">
      <c r="O62" s="316">
        <v>58</v>
      </c>
      <c r="P62" s="317">
        <v>-1.7253771762415346</v>
      </c>
      <c r="Q62" s="317">
        <v>37.650794115563997</v>
      </c>
    </row>
    <row r="63" spans="2:17" x14ac:dyDescent="0.25">
      <c r="O63" s="316">
        <v>59</v>
      </c>
      <c r="P63" s="317">
        <v>-1.7024265614230534</v>
      </c>
      <c r="Q63" s="317">
        <v>45.476961787801066</v>
      </c>
    </row>
    <row r="64" spans="2:17" x14ac:dyDescent="0.25">
      <c r="O64" s="316">
        <v>60</v>
      </c>
      <c r="P64" s="317">
        <v>-1.0931113876150018</v>
      </c>
      <c r="Q64" s="317">
        <v>36.867882889116323</v>
      </c>
    </row>
    <row r="65" spans="15:17" x14ac:dyDescent="0.25">
      <c r="O65" s="316">
        <v>61</v>
      </c>
      <c r="P65" s="317">
        <v>-1.0117468222448289</v>
      </c>
      <c r="Q65" s="317">
        <v>21.574812543898172</v>
      </c>
    </row>
    <row r="66" spans="15:17" x14ac:dyDescent="0.25">
      <c r="O66" s="316">
        <v>62</v>
      </c>
      <c r="P66" s="317">
        <v>-0.87420980626491229</v>
      </c>
      <c r="Q66" s="317">
        <v>56.662555087254489</v>
      </c>
    </row>
    <row r="67" spans="15:17" x14ac:dyDescent="0.25">
      <c r="O67" s="316">
        <v>63</v>
      </c>
      <c r="P67" s="317">
        <v>-0.18242778009034138</v>
      </c>
      <c r="Q67" s="317">
        <v>20.104812543898166</v>
      </c>
    </row>
    <row r="68" spans="15:17" x14ac:dyDescent="0.25">
      <c r="O68" s="316">
        <v>64</v>
      </c>
      <c r="P68" s="317">
        <v>-9.3862453896941714E-2</v>
      </c>
      <c r="Q68" s="317">
        <v>43.568610160108811</v>
      </c>
    </row>
    <row r="69" spans="15:17" x14ac:dyDescent="0.25">
      <c r="O69" s="316">
        <v>65</v>
      </c>
      <c r="P69" s="317">
        <v>-7.9766116758613712E-2</v>
      </c>
      <c r="Q69" s="317">
        <v>22.134812543898175</v>
      </c>
    </row>
    <row r="70" spans="15:17" x14ac:dyDescent="0.25">
      <c r="O70" s="316">
        <v>66</v>
      </c>
      <c r="P70" s="317">
        <v>0.34371002387962257</v>
      </c>
      <c r="Q70" s="317">
        <v>48.80841695232391</v>
      </c>
    </row>
    <row r="71" spans="15:17" x14ac:dyDescent="0.25">
      <c r="O71" s="316">
        <v>67</v>
      </c>
      <c r="P71" s="317">
        <v>0.57976221417084906</v>
      </c>
      <c r="Q71" s="317">
        <v>16.440524180904891</v>
      </c>
    </row>
    <row r="72" spans="15:17" x14ac:dyDescent="0.25">
      <c r="O72" s="316">
        <v>68</v>
      </c>
      <c r="P72" s="317">
        <v>0.73118511569339206</v>
      </c>
      <c r="Q72" s="317">
        <v>24.234812543898183</v>
      </c>
    </row>
    <row r="73" spans="15:17" x14ac:dyDescent="0.25">
      <c r="O73" s="316">
        <v>69</v>
      </c>
      <c r="P73" s="317">
        <v>0.79743512171001452</v>
      </c>
      <c r="Q73" s="317">
        <v>38.017850185989829</v>
      </c>
    </row>
    <row r="74" spans="15:17" x14ac:dyDescent="0.25">
      <c r="O74" s="316">
        <v>70</v>
      </c>
      <c r="P74" s="317">
        <v>0.81531181448028012</v>
      </c>
      <c r="Q74" s="317">
        <v>13.777317572745353</v>
      </c>
    </row>
    <row r="75" spans="15:17" x14ac:dyDescent="0.25">
      <c r="O75" s="316">
        <v>71</v>
      </c>
      <c r="P75" s="317">
        <v>0.94391006066215011</v>
      </c>
      <c r="Q75" s="317">
        <v>18.221474116374978</v>
      </c>
    </row>
    <row r="76" spans="15:17" x14ac:dyDescent="0.25">
      <c r="O76" s="316">
        <v>72</v>
      </c>
      <c r="P76" s="317">
        <v>0.96509106158765579</v>
      </c>
      <c r="Q76" s="317">
        <v>-2.8041330614303064</v>
      </c>
    </row>
    <row r="77" spans="15:17" x14ac:dyDescent="0.25">
      <c r="O77" s="316">
        <v>73</v>
      </c>
      <c r="P77" s="317">
        <v>0.97035070800637568</v>
      </c>
      <c r="Q77" s="317">
        <v>13.035822737779892</v>
      </c>
    </row>
    <row r="78" spans="15:17" x14ac:dyDescent="0.25">
      <c r="O78" s="316">
        <v>74</v>
      </c>
      <c r="P78" s="317">
        <v>1.1672616503290445</v>
      </c>
      <c r="Q78" s="317">
        <v>51.935531582743316</v>
      </c>
    </row>
    <row r="79" spans="15:17" x14ac:dyDescent="0.25">
      <c r="O79" s="316">
        <v>75</v>
      </c>
      <c r="P79" s="317">
        <v>1.2493928622368633</v>
      </c>
      <c r="Q79" s="317">
        <v>59.549917007414912</v>
      </c>
    </row>
    <row r="80" spans="15:17" x14ac:dyDescent="0.25">
      <c r="O80" s="316">
        <v>76</v>
      </c>
      <c r="P80" s="317">
        <v>1.9939284983650878</v>
      </c>
      <c r="Q80" s="317">
        <v>64.081339852775955</v>
      </c>
    </row>
    <row r="81" spans="15:17" x14ac:dyDescent="0.25">
      <c r="O81" s="316">
        <v>77</v>
      </c>
      <c r="P81" s="317">
        <v>2.1163533167729018</v>
      </c>
      <c r="Q81" s="317">
        <v>21.08481254389817</v>
      </c>
    </row>
    <row r="82" spans="15:17" x14ac:dyDescent="0.25">
      <c r="O82" s="316">
        <v>78</v>
      </c>
      <c r="P82" s="317">
        <v>2.6789267899724556</v>
      </c>
      <c r="Q82" s="317">
        <v>52.917112324192814</v>
      </c>
    </row>
    <row r="83" spans="15:17" x14ac:dyDescent="0.25">
      <c r="O83" s="316">
        <v>79</v>
      </c>
      <c r="P83" s="317">
        <v>2.7128491896897038</v>
      </c>
      <c r="Q83" s="317">
        <v>79.092975665984397</v>
      </c>
    </row>
    <row r="84" spans="15:17" x14ac:dyDescent="0.25">
      <c r="O84" s="316">
        <v>80</v>
      </c>
      <c r="P84" s="317">
        <v>2.812865107398963</v>
      </c>
      <c r="Q84" s="317">
        <v>-5.8214536506758527</v>
      </c>
    </row>
    <row r="85" spans="15:17" x14ac:dyDescent="0.25">
      <c r="O85" s="316">
        <v>81</v>
      </c>
      <c r="P85" s="317">
        <v>2.9106719585568244</v>
      </c>
      <c r="Q85" s="317">
        <v>41.158592868634685</v>
      </c>
    </row>
    <row r="86" spans="15:17" x14ac:dyDescent="0.25">
      <c r="O86" s="316">
        <v>82</v>
      </c>
      <c r="P86" s="317">
        <v>2.974789450037743</v>
      </c>
      <c r="Q86" s="317">
        <v>60.779157357556088</v>
      </c>
    </row>
    <row r="87" spans="15:17" x14ac:dyDescent="0.25">
      <c r="O87" s="316">
        <v>83</v>
      </c>
      <c r="P87" s="317">
        <v>3.0595561034807046</v>
      </c>
      <c r="Q87" s="317">
        <v>65.469736607062146</v>
      </c>
    </row>
    <row r="88" spans="15:17" x14ac:dyDescent="0.25">
      <c r="O88" s="316">
        <v>84</v>
      </c>
      <c r="P88" s="317">
        <v>3.1523331707071098</v>
      </c>
      <c r="Q88" s="317">
        <v>25.657998032280716</v>
      </c>
    </row>
    <row r="89" spans="15:17" x14ac:dyDescent="0.25">
      <c r="O89" s="316">
        <v>85</v>
      </c>
      <c r="P89" s="317">
        <v>3.3721555375729944</v>
      </c>
      <c r="Q89" s="317">
        <v>48.179192023105301</v>
      </c>
    </row>
    <row r="90" spans="15:17" x14ac:dyDescent="0.25">
      <c r="O90" s="316">
        <v>86</v>
      </c>
      <c r="P90" s="317">
        <v>3.7188603677956693</v>
      </c>
      <c r="Q90" s="317">
        <v>61.510258684320448</v>
      </c>
    </row>
    <row r="91" spans="15:17" x14ac:dyDescent="0.25">
      <c r="O91" s="316">
        <v>87</v>
      </c>
      <c r="P91" s="317">
        <v>3.7794690807240232</v>
      </c>
      <c r="Q91" s="317">
        <v>7.6850009977175162</v>
      </c>
    </row>
    <row r="92" spans="15:17" x14ac:dyDescent="0.25">
      <c r="O92" s="316">
        <v>88</v>
      </c>
      <c r="P92" s="317">
        <v>3.8354514611660746</v>
      </c>
      <c r="Q92" s="317">
        <v>28.737297061675701</v>
      </c>
    </row>
    <row r="93" spans="15:17" x14ac:dyDescent="0.25">
      <c r="O93" s="316">
        <v>89</v>
      </c>
      <c r="P93" s="317">
        <v>3.9123100711795349</v>
      </c>
      <c r="Q93" s="317">
        <v>9.594833275456633</v>
      </c>
    </row>
    <row r="94" spans="15:17" x14ac:dyDescent="0.25">
      <c r="O94" s="316">
        <v>90</v>
      </c>
      <c r="P94" s="317">
        <v>3.9945291105299172</v>
      </c>
      <c r="Q94" s="317">
        <v>37.290531860081785</v>
      </c>
    </row>
    <row r="95" spans="15:17" x14ac:dyDescent="0.25">
      <c r="O95" s="316">
        <v>91</v>
      </c>
      <c r="P95" s="317">
        <v>4.0309540711795346</v>
      </c>
      <c r="Q95" s="317">
        <v>42.125300722814785</v>
      </c>
    </row>
    <row r="96" spans="15:17" x14ac:dyDescent="0.25">
      <c r="O96" s="316">
        <v>92</v>
      </c>
      <c r="P96" s="317">
        <v>4.0708320562765863</v>
      </c>
      <c r="Q96" s="317">
        <v>-14.463312355240006</v>
      </c>
    </row>
    <row r="97" spans="15:17" x14ac:dyDescent="0.25">
      <c r="O97" s="316">
        <v>93</v>
      </c>
      <c r="P97" s="317">
        <v>4.168484681192993</v>
      </c>
      <c r="Q97" s="317">
        <v>16.455359253826973</v>
      </c>
    </row>
    <row r="98" spans="15:17" x14ac:dyDescent="0.25">
      <c r="O98" s="316">
        <v>94</v>
      </c>
      <c r="P98" s="317">
        <v>4.2340365154194028</v>
      </c>
      <c r="Q98" s="317">
        <v>35.411019557827032</v>
      </c>
    </row>
    <row r="99" spans="15:17" x14ac:dyDescent="0.25">
      <c r="O99" s="316">
        <v>95</v>
      </c>
      <c r="P99" s="317">
        <v>4.2716956907374817</v>
      </c>
      <c r="Q99" s="317">
        <v>34.65195802197519</v>
      </c>
    </row>
    <row r="100" spans="15:17" x14ac:dyDescent="0.25">
      <c r="O100" s="316">
        <v>96</v>
      </c>
      <c r="P100" s="317">
        <v>4.3048035440528674</v>
      </c>
      <c r="Q100" s="317">
        <v>-0.18601792606336431</v>
      </c>
    </row>
    <row r="101" spans="15:17" x14ac:dyDescent="0.25">
      <c r="O101" s="316">
        <v>97</v>
      </c>
      <c r="P101" s="317">
        <v>4.3766809149504304</v>
      </c>
      <c r="Q101" s="317">
        <v>61.584971929767008</v>
      </c>
    </row>
    <row r="102" spans="15:17" x14ac:dyDescent="0.25">
      <c r="O102" s="316">
        <v>98</v>
      </c>
      <c r="P102" s="317">
        <v>4.4196756269396618</v>
      </c>
      <c r="Q102" s="317">
        <v>5.1570244474355489</v>
      </c>
    </row>
    <row r="103" spans="15:17" x14ac:dyDescent="0.25">
      <c r="O103" s="316">
        <v>99</v>
      </c>
      <c r="P103" s="317">
        <v>4.553834530322348</v>
      </c>
      <c r="Q103" s="317">
        <v>81.644695142419053</v>
      </c>
    </row>
    <row r="104" spans="15:17" x14ac:dyDescent="0.25">
      <c r="O104" s="316">
        <v>100</v>
      </c>
      <c r="P104" s="317">
        <v>4.5865520860824773</v>
      </c>
      <c r="Q104" s="317">
        <v>65.524101027728648</v>
      </c>
    </row>
    <row r="105" spans="15:17" x14ac:dyDescent="0.25">
      <c r="O105" s="316">
        <v>101</v>
      </c>
      <c r="P105" s="317">
        <v>4.6007889489423528</v>
      </c>
      <c r="Q105" s="317">
        <v>5.6370244474355458</v>
      </c>
    </row>
    <row r="106" spans="15:17" x14ac:dyDescent="0.25">
      <c r="O106" s="316">
        <v>102</v>
      </c>
      <c r="P106" s="317">
        <v>4.6399154546351822</v>
      </c>
      <c r="Q106" s="317">
        <v>50.26189229942679</v>
      </c>
    </row>
    <row r="107" spans="15:17" x14ac:dyDescent="0.25">
      <c r="O107" s="316">
        <v>103</v>
      </c>
      <c r="P107" s="317">
        <v>4.7119182178641434</v>
      </c>
      <c r="Q107" s="317">
        <v>-43.831036506555691</v>
      </c>
    </row>
    <row r="108" spans="15:17" x14ac:dyDescent="0.25">
      <c r="O108" s="316">
        <v>104</v>
      </c>
      <c r="P108" s="317">
        <v>4.7121171147159417</v>
      </c>
      <c r="Q108" s="317">
        <v>10.893806806275238</v>
      </c>
    </row>
    <row r="109" spans="15:17" x14ac:dyDescent="0.25">
      <c r="O109" s="316">
        <v>105</v>
      </c>
      <c r="P109" s="317">
        <v>4.7326360306567175</v>
      </c>
      <c r="Q109" s="317">
        <v>23.044812543898178</v>
      </c>
    </row>
    <row r="110" spans="15:17" x14ac:dyDescent="0.25">
      <c r="O110" s="316">
        <v>106</v>
      </c>
      <c r="P110" s="317">
        <v>4.8630505875892762</v>
      </c>
      <c r="Q110" s="317">
        <v>41.771645025319884</v>
      </c>
    </row>
    <row r="111" spans="15:17" x14ac:dyDescent="0.25">
      <c r="O111" s="316">
        <v>107</v>
      </c>
      <c r="P111" s="317">
        <v>4.8748322602281249</v>
      </c>
      <c r="Q111" s="317">
        <v>45.970437976244028</v>
      </c>
    </row>
    <row r="112" spans="15:17" x14ac:dyDescent="0.25">
      <c r="O112" s="316">
        <v>108</v>
      </c>
      <c r="P112" s="317">
        <v>5.0224294355462025</v>
      </c>
      <c r="Q112" s="317">
        <v>22.344812543898176</v>
      </c>
    </row>
    <row r="113" spans="15:17" x14ac:dyDescent="0.25">
      <c r="O113" s="316">
        <v>109</v>
      </c>
      <c r="P113" s="317">
        <v>5.0292340222846565</v>
      </c>
      <c r="Q113" s="317">
        <v>35.863276260454995</v>
      </c>
    </row>
    <row r="114" spans="15:17" x14ac:dyDescent="0.25">
      <c r="O114" s="316">
        <v>110</v>
      </c>
      <c r="P114" s="317">
        <v>5.0717481964303053</v>
      </c>
      <c r="Q114" s="317">
        <v>51.56653984163971</v>
      </c>
    </row>
    <row r="115" spans="15:17" x14ac:dyDescent="0.25">
      <c r="O115" s="316">
        <v>111</v>
      </c>
      <c r="P115" s="317">
        <v>5.0893865130745386</v>
      </c>
      <c r="Q115" s="317">
        <v>57.957276567996658</v>
      </c>
    </row>
    <row r="116" spans="15:17" x14ac:dyDescent="0.25">
      <c r="O116" s="316">
        <v>112</v>
      </c>
      <c r="P116" s="317">
        <v>5.1492889107643958</v>
      </c>
      <c r="Q116" s="317">
        <v>15.092199666866065</v>
      </c>
    </row>
    <row r="117" spans="15:17" x14ac:dyDescent="0.25">
      <c r="O117" s="316">
        <v>113</v>
      </c>
      <c r="P117" s="317">
        <v>5.2869645279774842</v>
      </c>
      <c r="Q117" s="317">
        <v>15.264892880130432</v>
      </c>
    </row>
    <row r="118" spans="15:17" x14ac:dyDescent="0.25">
      <c r="O118" s="316">
        <v>114</v>
      </c>
      <c r="P118" s="317">
        <v>5.3004177098264504</v>
      </c>
      <c r="Q118" s="317">
        <v>30.305059411816789</v>
      </c>
    </row>
    <row r="119" spans="15:17" x14ac:dyDescent="0.25">
      <c r="O119" s="316">
        <v>115</v>
      </c>
      <c r="P119" s="317">
        <v>5.4062741200743964</v>
      </c>
      <c r="Q119" s="317">
        <v>34.318766419120699</v>
      </c>
    </row>
    <row r="120" spans="15:17" x14ac:dyDescent="0.25">
      <c r="O120" s="316">
        <v>116</v>
      </c>
      <c r="P120" s="317">
        <v>5.4108291189019662</v>
      </c>
      <c r="Q120" s="317">
        <v>39.263537766358837</v>
      </c>
    </row>
    <row r="121" spans="15:17" x14ac:dyDescent="0.25">
      <c r="O121" s="316">
        <v>117</v>
      </c>
      <c r="P121" s="317">
        <v>5.5331536544006905</v>
      </c>
      <c r="Q121" s="317">
        <v>45.497148000161246</v>
      </c>
    </row>
    <row r="122" spans="15:17" x14ac:dyDescent="0.25">
      <c r="O122" s="316">
        <v>118</v>
      </c>
      <c r="P122" s="317">
        <v>5.5597972125056785</v>
      </c>
      <c r="Q122" s="317">
        <v>34.527576350530168</v>
      </c>
    </row>
    <row r="123" spans="15:17" x14ac:dyDescent="0.25">
      <c r="O123" s="316">
        <v>119</v>
      </c>
      <c r="P123" s="317">
        <v>5.5699808022577324</v>
      </c>
      <c r="Q123" s="317">
        <v>35.497519565090215</v>
      </c>
    </row>
    <row r="124" spans="15:17" x14ac:dyDescent="0.25">
      <c r="O124" s="316">
        <v>120</v>
      </c>
      <c r="P124" s="317">
        <v>5.6636884599936339</v>
      </c>
      <c r="Q124" s="317">
        <v>12.100372530258735</v>
      </c>
    </row>
    <row r="125" spans="15:17" x14ac:dyDescent="0.25">
      <c r="O125" s="316">
        <v>121</v>
      </c>
      <c r="P125" s="317">
        <v>5.6856373442873442</v>
      </c>
      <c r="Q125" s="317">
        <v>48.45855847719622</v>
      </c>
    </row>
    <row r="126" spans="15:17" x14ac:dyDescent="0.25">
      <c r="O126" s="316">
        <v>122</v>
      </c>
      <c r="P126" s="317">
        <v>5.7428837480044015</v>
      </c>
      <c r="Q126" s="317">
        <v>20.174812543898167</v>
      </c>
    </row>
    <row r="127" spans="15:17" x14ac:dyDescent="0.25">
      <c r="O127" s="316">
        <v>123</v>
      </c>
      <c r="P127" s="317">
        <v>5.7607416842065833</v>
      </c>
      <c r="Q127" s="317">
        <v>33.245850699843061</v>
      </c>
    </row>
    <row r="128" spans="15:17" x14ac:dyDescent="0.25">
      <c r="O128" s="316">
        <v>124</v>
      </c>
      <c r="P128" s="317">
        <v>5.7826412399667131</v>
      </c>
      <c r="Q128" s="317">
        <v>16.666164333871581</v>
      </c>
    </row>
    <row r="129" spans="15:17" x14ac:dyDescent="0.25">
      <c r="O129" s="316">
        <v>125</v>
      </c>
      <c r="P129" s="317">
        <v>5.8289125959613282</v>
      </c>
      <c r="Q129" s="317">
        <v>66.306758004981731</v>
      </c>
    </row>
    <row r="130" spans="15:17" x14ac:dyDescent="0.25">
      <c r="O130" s="316">
        <v>126</v>
      </c>
      <c r="P130" s="317">
        <v>6.860180404993371</v>
      </c>
      <c r="Q130" s="317">
        <v>75.561808175012047</v>
      </c>
    </row>
    <row r="131" spans="15:17" x14ac:dyDescent="0.25">
      <c r="O131" s="316">
        <v>127</v>
      </c>
      <c r="P131" s="317">
        <v>6.9538656184745102</v>
      </c>
      <c r="Q131" s="317">
        <v>7.3898532624833244</v>
      </c>
    </row>
    <row r="132" spans="15:17" x14ac:dyDescent="0.25">
      <c r="O132" s="316">
        <v>128</v>
      </c>
      <c r="P132" s="317">
        <v>7.029890253142395</v>
      </c>
      <c r="Q132" s="317">
        <v>49.791295665497344</v>
      </c>
    </row>
    <row r="133" spans="15:17" x14ac:dyDescent="0.25">
      <c r="O133" s="316">
        <v>129</v>
      </c>
      <c r="P133" s="317">
        <v>7.0917588182127789</v>
      </c>
      <c r="Q133" s="317">
        <v>61.499874845590725</v>
      </c>
    </row>
    <row r="134" spans="15:17" x14ac:dyDescent="0.25">
      <c r="O134" s="316">
        <v>130</v>
      </c>
      <c r="P134" s="317">
        <v>7.1009099999202263</v>
      </c>
      <c r="Q134" s="317">
        <v>19.614812543898164</v>
      </c>
    </row>
    <row r="135" spans="15:17" x14ac:dyDescent="0.25">
      <c r="O135" s="316">
        <v>131</v>
      </c>
      <c r="P135" s="317">
        <v>7.2690182277019719</v>
      </c>
      <c r="Q135" s="317">
        <v>24.164812543898183</v>
      </c>
    </row>
    <row r="136" spans="15:17" x14ac:dyDescent="0.25">
      <c r="O136" s="316">
        <v>132</v>
      </c>
      <c r="P136" s="317">
        <v>7.3277428863233096</v>
      </c>
      <c r="Q136" s="317">
        <v>48.511261777892265</v>
      </c>
    </row>
    <row r="137" spans="15:17" x14ac:dyDescent="0.25">
      <c r="O137" s="316">
        <v>133</v>
      </c>
      <c r="P137" s="317">
        <v>7.5228474766656763</v>
      </c>
      <c r="Q137" s="317">
        <v>30.504686777993907</v>
      </c>
    </row>
    <row r="138" spans="15:17" x14ac:dyDescent="0.25">
      <c r="O138" s="316">
        <v>134</v>
      </c>
      <c r="P138" s="317">
        <v>7.5847274192259988</v>
      </c>
      <c r="Q138" s="317">
        <v>33.968629156186303</v>
      </c>
    </row>
    <row r="139" spans="15:17" x14ac:dyDescent="0.25">
      <c r="O139" s="316">
        <v>135</v>
      </c>
      <c r="P139" s="317">
        <v>7.6000547353670846</v>
      </c>
      <c r="Q139" s="317">
        <v>75.514164526381364</v>
      </c>
    </row>
    <row r="140" spans="15:17" x14ac:dyDescent="0.25">
      <c r="O140" s="316">
        <v>136</v>
      </c>
      <c r="P140" s="317">
        <v>7.6899723778676323</v>
      </c>
      <c r="Q140" s="317">
        <v>38.404980197710799</v>
      </c>
    </row>
    <row r="141" spans="15:17" x14ac:dyDescent="0.25">
      <c r="O141" s="316">
        <v>137</v>
      </c>
      <c r="P141" s="317">
        <v>7.7405265317727334</v>
      </c>
      <c r="Q141" s="317">
        <v>64.445029642354029</v>
      </c>
    </row>
    <row r="142" spans="15:17" x14ac:dyDescent="0.25">
      <c r="O142" s="316">
        <v>138</v>
      </c>
      <c r="P142" s="317">
        <v>8.1277888731500774</v>
      </c>
      <c r="Q142" s="317">
        <v>22.764812543898177</v>
      </c>
    </row>
    <row r="143" spans="15:17" x14ac:dyDescent="0.25">
      <c r="O143" s="316">
        <v>139</v>
      </c>
      <c r="P143" s="317">
        <v>8.4967387245589627</v>
      </c>
      <c r="Q143" s="317">
        <v>59.602427925310359</v>
      </c>
    </row>
    <row r="144" spans="15:17" x14ac:dyDescent="0.25">
      <c r="O144" s="316">
        <v>140</v>
      </c>
      <c r="P144" s="317">
        <v>8.7323551523354972</v>
      </c>
      <c r="Q144" s="317">
        <v>59.313755414144019</v>
      </c>
    </row>
    <row r="145" spans="15:17" x14ac:dyDescent="0.25">
      <c r="O145" s="316">
        <v>141</v>
      </c>
      <c r="P145" s="317">
        <v>8.7670485727196006</v>
      </c>
      <c r="Q145" s="317">
        <v>53.995482241533054</v>
      </c>
    </row>
    <row r="146" spans="15:17" x14ac:dyDescent="0.25">
      <c r="O146" s="316">
        <v>142</v>
      </c>
      <c r="P146" s="317">
        <v>8.87176870203729</v>
      </c>
      <c r="Q146" s="317">
        <v>37.454760242490408</v>
      </c>
    </row>
    <row r="147" spans="15:17" x14ac:dyDescent="0.25">
      <c r="O147" s="316">
        <v>143</v>
      </c>
      <c r="P147" s="317">
        <v>8.9344677142576465</v>
      </c>
      <c r="Q147" s="317">
        <v>3.746585097517297</v>
      </c>
    </row>
    <row r="148" spans="15:17" x14ac:dyDescent="0.25">
      <c r="O148" s="316">
        <v>144</v>
      </c>
      <c r="P148" s="317">
        <v>8.9633091737854969</v>
      </c>
      <c r="Q148" s="317">
        <v>50.963456864263009</v>
      </c>
    </row>
    <row r="149" spans="15:17" x14ac:dyDescent="0.25">
      <c r="O149" s="316">
        <v>145</v>
      </c>
      <c r="P149" s="317">
        <v>9.0106400319214242</v>
      </c>
      <c r="Q149" s="317">
        <v>64.696554971718527</v>
      </c>
    </row>
    <row r="150" spans="15:17" x14ac:dyDescent="0.25">
      <c r="O150" s="316">
        <v>146</v>
      </c>
      <c r="P150" s="317">
        <v>9.1078127684106516</v>
      </c>
      <c r="Q150" s="317">
        <v>23.884812543898182</v>
      </c>
    </row>
    <row r="151" spans="15:17" x14ac:dyDescent="0.25">
      <c r="O151" s="316">
        <v>147</v>
      </c>
      <c r="P151" s="317">
        <v>9.2471867088984379</v>
      </c>
      <c r="Q151" s="317">
        <v>15.353096344692961</v>
      </c>
    </row>
    <row r="152" spans="15:17" x14ac:dyDescent="0.25">
      <c r="O152" s="316">
        <v>148</v>
      </c>
      <c r="P152" s="317">
        <v>9.2800976294559856</v>
      </c>
      <c r="Q152" s="317">
        <v>50.100719622219117</v>
      </c>
    </row>
    <row r="153" spans="15:17" x14ac:dyDescent="0.25">
      <c r="O153" s="316">
        <v>149</v>
      </c>
      <c r="P153" s="317">
        <v>9.3031503438827521</v>
      </c>
      <c r="Q153" s="317">
        <v>57.238322004889568</v>
      </c>
    </row>
    <row r="154" spans="15:17" x14ac:dyDescent="0.25">
      <c r="O154" s="316">
        <v>150</v>
      </c>
      <c r="P154" s="317">
        <v>9.5243416278629205</v>
      </c>
      <c r="Q154" s="317">
        <v>44.322342778931002</v>
      </c>
    </row>
    <row r="155" spans="15:17" x14ac:dyDescent="0.25">
      <c r="O155" s="316">
        <v>151</v>
      </c>
      <c r="P155" s="317">
        <v>9.6850355853181913</v>
      </c>
      <c r="Q155" s="317">
        <v>50.952354660432775</v>
      </c>
    </row>
    <row r="156" spans="15:17" x14ac:dyDescent="0.25">
      <c r="O156" s="316">
        <v>152</v>
      </c>
      <c r="P156" s="317">
        <v>9.8091439709917143</v>
      </c>
      <c r="Q156" s="317">
        <v>53.573741607813936</v>
      </c>
    </row>
    <row r="157" spans="15:17" x14ac:dyDescent="0.25">
      <c r="O157" s="316">
        <v>153</v>
      </c>
      <c r="P157" s="317">
        <v>9.898704166555083</v>
      </c>
      <c r="Q157" s="317">
        <v>57.86508293999573</v>
      </c>
    </row>
    <row r="158" spans="15:17" x14ac:dyDescent="0.25">
      <c r="O158" s="316">
        <v>154</v>
      </c>
      <c r="P158" s="317">
        <v>9.9069024803603334</v>
      </c>
      <c r="Q158" s="317">
        <v>-41.823863021134926</v>
      </c>
    </row>
    <row r="159" spans="15:17" x14ac:dyDescent="0.25">
      <c r="O159" s="316">
        <v>155</v>
      </c>
      <c r="P159" s="317">
        <v>9.9083392218191086</v>
      </c>
      <c r="Q159" s="317">
        <v>27.598807502705675</v>
      </c>
    </row>
    <row r="160" spans="15:17" x14ac:dyDescent="0.25">
      <c r="O160" s="316">
        <v>156</v>
      </c>
      <c r="P160" s="317">
        <v>9.934100773990501</v>
      </c>
      <c r="Q160" s="317">
        <v>40.88432869374725</v>
      </c>
    </row>
    <row r="161" spans="15:17" x14ac:dyDescent="0.25">
      <c r="O161" s="316">
        <v>157</v>
      </c>
      <c r="P161" s="317">
        <v>10.014172564533915</v>
      </c>
      <c r="Q161" s="317">
        <v>47.562373935584532</v>
      </c>
    </row>
    <row r="162" spans="15:17" x14ac:dyDescent="0.25">
      <c r="O162" s="316">
        <v>158</v>
      </c>
      <c r="P162" s="317">
        <v>10.048354833068112</v>
      </c>
      <c r="Q162" s="317">
        <v>20.384812543898168</v>
      </c>
    </row>
    <row r="163" spans="15:17" x14ac:dyDescent="0.25">
      <c r="O163" s="316">
        <v>159</v>
      </c>
      <c r="P163" s="317">
        <v>10.158318739346806</v>
      </c>
      <c r="Q163" s="317">
        <v>44.241195641107183</v>
      </c>
    </row>
    <row r="164" spans="15:17" x14ac:dyDescent="0.25">
      <c r="O164" s="316">
        <v>160</v>
      </c>
      <c r="P164" s="317">
        <v>10.457501273393424</v>
      </c>
      <c r="Q164" s="317">
        <v>3.0598620896896733</v>
      </c>
    </row>
    <row r="165" spans="15:17" x14ac:dyDescent="0.25">
      <c r="O165" s="316">
        <v>161</v>
      </c>
      <c r="P165" s="317">
        <v>10.472804578967473</v>
      </c>
      <c r="Q165" s="317">
        <v>71.04153089331021</v>
      </c>
    </row>
    <row r="166" spans="15:17" x14ac:dyDescent="0.25">
      <c r="O166" s="316">
        <v>162</v>
      </c>
      <c r="P166" s="317">
        <v>10.560456318003217</v>
      </c>
      <c r="Q166" s="317">
        <v>42.267611449632554</v>
      </c>
    </row>
    <row r="167" spans="15:17" x14ac:dyDescent="0.25">
      <c r="O167" s="316">
        <v>163</v>
      </c>
      <c r="P167" s="317">
        <v>10.575688457653509</v>
      </c>
      <c r="Q167" s="317">
        <v>74.377602963050975</v>
      </c>
    </row>
    <row r="168" spans="15:17" x14ac:dyDescent="0.25">
      <c r="O168" s="316">
        <v>164</v>
      </c>
      <c r="P168" s="317">
        <v>10.699345717767256</v>
      </c>
      <c r="Q168" s="317">
        <v>61.230589507050311</v>
      </c>
    </row>
    <row r="169" spans="15:17" x14ac:dyDescent="0.25">
      <c r="O169" s="316">
        <v>165</v>
      </c>
      <c r="P169" s="317">
        <v>10.749676776419495</v>
      </c>
      <c r="Q169" s="317">
        <v>60.866008846398174</v>
      </c>
    </row>
    <row r="170" spans="15:17" x14ac:dyDescent="0.25">
      <c r="O170" s="316">
        <v>166</v>
      </c>
      <c r="P170" s="317">
        <v>10.897230401700075</v>
      </c>
      <c r="Q170" s="317">
        <v>37.205711600906803</v>
      </c>
    </row>
    <row r="171" spans="15:17" x14ac:dyDescent="0.25">
      <c r="O171" s="316">
        <v>167</v>
      </c>
      <c r="P171" s="317">
        <v>10.95831297270505</v>
      </c>
      <c r="Q171" s="317">
        <v>40.873601350939467</v>
      </c>
    </row>
    <row r="172" spans="15:17" x14ac:dyDescent="0.25">
      <c r="O172" s="316">
        <v>168</v>
      </c>
      <c r="P172" s="317">
        <v>11.174739591511866</v>
      </c>
      <c r="Q172" s="317">
        <v>71.100651736197534</v>
      </c>
    </row>
    <row r="173" spans="15:17" x14ac:dyDescent="0.25">
      <c r="O173" s="316">
        <v>169</v>
      </c>
      <c r="P173" s="317">
        <v>11.180849397994873</v>
      </c>
      <c r="Q173" s="317">
        <v>21.364812543898172</v>
      </c>
    </row>
    <row r="174" spans="15:17" x14ac:dyDescent="0.25">
      <c r="O174" s="316">
        <v>170</v>
      </c>
      <c r="P174" s="317">
        <v>11.284963163541409</v>
      </c>
      <c r="Q174" s="317">
        <v>46.290193506395639</v>
      </c>
    </row>
    <row r="175" spans="15:17" x14ac:dyDescent="0.25">
      <c r="O175" s="316">
        <v>171</v>
      </c>
      <c r="P175" s="317">
        <v>11.32214036622114</v>
      </c>
      <c r="Q175" s="317">
        <v>-14.579311023593625</v>
      </c>
    </row>
    <row r="176" spans="15:17" x14ac:dyDescent="0.25">
      <c r="O176" s="316">
        <v>172</v>
      </c>
      <c r="P176" s="317">
        <v>11.632076527974942</v>
      </c>
      <c r="Q176" s="317">
        <v>39.354988212384669</v>
      </c>
    </row>
    <row r="177" spans="15:17" x14ac:dyDescent="0.25">
      <c r="O177" s="316">
        <v>173</v>
      </c>
      <c r="P177" s="317">
        <v>11.797863217002266</v>
      </c>
      <c r="Q177" s="317">
        <v>50.81473415724232</v>
      </c>
    </row>
    <row r="178" spans="15:17" x14ac:dyDescent="0.25">
      <c r="O178" s="316">
        <v>174</v>
      </c>
      <c r="P178" s="317">
        <v>12.253378287542164</v>
      </c>
      <c r="Q178" s="317">
        <v>53.665181227040549</v>
      </c>
    </row>
    <row r="179" spans="15:17" x14ac:dyDescent="0.25">
      <c r="O179" s="316">
        <v>175</v>
      </c>
      <c r="P179" s="317">
        <v>12.68646268840739</v>
      </c>
      <c r="Q179" s="317">
        <v>40.827995267114289</v>
      </c>
    </row>
    <row r="180" spans="15:17" x14ac:dyDescent="0.25">
      <c r="O180" s="316">
        <v>176</v>
      </c>
      <c r="P180" s="317">
        <v>12.701655980408599</v>
      </c>
      <c r="Q180" s="317">
        <v>29.843557403474396</v>
      </c>
    </row>
    <row r="181" spans="15:17" x14ac:dyDescent="0.25">
      <c r="O181" s="316">
        <v>177</v>
      </c>
      <c r="P181" s="317">
        <v>12.884658725278847</v>
      </c>
      <c r="Q181" s="317">
        <v>56.490099212248353</v>
      </c>
    </row>
    <row r="182" spans="15:17" x14ac:dyDescent="0.25">
      <c r="O182" s="316">
        <v>178</v>
      </c>
      <c r="P182" s="317">
        <v>12.933426313783322</v>
      </c>
      <c r="Q182" s="317">
        <v>60.450112583641641</v>
      </c>
    </row>
    <row r="183" spans="15:17" x14ac:dyDescent="0.25">
      <c r="O183" s="316">
        <v>179</v>
      </c>
      <c r="P183" s="317">
        <v>12.943187182999953</v>
      </c>
      <c r="Q183" s="317">
        <v>23.114812543898179</v>
      </c>
    </row>
    <row r="184" spans="15:17" x14ac:dyDescent="0.25">
      <c r="O184" s="316">
        <v>180</v>
      </c>
      <c r="P184" s="317">
        <v>12.948149892519492</v>
      </c>
      <c r="Q184" s="317">
        <v>50.562959982300384</v>
      </c>
    </row>
    <row r="185" spans="15:17" x14ac:dyDescent="0.25">
      <c r="O185" s="316">
        <v>181</v>
      </c>
      <c r="P185" s="317">
        <v>13.411221871745605</v>
      </c>
      <c r="Q185" s="317">
        <v>16.720648346702767</v>
      </c>
    </row>
    <row r="186" spans="15:17" x14ac:dyDescent="0.25">
      <c r="O186" s="316">
        <v>182</v>
      </c>
      <c r="P186" s="317">
        <v>13.415906971994991</v>
      </c>
      <c r="Q186" s="317">
        <v>55.830249817472001</v>
      </c>
    </row>
    <row r="187" spans="15:17" x14ac:dyDescent="0.25">
      <c r="O187" s="316">
        <v>183</v>
      </c>
      <c r="P187" s="317">
        <v>13.493504830746799</v>
      </c>
      <c r="Q187" s="317">
        <v>65.365748813738222</v>
      </c>
    </row>
    <row r="188" spans="15:17" x14ac:dyDescent="0.25">
      <c r="O188" s="316">
        <v>184</v>
      </c>
      <c r="P188" s="317">
        <v>13.53911994660851</v>
      </c>
      <c r="Q188" s="317">
        <v>45.440125047805353</v>
      </c>
    </row>
    <row r="189" spans="15:17" x14ac:dyDescent="0.25">
      <c r="O189" s="316">
        <v>185</v>
      </c>
      <c r="P189" s="317">
        <v>13.701253967960525</v>
      </c>
      <c r="Q189" s="317">
        <v>61.687721877925171</v>
      </c>
    </row>
    <row r="190" spans="15:17" x14ac:dyDescent="0.25">
      <c r="O190" s="316">
        <v>186</v>
      </c>
      <c r="P190" s="317">
        <v>13.732984155625173</v>
      </c>
      <c r="Q190" s="317">
        <v>16.291592410881663</v>
      </c>
    </row>
    <row r="191" spans="15:17" x14ac:dyDescent="0.25">
      <c r="O191" s="316">
        <v>187</v>
      </c>
      <c r="P191" s="317">
        <v>14.04798966520109</v>
      </c>
      <c r="Q191" s="317">
        <v>25.701757241400237</v>
      </c>
    </row>
    <row r="192" spans="15:17" x14ac:dyDescent="0.25">
      <c r="O192" s="316">
        <v>188</v>
      </c>
      <c r="P192" s="317">
        <v>14.204909219763618</v>
      </c>
      <c r="Q192" s="317">
        <v>59.432354306558111</v>
      </c>
    </row>
    <row r="193" spans="15:17" x14ac:dyDescent="0.25">
      <c r="O193" s="316">
        <v>189</v>
      </c>
      <c r="P193" s="317">
        <v>14.343356006075245</v>
      </c>
      <c r="Q193" s="317">
        <v>-38.643368324997688</v>
      </c>
    </row>
    <row r="194" spans="15:17" x14ac:dyDescent="0.25">
      <c r="O194" s="316">
        <v>190</v>
      </c>
      <c r="P194" s="317">
        <v>14.431542358950411</v>
      </c>
      <c r="Q194" s="317">
        <v>9.1786085687291674</v>
      </c>
    </row>
    <row r="195" spans="15:17" x14ac:dyDescent="0.25">
      <c r="O195" s="316">
        <v>191</v>
      </c>
      <c r="P195" s="317">
        <v>14.451565820880161</v>
      </c>
      <c r="Q195" s="317">
        <v>11.899254194662259</v>
      </c>
    </row>
    <row r="196" spans="15:17" x14ac:dyDescent="0.25">
      <c r="O196" s="316">
        <v>192</v>
      </c>
      <c r="P196" s="317">
        <v>14.544368655659666</v>
      </c>
      <c r="Q196" s="317">
        <v>46.842052843720637</v>
      </c>
    </row>
    <row r="197" spans="15:17" x14ac:dyDescent="0.25">
      <c r="O197" s="316">
        <v>193</v>
      </c>
      <c r="P197" s="317">
        <v>14.576332393435729</v>
      </c>
      <c r="Q197" s="317">
        <v>54.090386983976828</v>
      </c>
    </row>
    <row r="198" spans="15:17" x14ac:dyDescent="0.25">
      <c r="O198" s="316">
        <v>194</v>
      </c>
      <c r="P198" s="317">
        <v>14.586411455635583</v>
      </c>
      <c r="Q198" s="317">
        <v>50.392679699502224</v>
      </c>
    </row>
    <row r="199" spans="15:17" x14ac:dyDescent="0.25">
      <c r="O199" s="316">
        <v>195</v>
      </c>
      <c r="P199" s="317">
        <v>14.62682035774098</v>
      </c>
      <c r="Q199" s="317">
        <v>16.363453678230965</v>
      </c>
    </row>
    <row r="200" spans="15:17" x14ac:dyDescent="0.25">
      <c r="O200" s="316">
        <v>196</v>
      </c>
      <c r="P200" s="317">
        <v>14.67573188966346</v>
      </c>
      <c r="Q200" s="317">
        <v>72.118874657055869</v>
      </c>
    </row>
    <row r="201" spans="15:17" x14ac:dyDescent="0.25">
      <c r="O201" s="316">
        <v>197</v>
      </c>
      <c r="P201" s="317">
        <v>14.878771254716586</v>
      </c>
      <c r="Q201" s="317">
        <v>39.071454651724991</v>
      </c>
    </row>
    <row r="202" spans="15:17" x14ac:dyDescent="0.25">
      <c r="O202" s="316">
        <v>198</v>
      </c>
      <c r="P202" s="317">
        <v>14.930713130430599</v>
      </c>
      <c r="Q202" s="317">
        <v>53.109801299021058</v>
      </c>
    </row>
    <row r="203" spans="15:17" x14ac:dyDescent="0.25">
      <c r="O203" s="316">
        <v>199</v>
      </c>
      <c r="P203" s="317">
        <v>14.961521092287805</v>
      </c>
      <c r="Q203" s="317">
        <v>18.300423992811986</v>
      </c>
    </row>
    <row r="204" spans="15:17" x14ac:dyDescent="0.25">
      <c r="O204" s="316">
        <v>200</v>
      </c>
      <c r="P204" s="317">
        <v>15.073304482174819</v>
      </c>
      <c r="Q204" s="317">
        <v>52.080752304080804</v>
      </c>
    </row>
    <row r="205" spans="15:17" x14ac:dyDescent="0.25">
      <c r="O205" s="316">
        <v>201</v>
      </c>
      <c r="P205" s="317">
        <v>15.084498160217914</v>
      </c>
      <c r="Q205" s="317">
        <v>51.578105910628814</v>
      </c>
    </row>
    <row r="206" spans="15:17" x14ac:dyDescent="0.25">
      <c r="O206" s="316">
        <v>202</v>
      </c>
      <c r="P206" s="317">
        <v>15.11665866098469</v>
      </c>
      <c r="Q206" s="317">
        <v>64.91309474785551</v>
      </c>
    </row>
    <row r="207" spans="15:17" x14ac:dyDescent="0.25">
      <c r="O207" s="316">
        <v>203</v>
      </c>
      <c r="P207" s="317">
        <v>15.164470450177788</v>
      </c>
      <c r="Q207" s="317">
        <v>28.608213620396636</v>
      </c>
    </row>
    <row r="208" spans="15:17" x14ac:dyDescent="0.25">
      <c r="O208" s="316">
        <v>204</v>
      </c>
      <c r="P208" s="317">
        <v>15.490046064266284</v>
      </c>
      <c r="Q208" s="317">
        <v>48.623932608178784</v>
      </c>
    </row>
    <row r="209" spans="15:17" x14ac:dyDescent="0.25">
      <c r="O209" s="316">
        <v>205</v>
      </c>
      <c r="P209" s="317">
        <v>15.549233751434835</v>
      </c>
      <c r="Q209" s="317">
        <v>59.78460761626696</v>
      </c>
    </row>
    <row r="210" spans="15:17" x14ac:dyDescent="0.25">
      <c r="O210" s="316">
        <v>206</v>
      </c>
      <c r="P210" s="317">
        <v>15.676039806492813</v>
      </c>
      <c r="Q210" s="317">
        <v>28.186622993041382</v>
      </c>
    </row>
    <row r="211" spans="15:17" x14ac:dyDescent="0.25">
      <c r="O211" s="316">
        <v>207</v>
      </c>
      <c r="P211" s="317">
        <v>15.86049362503943</v>
      </c>
      <c r="Q211" s="317">
        <v>83.110385469129199</v>
      </c>
    </row>
    <row r="212" spans="15:17" x14ac:dyDescent="0.25">
      <c r="O212" s="316">
        <v>208</v>
      </c>
      <c r="P212" s="317">
        <v>15.902610950533933</v>
      </c>
      <c r="Q212" s="317">
        <v>17.265962574660691</v>
      </c>
    </row>
    <row r="213" spans="15:17" x14ac:dyDescent="0.25">
      <c r="O213" s="316">
        <v>209</v>
      </c>
      <c r="P213" s="317">
        <v>15.911368966722353</v>
      </c>
      <c r="Q213" s="317">
        <v>43.167442256763813</v>
      </c>
    </row>
    <row r="214" spans="15:17" x14ac:dyDescent="0.25">
      <c r="O214" s="316">
        <v>210</v>
      </c>
      <c r="P214" s="317">
        <v>16.049204968705425</v>
      </c>
      <c r="Q214" s="317">
        <v>21.924812543898174</v>
      </c>
    </row>
    <row r="215" spans="15:17" x14ac:dyDescent="0.25">
      <c r="O215" s="316">
        <v>211</v>
      </c>
      <c r="P215" s="317">
        <v>16.052722461071635</v>
      </c>
      <c r="Q215" s="317">
        <v>37.070460314430449</v>
      </c>
    </row>
    <row r="216" spans="15:17" x14ac:dyDescent="0.25">
      <c r="O216" s="316">
        <v>212</v>
      </c>
      <c r="P216" s="317">
        <v>16.070303847287423</v>
      </c>
      <c r="Q216" s="317">
        <v>20.804812543898169</v>
      </c>
    </row>
    <row r="217" spans="15:17" x14ac:dyDescent="0.25">
      <c r="O217" s="316">
        <v>213</v>
      </c>
      <c r="P217" s="317">
        <v>16.244510376224632</v>
      </c>
      <c r="Q217" s="317">
        <v>50.775354054885668</v>
      </c>
    </row>
    <row r="218" spans="15:17" x14ac:dyDescent="0.25">
      <c r="O218" s="316">
        <v>214</v>
      </c>
      <c r="P218" s="317">
        <v>16.268545646897223</v>
      </c>
      <c r="Q218" s="317">
        <v>43.158807386973059</v>
      </c>
    </row>
    <row r="219" spans="15:17" x14ac:dyDescent="0.25">
      <c r="O219" s="316">
        <v>215</v>
      </c>
      <c r="P219" s="317">
        <v>16.308318997320626</v>
      </c>
      <c r="Q219" s="317">
        <v>44.599927810752078</v>
      </c>
    </row>
    <row r="220" spans="15:17" x14ac:dyDescent="0.25">
      <c r="O220" s="316">
        <v>216</v>
      </c>
      <c r="P220" s="317">
        <v>16.545925117979003</v>
      </c>
      <c r="Q220" s="317">
        <v>-4.2898269019655899</v>
      </c>
    </row>
    <row r="221" spans="15:17" x14ac:dyDescent="0.25">
      <c r="O221" s="316">
        <v>217</v>
      </c>
      <c r="P221" s="317">
        <v>16.550171313613063</v>
      </c>
      <c r="Q221" s="317">
        <v>4.4370244474355536</v>
      </c>
    </row>
    <row r="222" spans="15:17" x14ac:dyDescent="0.25">
      <c r="O222" s="316">
        <v>218</v>
      </c>
      <c r="P222" s="317">
        <v>16.567425674633657</v>
      </c>
      <c r="Q222" s="317">
        <v>26.977375423762329</v>
      </c>
    </row>
    <row r="223" spans="15:17" x14ac:dyDescent="0.25">
      <c r="O223" s="316">
        <v>219</v>
      </c>
      <c r="P223" s="317">
        <v>16.633854712512413</v>
      </c>
      <c r="Q223" s="317">
        <v>43.239604598178332</v>
      </c>
    </row>
    <row r="224" spans="15:17" x14ac:dyDescent="0.25">
      <c r="O224" s="316">
        <v>220</v>
      </c>
      <c r="P224" s="317">
        <v>16.668199881141749</v>
      </c>
      <c r="Q224" s="317">
        <v>53.973777458403241</v>
      </c>
    </row>
    <row r="225" spans="15:17" x14ac:dyDescent="0.25">
      <c r="O225" s="316">
        <v>221</v>
      </c>
      <c r="P225" s="317">
        <v>16.808414566432184</v>
      </c>
      <c r="Q225" s="317">
        <v>54.550518637447681</v>
      </c>
    </row>
    <row r="226" spans="15:17" x14ac:dyDescent="0.25">
      <c r="O226" s="316">
        <v>222</v>
      </c>
      <c r="P226" s="317">
        <v>17.017188635344667</v>
      </c>
      <c r="Q226" s="317">
        <v>0.94447674671017623</v>
      </c>
    </row>
    <row r="227" spans="15:17" x14ac:dyDescent="0.25">
      <c r="O227" s="316">
        <v>223</v>
      </c>
      <c r="P227" s="317">
        <v>17.064180055678676</v>
      </c>
      <c r="Q227" s="317">
        <v>52.011195395629585</v>
      </c>
    </row>
    <row r="228" spans="15:17" x14ac:dyDescent="0.25">
      <c r="O228" s="316">
        <v>224</v>
      </c>
      <c r="P228" s="317">
        <v>17.102820792287037</v>
      </c>
      <c r="Q228" s="317">
        <v>61.737454594307508</v>
      </c>
    </row>
    <row r="229" spans="15:17" x14ac:dyDescent="0.25">
      <c r="O229" s="316">
        <v>225</v>
      </c>
      <c r="P229" s="317">
        <v>17.294709227572252</v>
      </c>
      <c r="Q229" s="317">
        <v>39.098078747182271</v>
      </c>
    </row>
    <row r="230" spans="15:17" x14ac:dyDescent="0.25">
      <c r="O230" s="316">
        <v>226</v>
      </c>
      <c r="P230" s="317">
        <v>17.396457871294139</v>
      </c>
      <c r="Q230" s="317">
        <v>55.081003368373544</v>
      </c>
    </row>
    <row r="231" spans="15:17" x14ac:dyDescent="0.25">
      <c r="O231" s="316">
        <v>227</v>
      </c>
      <c r="P231" s="317">
        <v>17.50528999751041</v>
      </c>
      <c r="Q231" s="317">
        <v>72.559786478411837</v>
      </c>
    </row>
    <row r="232" spans="15:17" x14ac:dyDescent="0.25">
      <c r="O232" s="316">
        <v>228</v>
      </c>
      <c r="P232" s="317">
        <v>17.512005168212756</v>
      </c>
      <c r="Q232" s="317">
        <v>37.906777430988178</v>
      </c>
    </row>
    <row r="233" spans="15:17" x14ac:dyDescent="0.25">
      <c r="O233" s="316">
        <v>229</v>
      </c>
      <c r="P233" s="317">
        <v>17.621987617946239</v>
      </c>
      <c r="Q233" s="317">
        <v>19.824812543898165</v>
      </c>
    </row>
    <row r="234" spans="15:17" x14ac:dyDescent="0.25">
      <c r="O234" s="316">
        <v>230</v>
      </c>
      <c r="P234" s="317">
        <v>17.714214637809164</v>
      </c>
      <c r="Q234" s="317">
        <v>32.147586051665371</v>
      </c>
    </row>
    <row r="235" spans="15:17" x14ac:dyDescent="0.25">
      <c r="O235" s="316">
        <v>231</v>
      </c>
      <c r="P235" s="317">
        <v>17.98170386346197</v>
      </c>
      <c r="Q235" s="317">
        <v>49.467991714427995</v>
      </c>
    </row>
    <row r="236" spans="15:17" x14ac:dyDescent="0.25">
      <c r="O236" s="316">
        <v>232</v>
      </c>
      <c r="P236" s="317">
        <v>18.090061012972356</v>
      </c>
      <c r="Q236" s="317">
        <v>36.844665741352543</v>
      </c>
    </row>
    <row r="237" spans="15:17" x14ac:dyDescent="0.25">
      <c r="O237" s="316">
        <v>233</v>
      </c>
      <c r="P237" s="317">
        <v>18.280167784124597</v>
      </c>
      <c r="Q237" s="317">
        <v>20.664812543898169</v>
      </c>
    </row>
    <row r="238" spans="15:17" x14ac:dyDescent="0.25">
      <c r="O238" s="316">
        <v>234</v>
      </c>
      <c r="P238" s="317">
        <v>18.282123568819173</v>
      </c>
      <c r="Q238" s="317">
        <v>-7.5056565553542391</v>
      </c>
    </row>
    <row r="239" spans="15:17" x14ac:dyDescent="0.25">
      <c r="O239" s="316">
        <v>235</v>
      </c>
      <c r="P239" s="317">
        <v>18.398486108811294</v>
      </c>
      <c r="Q239" s="317">
        <v>66.446970016701513</v>
      </c>
    </row>
    <row r="240" spans="15:17" x14ac:dyDescent="0.25">
      <c r="O240" s="316">
        <v>236</v>
      </c>
      <c r="P240" s="317">
        <v>18.562344319473091</v>
      </c>
      <c r="Q240" s="317">
        <v>44.413249514292445</v>
      </c>
    </row>
    <row r="241" spans="15:17" x14ac:dyDescent="0.25">
      <c r="O241" s="316">
        <v>237</v>
      </c>
      <c r="P241" s="317">
        <v>18.636383273185118</v>
      </c>
      <c r="Q241" s="317">
        <v>47.469296487026028</v>
      </c>
    </row>
    <row r="242" spans="15:17" x14ac:dyDescent="0.25">
      <c r="O242" s="316">
        <v>238</v>
      </c>
      <c r="P242" s="317">
        <v>18.694613198238596</v>
      </c>
      <c r="Q242" s="317">
        <v>37.396804922284801</v>
      </c>
    </row>
    <row r="243" spans="15:17" x14ac:dyDescent="0.25">
      <c r="O243" s="316">
        <v>239</v>
      </c>
      <c r="P243" s="317">
        <v>18.918442965052691</v>
      </c>
      <c r="Q243" s="317">
        <v>38.725082860848012</v>
      </c>
    </row>
    <row r="244" spans="15:17" x14ac:dyDescent="0.25">
      <c r="O244" s="316">
        <v>240</v>
      </c>
      <c r="P244" s="317">
        <v>19.140535952087372</v>
      </c>
      <c r="Q244" s="317">
        <v>47.010108791548689</v>
      </c>
    </row>
    <row r="245" spans="15:17" x14ac:dyDescent="0.25">
      <c r="O245" s="316">
        <v>241</v>
      </c>
      <c r="P245" s="317">
        <v>19.150746554756374</v>
      </c>
      <c r="Q245" s="317">
        <v>48.781085917803203</v>
      </c>
    </row>
    <row r="246" spans="15:17" x14ac:dyDescent="0.25">
      <c r="O246" s="316">
        <v>242</v>
      </c>
      <c r="P246" s="317">
        <v>19.181259327701945</v>
      </c>
      <c r="Q246" s="317">
        <v>58.313410402504125</v>
      </c>
    </row>
    <row r="247" spans="15:17" x14ac:dyDescent="0.25">
      <c r="O247" s="316">
        <v>243</v>
      </c>
      <c r="P247" s="317">
        <v>19.219341866246719</v>
      </c>
      <c r="Q247" s="317">
        <v>59.943869931617996</v>
      </c>
    </row>
    <row r="248" spans="15:17" x14ac:dyDescent="0.25">
      <c r="O248" s="316">
        <v>244</v>
      </c>
      <c r="P248" s="317">
        <v>19.243263041439871</v>
      </c>
      <c r="Q248" s="317">
        <v>79.354770194244793</v>
      </c>
    </row>
    <row r="249" spans="15:17" x14ac:dyDescent="0.25">
      <c r="O249" s="316">
        <v>245</v>
      </c>
      <c r="P249" s="317">
        <v>19.276494267089561</v>
      </c>
      <c r="Q249" s="317">
        <v>4.9170244474355504</v>
      </c>
    </row>
    <row r="250" spans="15:17" x14ac:dyDescent="0.25">
      <c r="O250" s="316">
        <v>246</v>
      </c>
      <c r="P250" s="317">
        <v>19.33235924326603</v>
      </c>
      <c r="Q250" s="317">
        <v>28.486818524259629</v>
      </c>
    </row>
    <row r="251" spans="15:17" x14ac:dyDescent="0.25">
      <c r="O251" s="316">
        <v>247</v>
      </c>
      <c r="P251" s="317">
        <v>19.336065097325516</v>
      </c>
      <c r="Q251" s="317">
        <v>29.443645951463846</v>
      </c>
    </row>
    <row r="252" spans="15:17" x14ac:dyDescent="0.25">
      <c r="O252" s="316">
        <v>248</v>
      </c>
      <c r="P252" s="317">
        <v>19.33910463657266</v>
      </c>
      <c r="Q252" s="317">
        <v>34.679165808009927</v>
      </c>
    </row>
    <row r="253" spans="15:17" x14ac:dyDescent="0.25">
      <c r="O253" s="316">
        <v>249</v>
      </c>
      <c r="P253" s="317">
        <v>19.353789849257033</v>
      </c>
      <c r="Q253" s="317">
        <v>22.554812543898176</v>
      </c>
    </row>
    <row r="254" spans="15:17" x14ac:dyDescent="0.25">
      <c r="O254" s="316">
        <v>250</v>
      </c>
      <c r="P254" s="317">
        <v>19.367820042142238</v>
      </c>
      <c r="Q254" s="317">
        <v>35.202924665297786</v>
      </c>
    </row>
    <row r="255" spans="15:17" x14ac:dyDescent="0.25">
      <c r="O255" s="316">
        <v>251</v>
      </c>
      <c r="P255" s="317">
        <v>19.430878462081878</v>
      </c>
      <c r="Q255" s="317">
        <v>63.124735530853663</v>
      </c>
    </row>
    <row r="256" spans="15:17" x14ac:dyDescent="0.25">
      <c r="O256" s="316">
        <v>252</v>
      </c>
      <c r="P256" s="317">
        <v>19.594954061239036</v>
      </c>
      <c r="Q256" s="317">
        <v>60.579813981546991</v>
      </c>
    </row>
    <row r="257" spans="15:17" x14ac:dyDescent="0.25">
      <c r="O257" s="316">
        <v>253</v>
      </c>
      <c r="P257" s="317">
        <v>19.632112811765811</v>
      </c>
      <c r="Q257" s="317">
        <v>53.137212571817827</v>
      </c>
    </row>
    <row r="258" spans="15:17" x14ac:dyDescent="0.25">
      <c r="O258" s="316">
        <v>254</v>
      </c>
      <c r="P258" s="317">
        <v>19.884953293722575</v>
      </c>
      <c r="Q258" s="317">
        <v>66.673750651212998</v>
      </c>
    </row>
    <row r="259" spans="15:17" x14ac:dyDescent="0.25">
      <c r="O259" s="316">
        <v>255</v>
      </c>
      <c r="P259" s="317">
        <v>19.977970853281402</v>
      </c>
      <c r="Q259" s="317">
        <v>27.22169389212231</v>
      </c>
    </row>
    <row r="260" spans="15:17" x14ac:dyDescent="0.25">
      <c r="O260" s="316">
        <v>256</v>
      </c>
      <c r="P260" s="317">
        <v>20.030164561590222</v>
      </c>
      <c r="Q260" s="317">
        <v>31.219989708541739</v>
      </c>
    </row>
    <row r="261" spans="15:17" x14ac:dyDescent="0.25">
      <c r="O261" s="316">
        <v>257</v>
      </c>
      <c r="P261" s="317">
        <v>20.116173248695141</v>
      </c>
      <c r="Q261" s="317">
        <v>32.414943032993548</v>
      </c>
    </row>
    <row r="262" spans="15:17" x14ac:dyDescent="0.25">
      <c r="O262" s="316">
        <v>258</v>
      </c>
      <c r="P262" s="317">
        <v>20.118853259553351</v>
      </c>
      <c r="Q262" s="317">
        <v>-24.160311851445684</v>
      </c>
    </row>
    <row r="263" spans="15:17" x14ac:dyDescent="0.25">
      <c r="O263" s="316">
        <v>259</v>
      </c>
      <c r="P263" s="317">
        <v>20.253868106266474</v>
      </c>
      <c r="Q263" s="317">
        <v>53.694258457793175</v>
      </c>
    </row>
    <row r="264" spans="15:17" x14ac:dyDescent="0.25">
      <c r="O264" s="316">
        <v>260</v>
      </c>
      <c r="P264" s="317">
        <v>20.297040283376884</v>
      </c>
      <c r="Q264" s="317">
        <v>7.7645116900925206</v>
      </c>
    </row>
    <row r="265" spans="15:17" x14ac:dyDescent="0.25">
      <c r="O265" s="316">
        <v>261</v>
      </c>
      <c r="P265" s="317">
        <v>20.364740245885663</v>
      </c>
      <c r="Q265" s="317">
        <v>11.105416840967667</v>
      </c>
    </row>
    <row r="266" spans="15:17" x14ac:dyDescent="0.25">
      <c r="O266" s="316">
        <v>262</v>
      </c>
      <c r="P266" s="317">
        <v>20.367556317546107</v>
      </c>
      <c r="Q266" s="317">
        <v>44.831309125520249</v>
      </c>
    </row>
    <row r="267" spans="15:17" x14ac:dyDescent="0.25">
      <c r="O267" s="316">
        <v>263</v>
      </c>
      <c r="P267" s="317">
        <v>20.375621723115685</v>
      </c>
      <c r="Q267" s="317">
        <v>49.187115553376607</v>
      </c>
    </row>
    <row r="268" spans="15:17" x14ac:dyDescent="0.25">
      <c r="O268" s="316">
        <v>264</v>
      </c>
      <c r="P268" s="317">
        <v>20.430054043546981</v>
      </c>
      <c r="Q268" s="317">
        <v>63.981272498520283</v>
      </c>
    </row>
    <row r="269" spans="15:17" x14ac:dyDescent="0.25">
      <c r="O269" s="316">
        <v>265</v>
      </c>
      <c r="P269" s="317">
        <v>20.597177537064326</v>
      </c>
      <c r="Q269" s="317">
        <v>37.131689792904503</v>
      </c>
    </row>
    <row r="270" spans="15:17" x14ac:dyDescent="0.25">
      <c r="O270" s="316">
        <v>266</v>
      </c>
      <c r="P270" s="317">
        <v>20.63992299922192</v>
      </c>
      <c r="Q270" s="317">
        <v>42.940990941587231</v>
      </c>
    </row>
    <row r="271" spans="15:17" x14ac:dyDescent="0.25">
      <c r="O271" s="316">
        <v>267</v>
      </c>
      <c r="P271" s="317">
        <v>20.668745055107564</v>
      </c>
      <c r="Q271" s="317">
        <v>45.096548257557217</v>
      </c>
    </row>
    <row r="272" spans="15:17" x14ac:dyDescent="0.25">
      <c r="O272" s="316">
        <v>268</v>
      </c>
      <c r="P272" s="317">
        <v>20.740923791264283</v>
      </c>
      <c r="Q272" s="317">
        <v>11.284196295578983</v>
      </c>
    </row>
    <row r="273" spans="15:17" x14ac:dyDescent="0.25">
      <c r="O273" s="316">
        <v>269</v>
      </c>
      <c r="P273" s="317">
        <v>20.805758136923853</v>
      </c>
      <c r="Q273" s="317">
        <v>29.291725189149563</v>
      </c>
    </row>
    <row r="274" spans="15:17" x14ac:dyDescent="0.25">
      <c r="O274" s="316">
        <v>270</v>
      </c>
      <c r="P274" s="317">
        <v>20.886273991685705</v>
      </c>
      <c r="Q274" s="317">
        <v>37.00165794955565</v>
      </c>
    </row>
    <row r="275" spans="15:17" x14ac:dyDescent="0.25">
      <c r="O275" s="316">
        <v>271</v>
      </c>
      <c r="P275" s="317">
        <v>21.005937104159365</v>
      </c>
      <c r="Q275" s="317">
        <v>50.343571852481787</v>
      </c>
    </row>
    <row r="276" spans="15:17" x14ac:dyDescent="0.25">
      <c r="O276" s="316">
        <v>272</v>
      </c>
      <c r="P276" s="317">
        <v>21.03948187378294</v>
      </c>
      <c r="Q276" s="317">
        <v>41.027314910204311</v>
      </c>
    </row>
    <row r="277" spans="15:17" x14ac:dyDescent="0.25">
      <c r="O277" s="316">
        <v>273</v>
      </c>
      <c r="P277" s="317">
        <v>21.065853811063448</v>
      </c>
      <c r="Q277" s="317">
        <v>7.3684928816036201</v>
      </c>
    </row>
    <row r="278" spans="15:17" x14ac:dyDescent="0.25">
      <c r="O278" s="316">
        <v>274</v>
      </c>
      <c r="P278" s="317">
        <v>21.132528886748261</v>
      </c>
      <c r="Q278" s="317">
        <v>34.89925301216055</v>
      </c>
    </row>
    <row r="279" spans="15:17" x14ac:dyDescent="0.25">
      <c r="O279" s="316">
        <v>275</v>
      </c>
      <c r="P279" s="317">
        <v>21.246562215228291</v>
      </c>
      <c r="Q279" s="317">
        <v>7.1259794380319637</v>
      </c>
    </row>
    <row r="280" spans="15:17" x14ac:dyDescent="0.25">
      <c r="O280" s="316">
        <v>276</v>
      </c>
      <c r="P280" s="317">
        <v>21.254385691755946</v>
      </c>
      <c r="Q280" s="317">
        <v>42.257482493625645</v>
      </c>
    </row>
    <row r="281" spans="15:17" x14ac:dyDescent="0.25">
      <c r="O281" s="316">
        <v>277</v>
      </c>
      <c r="P281" s="317">
        <v>21.338824854686145</v>
      </c>
      <c r="Q281" s="317">
        <v>42.776778879389411</v>
      </c>
    </row>
    <row r="282" spans="15:17" x14ac:dyDescent="0.25">
      <c r="O282" s="316">
        <v>278</v>
      </c>
      <c r="P282" s="317">
        <v>21.387655956301597</v>
      </c>
      <c r="Q282" s="317">
        <v>10.538389966510866</v>
      </c>
    </row>
    <row r="283" spans="15:17" x14ac:dyDescent="0.25">
      <c r="O283" s="316">
        <v>279</v>
      </c>
      <c r="P283" s="317">
        <v>21.401399843125567</v>
      </c>
      <c r="Q283" s="317">
        <v>53.62846041963283</v>
      </c>
    </row>
    <row r="284" spans="15:17" x14ac:dyDescent="0.25">
      <c r="O284" s="316">
        <v>280</v>
      </c>
      <c r="P284" s="317">
        <v>21.565245618178245</v>
      </c>
      <c r="Q284" s="317">
        <v>41.433847391806786</v>
      </c>
    </row>
    <row r="285" spans="15:17" x14ac:dyDescent="0.25">
      <c r="O285" s="316">
        <v>281</v>
      </c>
      <c r="P285" s="317">
        <v>21.650982534254851</v>
      </c>
      <c r="Q285" s="317">
        <v>71.16322875841216</v>
      </c>
    </row>
    <row r="286" spans="15:17" x14ac:dyDescent="0.25">
      <c r="O286" s="316">
        <v>282</v>
      </c>
      <c r="P286" s="317">
        <v>21.807445373431758</v>
      </c>
      <c r="Q286" s="317">
        <v>-24.232810033386841</v>
      </c>
    </row>
    <row r="287" spans="15:17" x14ac:dyDescent="0.25">
      <c r="O287" s="316">
        <v>283</v>
      </c>
      <c r="P287" s="317">
        <v>21.881049510431321</v>
      </c>
      <c r="Q287" s="317">
        <v>20.314812543898167</v>
      </c>
    </row>
    <row r="288" spans="15:17" x14ac:dyDescent="0.25">
      <c r="O288" s="316">
        <v>284</v>
      </c>
      <c r="P288" s="317">
        <v>21.882718692458315</v>
      </c>
      <c r="Q288" s="317">
        <v>37.566726065313667</v>
      </c>
    </row>
    <row r="289" spans="15:17" x14ac:dyDescent="0.25">
      <c r="O289" s="316">
        <v>285</v>
      </c>
      <c r="P289" s="317">
        <v>21.890401391826185</v>
      </c>
      <c r="Q289" s="317">
        <v>38.180052408853683</v>
      </c>
    </row>
    <row r="290" spans="15:17" x14ac:dyDescent="0.25">
      <c r="O290" s="316">
        <v>286</v>
      </c>
      <c r="P290" s="317">
        <v>21.921534946658277</v>
      </c>
      <c r="Q290" s="317">
        <v>11.247370391773632</v>
      </c>
    </row>
    <row r="291" spans="15:17" x14ac:dyDescent="0.25">
      <c r="O291" s="316">
        <v>287</v>
      </c>
      <c r="P291" s="317">
        <v>22.023288003948661</v>
      </c>
      <c r="Q291" s="317">
        <v>22.484812543898176</v>
      </c>
    </row>
    <row r="292" spans="15:17" x14ac:dyDescent="0.25">
      <c r="O292" s="316">
        <v>288</v>
      </c>
      <c r="P292" s="317">
        <v>22.040161067370519</v>
      </c>
      <c r="Q292" s="317">
        <v>32.02735691684822</v>
      </c>
    </row>
    <row r="293" spans="15:17" x14ac:dyDescent="0.25">
      <c r="O293" s="316">
        <v>289</v>
      </c>
      <c r="P293" s="317">
        <v>22.060658505704584</v>
      </c>
      <c r="Q293" s="317">
        <v>40.761043827265013</v>
      </c>
    </row>
    <row r="294" spans="15:17" x14ac:dyDescent="0.25">
      <c r="O294" s="316">
        <v>290</v>
      </c>
      <c r="P294" s="317">
        <v>22.069660253421883</v>
      </c>
      <c r="Q294" s="317">
        <v>47.441149932603501</v>
      </c>
    </row>
    <row r="295" spans="15:17" x14ac:dyDescent="0.25">
      <c r="O295" s="316">
        <v>291</v>
      </c>
      <c r="P295" s="317">
        <v>22.193415749046334</v>
      </c>
      <c r="Q295" s="317">
        <v>4.0170244474355563</v>
      </c>
    </row>
    <row r="296" spans="15:17" x14ac:dyDescent="0.25">
      <c r="O296" s="316">
        <v>292</v>
      </c>
      <c r="P296" s="317">
        <v>22.23471788131916</v>
      </c>
      <c r="Q296" s="317">
        <v>42.941424224151405</v>
      </c>
    </row>
    <row r="297" spans="15:17" x14ac:dyDescent="0.25">
      <c r="O297" s="316">
        <v>293</v>
      </c>
      <c r="P297" s="317">
        <v>22.258347327701955</v>
      </c>
      <c r="Q297" s="317">
        <v>59.312172794535094</v>
      </c>
    </row>
    <row r="298" spans="15:17" x14ac:dyDescent="0.25">
      <c r="O298" s="316">
        <v>294</v>
      </c>
      <c r="P298" s="317">
        <v>22.263033772167496</v>
      </c>
      <c r="Q298" s="317">
        <v>75.79943287768485</v>
      </c>
    </row>
    <row r="299" spans="15:17" x14ac:dyDescent="0.25">
      <c r="O299" s="316">
        <v>295</v>
      </c>
      <c r="P299" s="317">
        <v>22.314245890772632</v>
      </c>
      <c r="Q299" s="317">
        <v>28.671565763807592</v>
      </c>
    </row>
    <row r="300" spans="15:17" x14ac:dyDescent="0.25">
      <c r="O300" s="316">
        <v>296</v>
      </c>
      <c r="P300" s="317">
        <v>22.382083254124257</v>
      </c>
      <c r="Q300" s="317">
        <v>71.582226566234922</v>
      </c>
    </row>
    <row r="301" spans="15:17" x14ac:dyDescent="0.25">
      <c r="O301" s="316">
        <v>297</v>
      </c>
      <c r="P301" s="317">
        <v>22.390543309307532</v>
      </c>
      <c r="Q301" s="317">
        <v>-10.539555990819515</v>
      </c>
    </row>
    <row r="302" spans="15:17" x14ac:dyDescent="0.25">
      <c r="O302" s="316">
        <v>298</v>
      </c>
      <c r="P302" s="317">
        <v>22.398193529528118</v>
      </c>
      <c r="Q302" s="317">
        <v>65.45700314034255</v>
      </c>
    </row>
    <row r="303" spans="15:17" x14ac:dyDescent="0.25">
      <c r="O303" s="316">
        <v>299</v>
      </c>
      <c r="P303" s="317">
        <v>22.433917661098572</v>
      </c>
      <c r="Q303" s="317">
        <v>14.618925174047307</v>
      </c>
    </row>
    <row r="304" spans="15:17" x14ac:dyDescent="0.25">
      <c r="O304" s="316">
        <v>300</v>
      </c>
      <c r="P304" s="317">
        <v>22.530007786537556</v>
      </c>
      <c r="Q304" s="317">
        <v>20.034812543898166</v>
      </c>
    </row>
    <row r="305" spans="15:17" x14ac:dyDescent="0.25">
      <c r="O305" s="316">
        <v>301</v>
      </c>
      <c r="P305" s="317">
        <v>22.673450628334091</v>
      </c>
      <c r="Q305" s="317">
        <v>37.08268005632803</v>
      </c>
    </row>
    <row r="306" spans="15:17" x14ac:dyDescent="0.25">
      <c r="O306" s="316">
        <v>302</v>
      </c>
      <c r="P306" s="317">
        <v>22.696378749748703</v>
      </c>
      <c r="Q306" s="317">
        <v>21.154812543898171</v>
      </c>
    </row>
    <row r="307" spans="15:17" x14ac:dyDescent="0.25">
      <c r="O307" s="316">
        <v>303</v>
      </c>
      <c r="P307" s="317">
        <v>22.842997297746955</v>
      </c>
      <c r="Q307" s="317">
        <v>42.780815957952697</v>
      </c>
    </row>
    <row r="308" spans="15:17" x14ac:dyDescent="0.25">
      <c r="O308" s="316">
        <v>304</v>
      </c>
      <c r="P308" s="317">
        <v>23.020036897606477</v>
      </c>
      <c r="Q308" s="317">
        <v>57.076083956565846</v>
      </c>
    </row>
    <row r="309" spans="15:17" x14ac:dyDescent="0.25">
      <c r="O309" s="316">
        <v>305</v>
      </c>
      <c r="P309" s="317">
        <v>23.122959959745788</v>
      </c>
      <c r="Q309" s="317">
        <v>70.512267144231231</v>
      </c>
    </row>
    <row r="310" spans="15:17" x14ac:dyDescent="0.25">
      <c r="O310" s="316">
        <v>306</v>
      </c>
      <c r="P310" s="317">
        <v>23.26628715498644</v>
      </c>
      <c r="Q310" s="317">
        <v>9.9767396579660961</v>
      </c>
    </row>
    <row r="311" spans="15:17" x14ac:dyDescent="0.25">
      <c r="O311" s="316">
        <v>307</v>
      </c>
      <c r="P311" s="317">
        <v>23.315938787239929</v>
      </c>
      <c r="Q311" s="317">
        <v>51.021566925508608</v>
      </c>
    </row>
    <row r="312" spans="15:17" x14ac:dyDescent="0.25">
      <c r="O312" s="316">
        <v>308</v>
      </c>
      <c r="P312" s="317">
        <v>23.439784074204372</v>
      </c>
      <c r="Q312" s="317">
        <v>-9.3984633921039062E-2</v>
      </c>
    </row>
    <row r="313" spans="15:17" x14ac:dyDescent="0.25">
      <c r="O313" s="316">
        <v>309</v>
      </c>
      <c r="P313" s="317">
        <v>23.602343668634791</v>
      </c>
      <c r="Q313" s="317">
        <v>38.469390422346947</v>
      </c>
    </row>
    <row r="314" spans="15:17" x14ac:dyDescent="0.25">
      <c r="O314" s="316">
        <v>310</v>
      </c>
      <c r="P314" s="317">
        <v>23.617735255528999</v>
      </c>
      <c r="Q314" s="317">
        <v>93.05865681377405</v>
      </c>
    </row>
    <row r="315" spans="15:17" x14ac:dyDescent="0.25">
      <c r="O315" s="316">
        <v>311</v>
      </c>
      <c r="P315" s="317">
        <v>24.136942218994484</v>
      </c>
      <c r="Q315" s="317">
        <v>67.257295748457949</v>
      </c>
    </row>
    <row r="316" spans="15:17" x14ac:dyDescent="0.25">
      <c r="O316" s="316">
        <v>312</v>
      </c>
      <c r="P316" s="317">
        <v>24.364314083542727</v>
      </c>
      <c r="Q316" s="317">
        <v>-10.928093511780226</v>
      </c>
    </row>
    <row r="317" spans="15:17" x14ac:dyDescent="0.25">
      <c r="O317" s="316">
        <v>313</v>
      </c>
      <c r="P317" s="317">
        <v>24.4183679126707</v>
      </c>
      <c r="Q317" s="317">
        <v>42.548805881526278</v>
      </c>
    </row>
    <row r="318" spans="15:17" x14ac:dyDescent="0.25">
      <c r="O318" s="316">
        <v>314</v>
      </c>
      <c r="P318" s="317">
        <v>24.452651839468185</v>
      </c>
      <c r="Q318" s="317">
        <v>5.5170244474355465</v>
      </c>
    </row>
    <row r="319" spans="15:17" x14ac:dyDescent="0.25">
      <c r="O319" s="316">
        <v>315</v>
      </c>
      <c r="P319" s="317">
        <v>24.901087090328435</v>
      </c>
      <c r="Q319" s="317">
        <v>52.764531124059921</v>
      </c>
    </row>
    <row r="320" spans="15:17" x14ac:dyDescent="0.25">
      <c r="O320" s="316">
        <v>316</v>
      </c>
      <c r="P320" s="317">
        <v>24.914660813628764</v>
      </c>
      <c r="Q320" s="317">
        <v>48.31350697568115</v>
      </c>
    </row>
    <row r="321" spans="15:17" x14ac:dyDescent="0.25">
      <c r="O321" s="316">
        <v>317</v>
      </c>
      <c r="P321" s="317">
        <v>25.155099754273987</v>
      </c>
      <c r="Q321" s="317">
        <v>40.926810854617223</v>
      </c>
    </row>
    <row r="322" spans="15:17" x14ac:dyDescent="0.25">
      <c r="O322" s="316">
        <v>318</v>
      </c>
      <c r="P322" s="317">
        <v>25.316592787082246</v>
      </c>
      <c r="Q322" s="317">
        <v>61.234042622051277</v>
      </c>
    </row>
    <row r="323" spans="15:17" x14ac:dyDescent="0.25">
      <c r="O323" s="316">
        <v>319</v>
      </c>
      <c r="P323" s="317">
        <v>25.493817416345596</v>
      </c>
      <c r="Q323" s="317">
        <v>67.824643908885747</v>
      </c>
    </row>
    <row r="324" spans="15:17" x14ac:dyDescent="0.25">
      <c r="O324" s="316">
        <v>320</v>
      </c>
      <c r="P324" s="317">
        <v>25.576947127416705</v>
      </c>
      <c r="Q324" s="317">
        <v>81.327499101953279</v>
      </c>
    </row>
    <row r="325" spans="15:17" x14ac:dyDescent="0.25">
      <c r="O325" s="316">
        <v>321</v>
      </c>
      <c r="P325" s="317">
        <v>25.748821711796086</v>
      </c>
      <c r="Q325" s="317">
        <v>48.290256118014796</v>
      </c>
    </row>
    <row r="326" spans="15:17" x14ac:dyDescent="0.25">
      <c r="O326" s="316">
        <v>322</v>
      </c>
      <c r="P326" s="317">
        <v>25.805550597425132</v>
      </c>
      <c r="Q326" s="317">
        <v>76.856805373899405</v>
      </c>
    </row>
    <row r="327" spans="15:17" x14ac:dyDescent="0.25">
      <c r="O327" s="316">
        <v>323</v>
      </c>
      <c r="P327" s="317">
        <v>25.823544663937575</v>
      </c>
      <c r="Q327" s="317">
        <v>36.511396447662044</v>
      </c>
    </row>
    <row r="328" spans="15:17" x14ac:dyDescent="0.25">
      <c r="O328" s="316">
        <v>324</v>
      </c>
      <c r="P328" s="317">
        <v>25.856175893150368</v>
      </c>
      <c r="Q328" s="317">
        <v>66.349281833720468</v>
      </c>
    </row>
    <row r="329" spans="15:17" x14ac:dyDescent="0.25">
      <c r="O329" s="316">
        <v>325</v>
      </c>
      <c r="P329" s="317">
        <v>25.864045258414773</v>
      </c>
      <c r="Q329" s="317">
        <v>71.590802705020792</v>
      </c>
    </row>
    <row r="330" spans="15:17" x14ac:dyDescent="0.25">
      <c r="O330" s="316">
        <v>326</v>
      </c>
      <c r="P330" s="317">
        <v>25.919833922502775</v>
      </c>
      <c r="Q330" s="317">
        <v>16.187075185108032</v>
      </c>
    </row>
    <row r="331" spans="15:17" x14ac:dyDescent="0.25">
      <c r="O331" s="316">
        <v>327</v>
      </c>
      <c r="P331" s="317">
        <v>26.035865021473022</v>
      </c>
      <c r="Q331" s="317">
        <v>23.53481254389818</v>
      </c>
    </row>
    <row r="332" spans="15:17" x14ac:dyDescent="0.25">
      <c r="O332" s="316">
        <v>328</v>
      </c>
      <c r="P332" s="317">
        <v>26.04549279075804</v>
      </c>
      <c r="Q332" s="317">
        <v>51.302752665000185</v>
      </c>
    </row>
    <row r="333" spans="15:17" x14ac:dyDescent="0.25">
      <c r="O333" s="316">
        <v>329</v>
      </c>
      <c r="P333" s="317">
        <v>26.094301397937162</v>
      </c>
      <c r="Q333" s="317">
        <v>41.218583738344861</v>
      </c>
    </row>
    <row r="334" spans="15:17" x14ac:dyDescent="0.25">
      <c r="O334" s="316">
        <v>330</v>
      </c>
      <c r="P334" s="317">
        <v>26.171415222679606</v>
      </c>
      <c r="Q334" s="317">
        <v>35.946462309861957</v>
      </c>
    </row>
    <row r="335" spans="15:17" x14ac:dyDescent="0.25">
      <c r="O335" s="316">
        <v>331</v>
      </c>
      <c r="P335" s="317">
        <v>26.210721724171286</v>
      </c>
      <c r="Q335" s="317">
        <v>44.79206051697799</v>
      </c>
    </row>
    <row r="336" spans="15:17" x14ac:dyDescent="0.25">
      <c r="O336" s="316">
        <v>332</v>
      </c>
      <c r="P336" s="317">
        <v>26.24883291230665</v>
      </c>
      <c r="Q336" s="317">
        <v>30.411466799710944</v>
      </c>
    </row>
    <row r="337" spans="15:17" x14ac:dyDescent="0.25">
      <c r="O337" s="316">
        <v>333</v>
      </c>
      <c r="P337" s="317">
        <v>26.374783916436169</v>
      </c>
      <c r="Q337" s="317">
        <v>30.619717370794493</v>
      </c>
    </row>
    <row r="338" spans="15:17" x14ac:dyDescent="0.25">
      <c r="O338" s="316">
        <v>334</v>
      </c>
      <c r="P338" s="317">
        <v>26.392928416528768</v>
      </c>
      <c r="Q338" s="317">
        <v>44.153791103244828</v>
      </c>
    </row>
    <row r="339" spans="15:17" x14ac:dyDescent="0.25">
      <c r="O339" s="316">
        <v>335</v>
      </c>
      <c r="P339" s="317">
        <v>26.421492166255383</v>
      </c>
      <c r="Q339" s="317">
        <v>52.030944443881737</v>
      </c>
    </row>
    <row r="340" spans="15:17" x14ac:dyDescent="0.25">
      <c r="O340" s="316">
        <v>336</v>
      </c>
      <c r="P340" s="317">
        <v>26.528811013450174</v>
      </c>
      <c r="Q340" s="317">
        <v>60.767606873884304</v>
      </c>
    </row>
    <row r="341" spans="15:17" x14ac:dyDescent="0.25">
      <c r="O341" s="316">
        <v>337</v>
      </c>
      <c r="P341" s="317">
        <v>26.611931632252087</v>
      </c>
      <c r="Q341" s="317">
        <v>63.17323616097854</v>
      </c>
    </row>
    <row r="342" spans="15:17" x14ac:dyDescent="0.25">
      <c r="O342" s="316">
        <v>338</v>
      </c>
      <c r="P342" s="317">
        <v>26.693900841998282</v>
      </c>
      <c r="Q342" s="317">
        <v>11.633239851960138</v>
      </c>
    </row>
    <row r="343" spans="15:17" x14ac:dyDescent="0.25">
      <c r="O343" s="316">
        <v>339</v>
      </c>
      <c r="P343" s="317">
        <v>26.986025060943149</v>
      </c>
      <c r="Q343" s="317">
        <v>14.184036516861365</v>
      </c>
    </row>
    <row r="344" spans="15:17" x14ac:dyDescent="0.25">
      <c r="O344" s="316">
        <v>340</v>
      </c>
      <c r="P344" s="317">
        <v>27.019241787817545</v>
      </c>
      <c r="Q344" s="317">
        <v>21.994812543898174</v>
      </c>
    </row>
    <row r="345" spans="15:17" x14ac:dyDescent="0.25">
      <c r="O345" s="316">
        <v>341</v>
      </c>
      <c r="P345" s="317">
        <v>27.102876098322469</v>
      </c>
      <c r="Q345" s="317">
        <v>43.628630227874979</v>
      </c>
    </row>
    <row r="346" spans="15:17" x14ac:dyDescent="0.25">
      <c r="O346" s="316">
        <v>342</v>
      </c>
      <c r="P346" s="317">
        <v>27.118657008125719</v>
      </c>
      <c r="Q346" s="317">
        <v>48.805933404245621</v>
      </c>
    </row>
    <row r="347" spans="15:17" x14ac:dyDescent="0.25">
      <c r="O347" s="316">
        <v>343</v>
      </c>
      <c r="P347" s="317">
        <v>27.137608489274253</v>
      </c>
      <c r="Q347" s="317">
        <v>72.670727343638063</v>
      </c>
    </row>
    <row r="348" spans="15:17" x14ac:dyDescent="0.25">
      <c r="O348" s="316">
        <v>344</v>
      </c>
      <c r="P348" s="317">
        <v>27.167250504338067</v>
      </c>
      <c r="Q348" s="317">
        <v>17.678539686437496</v>
      </c>
    </row>
    <row r="349" spans="15:17" x14ac:dyDescent="0.25">
      <c r="O349" s="316">
        <v>345</v>
      </c>
      <c r="P349" s="317">
        <v>27.194104209463717</v>
      </c>
      <c r="Q349" s="317">
        <v>33.999909444444114</v>
      </c>
    </row>
    <row r="350" spans="15:17" x14ac:dyDescent="0.25">
      <c r="O350" s="316">
        <v>346</v>
      </c>
      <c r="P350" s="317">
        <v>27.229325738345224</v>
      </c>
      <c r="Q350" s="317">
        <v>60.776897102883801</v>
      </c>
    </row>
    <row r="351" spans="15:17" x14ac:dyDescent="0.25">
      <c r="O351" s="316">
        <v>347</v>
      </c>
      <c r="P351" s="317">
        <v>27.273141574173746</v>
      </c>
      <c r="Q351" s="317">
        <v>8.8217433816860531</v>
      </c>
    </row>
    <row r="352" spans="15:17" x14ac:dyDescent="0.25">
      <c r="O352" s="316">
        <v>348</v>
      </c>
      <c r="P352" s="317">
        <v>27.316888195701242</v>
      </c>
      <c r="Q352" s="317">
        <v>3.4075945205871001</v>
      </c>
    </row>
    <row r="353" spans="15:17" x14ac:dyDescent="0.25">
      <c r="O353" s="316">
        <v>349</v>
      </c>
      <c r="P353" s="317">
        <v>27.375032460546834</v>
      </c>
      <c r="Q353" s="317">
        <v>9.1687895341615882</v>
      </c>
    </row>
    <row r="354" spans="15:17" x14ac:dyDescent="0.25">
      <c r="O354" s="316">
        <v>350</v>
      </c>
      <c r="P354" s="317">
        <v>27.389503720167742</v>
      </c>
      <c r="Q354" s="317">
        <v>-1.0964005893831512</v>
      </c>
    </row>
    <row r="355" spans="15:17" x14ac:dyDescent="0.25">
      <c r="O355" s="316">
        <v>351</v>
      </c>
      <c r="P355" s="317">
        <v>27.546835601428608</v>
      </c>
      <c r="Q355" s="317">
        <v>10.292910777535901</v>
      </c>
    </row>
    <row r="356" spans="15:17" x14ac:dyDescent="0.25">
      <c r="O356" s="316">
        <v>352</v>
      </c>
      <c r="P356" s="317">
        <v>27.607493187570874</v>
      </c>
      <c r="Q356" s="317">
        <v>65.555690612305909</v>
      </c>
    </row>
    <row r="357" spans="15:17" x14ac:dyDescent="0.25">
      <c r="O357" s="316">
        <v>353</v>
      </c>
      <c r="P357" s="317">
        <v>27.624879350967927</v>
      </c>
      <c r="Q357" s="317">
        <v>68.247977640053733</v>
      </c>
    </row>
    <row r="358" spans="15:17" x14ac:dyDescent="0.25">
      <c r="O358" s="316">
        <v>354</v>
      </c>
      <c r="P358" s="317">
        <v>27.664322342459691</v>
      </c>
      <c r="Q358" s="317">
        <v>35.65039327172903</v>
      </c>
    </row>
    <row r="359" spans="15:17" x14ac:dyDescent="0.25">
      <c r="O359" s="316">
        <v>355</v>
      </c>
      <c r="P359" s="317">
        <v>27.670946424501462</v>
      </c>
      <c r="Q359" s="317">
        <v>39.010782054421625</v>
      </c>
    </row>
    <row r="360" spans="15:17" x14ac:dyDescent="0.25">
      <c r="O360" s="316">
        <v>356</v>
      </c>
      <c r="P360" s="317">
        <v>27.912220321836397</v>
      </c>
      <c r="Q360" s="317">
        <v>14.900775432459474</v>
      </c>
    </row>
    <row r="361" spans="15:17" x14ac:dyDescent="0.25">
      <c r="O361" s="316">
        <v>357</v>
      </c>
      <c r="P361" s="317">
        <v>27.917943277778448</v>
      </c>
      <c r="Q361" s="317">
        <v>68.748702943560517</v>
      </c>
    </row>
    <row r="362" spans="15:17" x14ac:dyDescent="0.25">
      <c r="O362" s="316">
        <v>358</v>
      </c>
      <c r="P362" s="317">
        <v>28.018341679101866</v>
      </c>
      <c r="Q362" s="317">
        <v>15.173527871885618</v>
      </c>
    </row>
    <row r="363" spans="15:17" x14ac:dyDescent="0.25">
      <c r="O363" s="316">
        <v>359</v>
      </c>
      <c r="P363" s="317">
        <v>28.028356162650425</v>
      </c>
      <c r="Q363" s="317">
        <v>49.51192821989379</v>
      </c>
    </row>
    <row r="364" spans="15:17" x14ac:dyDescent="0.25">
      <c r="O364" s="316">
        <v>360</v>
      </c>
      <c r="P364" s="317">
        <v>28.036923640714633</v>
      </c>
      <c r="Q364" s="317">
        <v>82.01803540329982</v>
      </c>
    </row>
    <row r="365" spans="15:17" x14ac:dyDescent="0.25">
      <c r="O365" s="316">
        <v>361</v>
      </c>
      <c r="P365" s="317">
        <v>28.051231317530011</v>
      </c>
      <c r="Q365" s="317">
        <v>41.448067180046323</v>
      </c>
    </row>
    <row r="366" spans="15:17" x14ac:dyDescent="0.25">
      <c r="O366" s="316">
        <v>362</v>
      </c>
      <c r="P366" s="317">
        <v>28.185492885077966</v>
      </c>
      <c r="Q366" s="317">
        <v>-15.521800339196261</v>
      </c>
    </row>
    <row r="367" spans="15:17" x14ac:dyDescent="0.25">
      <c r="O367" s="316">
        <v>363</v>
      </c>
      <c r="P367" s="317">
        <v>28.439369185366367</v>
      </c>
      <c r="Q367" s="317">
        <v>16.838739284791558</v>
      </c>
    </row>
    <row r="368" spans="15:17" x14ac:dyDescent="0.25">
      <c r="O368" s="316">
        <v>364</v>
      </c>
      <c r="P368" s="317">
        <v>28.497478388001909</v>
      </c>
      <c r="Q368" s="317">
        <v>21.714812543898173</v>
      </c>
    </row>
    <row r="369" spans="15:17" x14ac:dyDescent="0.25">
      <c r="O369" s="316">
        <v>365</v>
      </c>
      <c r="P369" s="317">
        <v>28.508137838953889</v>
      </c>
      <c r="Q369" s="317">
        <v>78.07214786993822</v>
      </c>
    </row>
    <row r="370" spans="15:17" x14ac:dyDescent="0.25">
      <c r="O370" s="316">
        <v>366</v>
      </c>
      <c r="P370" s="317">
        <v>28.632220132284502</v>
      </c>
      <c r="Q370" s="317">
        <v>71.634798795754406</v>
      </c>
    </row>
    <row r="371" spans="15:17" x14ac:dyDescent="0.25">
      <c r="O371" s="316">
        <v>367</v>
      </c>
      <c r="P371" s="317">
        <v>28.645919540129988</v>
      </c>
      <c r="Q371" s="317">
        <v>-18.301198924091139</v>
      </c>
    </row>
    <row r="372" spans="15:17" x14ac:dyDescent="0.25">
      <c r="O372" s="316">
        <v>368</v>
      </c>
      <c r="P372" s="317">
        <v>28.795866513570953</v>
      </c>
      <c r="Q372" s="317">
        <v>50.899438787467098</v>
      </c>
    </row>
    <row r="373" spans="15:17" x14ac:dyDescent="0.25">
      <c r="O373" s="316">
        <v>369</v>
      </c>
      <c r="P373" s="317">
        <v>28.81182364604615</v>
      </c>
      <c r="Q373" s="317">
        <v>28.127767801443046</v>
      </c>
    </row>
    <row r="374" spans="15:17" x14ac:dyDescent="0.25">
      <c r="O374" s="316">
        <v>370</v>
      </c>
      <c r="P374" s="317">
        <v>28.843857222528129</v>
      </c>
      <c r="Q374" s="317">
        <v>40.569846433705649</v>
      </c>
    </row>
    <row r="375" spans="15:17" x14ac:dyDescent="0.25">
      <c r="O375" s="316">
        <v>371</v>
      </c>
      <c r="P375" s="317">
        <v>28.953290985868545</v>
      </c>
      <c r="Q375" s="317">
        <v>17.435906407245717</v>
      </c>
    </row>
    <row r="376" spans="15:17" x14ac:dyDescent="0.25">
      <c r="O376" s="316">
        <v>372</v>
      </c>
      <c r="P376" s="317">
        <v>29.027849181981889</v>
      </c>
      <c r="Q376" s="317">
        <v>30.506719335280295</v>
      </c>
    </row>
    <row r="377" spans="15:17" x14ac:dyDescent="0.25">
      <c r="O377" s="316">
        <v>373</v>
      </c>
      <c r="P377" s="317">
        <v>29.081755839055273</v>
      </c>
      <c r="Q377" s="317">
        <v>60.594708012081099</v>
      </c>
    </row>
    <row r="378" spans="15:17" x14ac:dyDescent="0.25">
      <c r="O378" s="316">
        <v>374</v>
      </c>
      <c r="P378" s="317">
        <v>29.113866825486326</v>
      </c>
      <c r="Q378" s="317">
        <v>39.781397673023491</v>
      </c>
    </row>
    <row r="379" spans="15:17" x14ac:dyDescent="0.25">
      <c r="O379" s="316">
        <v>375</v>
      </c>
      <c r="P379" s="317">
        <v>29.124117331441205</v>
      </c>
      <c r="Q379" s="317">
        <v>56.33546202591068</v>
      </c>
    </row>
    <row r="380" spans="15:17" x14ac:dyDescent="0.25">
      <c r="O380" s="316">
        <v>376</v>
      </c>
      <c r="P380" s="317">
        <v>29.292220636149381</v>
      </c>
      <c r="Q380" s="317">
        <v>51.568350583606787</v>
      </c>
    </row>
    <row r="381" spans="15:17" x14ac:dyDescent="0.25">
      <c r="O381" s="316">
        <v>377</v>
      </c>
      <c r="P381" s="317">
        <v>29.322773863802649</v>
      </c>
      <c r="Q381" s="317">
        <v>31.83916568577532</v>
      </c>
    </row>
    <row r="382" spans="15:17" x14ac:dyDescent="0.25">
      <c r="O382" s="316">
        <v>378</v>
      </c>
      <c r="P382" s="317">
        <v>29.454892704383028</v>
      </c>
      <c r="Q382" s="317">
        <v>35.027903848407931</v>
      </c>
    </row>
    <row r="383" spans="15:17" x14ac:dyDescent="0.25">
      <c r="O383" s="316">
        <v>379</v>
      </c>
      <c r="P383" s="317">
        <v>29.563337121502084</v>
      </c>
      <c r="Q383" s="317">
        <v>53.460385551606933</v>
      </c>
    </row>
    <row r="384" spans="15:17" x14ac:dyDescent="0.25">
      <c r="O384" s="316">
        <v>380</v>
      </c>
      <c r="P384" s="317">
        <v>29.704949693219412</v>
      </c>
      <c r="Q384" s="317">
        <v>68.748257617727987</v>
      </c>
    </row>
    <row r="385" spans="15:17" x14ac:dyDescent="0.25">
      <c r="O385" s="316">
        <v>381</v>
      </c>
      <c r="P385" s="317">
        <v>29.849033648971297</v>
      </c>
      <c r="Q385" s="317">
        <v>10.555668995047364</v>
      </c>
    </row>
    <row r="386" spans="15:17" x14ac:dyDescent="0.25">
      <c r="O386" s="316">
        <v>382</v>
      </c>
      <c r="P386" s="317">
        <v>29.876098339809388</v>
      </c>
      <c r="Q386" s="317">
        <v>73.447364379222677</v>
      </c>
    </row>
    <row r="387" spans="15:17" x14ac:dyDescent="0.25">
      <c r="O387" s="316">
        <v>383</v>
      </c>
      <c r="P387" s="317">
        <v>29.921265629858755</v>
      </c>
      <c r="Q387" s="317">
        <v>28.083089125503459</v>
      </c>
    </row>
    <row r="388" spans="15:17" x14ac:dyDescent="0.25">
      <c r="O388" s="316">
        <v>384</v>
      </c>
      <c r="P388" s="317">
        <v>30.002636305967112</v>
      </c>
      <c r="Q388" s="317">
        <v>27.829337825269267</v>
      </c>
    </row>
    <row r="389" spans="15:17" x14ac:dyDescent="0.25">
      <c r="O389" s="316">
        <v>385</v>
      </c>
      <c r="P389" s="317">
        <v>30.017879851779245</v>
      </c>
      <c r="Q389" s="317">
        <v>-8.1046653890076925E-2</v>
      </c>
    </row>
    <row r="390" spans="15:17" x14ac:dyDescent="0.25">
      <c r="O390" s="316">
        <v>386</v>
      </c>
      <c r="P390" s="317">
        <v>30.098020841553534</v>
      </c>
      <c r="Q390" s="317">
        <v>27.77652324629728</v>
      </c>
    </row>
    <row r="391" spans="15:17" x14ac:dyDescent="0.25">
      <c r="O391" s="316">
        <v>387</v>
      </c>
      <c r="P391" s="317">
        <v>30.140638703256929</v>
      </c>
      <c r="Q391" s="317">
        <v>27.378168905679949</v>
      </c>
    </row>
    <row r="392" spans="15:17" x14ac:dyDescent="0.25">
      <c r="O392" s="316">
        <v>388</v>
      </c>
      <c r="P392" s="317">
        <v>30.174864425909302</v>
      </c>
      <c r="Q392" s="317">
        <v>67.294408725143441</v>
      </c>
    </row>
    <row r="393" spans="15:17" x14ac:dyDescent="0.25">
      <c r="O393" s="316">
        <v>389</v>
      </c>
      <c r="P393" s="317">
        <v>30.17899155608842</v>
      </c>
      <c r="Q393" s="317">
        <v>32.296761667461524</v>
      </c>
    </row>
    <row r="394" spans="15:17" x14ac:dyDescent="0.25">
      <c r="O394" s="316">
        <v>390</v>
      </c>
      <c r="P394" s="317">
        <v>30.365012314523923</v>
      </c>
      <c r="Q394" s="317">
        <v>13.40197495868405</v>
      </c>
    </row>
    <row r="395" spans="15:17" x14ac:dyDescent="0.25">
      <c r="O395" s="316">
        <v>391</v>
      </c>
      <c r="P395" s="317">
        <v>30.458221959653322</v>
      </c>
      <c r="Q395" s="317">
        <v>20.734812543898169</v>
      </c>
    </row>
    <row r="396" spans="15:17" x14ac:dyDescent="0.25">
      <c r="O396" s="316">
        <v>392</v>
      </c>
      <c r="P396" s="317">
        <v>30.470160088012598</v>
      </c>
      <c r="Q396" s="317">
        <v>-14.861107748762123</v>
      </c>
    </row>
    <row r="397" spans="15:17" x14ac:dyDescent="0.25">
      <c r="O397" s="316">
        <v>393</v>
      </c>
      <c r="P397" s="317">
        <v>30.564981119138537</v>
      </c>
      <c r="Q397" s="317">
        <v>38.927969715656502</v>
      </c>
    </row>
    <row r="398" spans="15:17" x14ac:dyDescent="0.25">
      <c r="O398" s="316">
        <v>394</v>
      </c>
      <c r="P398" s="317">
        <v>30.625726863926406</v>
      </c>
      <c r="Q398" s="317">
        <v>4.3170244474355544</v>
      </c>
    </row>
    <row r="399" spans="15:17" x14ac:dyDescent="0.25">
      <c r="O399" s="316">
        <v>395</v>
      </c>
      <c r="P399" s="317">
        <v>30.665017705096759</v>
      </c>
      <c r="Q399" s="317">
        <v>21.224812543898171</v>
      </c>
    </row>
    <row r="400" spans="15:17" x14ac:dyDescent="0.25">
      <c r="O400" s="316">
        <v>396</v>
      </c>
      <c r="P400" s="317">
        <v>30.945231680121132</v>
      </c>
      <c r="Q400" s="317">
        <v>38.855746279640911</v>
      </c>
    </row>
    <row r="401" spans="15:17" x14ac:dyDescent="0.25">
      <c r="O401" s="316">
        <v>397</v>
      </c>
      <c r="P401" s="317">
        <v>31.034668694884033</v>
      </c>
      <c r="Q401" s="317">
        <v>72.25391025223081</v>
      </c>
    </row>
    <row r="402" spans="15:17" x14ac:dyDescent="0.25">
      <c r="O402" s="316">
        <v>398</v>
      </c>
      <c r="P402" s="317">
        <v>31.064413190658236</v>
      </c>
      <c r="Q402" s="317">
        <v>72.069402537746441</v>
      </c>
    </row>
    <row r="403" spans="15:17" x14ac:dyDescent="0.25">
      <c r="O403" s="316">
        <v>399</v>
      </c>
      <c r="P403" s="317">
        <v>31.097480172056308</v>
      </c>
      <c r="Q403" s="317">
        <v>46.644760439659649</v>
      </c>
    </row>
    <row r="404" spans="15:17" x14ac:dyDescent="0.25">
      <c r="O404" s="316">
        <v>400</v>
      </c>
      <c r="P404" s="317">
        <v>31.306955220412142</v>
      </c>
      <c r="Q404" s="317">
        <v>23.39481254389818</v>
      </c>
    </row>
    <row r="405" spans="15:17" x14ac:dyDescent="0.25">
      <c r="O405" s="316">
        <v>401</v>
      </c>
      <c r="P405" s="317">
        <v>31.354826710106146</v>
      </c>
      <c r="Q405" s="317">
        <v>26.804560420929029</v>
      </c>
    </row>
    <row r="406" spans="15:17" x14ac:dyDescent="0.25">
      <c r="O406" s="316">
        <v>402</v>
      </c>
      <c r="P406" s="317">
        <v>31.360509993156825</v>
      </c>
      <c r="Q406" s="317">
        <v>86.526083088497543</v>
      </c>
    </row>
    <row r="407" spans="15:17" x14ac:dyDescent="0.25">
      <c r="O407" s="316">
        <v>403</v>
      </c>
      <c r="P407" s="317">
        <v>31.386325135299163</v>
      </c>
      <c r="Q407" s="317">
        <v>15.521464125054031</v>
      </c>
    </row>
    <row r="408" spans="15:17" x14ac:dyDescent="0.25">
      <c r="O408" s="316">
        <v>404</v>
      </c>
      <c r="P408" s="317">
        <v>31.426829627232834</v>
      </c>
      <c r="Q408" s="317">
        <v>70.492774002895629</v>
      </c>
    </row>
    <row r="409" spans="15:17" x14ac:dyDescent="0.25">
      <c r="O409" s="316">
        <v>405</v>
      </c>
      <c r="P409" s="317">
        <v>31.457577155087623</v>
      </c>
      <c r="Q409" s="317">
        <v>1.1754900808953117</v>
      </c>
    </row>
    <row r="410" spans="15:17" x14ac:dyDescent="0.25">
      <c r="O410" s="316">
        <v>406</v>
      </c>
      <c r="P410" s="317">
        <v>31.531040630156717</v>
      </c>
      <c r="Q410" s="317">
        <v>72.580044696080705</v>
      </c>
    </row>
    <row r="411" spans="15:17" x14ac:dyDescent="0.25">
      <c r="O411" s="316">
        <v>407</v>
      </c>
      <c r="P411" s="317">
        <v>31.598540957997162</v>
      </c>
      <c r="Q411" s="317">
        <v>25.452671649695262</v>
      </c>
    </row>
    <row r="412" spans="15:17" x14ac:dyDescent="0.25">
      <c r="O412" s="316">
        <v>408</v>
      </c>
      <c r="P412" s="317">
        <v>31.614293940078607</v>
      </c>
      <c r="Q412" s="317">
        <v>23.954812543898182</v>
      </c>
    </row>
    <row r="413" spans="15:17" x14ac:dyDescent="0.25">
      <c r="O413" s="316">
        <v>409</v>
      </c>
      <c r="P413" s="317">
        <v>31.692731002721821</v>
      </c>
      <c r="Q413" s="317">
        <v>-8.1356047702518381</v>
      </c>
    </row>
    <row r="414" spans="15:17" x14ac:dyDescent="0.25">
      <c r="O414" s="316">
        <v>410</v>
      </c>
      <c r="P414" s="317">
        <v>31.82435742317211</v>
      </c>
      <c r="Q414" s="317">
        <v>21.294812543898171</v>
      </c>
    </row>
    <row r="415" spans="15:17" x14ac:dyDescent="0.25">
      <c r="O415" s="316">
        <v>411</v>
      </c>
      <c r="P415" s="317">
        <v>31.863803541027156</v>
      </c>
      <c r="Q415" s="317">
        <v>33.439511117940725</v>
      </c>
    </row>
    <row r="416" spans="15:17" x14ac:dyDescent="0.25">
      <c r="O416" s="316">
        <v>412</v>
      </c>
      <c r="P416" s="317">
        <v>31.885115076999689</v>
      </c>
      <c r="Q416" s="317">
        <v>55.205693804515441</v>
      </c>
    </row>
    <row r="417" spans="15:17" x14ac:dyDescent="0.25">
      <c r="O417" s="316">
        <v>413</v>
      </c>
      <c r="P417" s="317">
        <v>32.024327065116729</v>
      </c>
      <c r="Q417" s="317">
        <v>56.963546060712027</v>
      </c>
    </row>
    <row r="418" spans="15:17" x14ac:dyDescent="0.25">
      <c r="O418" s="316">
        <v>414</v>
      </c>
      <c r="P418" s="317">
        <v>32.025542454875762</v>
      </c>
      <c r="Q418" s="317">
        <v>-4.4754333078408344</v>
      </c>
    </row>
    <row r="419" spans="15:17" x14ac:dyDescent="0.25">
      <c r="O419" s="316">
        <v>415</v>
      </c>
      <c r="P419" s="317">
        <v>32.083955815417447</v>
      </c>
      <c r="Q419" s="317">
        <v>73.776057439786456</v>
      </c>
    </row>
    <row r="420" spans="15:17" x14ac:dyDescent="0.25">
      <c r="O420" s="316">
        <v>416</v>
      </c>
      <c r="P420" s="317">
        <v>32.104178732571775</v>
      </c>
      <c r="Q420" s="317">
        <v>21.784812543898173</v>
      </c>
    </row>
    <row r="421" spans="15:17" x14ac:dyDescent="0.25">
      <c r="O421" s="316">
        <v>417</v>
      </c>
      <c r="P421" s="317">
        <v>32.116986263134912</v>
      </c>
      <c r="Q421" s="317">
        <v>50.369348045329296</v>
      </c>
    </row>
    <row r="422" spans="15:17" x14ac:dyDescent="0.25">
      <c r="O422" s="316">
        <v>418</v>
      </c>
      <c r="P422" s="317">
        <v>32.145637486490998</v>
      </c>
      <c r="Q422" s="317">
        <v>43.113672485781848</v>
      </c>
    </row>
    <row r="423" spans="15:17" x14ac:dyDescent="0.25">
      <c r="O423" s="316">
        <v>419</v>
      </c>
      <c r="P423" s="317">
        <v>32.286852839175275</v>
      </c>
      <c r="Q423" s="317">
        <v>15.131132215389609</v>
      </c>
    </row>
    <row r="424" spans="15:17" x14ac:dyDescent="0.25">
      <c r="O424" s="316">
        <v>420</v>
      </c>
      <c r="P424" s="317">
        <v>32.307088746028981</v>
      </c>
      <c r="Q424" s="317">
        <v>51.597133478182258</v>
      </c>
    </row>
    <row r="425" spans="15:17" x14ac:dyDescent="0.25">
      <c r="O425" s="316">
        <v>421</v>
      </c>
      <c r="P425" s="317">
        <v>32.315296463244245</v>
      </c>
      <c r="Q425" s="317">
        <v>56.899638385203218</v>
      </c>
    </row>
    <row r="426" spans="15:17" x14ac:dyDescent="0.25">
      <c r="O426" s="316">
        <v>422</v>
      </c>
      <c r="P426" s="317">
        <v>32.320830175079415</v>
      </c>
      <c r="Q426" s="317">
        <v>51.080559889640796</v>
      </c>
    </row>
    <row r="427" spans="15:17" x14ac:dyDescent="0.25">
      <c r="O427" s="316">
        <v>423</v>
      </c>
      <c r="P427" s="317">
        <v>32.331182952051449</v>
      </c>
      <c r="Q427" s="317">
        <v>8.0655689608968775</v>
      </c>
    </row>
    <row r="428" spans="15:17" x14ac:dyDescent="0.25">
      <c r="O428" s="316">
        <v>424</v>
      </c>
      <c r="P428" s="317">
        <v>32.361549879929832</v>
      </c>
      <c r="Q428" s="317">
        <v>45.128382922869115</v>
      </c>
    </row>
    <row r="429" spans="15:17" x14ac:dyDescent="0.25">
      <c r="O429" s="316">
        <v>425</v>
      </c>
      <c r="P429" s="317">
        <v>32.411968767513841</v>
      </c>
      <c r="Q429" s="317">
        <v>63.573514620849203</v>
      </c>
    </row>
    <row r="430" spans="15:17" x14ac:dyDescent="0.25">
      <c r="O430" s="316">
        <v>426</v>
      </c>
      <c r="P430" s="317">
        <v>32.577021236670284</v>
      </c>
      <c r="Q430" s="317">
        <v>3.8970244474355566</v>
      </c>
    </row>
    <row r="431" spans="15:17" x14ac:dyDescent="0.25">
      <c r="O431" s="316">
        <v>427</v>
      </c>
      <c r="P431" s="317">
        <v>32.654168247926492</v>
      </c>
      <c r="Q431" s="317">
        <v>49.605783570737003</v>
      </c>
    </row>
    <row r="432" spans="15:17" x14ac:dyDescent="0.25">
      <c r="O432" s="316">
        <v>428</v>
      </c>
      <c r="P432" s="317">
        <v>32.777507500019397</v>
      </c>
      <c r="Q432" s="317">
        <v>-62.504609364264923</v>
      </c>
    </row>
    <row r="433" spans="15:17" x14ac:dyDescent="0.25">
      <c r="O433" s="316">
        <v>429</v>
      </c>
      <c r="P433" s="317">
        <v>32.875931678265275</v>
      </c>
      <c r="Q433" s="317">
        <v>27.662671590583535</v>
      </c>
    </row>
    <row r="434" spans="15:17" x14ac:dyDescent="0.25">
      <c r="O434" s="316">
        <v>430</v>
      </c>
      <c r="P434" s="317">
        <v>32.898568946063243</v>
      </c>
      <c r="Q434" s="317">
        <v>34.914965673603731</v>
      </c>
    </row>
    <row r="435" spans="15:17" x14ac:dyDescent="0.25">
      <c r="O435" s="316">
        <v>431</v>
      </c>
      <c r="P435" s="317">
        <v>32.933153953701101</v>
      </c>
      <c r="Q435" s="317">
        <v>18.46929320404886</v>
      </c>
    </row>
    <row r="436" spans="15:17" x14ac:dyDescent="0.25">
      <c r="O436" s="316">
        <v>432</v>
      </c>
      <c r="P436" s="317">
        <v>33.033663763505096</v>
      </c>
      <c r="Q436" s="317">
        <v>41.782042828025645</v>
      </c>
    </row>
    <row r="437" spans="15:17" x14ac:dyDescent="0.25">
      <c r="O437" s="316">
        <v>433</v>
      </c>
      <c r="P437" s="317">
        <v>33.213619091673195</v>
      </c>
      <c r="Q437" s="317">
        <v>29.578020252816948</v>
      </c>
    </row>
    <row r="438" spans="15:17" x14ac:dyDescent="0.25">
      <c r="O438" s="316">
        <v>434</v>
      </c>
      <c r="P438" s="317">
        <v>33.326608780637414</v>
      </c>
      <c r="Q438" s="317">
        <v>68.69566523480978</v>
      </c>
    </row>
    <row r="439" spans="15:17" x14ac:dyDescent="0.25">
      <c r="O439" s="316">
        <v>435</v>
      </c>
      <c r="P439" s="317">
        <v>33.38925539608713</v>
      </c>
      <c r="Q439" s="317">
        <v>41.79130629145611</v>
      </c>
    </row>
    <row r="440" spans="15:17" x14ac:dyDescent="0.25">
      <c r="O440" s="316">
        <v>436</v>
      </c>
      <c r="P440" s="317">
        <v>33.478727949584233</v>
      </c>
      <c r="Q440" s="317">
        <v>44.181599324875663</v>
      </c>
    </row>
    <row r="441" spans="15:17" x14ac:dyDescent="0.25">
      <c r="O441" s="316">
        <v>437</v>
      </c>
      <c r="P441" s="317">
        <v>33.568020922046458</v>
      </c>
      <c r="Q441" s="317">
        <v>38.995319889506312</v>
      </c>
    </row>
    <row r="442" spans="15:17" x14ac:dyDescent="0.25">
      <c r="O442" s="316">
        <v>438</v>
      </c>
      <c r="P442" s="317">
        <v>33.5811193627625</v>
      </c>
      <c r="Q442" s="317">
        <v>22.834812543898177</v>
      </c>
    </row>
    <row r="443" spans="15:17" x14ac:dyDescent="0.25">
      <c r="O443" s="316">
        <v>439</v>
      </c>
      <c r="P443" s="317">
        <v>33.625170982708546</v>
      </c>
      <c r="Q443" s="317">
        <v>47.375402122106877</v>
      </c>
    </row>
    <row r="444" spans="15:17" x14ac:dyDescent="0.25">
      <c r="O444" s="316">
        <v>440</v>
      </c>
      <c r="P444" s="317">
        <v>33.631752083466708</v>
      </c>
      <c r="Q444" s="317">
        <v>47.935398557499738</v>
      </c>
    </row>
    <row r="445" spans="15:17" x14ac:dyDescent="0.25">
      <c r="O445" s="316">
        <v>441</v>
      </c>
      <c r="P445" s="317">
        <v>33.644301646395817</v>
      </c>
      <c r="Q445" s="317">
        <v>57.097276338941299</v>
      </c>
    </row>
    <row r="446" spans="15:17" x14ac:dyDescent="0.25">
      <c r="O446" s="316">
        <v>442</v>
      </c>
      <c r="P446" s="317">
        <v>33.674460943678703</v>
      </c>
      <c r="Q446" s="317">
        <v>17.940790050417739</v>
      </c>
    </row>
    <row r="447" spans="15:17" x14ac:dyDescent="0.25">
      <c r="O447" s="316">
        <v>443</v>
      </c>
      <c r="P447" s="317">
        <v>33.72298924322471</v>
      </c>
      <c r="Q447" s="317">
        <v>23.674812543898181</v>
      </c>
    </row>
    <row r="448" spans="15:17" x14ac:dyDescent="0.25">
      <c r="O448" s="316">
        <v>444</v>
      </c>
      <c r="P448" s="317">
        <v>33.88590630125632</v>
      </c>
      <c r="Q448" s="317">
        <v>31.663445938023642</v>
      </c>
    </row>
    <row r="449" spans="15:17" x14ac:dyDescent="0.25">
      <c r="O449" s="316">
        <v>445</v>
      </c>
      <c r="P449" s="317">
        <v>33.96627097196798</v>
      </c>
      <c r="Q449" s="317">
        <v>36.258846376296447</v>
      </c>
    </row>
    <row r="450" spans="15:17" x14ac:dyDescent="0.25">
      <c r="O450" s="316">
        <v>446</v>
      </c>
      <c r="P450" s="317">
        <v>33.978736952387969</v>
      </c>
      <c r="Q450" s="317">
        <v>48.534065765952072</v>
      </c>
    </row>
    <row r="451" spans="15:17" x14ac:dyDescent="0.25">
      <c r="O451" s="316">
        <v>447</v>
      </c>
      <c r="P451" s="317">
        <v>34.076984154410219</v>
      </c>
      <c r="Q451" s="317">
        <v>51.606480951755316</v>
      </c>
    </row>
    <row r="452" spans="15:17" x14ac:dyDescent="0.25">
      <c r="O452" s="316">
        <v>448</v>
      </c>
      <c r="P452" s="317">
        <v>34.195179672285619</v>
      </c>
      <c r="Q452" s="317">
        <v>44.589361903716863</v>
      </c>
    </row>
    <row r="453" spans="15:17" x14ac:dyDescent="0.25">
      <c r="O453" s="316">
        <v>449</v>
      </c>
      <c r="P453" s="317">
        <v>34.208554783522324</v>
      </c>
      <c r="Q453" s="317">
        <v>14.196719477733422</v>
      </c>
    </row>
    <row r="454" spans="15:17" x14ac:dyDescent="0.25">
      <c r="O454" s="316">
        <v>450</v>
      </c>
      <c r="P454" s="317">
        <v>34.228013186271802</v>
      </c>
      <c r="Q454" s="317">
        <v>60.994008557564399</v>
      </c>
    </row>
    <row r="455" spans="15:17" x14ac:dyDescent="0.25">
      <c r="O455" s="316">
        <v>451</v>
      </c>
      <c r="P455" s="317">
        <v>34.262655981410852</v>
      </c>
      <c r="Q455" s="317">
        <v>4.677024447435552</v>
      </c>
    </row>
    <row r="456" spans="15:17" x14ac:dyDescent="0.25">
      <c r="O456" s="316">
        <v>452</v>
      </c>
      <c r="P456" s="317">
        <v>34.26329940454545</v>
      </c>
      <c r="Q456" s="317">
        <v>63.027120033068506</v>
      </c>
    </row>
    <row r="457" spans="15:17" x14ac:dyDescent="0.25">
      <c r="O457" s="316">
        <v>453</v>
      </c>
      <c r="P457" s="317">
        <v>34.306082349125276</v>
      </c>
      <c r="Q457" s="317">
        <v>34.591215333525973</v>
      </c>
    </row>
    <row r="458" spans="15:17" x14ac:dyDescent="0.25">
      <c r="O458" s="316">
        <v>454</v>
      </c>
      <c r="P458" s="317">
        <v>34.321568527508269</v>
      </c>
      <c r="Q458" s="317">
        <v>37.605179095171636</v>
      </c>
    </row>
    <row r="459" spans="15:17" x14ac:dyDescent="0.25">
      <c r="O459" s="316">
        <v>455</v>
      </c>
      <c r="P459" s="317">
        <v>34.325591733731116</v>
      </c>
      <c r="Q459" s="317">
        <v>30.598639622723532</v>
      </c>
    </row>
    <row r="460" spans="15:17" x14ac:dyDescent="0.25">
      <c r="O460" s="316">
        <v>456</v>
      </c>
      <c r="P460" s="317">
        <v>34.334524563269092</v>
      </c>
      <c r="Q460" s="317">
        <v>46.456343398046833</v>
      </c>
    </row>
    <row r="461" spans="15:17" x14ac:dyDescent="0.25">
      <c r="O461" s="316">
        <v>457</v>
      </c>
      <c r="P461" s="317">
        <v>34.439652042969932</v>
      </c>
      <c r="Q461" s="317">
        <v>41.645357815352384</v>
      </c>
    </row>
    <row r="462" spans="15:17" x14ac:dyDescent="0.25">
      <c r="O462" s="316">
        <v>458</v>
      </c>
      <c r="P462" s="317">
        <v>34.573843039624485</v>
      </c>
      <c r="Q462" s="317">
        <v>45.974080210340695</v>
      </c>
    </row>
    <row r="463" spans="15:17" x14ac:dyDescent="0.25">
      <c r="O463" s="316">
        <v>459</v>
      </c>
      <c r="P463" s="317">
        <v>34.652588119477421</v>
      </c>
      <c r="Q463" s="317">
        <v>39.087225890201879</v>
      </c>
    </row>
    <row r="464" spans="15:17" x14ac:dyDescent="0.25">
      <c r="O464" s="316">
        <v>460</v>
      </c>
      <c r="P464" s="317">
        <v>34.679165808009927</v>
      </c>
      <c r="Q464" s="317">
        <v>-22.963660957578213</v>
      </c>
    </row>
    <row r="465" spans="15:17" x14ac:dyDescent="0.25">
      <c r="O465" s="316">
        <v>461</v>
      </c>
      <c r="P465" s="317">
        <v>34.705954401918092</v>
      </c>
      <c r="Q465" s="317">
        <v>-6.8083455532089872</v>
      </c>
    </row>
    <row r="466" spans="15:17" x14ac:dyDescent="0.25">
      <c r="O466" s="316">
        <v>462</v>
      </c>
      <c r="P466" s="317">
        <v>34.732393676334191</v>
      </c>
      <c r="Q466" s="317">
        <v>23.324812543898179</v>
      </c>
    </row>
    <row r="467" spans="15:17" x14ac:dyDescent="0.25">
      <c r="O467" s="316">
        <v>463</v>
      </c>
      <c r="P467" s="317">
        <v>34.776896393957522</v>
      </c>
      <c r="Q467" s="317">
        <v>56.868778957863164</v>
      </c>
    </row>
    <row r="468" spans="15:17" x14ac:dyDescent="0.25">
      <c r="O468" s="316">
        <v>464</v>
      </c>
      <c r="P468" s="317">
        <v>34.807511229345479</v>
      </c>
      <c r="Q468" s="317">
        <v>66.980964761707213</v>
      </c>
    </row>
    <row r="469" spans="15:17" x14ac:dyDescent="0.25">
      <c r="O469" s="316">
        <v>465</v>
      </c>
      <c r="P469" s="317">
        <v>34.860878075570817</v>
      </c>
      <c r="Q469" s="317">
        <v>39.665946006552574</v>
      </c>
    </row>
    <row r="470" spans="15:17" x14ac:dyDescent="0.25">
      <c r="O470" s="316">
        <v>466</v>
      </c>
      <c r="P470" s="317">
        <v>34.904534090643281</v>
      </c>
      <c r="Q470" s="317">
        <v>40.841536987778937</v>
      </c>
    </row>
    <row r="471" spans="15:17" x14ac:dyDescent="0.25">
      <c r="O471" s="316">
        <v>467</v>
      </c>
      <c r="P471" s="317">
        <v>34.905413829850509</v>
      </c>
      <c r="Q471" s="317">
        <v>55.159697383927508</v>
      </c>
    </row>
    <row r="472" spans="15:17" x14ac:dyDescent="0.25">
      <c r="O472" s="316">
        <v>468</v>
      </c>
      <c r="P472" s="317">
        <v>34.929339790443841</v>
      </c>
      <c r="Q472" s="317">
        <v>51.48023216198068</v>
      </c>
    </row>
    <row r="473" spans="15:17" x14ac:dyDescent="0.25">
      <c r="O473" s="316">
        <v>469</v>
      </c>
      <c r="P473" s="317">
        <v>34.935658868807025</v>
      </c>
      <c r="Q473" s="317">
        <v>16.682963737287714</v>
      </c>
    </row>
    <row r="474" spans="15:17" x14ac:dyDescent="0.25">
      <c r="O474" s="316">
        <v>470</v>
      </c>
      <c r="P474" s="317">
        <v>35.065862732925638</v>
      </c>
      <c r="Q474" s="317">
        <v>40.085071167845953</v>
      </c>
    </row>
    <row r="475" spans="15:17" x14ac:dyDescent="0.25">
      <c r="O475" s="316">
        <v>471</v>
      </c>
      <c r="P475" s="317">
        <v>35.25424533372653</v>
      </c>
      <c r="Q475" s="317">
        <v>66.981384800761091</v>
      </c>
    </row>
    <row r="476" spans="15:17" x14ac:dyDescent="0.25">
      <c r="O476" s="316">
        <v>472</v>
      </c>
      <c r="P476" s="317">
        <v>35.306615280746414</v>
      </c>
      <c r="Q476" s="317">
        <v>13.347683880210802</v>
      </c>
    </row>
    <row r="477" spans="15:17" x14ac:dyDescent="0.25">
      <c r="O477" s="316">
        <v>473</v>
      </c>
      <c r="P477" s="317">
        <v>35.314990294109201</v>
      </c>
      <c r="Q477" s="317">
        <v>53.731451926019012</v>
      </c>
    </row>
    <row r="478" spans="15:17" x14ac:dyDescent="0.25">
      <c r="O478" s="316">
        <v>474</v>
      </c>
      <c r="P478" s="317">
        <v>35.325614685503631</v>
      </c>
      <c r="Q478" s="317">
        <v>33.607632808551344</v>
      </c>
    </row>
    <row r="479" spans="15:17" x14ac:dyDescent="0.25">
      <c r="O479" s="316">
        <v>475</v>
      </c>
      <c r="P479" s="317">
        <v>35.35721673717908</v>
      </c>
      <c r="Q479" s="317">
        <v>55.664297831662566</v>
      </c>
    </row>
    <row r="480" spans="15:17" x14ac:dyDescent="0.25">
      <c r="O480" s="316">
        <v>476</v>
      </c>
      <c r="P480" s="317">
        <v>35.417516491322836</v>
      </c>
      <c r="Q480" s="317">
        <v>42.860490735790044</v>
      </c>
    </row>
    <row r="481" spans="15:17" x14ac:dyDescent="0.25">
      <c r="O481" s="316">
        <v>477</v>
      </c>
      <c r="P481" s="317">
        <v>35.475790696058453</v>
      </c>
      <c r="Q481" s="317">
        <v>28.303687376813482</v>
      </c>
    </row>
    <row r="482" spans="15:17" x14ac:dyDescent="0.25">
      <c r="O482" s="316">
        <v>478</v>
      </c>
      <c r="P482" s="317">
        <v>35.4986727970986</v>
      </c>
      <c r="Q482" s="317">
        <v>42.458230175520853</v>
      </c>
    </row>
    <row r="483" spans="15:17" x14ac:dyDescent="0.25">
      <c r="O483" s="316">
        <v>479</v>
      </c>
      <c r="P483" s="317">
        <v>35.515540025582368</v>
      </c>
      <c r="Q483" s="317">
        <v>4.8570244474355508</v>
      </c>
    </row>
    <row r="484" spans="15:17" x14ac:dyDescent="0.25">
      <c r="O484" s="316">
        <v>480</v>
      </c>
      <c r="P484" s="317">
        <v>35.536312013259497</v>
      </c>
      <c r="Q484" s="317">
        <v>36.953867922762214</v>
      </c>
    </row>
    <row r="485" spans="15:17" x14ac:dyDescent="0.25">
      <c r="O485" s="316">
        <v>481</v>
      </c>
      <c r="P485" s="317">
        <v>35.585512471552669</v>
      </c>
      <c r="Q485" s="317">
        <v>9.4032811764271269</v>
      </c>
    </row>
    <row r="486" spans="15:17" x14ac:dyDescent="0.25">
      <c r="O486" s="316">
        <v>482</v>
      </c>
      <c r="P486" s="317">
        <v>35.59430631998702</v>
      </c>
      <c r="Q486" s="317">
        <v>46.948641382596229</v>
      </c>
    </row>
    <row r="487" spans="15:17" x14ac:dyDescent="0.25">
      <c r="O487" s="316">
        <v>483</v>
      </c>
      <c r="P487" s="317">
        <v>35.600602192374076</v>
      </c>
      <c r="Q487" s="317">
        <v>60.162385045539295</v>
      </c>
    </row>
    <row r="488" spans="15:17" x14ac:dyDescent="0.25">
      <c r="O488" s="316">
        <v>484</v>
      </c>
      <c r="P488" s="317">
        <v>35.674127424496888</v>
      </c>
      <c r="Q488" s="317">
        <v>10.020275140196189</v>
      </c>
    </row>
    <row r="489" spans="15:17" x14ac:dyDescent="0.25">
      <c r="O489" s="316">
        <v>485</v>
      </c>
      <c r="P489" s="317">
        <v>35.689693509633308</v>
      </c>
      <c r="Q489" s="317">
        <v>46.870536791838262</v>
      </c>
    </row>
    <row r="490" spans="15:17" x14ac:dyDescent="0.25">
      <c r="O490" s="316">
        <v>486</v>
      </c>
      <c r="P490" s="317">
        <v>35.717069435238635</v>
      </c>
      <c r="Q490" s="317">
        <v>12.445031776906523</v>
      </c>
    </row>
    <row r="491" spans="15:17" x14ac:dyDescent="0.25">
      <c r="O491" s="316">
        <v>487</v>
      </c>
      <c r="P491" s="317">
        <v>35.722934769866164</v>
      </c>
      <c r="Q491" s="317">
        <v>17.30202354698212</v>
      </c>
    </row>
    <row r="492" spans="15:17" x14ac:dyDescent="0.25">
      <c r="O492" s="316">
        <v>488</v>
      </c>
      <c r="P492" s="317">
        <v>35.734698265931939</v>
      </c>
      <c r="Q492" s="317">
        <v>37.404646267915773</v>
      </c>
    </row>
    <row r="493" spans="15:17" x14ac:dyDescent="0.25">
      <c r="O493" s="316">
        <v>489</v>
      </c>
      <c r="P493" s="317">
        <v>35.736523522635935</v>
      </c>
      <c r="Q493" s="317">
        <v>39.687739876359643</v>
      </c>
    </row>
    <row r="494" spans="15:17" x14ac:dyDescent="0.25">
      <c r="O494" s="316">
        <v>490</v>
      </c>
      <c r="P494" s="317">
        <v>35.767250738037056</v>
      </c>
      <c r="Q494" s="317">
        <v>5.3970244474355473</v>
      </c>
    </row>
    <row r="495" spans="15:17" x14ac:dyDescent="0.25">
      <c r="O495" s="316">
        <v>491</v>
      </c>
      <c r="P495" s="317">
        <v>35.811388907900778</v>
      </c>
      <c r="Q495" s="317">
        <v>39.993454381462854</v>
      </c>
    </row>
    <row r="496" spans="15:17" x14ac:dyDescent="0.25">
      <c r="O496" s="316">
        <v>492</v>
      </c>
      <c r="P496" s="317">
        <v>36.07511259354883</v>
      </c>
      <c r="Q496" s="317">
        <v>66.111042554074359</v>
      </c>
    </row>
    <row r="497" spans="15:17" x14ac:dyDescent="0.25">
      <c r="O497" s="316">
        <v>493</v>
      </c>
      <c r="P497" s="317">
        <v>36.197851606184045</v>
      </c>
      <c r="Q497" s="317">
        <v>20.244812543898167</v>
      </c>
    </row>
    <row r="498" spans="15:17" x14ac:dyDescent="0.25">
      <c r="O498" s="316">
        <v>494</v>
      </c>
      <c r="P498" s="317">
        <v>36.226770265671973</v>
      </c>
      <c r="Q498" s="317">
        <v>85.100641678425191</v>
      </c>
    </row>
    <row r="499" spans="15:17" x14ac:dyDescent="0.25">
      <c r="O499" s="316">
        <v>495</v>
      </c>
      <c r="P499" s="317">
        <v>36.250826043341981</v>
      </c>
      <c r="Q499" s="317">
        <v>42.85892351935324</v>
      </c>
    </row>
    <row r="500" spans="15:17" x14ac:dyDescent="0.25">
      <c r="O500" s="316">
        <v>496</v>
      </c>
      <c r="P500" s="317">
        <v>36.251656542199676</v>
      </c>
      <c r="Q500" s="317">
        <v>69.767247561324353</v>
      </c>
    </row>
    <row r="501" spans="15:17" x14ac:dyDescent="0.25">
      <c r="O501" s="316">
        <v>497</v>
      </c>
      <c r="P501" s="317">
        <v>36.336738328452086</v>
      </c>
      <c r="Q501" s="317">
        <v>43.860666523050568</v>
      </c>
    </row>
    <row r="502" spans="15:17" x14ac:dyDescent="0.25">
      <c r="O502" s="316">
        <v>498</v>
      </c>
      <c r="P502" s="317">
        <v>36.378733924920439</v>
      </c>
      <c r="Q502" s="317">
        <v>75.743957546633538</v>
      </c>
    </row>
    <row r="503" spans="15:17" x14ac:dyDescent="0.25">
      <c r="O503" s="316">
        <v>499</v>
      </c>
      <c r="P503" s="317">
        <v>36.46883407508205</v>
      </c>
      <c r="Q503" s="317">
        <v>31.921928872528476</v>
      </c>
    </row>
    <row r="504" spans="15:17" x14ac:dyDescent="0.25">
      <c r="O504" s="316">
        <v>500</v>
      </c>
      <c r="P504" s="317">
        <v>36.46885015079075</v>
      </c>
      <c r="Q504" s="317">
        <v>52.424656550927651</v>
      </c>
    </row>
    <row r="505" spans="15:17" x14ac:dyDescent="0.25">
      <c r="O505" s="316">
        <v>501</v>
      </c>
      <c r="P505" s="317">
        <v>36.471900231170721</v>
      </c>
      <c r="Q505" s="317">
        <v>61.728371914862365</v>
      </c>
    </row>
    <row r="506" spans="15:17" x14ac:dyDescent="0.25">
      <c r="O506" s="316">
        <v>502</v>
      </c>
      <c r="P506" s="317">
        <v>36.542246973968567</v>
      </c>
      <c r="Q506" s="317">
        <v>38.511672348578173</v>
      </c>
    </row>
    <row r="507" spans="15:17" x14ac:dyDescent="0.25">
      <c r="O507" s="316">
        <v>503</v>
      </c>
      <c r="P507" s="317">
        <v>36.585960569225918</v>
      </c>
      <c r="Q507" s="317">
        <v>28.157675223887157</v>
      </c>
    </row>
    <row r="508" spans="15:17" x14ac:dyDescent="0.25">
      <c r="O508" s="316">
        <v>504</v>
      </c>
      <c r="P508" s="317">
        <v>36.623141066782033</v>
      </c>
      <c r="Q508" s="317">
        <v>49.476538288836196</v>
      </c>
    </row>
    <row r="509" spans="15:17" x14ac:dyDescent="0.25">
      <c r="O509" s="316">
        <v>505</v>
      </c>
      <c r="P509" s="317">
        <v>36.64679069031903</v>
      </c>
      <c r="Q509" s="317">
        <v>66.427612068035444</v>
      </c>
    </row>
    <row r="510" spans="15:17" x14ac:dyDescent="0.25">
      <c r="O510" s="316">
        <v>506</v>
      </c>
      <c r="P510" s="317">
        <v>36.677390496173928</v>
      </c>
      <c r="Q510" s="317">
        <v>7.2116231566910081</v>
      </c>
    </row>
    <row r="511" spans="15:17" x14ac:dyDescent="0.25">
      <c r="O511" s="316">
        <v>507</v>
      </c>
      <c r="P511" s="317">
        <v>36.730667543141131</v>
      </c>
      <c r="Q511" s="317">
        <v>44.346259674462559</v>
      </c>
    </row>
    <row r="512" spans="15:17" x14ac:dyDescent="0.25">
      <c r="O512" s="316">
        <v>508</v>
      </c>
      <c r="P512" s="317">
        <v>36.76508754326855</v>
      </c>
      <c r="Q512" s="317">
        <v>51.191646751432174</v>
      </c>
    </row>
    <row r="513" spans="15:17" x14ac:dyDescent="0.25">
      <c r="O513" s="316">
        <v>509</v>
      </c>
      <c r="P513" s="317">
        <v>36.784679761440913</v>
      </c>
      <c r="Q513" s="317">
        <v>54.601814212815171</v>
      </c>
    </row>
    <row r="514" spans="15:17" x14ac:dyDescent="0.25">
      <c r="O514" s="316">
        <v>510</v>
      </c>
      <c r="P514" s="317">
        <v>36.841733418531625</v>
      </c>
      <c r="Q514" s="317">
        <v>52.786066951486447</v>
      </c>
    </row>
    <row r="515" spans="15:17" x14ac:dyDescent="0.25">
      <c r="O515" s="316">
        <v>511</v>
      </c>
      <c r="P515" s="317">
        <v>36.870980182227434</v>
      </c>
      <c r="Q515" s="317">
        <v>27.127250894288782</v>
      </c>
    </row>
    <row r="516" spans="15:17" x14ac:dyDescent="0.25">
      <c r="O516" s="316">
        <v>512</v>
      </c>
      <c r="P516" s="317">
        <v>36.879399138634824</v>
      </c>
      <c r="Q516" s="317">
        <v>14.933236751803841</v>
      </c>
    </row>
    <row r="517" spans="15:17" x14ac:dyDescent="0.25">
      <c r="O517" s="316">
        <v>513</v>
      </c>
      <c r="P517" s="317">
        <v>36.9273906832017</v>
      </c>
      <c r="Q517" s="317">
        <v>47.603703079476986</v>
      </c>
    </row>
    <row r="518" spans="15:17" x14ac:dyDescent="0.25">
      <c r="O518" s="316">
        <v>514</v>
      </c>
      <c r="P518" s="317">
        <v>36.982908258303667</v>
      </c>
      <c r="Q518" s="317">
        <v>64.038636744722453</v>
      </c>
    </row>
    <row r="519" spans="15:17" x14ac:dyDescent="0.25">
      <c r="O519" s="316">
        <v>515</v>
      </c>
      <c r="P519" s="317">
        <v>37.048220323918855</v>
      </c>
      <c r="Q519" s="317">
        <v>33.534789557044427</v>
      </c>
    </row>
    <row r="520" spans="15:17" x14ac:dyDescent="0.25">
      <c r="O520" s="316">
        <v>516</v>
      </c>
      <c r="P520" s="317">
        <v>37.176529067460891</v>
      </c>
      <c r="Q520" s="317">
        <v>43.461216256532559</v>
      </c>
    </row>
    <row r="521" spans="15:17" x14ac:dyDescent="0.25">
      <c r="O521" s="316">
        <v>517</v>
      </c>
      <c r="P521" s="317">
        <v>37.186544063619039</v>
      </c>
      <c r="Q521" s="317">
        <v>73.18537495220329</v>
      </c>
    </row>
    <row r="522" spans="15:17" x14ac:dyDescent="0.25">
      <c r="O522" s="316">
        <v>518</v>
      </c>
      <c r="P522" s="317">
        <v>37.189044406240633</v>
      </c>
      <c r="Q522" s="317">
        <v>75.599405825201075</v>
      </c>
    </row>
    <row r="523" spans="15:17" x14ac:dyDescent="0.25">
      <c r="O523" s="316">
        <v>519</v>
      </c>
      <c r="P523" s="317">
        <v>37.219588276907885</v>
      </c>
      <c r="Q523" s="317">
        <v>2.6945552101915666</v>
      </c>
    </row>
    <row r="524" spans="15:17" x14ac:dyDescent="0.25">
      <c r="O524" s="316">
        <v>520</v>
      </c>
      <c r="P524" s="317">
        <v>37.316735623861121</v>
      </c>
      <c r="Q524" s="317">
        <v>31.846570120427099</v>
      </c>
    </row>
    <row r="525" spans="15:17" x14ac:dyDescent="0.25">
      <c r="O525" s="316">
        <v>521</v>
      </c>
      <c r="P525" s="317">
        <v>37.329653417148322</v>
      </c>
      <c r="Q525" s="317">
        <v>-16.926367694572612</v>
      </c>
    </row>
    <row r="526" spans="15:17" x14ac:dyDescent="0.25">
      <c r="O526" s="316">
        <v>522</v>
      </c>
      <c r="P526" s="317">
        <v>37.337569036315251</v>
      </c>
      <c r="Q526" s="317">
        <v>29.622940559236035</v>
      </c>
    </row>
    <row r="527" spans="15:17" x14ac:dyDescent="0.25">
      <c r="O527" s="316">
        <v>523</v>
      </c>
      <c r="P527" s="317">
        <v>37.40843004357918</v>
      </c>
      <c r="Q527" s="317">
        <v>42.102023392270283</v>
      </c>
    </row>
    <row r="528" spans="15:17" x14ac:dyDescent="0.25">
      <c r="O528" s="316">
        <v>524</v>
      </c>
      <c r="P528" s="317">
        <v>37.419553819263527</v>
      </c>
      <c r="Q528" s="317">
        <v>46.466013976747817</v>
      </c>
    </row>
    <row r="529" spans="15:17" x14ac:dyDescent="0.25">
      <c r="O529" s="316">
        <v>525</v>
      </c>
      <c r="P529" s="317">
        <v>37.50663634136825</v>
      </c>
      <c r="Q529" s="317">
        <v>15.82166944701881</v>
      </c>
    </row>
    <row r="530" spans="15:17" x14ac:dyDescent="0.25">
      <c r="O530" s="316">
        <v>526</v>
      </c>
      <c r="P530" s="317">
        <v>37.563440493952065</v>
      </c>
      <c r="Q530" s="317">
        <v>34.897719589362922</v>
      </c>
    </row>
    <row r="531" spans="15:17" x14ac:dyDescent="0.25">
      <c r="O531" s="316">
        <v>527</v>
      </c>
      <c r="P531" s="317">
        <v>37.668085964278724</v>
      </c>
      <c r="Q531" s="317">
        <v>9.4473151068471815</v>
      </c>
    </row>
    <row r="532" spans="15:17" x14ac:dyDescent="0.25">
      <c r="O532" s="316">
        <v>528</v>
      </c>
      <c r="P532" s="317">
        <v>37.671755410916049</v>
      </c>
      <c r="Q532" s="317">
        <v>78.015391858495406</v>
      </c>
    </row>
    <row r="533" spans="15:17" x14ac:dyDescent="0.25">
      <c r="O533" s="316">
        <v>529</v>
      </c>
      <c r="P533" s="317">
        <v>37.672983596353241</v>
      </c>
      <c r="Q533" s="317">
        <v>9.4518604902559691</v>
      </c>
    </row>
    <row r="534" spans="15:17" x14ac:dyDescent="0.25">
      <c r="O534" s="316">
        <v>530</v>
      </c>
      <c r="P534" s="317">
        <v>37.720833058668283</v>
      </c>
      <c r="Q534" s="317">
        <v>50.839243809049535</v>
      </c>
    </row>
    <row r="535" spans="15:17" x14ac:dyDescent="0.25">
      <c r="O535" s="316">
        <v>531</v>
      </c>
      <c r="P535" s="317">
        <v>37.772924683681858</v>
      </c>
      <c r="Q535" s="317">
        <v>87.036801606126389</v>
      </c>
    </row>
    <row r="536" spans="15:17" x14ac:dyDescent="0.25">
      <c r="O536" s="316">
        <v>532</v>
      </c>
      <c r="P536" s="317">
        <v>37.853226451494827</v>
      </c>
      <c r="Q536" s="317">
        <v>17.475039125663674</v>
      </c>
    </row>
    <row r="537" spans="15:17" x14ac:dyDescent="0.25">
      <c r="O537" s="316">
        <v>533</v>
      </c>
      <c r="P537" s="317">
        <v>37.874679900850587</v>
      </c>
      <c r="Q537" s="317">
        <v>44.792967524818145</v>
      </c>
    </row>
    <row r="538" spans="15:17" x14ac:dyDescent="0.25">
      <c r="O538" s="316">
        <v>534</v>
      </c>
      <c r="P538" s="317">
        <v>37.8793627759405</v>
      </c>
      <c r="Q538" s="317">
        <v>61.588649723013944</v>
      </c>
    </row>
    <row r="539" spans="15:17" x14ac:dyDescent="0.25">
      <c r="O539" s="316">
        <v>535</v>
      </c>
      <c r="P539" s="317">
        <v>37.969692627308731</v>
      </c>
      <c r="Q539" s="317">
        <v>69.283928749586693</v>
      </c>
    </row>
    <row r="540" spans="15:17" x14ac:dyDescent="0.25">
      <c r="O540" s="316">
        <v>536</v>
      </c>
      <c r="P540" s="317">
        <v>38.070641394518205</v>
      </c>
      <c r="Q540" s="317">
        <v>63.155856468103629</v>
      </c>
    </row>
    <row r="541" spans="15:17" x14ac:dyDescent="0.25">
      <c r="O541" s="316">
        <v>537</v>
      </c>
      <c r="P541" s="317">
        <v>38.115539886119642</v>
      </c>
      <c r="Q541" s="317">
        <v>62.308604151224436</v>
      </c>
    </row>
    <row r="542" spans="15:17" x14ac:dyDescent="0.25">
      <c r="O542" s="316">
        <v>538</v>
      </c>
      <c r="P542" s="317">
        <v>38.142856425721092</v>
      </c>
      <c r="Q542" s="317">
        <v>25.987401165533164</v>
      </c>
    </row>
    <row r="543" spans="15:17" x14ac:dyDescent="0.25">
      <c r="O543" s="316">
        <v>539</v>
      </c>
      <c r="P543" s="317">
        <v>38.14936832194428</v>
      </c>
      <c r="Q543" s="317">
        <v>33.32986227085167</v>
      </c>
    </row>
    <row r="544" spans="15:17" x14ac:dyDescent="0.25">
      <c r="O544" s="316">
        <v>540</v>
      </c>
      <c r="P544" s="317">
        <v>38.153761577118303</v>
      </c>
      <c r="Q544" s="317">
        <v>22.974812543898178</v>
      </c>
    </row>
    <row r="545" spans="15:17" x14ac:dyDescent="0.25">
      <c r="O545" s="316">
        <v>541</v>
      </c>
      <c r="P545" s="317">
        <v>38.158182388973543</v>
      </c>
      <c r="Q545" s="317">
        <v>47.548134448265941</v>
      </c>
    </row>
    <row r="546" spans="15:17" x14ac:dyDescent="0.25">
      <c r="O546" s="316">
        <v>542</v>
      </c>
      <c r="P546" s="317">
        <v>38.183088899194878</v>
      </c>
      <c r="Q546" s="317">
        <v>5.757024447435545</v>
      </c>
    </row>
    <row r="547" spans="15:17" x14ac:dyDescent="0.25">
      <c r="O547" s="316">
        <v>543</v>
      </c>
      <c r="P547" s="317">
        <v>38.218179372816699</v>
      </c>
      <c r="Q547" s="317">
        <v>17.922111126880985</v>
      </c>
    </row>
    <row r="548" spans="15:17" x14ac:dyDescent="0.25">
      <c r="O548" s="316">
        <v>544</v>
      </c>
      <c r="P548" s="317">
        <v>38.22111535854112</v>
      </c>
      <c r="Q548" s="317">
        <v>77.373132115522964</v>
      </c>
    </row>
    <row r="549" spans="15:17" x14ac:dyDescent="0.25">
      <c r="O549" s="316">
        <v>545</v>
      </c>
      <c r="P549" s="317">
        <v>38.277735188498099</v>
      </c>
      <c r="Q549" s="317">
        <v>0.82680439557882579</v>
      </c>
    </row>
    <row r="550" spans="15:17" x14ac:dyDescent="0.25">
      <c r="O550" s="316">
        <v>546</v>
      </c>
      <c r="P550" s="317">
        <v>38.287507260089704</v>
      </c>
      <c r="Q550" s="317">
        <v>42.664476194056888</v>
      </c>
    </row>
    <row r="551" spans="15:17" x14ac:dyDescent="0.25">
      <c r="O551" s="316">
        <v>547</v>
      </c>
      <c r="P551" s="317">
        <v>38.30591024104185</v>
      </c>
      <c r="Q551" s="317">
        <v>4.7370244474355516</v>
      </c>
    </row>
    <row r="552" spans="15:17" x14ac:dyDescent="0.25">
      <c r="O552" s="316">
        <v>548</v>
      </c>
      <c r="P552" s="317">
        <v>38.354263883220135</v>
      </c>
      <c r="Q552" s="317">
        <v>58.719781087100813</v>
      </c>
    </row>
    <row r="553" spans="15:17" x14ac:dyDescent="0.25">
      <c r="O553" s="316">
        <v>549</v>
      </c>
      <c r="P553" s="317">
        <v>38.372069505402344</v>
      </c>
      <c r="Q553" s="317">
        <v>59.139820838116606</v>
      </c>
    </row>
    <row r="554" spans="15:17" x14ac:dyDescent="0.25">
      <c r="O554" s="316">
        <v>550</v>
      </c>
      <c r="P554" s="317">
        <v>38.376881495358148</v>
      </c>
      <c r="Q554" s="317">
        <v>71.176753925079225</v>
      </c>
    </row>
    <row r="555" spans="15:17" x14ac:dyDescent="0.25">
      <c r="O555" s="316">
        <v>551</v>
      </c>
      <c r="P555" s="317">
        <v>38.401566755951237</v>
      </c>
      <c r="Q555" s="317">
        <v>17.917867825001689</v>
      </c>
    </row>
    <row r="556" spans="15:17" x14ac:dyDescent="0.25">
      <c r="O556" s="316">
        <v>552</v>
      </c>
      <c r="P556" s="317">
        <v>38.411482453046901</v>
      </c>
      <c r="Q556" s="317">
        <v>28.534419461207673</v>
      </c>
    </row>
    <row r="557" spans="15:17" x14ac:dyDescent="0.25">
      <c r="O557" s="316">
        <v>553</v>
      </c>
      <c r="P557" s="317">
        <v>38.41860672077739</v>
      </c>
      <c r="Q557" s="317">
        <v>31.954311104725615</v>
      </c>
    </row>
    <row r="558" spans="15:17" x14ac:dyDescent="0.25">
      <c r="O558" s="316">
        <v>554</v>
      </c>
      <c r="P558" s="317">
        <v>38.520588670675323</v>
      </c>
      <c r="Q558" s="317">
        <v>29.273134543071649</v>
      </c>
    </row>
    <row r="559" spans="15:17" x14ac:dyDescent="0.25">
      <c r="O559" s="316">
        <v>555</v>
      </c>
      <c r="P559" s="317">
        <v>38.595838437753834</v>
      </c>
      <c r="Q559" s="317">
        <v>20.94481254389817</v>
      </c>
    </row>
    <row r="560" spans="15:17" x14ac:dyDescent="0.25">
      <c r="O560" s="316">
        <v>556</v>
      </c>
      <c r="P560" s="317">
        <v>38.672833474328172</v>
      </c>
      <c r="Q560" s="317">
        <v>13.68911082142044</v>
      </c>
    </row>
    <row r="561" spans="15:17" x14ac:dyDescent="0.25">
      <c r="O561" s="316">
        <v>557</v>
      </c>
      <c r="P561" s="317">
        <v>38.688593312650177</v>
      </c>
      <c r="Q561" s="317">
        <v>57.216518588978886</v>
      </c>
    </row>
    <row r="562" spans="15:17" x14ac:dyDescent="0.25">
      <c r="O562" s="316">
        <v>558</v>
      </c>
      <c r="P562" s="317">
        <v>38.699388970787531</v>
      </c>
      <c r="Q562" s="317">
        <v>11.300664110442884</v>
      </c>
    </row>
    <row r="563" spans="15:17" x14ac:dyDescent="0.25">
      <c r="O563" s="316">
        <v>559</v>
      </c>
      <c r="P563" s="317">
        <v>38.74532707757794</v>
      </c>
      <c r="Q563" s="317">
        <v>15.583294544618067</v>
      </c>
    </row>
    <row r="564" spans="15:17" x14ac:dyDescent="0.25">
      <c r="O564" s="316">
        <v>560</v>
      </c>
      <c r="P564" s="317">
        <v>38.784417112788049</v>
      </c>
      <c r="Q564" s="317">
        <v>27.161601745938839</v>
      </c>
    </row>
    <row r="565" spans="15:17" x14ac:dyDescent="0.25">
      <c r="O565" s="316">
        <v>561</v>
      </c>
      <c r="P565" s="317">
        <v>38.80541204902304</v>
      </c>
      <c r="Q565" s="317">
        <v>34.281067118103003</v>
      </c>
    </row>
    <row r="566" spans="15:17" x14ac:dyDescent="0.25">
      <c r="O566" s="316">
        <v>562</v>
      </c>
      <c r="P566" s="317">
        <v>38.882522682999188</v>
      </c>
      <c r="Q566" s="317">
        <v>60.953353702063922</v>
      </c>
    </row>
    <row r="567" spans="15:17" x14ac:dyDescent="0.25">
      <c r="O567" s="316">
        <v>563</v>
      </c>
      <c r="P567" s="317">
        <v>38.884030548369189</v>
      </c>
      <c r="Q567" s="317">
        <v>5.8770244474355442</v>
      </c>
    </row>
    <row r="568" spans="15:17" x14ac:dyDescent="0.25">
      <c r="O568" s="316">
        <v>564</v>
      </c>
      <c r="P568" s="317">
        <v>38.940850680949126</v>
      </c>
      <c r="Q568" s="317">
        <v>52.242574218890212</v>
      </c>
    </row>
    <row r="569" spans="15:17" x14ac:dyDescent="0.25">
      <c r="O569" s="316">
        <v>565</v>
      </c>
      <c r="P569" s="317">
        <v>38.950787342536124</v>
      </c>
      <c r="Q569" s="317">
        <v>-3.3022037533787838</v>
      </c>
    </row>
    <row r="570" spans="15:17" x14ac:dyDescent="0.25">
      <c r="O570" s="316">
        <v>566</v>
      </c>
      <c r="P570" s="317">
        <v>39.007485506696433</v>
      </c>
      <c r="Q570" s="317">
        <v>68.985573425303457</v>
      </c>
    </row>
    <row r="571" spans="15:17" x14ac:dyDescent="0.25">
      <c r="O571" s="316">
        <v>567</v>
      </c>
      <c r="P571" s="317">
        <v>39.09872297865887</v>
      </c>
      <c r="Q571" s="317">
        <v>4.1970244474355551</v>
      </c>
    </row>
    <row r="572" spans="15:17" x14ac:dyDescent="0.25">
      <c r="O572" s="316">
        <v>568</v>
      </c>
      <c r="P572" s="317">
        <v>39.179286432376337</v>
      </c>
      <c r="Q572" s="317">
        <v>71.937695421728023</v>
      </c>
    </row>
    <row r="573" spans="15:17" x14ac:dyDescent="0.25">
      <c r="O573" s="316">
        <v>569</v>
      </c>
      <c r="P573" s="317">
        <v>39.282391419203407</v>
      </c>
      <c r="Q573" s="317">
        <v>48.125499100066861</v>
      </c>
    </row>
    <row r="574" spans="15:17" x14ac:dyDescent="0.25">
      <c r="O574" s="316">
        <v>570</v>
      </c>
      <c r="P574" s="317">
        <v>39.287532116332507</v>
      </c>
      <c r="Q574" s="317">
        <v>29.031676512452165</v>
      </c>
    </row>
    <row r="575" spans="15:17" x14ac:dyDescent="0.25">
      <c r="O575" s="316">
        <v>571</v>
      </c>
      <c r="P575" s="317">
        <v>39.332704783542816</v>
      </c>
      <c r="Q575" s="317">
        <v>-55.263328626227775</v>
      </c>
    </row>
    <row r="576" spans="15:17" x14ac:dyDescent="0.25">
      <c r="O576" s="316">
        <v>572</v>
      </c>
      <c r="P576" s="317">
        <v>39.353812660051631</v>
      </c>
      <c r="Q576" s="317">
        <v>50.04483703622769</v>
      </c>
    </row>
    <row r="577" spans="15:17" x14ac:dyDescent="0.25">
      <c r="O577" s="316">
        <v>573</v>
      </c>
      <c r="P577" s="317">
        <v>39.487403221334375</v>
      </c>
      <c r="Q577" s="317">
        <v>79.644695409346866</v>
      </c>
    </row>
    <row r="578" spans="15:17" x14ac:dyDescent="0.25">
      <c r="O578" s="316">
        <v>574</v>
      </c>
      <c r="P578" s="317">
        <v>39.501856804420783</v>
      </c>
      <c r="Q578" s="317">
        <v>20.524812543898168</v>
      </c>
    </row>
    <row r="579" spans="15:17" x14ac:dyDescent="0.25">
      <c r="O579" s="316">
        <v>575</v>
      </c>
      <c r="P579" s="317">
        <v>39.511571403316083</v>
      </c>
      <c r="Q579" s="317">
        <v>30.595272111668979</v>
      </c>
    </row>
    <row r="580" spans="15:17" x14ac:dyDescent="0.25">
      <c r="O580" s="316">
        <v>576</v>
      </c>
      <c r="P580" s="317">
        <v>39.515927484843687</v>
      </c>
      <c r="Q580" s="317">
        <v>0.96644408330428178</v>
      </c>
    </row>
    <row r="581" spans="15:17" x14ac:dyDescent="0.25">
      <c r="O581" s="316">
        <v>577</v>
      </c>
      <c r="P581" s="317">
        <v>39.593026725934429</v>
      </c>
      <c r="Q581" s="317">
        <v>35.969055552706479</v>
      </c>
    </row>
    <row r="582" spans="15:17" x14ac:dyDescent="0.25">
      <c r="O582" s="316">
        <v>578</v>
      </c>
      <c r="P582" s="317">
        <v>39.64621476734051</v>
      </c>
      <c r="Q582" s="317">
        <v>-21.213467377686541</v>
      </c>
    </row>
    <row r="583" spans="15:17" x14ac:dyDescent="0.25">
      <c r="O583" s="316">
        <v>579</v>
      </c>
      <c r="P583" s="317">
        <v>39.669651711011156</v>
      </c>
      <c r="Q583" s="317">
        <v>34.442848119913933</v>
      </c>
    </row>
    <row r="584" spans="15:17" x14ac:dyDescent="0.25">
      <c r="O584" s="316">
        <v>580</v>
      </c>
      <c r="P584" s="317">
        <v>39.685015766007197</v>
      </c>
      <c r="Q584" s="317">
        <v>43.941624810704589</v>
      </c>
    </row>
    <row r="585" spans="15:17" x14ac:dyDescent="0.25">
      <c r="O585" s="316">
        <v>581</v>
      </c>
      <c r="P585" s="317">
        <v>39.834490047772022</v>
      </c>
      <c r="Q585" s="317">
        <v>3.0148874531648353</v>
      </c>
    </row>
    <row r="586" spans="15:17" x14ac:dyDescent="0.25">
      <c r="O586" s="316">
        <v>582</v>
      </c>
      <c r="P586" s="317">
        <v>39.836128746740897</v>
      </c>
      <c r="Q586" s="317">
        <v>4.4970244474355532</v>
      </c>
    </row>
    <row r="587" spans="15:17" x14ac:dyDescent="0.25">
      <c r="O587" s="316">
        <v>583</v>
      </c>
      <c r="P587" s="317">
        <v>39.870024245889319</v>
      </c>
      <c r="Q587" s="317">
        <v>43.18820476373638</v>
      </c>
    </row>
    <row r="588" spans="15:17" x14ac:dyDescent="0.25">
      <c r="O588" s="316">
        <v>584</v>
      </c>
      <c r="P588" s="317">
        <v>39.91597502224127</v>
      </c>
      <c r="Q588" s="317">
        <v>59.126847347435849</v>
      </c>
    </row>
    <row r="589" spans="15:17" x14ac:dyDescent="0.25">
      <c r="O589" s="316">
        <v>585</v>
      </c>
      <c r="P589" s="317">
        <v>39.957192003500587</v>
      </c>
      <c r="Q589" s="317">
        <v>9.3047987026220014</v>
      </c>
    </row>
    <row r="590" spans="15:17" x14ac:dyDescent="0.25">
      <c r="O590" s="316">
        <v>586</v>
      </c>
      <c r="P590" s="317">
        <v>40.065373517469141</v>
      </c>
      <c r="Q590" s="317">
        <v>56.279137856685466</v>
      </c>
    </row>
    <row r="591" spans="15:17" x14ac:dyDescent="0.25">
      <c r="O591" s="316">
        <v>587</v>
      </c>
      <c r="P591" s="317">
        <v>40.071057490536511</v>
      </c>
      <c r="Q591" s="317">
        <v>60.832332411760241</v>
      </c>
    </row>
    <row r="592" spans="15:17" x14ac:dyDescent="0.25">
      <c r="O592" s="316">
        <v>588</v>
      </c>
      <c r="P592" s="317">
        <v>40.093700066159478</v>
      </c>
      <c r="Q592" s="317">
        <v>31.692135244344041</v>
      </c>
    </row>
    <row r="593" spans="15:17" x14ac:dyDescent="0.25">
      <c r="O593" s="316">
        <v>589</v>
      </c>
      <c r="P593" s="317">
        <v>40.114034493853637</v>
      </c>
      <c r="Q593" s="317">
        <v>32.064019278009376</v>
      </c>
    </row>
    <row r="594" spans="15:17" x14ac:dyDescent="0.25">
      <c r="O594" s="316">
        <v>590</v>
      </c>
      <c r="P594" s="317">
        <v>40.201761358650543</v>
      </c>
      <c r="Q594" s="317">
        <v>32.926080338170003</v>
      </c>
    </row>
    <row r="595" spans="15:17" x14ac:dyDescent="0.25">
      <c r="O595" s="316">
        <v>591</v>
      </c>
      <c r="P595" s="317">
        <v>40.225080085094667</v>
      </c>
      <c r="Q595" s="317">
        <v>33.081452622840033</v>
      </c>
    </row>
    <row r="596" spans="15:17" x14ac:dyDescent="0.25">
      <c r="O596" s="316">
        <v>592</v>
      </c>
      <c r="P596" s="317">
        <v>40.242663873247857</v>
      </c>
      <c r="Q596" s="317">
        <v>65.58548310264959</v>
      </c>
    </row>
    <row r="597" spans="15:17" x14ac:dyDescent="0.25">
      <c r="O597" s="316">
        <v>593</v>
      </c>
      <c r="P597" s="317">
        <v>40.253178974695572</v>
      </c>
      <c r="Q597" s="317">
        <v>-26.356753158224265</v>
      </c>
    </row>
    <row r="598" spans="15:17" x14ac:dyDescent="0.25">
      <c r="O598" s="316">
        <v>594</v>
      </c>
      <c r="P598" s="317">
        <v>40.352850455547006</v>
      </c>
      <c r="Q598" s="317">
        <v>71.522965730284739</v>
      </c>
    </row>
    <row r="599" spans="15:17" x14ac:dyDescent="0.25">
      <c r="O599" s="316">
        <v>595</v>
      </c>
      <c r="P599" s="317">
        <v>40.571954719627229</v>
      </c>
      <c r="Q599" s="317">
        <v>33.176308016049475</v>
      </c>
    </row>
    <row r="600" spans="15:17" x14ac:dyDescent="0.25">
      <c r="O600" s="316">
        <v>596</v>
      </c>
      <c r="P600" s="317">
        <v>40.716390109431039</v>
      </c>
      <c r="Q600" s="317">
        <v>38.091483078722781</v>
      </c>
    </row>
    <row r="601" spans="15:17" x14ac:dyDescent="0.25">
      <c r="O601" s="316">
        <v>597</v>
      </c>
      <c r="P601" s="317">
        <v>40.72390945621963</v>
      </c>
      <c r="Q601" s="317">
        <v>48.864289199653896</v>
      </c>
    </row>
    <row r="602" spans="15:17" x14ac:dyDescent="0.25">
      <c r="O602" s="316">
        <v>598</v>
      </c>
      <c r="P602" s="317">
        <v>40.753685267481373</v>
      </c>
      <c r="Q602" s="317">
        <v>49.684957669846177</v>
      </c>
    </row>
    <row r="603" spans="15:17" x14ac:dyDescent="0.25">
      <c r="O603" s="316">
        <v>599</v>
      </c>
      <c r="P603" s="317">
        <v>40.775127304663442</v>
      </c>
      <c r="Q603" s="317">
        <v>62.455004842825758</v>
      </c>
    </row>
    <row r="604" spans="15:17" x14ac:dyDescent="0.25">
      <c r="O604" s="316">
        <v>600</v>
      </c>
      <c r="P604" s="317">
        <v>40.820779730608407</v>
      </c>
      <c r="Q604" s="317">
        <v>65.221428406609249</v>
      </c>
    </row>
    <row r="605" spans="15:17" x14ac:dyDescent="0.25">
      <c r="O605" s="316">
        <v>601</v>
      </c>
      <c r="P605" s="317">
        <v>40.820906631068354</v>
      </c>
      <c r="Q605" s="317">
        <v>37.070340175515852</v>
      </c>
    </row>
    <row r="606" spans="15:17" x14ac:dyDescent="0.25">
      <c r="O606" s="316">
        <v>602</v>
      </c>
      <c r="P606" s="317">
        <v>40.845786982737593</v>
      </c>
      <c r="Q606" s="317">
        <v>64.418270248681409</v>
      </c>
    </row>
    <row r="607" spans="15:17" x14ac:dyDescent="0.25">
      <c r="O607" s="316">
        <v>603</v>
      </c>
      <c r="P607" s="317">
        <v>40.902254768104449</v>
      </c>
      <c r="Q607" s="317">
        <v>5.6970244474355454</v>
      </c>
    </row>
    <row r="608" spans="15:17" x14ac:dyDescent="0.25">
      <c r="O608" s="316">
        <v>604</v>
      </c>
      <c r="P608" s="317">
        <v>40.961984444859461</v>
      </c>
      <c r="Q608" s="317">
        <v>19.964812543898166</v>
      </c>
    </row>
    <row r="609" spans="15:17" x14ac:dyDescent="0.25">
      <c r="O609" s="316">
        <v>605</v>
      </c>
      <c r="P609" s="317">
        <v>41.046981315819245</v>
      </c>
      <c r="Q609" s="317">
        <v>3.9570244474355567</v>
      </c>
    </row>
    <row r="610" spans="15:17" x14ac:dyDescent="0.25">
      <c r="O610" s="316">
        <v>606</v>
      </c>
      <c r="P610" s="317">
        <v>41.063224486725161</v>
      </c>
      <c r="Q610" s="317">
        <v>25.586986787369469</v>
      </c>
    </row>
    <row r="611" spans="15:17" x14ac:dyDescent="0.25">
      <c r="O611" s="316">
        <v>607</v>
      </c>
      <c r="P611" s="317">
        <v>41.137544545902962</v>
      </c>
      <c r="Q611" s="317">
        <v>28.019530347855273</v>
      </c>
    </row>
    <row r="612" spans="15:17" x14ac:dyDescent="0.25">
      <c r="O612" s="316">
        <v>608</v>
      </c>
      <c r="P612" s="317">
        <v>41.209925254444173</v>
      </c>
      <c r="Q612" s="317">
        <v>37.448021206266105</v>
      </c>
    </row>
    <row r="613" spans="15:17" x14ac:dyDescent="0.25">
      <c r="O613" s="316">
        <v>609</v>
      </c>
      <c r="P613" s="317">
        <v>41.211784587907232</v>
      </c>
      <c r="Q613" s="317">
        <v>59.751510124259767</v>
      </c>
    </row>
    <row r="614" spans="15:17" x14ac:dyDescent="0.25">
      <c r="O614" s="316">
        <v>610</v>
      </c>
      <c r="P614" s="317">
        <v>41.258536569509211</v>
      </c>
      <c r="Q614" s="317">
        <v>34.278202615771498</v>
      </c>
    </row>
    <row r="615" spans="15:17" x14ac:dyDescent="0.25">
      <c r="O615" s="316">
        <v>611</v>
      </c>
      <c r="P615" s="317">
        <v>41.275785475591938</v>
      </c>
      <c r="Q615" s="317">
        <v>5.9970244474355434</v>
      </c>
    </row>
    <row r="616" spans="15:17" x14ac:dyDescent="0.25">
      <c r="O616" s="316">
        <v>612</v>
      </c>
      <c r="P616" s="317">
        <v>41.302608751271613</v>
      </c>
      <c r="Q616" s="317">
        <v>4.9770244474355501</v>
      </c>
    </row>
    <row r="617" spans="15:17" x14ac:dyDescent="0.25">
      <c r="O617" s="316">
        <v>613</v>
      </c>
      <c r="P617" s="317">
        <v>41.303987769651826</v>
      </c>
      <c r="Q617" s="317">
        <v>47.392740927279434</v>
      </c>
    </row>
    <row r="618" spans="15:17" x14ac:dyDescent="0.25">
      <c r="O618" s="316">
        <v>614</v>
      </c>
      <c r="P618" s="317">
        <v>41.325104573286715</v>
      </c>
      <c r="Q618" s="317">
        <v>32.263899169914431</v>
      </c>
    </row>
    <row r="619" spans="15:17" x14ac:dyDescent="0.25">
      <c r="O619" s="316">
        <v>615</v>
      </c>
      <c r="P619" s="317">
        <v>41.339033540522365</v>
      </c>
      <c r="Q619" s="317">
        <v>53.950026581844355</v>
      </c>
    </row>
    <row r="620" spans="15:17" x14ac:dyDescent="0.25">
      <c r="O620" s="316">
        <v>616</v>
      </c>
      <c r="P620" s="317">
        <v>41.396265655147836</v>
      </c>
      <c r="Q620" s="317">
        <v>63.431496885482545</v>
      </c>
    </row>
    <row r="621" spans="15:17" x14ac:dyDescent="0.25">
      <c r="O621" s="316">
        <v>617</v>
      </c>
      <c r="P621" s="317">
        <v>41.430733523928311</v>
      </c>
      <c r="Q621" s="317">
        <v>53.288243066651056</v>
      </c>
    </row>
    <row r="622" spans="15:17" x14ac:dyDescent="0.25">
      <c r="O622" s="316">
        <v>618</v>
      </c>
      <c r="P622" s="317">
        <v>41.460233970150256</v>
      </c>
      <c r="Q622" s="317">
        <v>54.55624118070854</v>
      </c>
    </row>
    <row r="623" spans="15:17" x14ac:dyDescent="0.25">
      <c r="O623" s="316">
        <v>619</v>
      </c>
      <c r="P623" s="317">
        <v>41.464642132160904</v>
      </c>
      <c r="Q623" s="317">
        <v>50.28570199827962</v>
      </c>
    </row>
    <row r="624" spans="15:17" x14ac:dyDescent="0.25">
      <c r="O624" s="316">
        <v>620</v>
      </c>
      <c r="P624" s="317">
        <v>41.533490149581233</v>
      </c>
      <c r="Q624" s="317">
        <v>56.25425229875308</v>
      </c>
    </row>
    <row r="625" spans="15:17" x14ac:dyDescent="0.25">
      <c r="O625" s="316">
        <v>621</v>
      </c>
      <c r="P625" s="317">
        <v>41.561395377871399</v>
      </c>
      <c r="Q625" s="317">
        <v>42.595561679454619</v>
      </c>
    </row>
    <row r="626" spans="15:17" x14ac:dyDescent="0.25">
      <c r="O626" s="316">
        <v>622</v>
      </c>
      <c r="P626" s="317">
        <v>41.604819748992881</v>
      </c>
      <c r="Q626" s="317">
        <v>29.684090087746345</v>
      </c>
    </row>
    <row r="627" spans="15:17" x14ac:dyDescent="0.25">
      <c r="O627" s="316">
        <v>623</v>
      </c>
      <c r="P627" s="317">
        <v>41.649007736322545</v>
      </c>
      <c r="Q627" s="317">
        <v>63.63809584547672</v>
      </c>
    </row>
    <row r="628" spans="15:17" x14ac:dyDescent="0.25">
      <c r="O628" s="316">
        <v>624</v>
      </c>
      <c r="P628" s="317">
        <v>41.656027272749405</v>
      </c>
      <c r="Q628" s="317">
        <v>39.055651090616777</v>
      </c>
    </row>
    <row r="629" spans="15:17" x14ac:dyDescent="0.25">
      <c r="O629" s="316">
        <v>625</v>
      </c>
      <c r="P629" s="317">
        <v>41.669317539523028</v>
      </c>
      <c r="Q629" s="317">
        <v>4.377024447435554</v>
      </c>
    </row>
    <row r="630" spans="15:17" x14ac:dyDescent="0.25">
      <c r="O630" s="316">
        <v>626</v>
      </c>
      <c r="P630" s="317">
        <v>41.75865595384041</v>
      </c>
      <c r="Q630" s="317">
        <v>29.165347595685184</v>
      </c>
    </row>
    <row r="631" spans="15:17" x14ac:dyDescent="0.25">
      <c r="O631" s="316">
        <v>627</v>
      </c>
      <c r="P631" s="317">
        <v>41.766154510849425</v>
      </c>
      <c r="Q631" s="317">
        <v>16.261486876631285</v>
      </c>
    </row>
    <row r="632" spans="15:17" x14ac:dyDescent="0.25">
      <c r="O632" s="316">
        <v>628</v>
      </c>
      <c r="P632" s="317">
        <v>41.811024466093961</v>
      </c>
      <c r="Q632" s="317">
        <v>23.184812543898179</v>
      </c>
    </row>
    <row r="633" spans="15:17" x14ac:dyDescent="0.25">
      <c r="O633" s="316">
        <v>629</v>
      </c>
      <c r="P633" s="317">
        <v>41.898493407581213</v>
      </c>
      <c r="Q633" s="317">
        <v>40.49780472040743</v>
      </c>
    </row>
    <row r="634" spans="15:17" x14ac:dyDescent="0.25">
      <c r="O634" s="316">
        <v>630</v>
      </c>
      <c r="P634" s="317">
        <v>41.908354084665838</v>
      </c>
      <c r="Q634" s="317">
        <v>68.176553202036729</v>
      </c>
    </row>
    <row r="635" spans="15:17" x14ac:dyDescent="0.25">
      <c r="O635" s="316">
        <v>631</v>
      </c>
      <c r="P635" s="317">
        <v>41.908866862774822</v>
      </c>
      <c r="Q635" s="317">
        <v>47.60014257768735</v>
      </c>
    </row>
    <row r="636" spans="15:17" x14ac:dyDescent="0.25">
      <c r="O636" s="316">
        <v>632</v>
      </c>
      <c r="P636" s="317">
        <v>41.938902242811274</v>
      </c>
      <c r="Q636" s="317">
        <v>39.106397295015519</v>
      </c>
    </row>
    <row r="637" spans="15:17" x14ac:dyDescent="0.25">
      <c r="O637" s="316">
        <v>633</v>
      </c>
      <c r="P637" s="317">
        <v>42.043210822666758</v>
      </c>
      <c r="Q637" s="317">
        <v>56.513045393421123</v>
      </c>
    </row>
    <row r="638" spans="15:17" x14ac:dyDescent="0.25">
      <c r="O638" s="316">
        <v>634</v>
      </c>
      <c r="P638" s="317">
        <v>42.046326001955485</v>
      </c>
      <c r="Q638" s="317">
        <v>7.8785991681998535</v>
      </c>
    </row>
    <row r="639" spans="15:17" x14ac:dyDescent="0.25">
      <c r="O639" s="316">
        <v>635</v>
      </c>
      <c r="P639" s="317">
        <v>42.09786977460697</v>
      </c>
      <c r="Q639" s="317">
        <v>23.254812543898179</v>
      </c>
    </row>
    <row r="640" spans="15:17" x14ac:dyDescent="0.25">
      <c r="O640" s="316">
        <v>636</v>
      </c>
      <c r="P640" s="317">
        <v>42.098548192407911</v>
      </c>
      <c r="Q640" s="317">
        <v>31.645562741748858</v>
      </c>
    </row>
    <row r="641" spans="15:17" x14ac:dyDescent="0.25">
      <c r="O641" s="316">
        <v>637</v>
      </c>
      <c r="P641" s="317">
        <v>42.104180824166598</v>
      </c>
      <c r="Q641" s="317">
        <v>36.422843908569959</v>
      </c>
    </row>
    <row r="642" spans="15:17" x14ac:dyDescent="0.25">
      <c r="O642" s="316">
        <v>638</v>
      </c>
      <c r="P642" s="317">
        <v>42.122998395681741</v>
      </c>
      <c r="Q642" s="317">
        <v>47.28757113079871</v>
      </c>
    </row>
    <row r="643" spans="15:17" x14ac:dyDescent="0.25">
      <c r="O643" s="316">
        <v>639</v>
      </c>
      <c r="P643" s="317">
        <v>42.156987190921285</v>
      </c>
      <c r="Q643" s="317">
        <v>57.510751058206246</v>
      </c>
    </row>
    <row r="644" spans="15:17" x14ac:dyDescent="0.25">
      <c r="O644" s="316">
        <v>640</v>
      </c>
      <c r="P644" s="317">
        <v>42.310532568589728</v>
      </c>
      <c r="Q644" s="317">
        <v>74.061672485275764</v>
      </c>
    </row>
    <row r="645" spans="15:17" x14ac:dyDescent="0.25">
      <c r="O645" s="316">
        <v>641</v>
      </c>
      <c r="P645" s="317">
        <v>42.332126159928251</v>
      </c>
      <c r="Q645" s="317">
        <v>38.316061772901364</v>
      </c>
    </row>
    <row r="646" spans="15:17" x14ac:dyDescent="0.25">
      <c r="O646" s="316">
        <v>642</v>
      </c>
      <c r="P646" s="317">
        <v>42.377598498762232</v>
      </c>
      <c r="Q646" s="317">
        <v>50.927847016187386</v>
      </c>
    </row>
    <row r="647" spans="15:17" x14ac:dyDescent="0.25">
      <c r="O647" s="316">
        <v>643</v>
      </c>
      <c r="P647" s="317">
        <v>42.402506899534977</v>
      </c>
      <c r="Q647" s="317">
        <v>17.506538341504456</v>
      </c>
    </row>
    <row r="648" spans="15:17" x14ac:dyDescent="0.25">
      <c r="O648" s="316">
        <v>644</v>
      </c>
      <c r="P648" s="317">
        <v>42.429423542133215</v>
      </c>
      <c r="Q648" s="317">
        <v>41.133534448090884</v>
      </c>
    </row>
    <row r="649" spans="15:17" x14ac:dyDescent="0.25">
      <c r="O649" s="316">
        <v>645</v>
      </c>
      <c r="P649" s="317">
        <v>42.53858827036089</v>
      </c>
      <c r="Q649" s="317">
        <v>81.348359216403793</v>
      </c>
    </row>
    <row r="650" spans="15:17" x14ac:dyDescent="0.25">
      <c r="O650" s="316">
        <v>646</v>
      </c>
      <c r="P650" s="317">
        <v>42.641403274770447</v>
      </c>
      <c r="Q650" s="317">
        <v>31.960411276522414</v>
      </c>
    </row>
    <row r="651" spans="15:17" x14ac:dyDescent="0.25">
      <c r="O651" s="316">
        <v>647</v>
      </c>
      <c r="P651" s="317">
        <v>42.735382546189932</v>
      </c>
      <c r="Q651" s="317">
        <v>41.758750717606105</v>
      </c>
    </row>
    <row r="652" spans="15:17" x14ac:dyDescent="0.25">
      <c r="O652" s="316">
        <v>648</v>
      </c>
      <c r="P652" s="317">
        <v>42.75196803522995</v>
      </c>
      <c r="Q652" s="317">
        <v>33.112473633826795</v>
      </c>
    </row>
    <row r="653" spans="15:17" x14ac:dyDescent="0.25">
      <c r="O653" s="316">
        <v>649</v>
      </c>
      <c r="P653" s="317">
        <v>42.829387226351756</v>
      </c>
      <c r="Q653" s="317">
        <v>54.324977761310208</v>
      </c>
    </row>
    <row r="654" spans="15:17" x14ac:dyDescent="0.25">
      <c r="O654" s="316">
        <v>650</v>
      </c>
      <c r="P654" s="317">
        <v>42.831921646440314</v>
      </c>
      <c r="Q654" s="317">
        <v>59.943849864421857</v>
      </c>
    </row>
    <row r="655" spans="15:17" x14ac:dyDescent="0.25">
      <c r="O655" s="316">
        <v>651</v>
      </c>
      <c r="P655" s="317">
        <v>42.975292927723714</v>
      </c>
      <c r="Q655" s="317">
        <v>0.34391637370384487</v>
      </c>
    </row>
    <row r="656" spans="15:17" x14ac:dyDescent="0.25">
      <c r="O656" s="316">
        <v>652</v>
      </c>
      <c r="P656" s="317">
        <v>42.985358002408901</v>
      </c>
      <c r="Q656" s="317">
        <v>33.262976544279816</v>
      </c>
    </row>
    <row r="657" spans="15:17" x14ac:dyDescent="0.25">
      <c r="O657" s="316">
        <v>653</v>
      </c>
      <c r="P657" s="317">
        <v>43.06598874025552</v>
      </c>
      <c r="Q657" s="317">
        <v>39.32932728923889</v>
      </c>
    </row>
    <row r="658" spans="15:17" x14ac:dyDescent="0.25">
      <c r="O658" s="316">
        <v>654</v>
      </c>
      <c r="P658" s="317">
        <v>43.06763045765728</v>
      </c>
      <c r="Q658" s="317">
        <v>48.708051380302578</v>
      </c>
    </row>
    <row r="659" spans="15:17" x14ac:dyDescent="0.25">
      <c r="O659" s="316">
        <v>655</v>
      </c>
      <c r="P659" s="317">
        <v>43.076564138803981</v>
      </c>
      <c r="Q659" s="317">
        <v>21.434812543898172</v>
      </c>
    </row>
    <row r="660" spans="15:17" x14ac:dyDescent="0.25">
      <c r="O660" s="316">
        <v>656</v>
      </c>
      <c r="P660" s="317">
        <v>43.110378074891969</v>
      </c>
      <c r="Q660" s="317">
        <v>57.373185876373071</v>
      </c>
    </row>
    <row r="661" spans="15:17" x14ac:dyDescent="0.25">
      <c r="O661" s="316">
        <v>657</v>
      </c>
      <c r="P661" s="317">
        <v>43.138253907870194</v>
      </c>
      <c r="Q661" s="317">
        <v>62.787859896467282</v>
      </c>
    </row>
    <row r="662" spans="15:17" x14ac:dyDescent="0.25">
      <c r="O662" s="316">
        <v>658</v>
      </c>
      <c r="P662" s="317">
        <v>43.193614965956961</v>
      </c>
      <c r="Q662" s="317">
        <v>4.2570244474355547</v>
      </c>
    </row>
    <row r="663" spans="15:17" x14ac:dyDescent="0.25">
      <c r="O663" s="316">
        <v>659</v>
      </c>
      <c r="P663" s="317">
        <v>43.215976181232207</v>
      </c>
      <c r="Q663" s="317">
        <v>61.386057243865835</v>
      </c>
    </row>
    <row r="664" spans="15:17" x14ac:dyDescent="0.25">
      <c r="O664" s="316">
        <v>660</v>
      </c>
      <c r="P664" s="317">
        <v>43.235560829208843</v>
      </c>
      <c r="Q664" s="317">
        <v>41.200856876024758</v>
      </c>
    </row>
    <row r="665" spans="15:17" x14ac:dyDescent="0.25">
      <c r="O665" s="316">
        <v>661</v>
      </c>
      <c r="P665" s="317">
        <v>43.256265415299552</v>
      </c>
      <c r="Q665" s="317">
        <v>37.190165423364213</v>
      </c>
    </row>
    <row r="666" spans="15:17" x14ac:dyDescent="0.25">
      <c r="O666" s="316">
        <v>662</v>
      </c>
      <c r="P666" s="317">
        <v>43.257412684214835</v>
      </c>
      <c r="Q666" s="317">
        <v>15.019220948769892</v>
      </c>
    </row>
    <row r="667" spans="15:17" x14ac:dyDescent="0.25">
      <c r="O667" s="316">
        <v>663</v>
      </c>
      <c r="P667" s="317">
        <v>43.352956134869302</v>
      </c>
      <c r="Q667" s="317">
        <v>65.07585840226227</v>
      </c>
    </row>
    <row r="668" spans="15:17" x14ac:dyDescent="0.25">
      <c r="O668" s="316">
        <v>664</v>
      </c>
      <c r="P668" s="317">
        <v>43.354626374920883</v>
      </c>
      <c r="Q668" s="317">
        <v>69.872394991397073</v>
      </c>
    </row>
    <row r="669" spans="15:17" x14ac:dyDescent="0.25">
      <c r="O669" s="316">
        <v>665</v>
      </c>
      <c r="P669" s="317">
        <v>43.360934486715493</v>
      </c>
      <c r="Q669" s="317">
        <v>48.024423531305516</v>
      </c>
    </row>
    <row r="670" spans="15:17" x14ac:dyDescent="0.25">
      <c r="O670" s="316">
        <v>666</v>
      </c>
      <c r="P670" s="317">
        <v>43.371927791009057</v>
      </c>
      <c r="Q670" s="317">
        <v>9.2097671566877288</v>
      </c>
    </row>
    <row r="671" spans="15:17" x14ac:dyDescent="0.25">
      <c r="O671" s="316">
        <v>667</v>
      </c>
      <c r="P671" s="317">
        <v>43.389750829282441</v>
      </c>
      <c r="Q671" s="317">
        <v>45.294211075042789</v>
      </c>
    </row>
    <row r="672" spans="15:17" x14ac:dyDescent="0.25">
      <c r="O672" s="316">
        <v>668</v>
      </c>
      <c r="P672" s="317">
        <v>43.391664232555968</v>
      </c>
      <c r="Q672" s="317">
        <v>49.861511628986264</v>
      </c>
    </row>
    <row r="673" spans="15:17" x14ac:dyDescent="0.25">
      <c r="O673" s="316">
        <v>669</v>
      </c>
      <c r="P673" s="317">
        <v>43.441866511575512</v>
      </c>
      <c r="Q673" s="317">
        <v>52.343772421987111</v>
      </c>
    </row>
    <row r="674" spans="15:17" x14ac:dyDescent="0.25">
      <c r="O674" s="316">
        <v>670</v>
      </c>
      <c r="P674" s="317">
        <v>43.446401703413983</v>
      </c>
      <c r="Q674" s="317">
        <v>21.644812543898173</v>
      </c>
    </row>
    <row r="675" spans="15:17" x14ac:dyDescent="0.25">
      <c r="O675" s="316">
        <v>671</v>
      </c>
      <c r="P675" s="317">
        <v>43.490141478187574</v>
      </c>
      <c r="Q675" s="317">
        <v>27.381685732035578</v>
      </c>
    </row>
    <row r="676" spans="15:17" x14ac:dyDescent="0.25">
      <c r="O676" s="316">
        <v>672</v>
      </c>
      <c r="P676" s="317">
        <v>43.512752490630504</v>
      </c>
      <c r="Q676" s="317">
        <v>14.655274131305305</v>
      </c>
    </row>
    <row r="677" spans="15:17" x14ac:dyDescent="0.25">
      <c r="O677" s="316">
        <v>673</v>
      </c>
      <c r="P677" s="317">
        <v>43.551051851379725</v>
      </c>
      <c r="Q677" s="317">
        <v>-19.811184573956609</v>
      </c>
    </row>
    <row r="678" spans="15:17" x14ac:dyDescent="0.25">
      <c r="O678" s="316">
        <v>674</v>
      </c>
      <c r="P678" s="317">
        <v>43.563433011771515</v>
      </c>
      <c r="Q678" s="317">
        <v>55.309236634585247</v>
      </c>
    </row>
    <row r="679" spans="15:17" x14ac:dyDescent="0.25">
      <c r="O679" s="316">
        <v>675</v>
      </c>
      <c r="P679" s="317">
        <v>43.586493189971463</v>
      </c>
      <c r="Q679" s="317">
        <v>33.802098652550825</v>
      </c>
    </row>
    <row r="680" spans="15:17" x14ac:dyDescent="0.25">
      <c r="O680" s="316">
        <v>676</v>
      </c>
      <c r="P680" s="317">
        <v>43.595671949356777</v>
      </c>
      <c r="Q680" s="317">
        <v>43.628699929567901</v>
      </c>
    </row>
    <row r="681" spans="15:17" x14ac:dyDescent="0.25">
      <c r="O681" s="316">
        <v>677</v>
      </c>
      <c r="P681" s="317">
        <v>43.63701388743457</v>
      </c>
      <c r="Q681" s="317">
        <v>48.202600488180593</v>
      </c>
    </row>
    <row r="682" spans="15:17" x14ac:dyDescent="0.25">
      <c r="O682" s="316">
        <v>678</v>
      </c>
      <c r="P682" s="317">
        <v>43.687296364197813</v>
      </c>
      <c r="Q682" s="317">
        <v>14.855483236829093</v>
      </c>
    </row>
    <row r="683" spans="15:17" x14ac:dyDescent="0.25">
      <c r="O683" s="316">
        <v>679</v>
      </c>
      <c r="P683" s="317">
        <v>43.764967368219409</v>
      </c>
      <c r="Q683" s="317">
        <v>34.587725531802548</v>
      </c>
    </row>
    <row r="684" spans="15:17" x14ac:dyDescent="0.25">
      <c r="O684" s="316">
        <v>680</v>
      </c>
      <c r="P684" s="317">
        <v>43.804403448642219</v>
      </c>
      <c r="Q684" s="317">
        <v>11.541177299592359</v>
      </c>
    </row>
    <row r="685" spans="15:17" x14ac:dyDescent="0.25">
      <c r="O685" s="316">
        <v>681</v>
      </c>
      <c r="P685" s="317">
        <v>43.852503180011659</v>
      </c>
      <c r="Q685" s="317">
        <v>32.091115722692571</v>
      </c>
    </row>
    <row r="686" spans="15:17" x14ac:dyDescent="0.25">
      <c r="O686" s="316">
        <v>682</v>
      </c>
      <c r="P686" s="317">
        <v>43.915203818576636</v>
      </c>
      <c r="Q686" s="317">
        <v>58.747341515568898</v>
      </c>
    </row>
    <row r="687" spans="15:17" x14ac:dyDescent="0.25">
      <c r="O687" s="316">
        <v>683</v>
      </c>
      <c r="P687" s="317">
        <v>44.003901262689929</v>
      </c>
      <c r="Q687" s="317">
        <v>20.594812543898168</v>
      </c>
    </row>
    <row r="688" spans="15:17" x14ac:dyDescent="0.25">
      <c r="O688" s="316">
        <v>684</v>
      </c>
      <c r="P688" s="317">
        <v>44.030502586049096</v>
      </c>
      <c r="Q688" s="317">
        <v>13.735538142039678</v>
      </c>
    </row>
    <row r="689" spans="15:17" x14ac:dyDescent="0.25">
      <c r="O689" s="316">
        <v>685</v>
      </c>
      <c r="P689" s="317">
        <v>44.112901648872814</v>
      </c>
      <c r="Q689" s="317">
        <v>45.516413504182289</v>
      </c>
    </row>
    <row r="690" spans="15:17" x14ac:dyDescent="0.25">
      <c r="O690" s="316">
        <v>686</v>
      </c>
      <c r="P690" s="317">
        <v>44.122919556742389</v>
      </c>
      <c r="Q690" s="317">
        <v>59.23260366494808</v>
      </c>
    </row>
    <row r="691" spans="15:17" x14ac:dyDescent="0.25">
      <c r="O691" s="316">
        <v>687</v>
      </c>
      <c r="P691" s="317">
        <v>44.170029766932196</v>
      </c>
      <c r="Q691" s="317">
        <v>4.0770244474355559</v>
      </c>
    </row>
    <row r="692" spans="15:17" x14ac:dyDescent="0.25">
      <c r="O692" s="316">
        <v>688</v>
      </c>
      <c r="P692" s="317">
        <v>44.216086745272989</v>
      </c>
      <c r="Q692" s="317">
        <v>5.5770244474355462</v>
      </c>
    </row>
    <row r="693" spans="15:17" x14ac:dyDescent="0.25">
      <c r="O693" s="316">
        <v>689</v>
      </c>
      <c r="P693" s="317">
        <v>44.216930270533055</v>
      </c>
      <c r="Q693" s="317">
        <v>75.245929464104336</v>
      </c>
    </row>
    <row r="694" spans="15:17" x14ac:dyDescent="0.25">
      <c r="O694" s="316">
        <v>690</v>
      </c>
      <c r="P694" s="317">
        <v>44.27940582516166</v>
      </c>
      <c r="Q694" s="317">
        <v>64.885676460852238</v>
      </c>
    </row>
    <row r="695" spans="15:17" x14ac:dyDescent="0.25">
      <c r="O695" s="316">
        <v>691</v>
      </c>
      <c r="P695" s="317">
        <v>44.28823778240271</v>
      </c>
      <c r="Q695" s="317">
        <v>29.840276179866272</v>
      </c>
    </row>
    <row r="696" spans="15:17" x14ac:dyDescent="0.25">
      <c r="O696" s="316">
        <v>692</v>
      </c>
      <c r="P696" s="317">
        <v>44.306047816214779</v>
      </c>
      <c r="Q696" s="317">
        <v>37.039375127282625</v>
      </c>
    </row>
    <row r="697" spans="15:17" x14ac:dyDescent="0.25">
      <c r="O697" s="316">
        <v>693</v>
      </c>
      <c r="P697" s="317">
        <v>44.307671112151993</v>
      </c>
      <c r="Q697" s="317">
        <v>44.237385124859806</v>
      </c>
    </row>
    <row r="698" spans="15:17" x14ac:dyDescent="0.25">
      <c r="O698" s="316">
        <v>694</v>
      </c>
      <c r="P698" s="317">
        <v>44.330153697720625</v>
      </c>
      <c r="Q698" s="317">
        <v>18.60198207400488</v>
      </c>
    </row>
    <row r="699" spans="15:17" x14ac:dyDescent="0.25">
      <c r="O699" s="316">
        <v>695</v>
      </c>
      <c r="P699" s="317">
        <v>44.331247250883798</v>
      </c>
      <c r="Q699" s="317">
        <v>22.274812543898175</v>
      </c>
    </row>
    <row r="700" spans="15:17" x14ac:dyDescent="0.25">
      <c r="O700" s="316">
        <v>696</v>
      </c>
      <c r="P700" s="317">
        <v>44.369040791035069</v>
      </c>
      <c r="Q700" s="317">
        <v>33.833114807582803</v>
      </c>
    </row>
    <row r="701" spans="15:17" x14ac:dyDescent="0.25">
      <c r="O701" s="316">
        <v>697</v>
      </c>
      <c r="P701" s="317">
        <v>44.403923764435206</v>
      </c>
      <c r="Q701" s="317">
        <v>27.749126026676759</v>
      </c>
    </row>
    <row r="702" spans="15:17" x14ac:dyDescent="0.25">
      <c r="O702" s="316">
        <v>698</v>
      </c>
      <c r="P702" s="317">
        <v>44.423495693124067</v>
      </c>
      <c r="Q702" s="317">
        <v>28.121874082149485</v>
      </c>
    </row>
    <row r="703" spans="15:17" x14ac:dyDescent="0.25">
      <c r="O703" s="316">
        <v>699</v>
      </c>
      <c r="P703" s="317">
        <v>44.451439091173853</v>
      </c>
      <c r="Q703" s="317">
        <v>31.477168350530654</v>
      </c>
    </row>
    <row r="704" spans="15:17" x14ac:dyDescent="0.25">
      <c r="O704" s="316">
        <v>700</v>
      </c>
      <c r="P704" s="317">
        <v>44.503544174912825</v>
      </c>
      <c r="Q704" s="317">
        <v>35.92871331784832</v>
      </c>
    </row>
    <row r="705" spans="15:17" x14ac:dyDescent="0.25">
      <c r="O705" s="316">
        <v>701</v>
      </c>
      <c r="P705" s="317">
        <v>44.547442152386033</v>
      </c>
      <c r="Q705" s="317">
        <v>85.680320301924979</v>
      </c>
    </row>
    <row r="706" spans="15:17" x14ac:dyDescent="0.25">
      <c r="O706" s="316">
        <v>702</v>
      </c>
      <c r="P706" s="317">
        <v>44.56551609381755</v>
      </c>
      <c r="Q706" s="317">
        <v>50.428049680587904</v>
      </c>
    </row>
    <row r="707" spans="15:17" x14ac:dyDescent="0.25">
      <c r="O707" s="316">
        <v>703</v>
      </c>
      <c r="P707" s="317">
        <v>44.603191221421397</v>
      </c>
      <c r="Q707" s="317">
        <v>57.171188531809022</v>
      </c>
    </row>
    <row r="708" spans="15:17" x14ac:dyDescent="0.25">
      <c r="O708" s="316">
        <v>704</v>
      </c>
      <c r="P708" s="317">
        <v>44.68605563223894</v>
      </c>
      <c r="Q708" s="317">
        <v>21.01481254389817</v>
      </c>
    </row>
    <row r="709" spans="15:17" x14ac:dyDescent="0.25">
      <c r="O709" s="316">
        <v>705</v>
      </c>
      <c r="P709" s="317">
        <v>44.777083458870642</v>
      </c>
      <c r="Q709" s="317">
        <v>36.381125313970443</v>
      </c>
    </row>
    <row r="710" spans="15:17" x14ac:dyDescent="0.25">
      <c r="O710" s="316">
        <v>706</v>
      </c>
      <c r="P710" s="317">
        <v>44.777800903724298</v>
      </c>
      <c r="Q710" s="317">
        <v>39.21975640892714</v>
      </c>
    </row>
    <row r="711" spans="15:17" x14ac:dyDescent="0.25">
      <c r="O711" s="316">
        <v>707</v>
      </c>
      <c r="P711" s="317">
        <v>44.848338488056228</v>
      </c>
      <c r="Q711" s="317">
        <v>50.177838879135621</v>
      </c>
    </row>
    <row r="712" spans="15:17" x14ac:dyDescent="0.25">
      <c r="O712" s="316">
        <v>708</v>
      </c>
      <c r="P712" s="317">
        <v>44.853246475843719</v>
      </c>
      <c r="Q712" s="317">
        <v>68.75384267073261</v>
      </c>
    </row>
    <row r="713" spans="15:17" x14ac:dyDescent="0.25">
      <c r="O713" s="316">
        <v>709</v>
      </c>
      <c r="P713" s="317">
        <v>44.889499438924638</v>
      </c>
      <c r="Q713" s="317">
        <v>-6.0143400737315673</v>
      </c>
    </row>
    <row r="714" spans="15:17" x14ac:dyDescent="0.25">
      <c r="O714" s="316">
        <v>710</v>
      </c>
      <c r="P714" s="317">
        <v>44.961778915005844</v>
      </c>
      <c r="Q714" s="317">
        <v>5.9370244474355438</v>
      </c>
    </row>
    <row r="715" spans="15:17" x14ac:dyDescent="0.25">
      <c r="O715" s="316">
        <v>711</v>
      </c>
      <c r="P715" s="317">
        <v>45.042180560492675</v>
      </c>
      <c r="Q715" s="317">
        <v>6.1170244474355426</v>
      </c>
    </row>
    <row r="716" spans="15:17" x14ac:dyDescent="0.25">
      <c r="O716" s="316">
        <v>712</v>
      </c>
      <c r="P716" s="317">
        <v>45.089764966092275</v>
      </c>
      <c r="Q716" s="317">
        <v>14.548456571252164</v>
      </c>
    </row>
    <row r="717" spans="15:17" x14ac:dyDescent="0.25">
      <c r="O717" s="316">
        <v>713</v>
      </c>
      <c r="P717" s="317">
        <v>45.12019933839894</v>
      </c>
      <c r="Q717" s="317">
        <v>36.50897268220745</v>
      </c>
    </row>
    <row r="718" spans="15:17" x14ac:dyDescent="0.25">
      <c r="O718" s="316">
        <v>714</v>
      </c>
      <c r="P718" s="317">
        <v>45.136983245542304</v>
      </c>
      <c r="Q718" s="317">
        <v>5.8170244474355446</v>
      </c>
    </row>
    <row r="719" spans="15:17" x14ac:dyDescent="0.25">
      <c r="O719" s="316">
        <v>715</v>
      </c>
      <c r="P719" s="317">
        <v>45.171153852115708</v>
      </c>
      <c r="Q719" s="317">
        <v>15.108419226966475</v>
      </c>
    </row>
    <row r="720" spans="15:17" x14ac:dyDescent="0.25">
      <c r="O720" s="316">
        <v>716</v>
      </c>
      <c r="P720" s="317">
        <v>45.178492682634626</v>
      </c>
      <c r="Q720" s="317">
        <v>29.681265764042593</v>
      </c>
    </row>
    <row r="721" spans="15:17" x14ac:dyDescent="0.25">
      <c r="O721" s="316">
        <v>717</v>
      </c>
      <c r="P721" s="317">
        <v>45.23504035065541</v>
      </c>
      <c r="Q721" s="317">
        <v>31.752269996811982</v>
      </c>
    </row>
    <row r="722" spans="15:17" x14ac:dyDescent="0.25">
      <c r="O722" s="316">
        <v>718</v>
      </c>
      <c r="P722" s="317">
        <v>45.274189489083113</v>
      </c>
      <c r="Q722" s="317">
        <v>-15.394968492700812</v>
      </c>
    </row>
    <row r="723" spans="15:17" x14ac:dyDescent="0.25">
      <c r="O723" s="316">
        <v>719</v>
      </c>
      <c r="P723" s="317">
        <v>45.29490326000149</v>
      </c>
      <c r="Q723" s="317">
        <v>55.831058678490635</v>
      </c>
    </row>
    <row r="724" spans="15:17" x14ac:dyDescent="0.25">
      <c r="O724" s="316">
        <v>720</v>
      </c>
      <c r="P724" s="317">
        <v>45.320049243173315</v>
      </c>
      <c r="Q724" s="317">
        <v>29.942481770232014</v>
      </c>
    </row>
    <row r="725" spans="15:17" x14ac:dyDescent="0.25">
      <c r="O725" s="316">
        <v>721</v>
      </c>
      <c r="P725" s="317">
        <v>45.351888998071892</v>
      </c>
      <c r="Q725" s="317">
        <v>54.131439491707951</v>
      </c>
    </row>
    <row r="726" spans="15:17" x14ac:dyDescent="0.25">
      <c r="O726" s="316">
        <v>722</v>
      </c>
      <c r="P726" s="317">
        <v>45.427379678693597</v>
      </c>
      <c r="Q726" s="317">
        <v>-7.8163960184707726</v>
      </c>
    </row>
    <row r="727" spans="15:17" x14ac:dyDescent="0.25">
      <c r="O727" s="316">
        <v>723</v>
      </c>
      <c r="P727" s="317">
        <v>45.491511890808958</v>
      </c>
      <c r="Q727" s="317">
        <v>1.2564288638745609</v>
      </c>
    </row>
    <row r="728" spans="15:17" x14ac:dyDescent="0.25">
      <c r="O728" s="316">
        <v>724</v>
      </c>
      <c r="P728" s="317">
        <v>45.515315534921122</v>
      </c>
      <c r="Q728" s="317">
        <v>40.167338711802039</v>
      </c>
    </row>
    <row r="729" spans="15:17" x14ac:dyDescent="0.25">
      <c r="O729" s="316">
        <v>725</v>
      </c>
      <c r="P729" s="317">
        <v>45.517030501591535</v>
      </c>
      <c r="Q729" s="317">
        <v>-13.075914083856865</v>
      </c>
    </row>
    <row r="730" spans="15:17" x14ac:dyDescent="0.25">
      <c r="O730" s="316">
        <v>726</v>
      </c>
      <c r="P730" s="317">
        <v>45.52020687510322</v>
      </c>
      <c r="Q730" s="317">
        <v>74.405096615470995</v>
      </c>
    </row>
    <row r="731" spans="15:17" x14ac:dyDescent="0.25">
      <c r="O731" s="316">
        <v>727</v>
      </c>
      <c r="P731" s="317">
        <v>45.531620551365165</v>
      </c>
      <c r="Q731" s="317">
        <v>59.305473929551454</v>
      </c>
    </row>
    <row r="732" spans="15:17" x14ac:dyDescent="0.25">
      <c r="O732" s="316">
        <v>728</v>
      </c>
      <c r="P732" s="317">
        <v>45.551422159847228</v>
      </c>
      <c r="Q732" s="317">
        <v>32.639720814365894</v>
      </c>
    </row>
    <row r="733" spans="15:17" x14ac:dyDescent="0.25">
      <c r="O733" s="316">
        <v>729</v>
      </c>
      <c r="P733" s="317">
        <v>45.579131224944497</v>
      </c>
      <c r="Q733" s="317">
        <v>81.055437158698666</v>
      </c>
    </row>
    <row r="734" spans="15:17" x14ac:dyDescent="0.25">
      <c r="O734" s="316">
        <v>730</v>
      </c>
      <c r="P734" s="317">
        <v>45.581732527409649</v>
      </c>
      <c r="Q734" s="317">
        <v>43.831519156517871</v>
      </c>
    </row>
    <row r="735" spans="15:17" x14ac:dyDescent="0.25">
      <c r="O735" s="316">
        <v>731</v>
      </c>
      <c r="P735" s="317">
        <v>45.594241762355935</v>
      </c>
      <c r="Q735" s="317">
        <v>47.894234426776237</v>
      </c>
    </row>
    <row r="736" spans="15:17" x14ac:dyDescent="0.25">
      <c r="O736" s="316">
        <v>732</v>
      </c>
      <c r="P736" s="317">
        <v>45.614791059215158</v>
      </c>
      <c r="Q736" s="317">
        <v>2.8326939651550482</v>
      </c>
    </row>
    <row r="737" spans="15:17" x14ac:dyDescent="0.25">
      <c r="O737" s="316">
        <v>733</v>
      </c>
      <c r="P737" s="317">
        <v>45.662831293012204</v>
      </c>
      <c r="Q737" s="317">
        <v>75.269187506705265</v>
      </c>
    </row>
    <row r="738" spans="15:17" x14ac:dyDescent="0.25">
      <c r="O738" s="316">
        <v>734</v>
      </c>
      <c r="P738" s="317">
        <v>45.680681781320558</v>
      </c>
      <c r="Q738" s="317">
        <v>22.624812543898177</v>
      </c>
    </row>
    <row r="739" spans="15:17" x14ac:dyDescent="0.25">
      <c r="O739" s="316">
        <v>735</v>
      </c>
      <c r="P739" s="317">
        <v>45.683281389585787</v>
      </c>
      <c r="Q739" s="317">
        <v>37.592048384354243</v>
      </c>
    </row>
    <row r="740" spans="15:17" x14ac:dyDescent="0.25">
      <c r="O740" s="316">
        <v>736</v>
      </c>
      <c r="P740" s="317">
        <v>45.704958934120548</v>
      </c>
      <c r="Q740" s="317">
        <v>-16.173403002723461</v>
      </c>
    </row>
    <row r="741" spans="15:17" x14ac:dyDescent="0.25">
      <c r="O741" s="316">
        <v>737</v>
      </c>
      <c r="P741" s="317">
        <v>45.710526042941659</v>
      </c>
      <c r="Q741" s="317">
        <v>41.953081966116272</v>
      </c>
    </row>
    <row r="742" spans="15:17" x14ac:dyDescent="0.25">
      <c r="O742" s="316">
        <v>738</v>
      </c>
      <c r="P742" s="317">
        <v>45.713435094629716</v>
      </c>
      <c r="Q742" s="317">
        <v>27.971166682320895</v>
      </c>
    </row>
    <row r="743" spans="15:17" x14ac:dyDescent="0.25">
      <c r="O743" s="316">
        <v>739</v>
      </c>
      <c r="P743" s="317">
        <v>45.715183580733495</v>
      </c>
      <c r="Q743" s="317">
        <v>-10.718594066554594</v>
      </c>
    </row>
    <row r="744" spans="15:17" x14ac:dyDescent="0.25">
      <c r="O744" s="316">
        <v>740</v>
      </c>
      <c r="P744" s="317">
        <v>45.731850955915199</v>
      </c>
      <c r="Q744" s="317">
        <v>49.166053952053616</v>
      </c>
    </row>
    <row r="745" spans="15:17" x14ac:dyDescent="0.25">
      <c r="O745" s="316">
        <v>741</v>
      </c>
      <c r="P745" s="317">
        <v>45.79328388306547</v>
      </c>
      <c r="Q745" s="317">
        <v>8.645440297679043</v>
      </c>
    </row>
    <row r="746" spans="15:17" x14ac:dyDescent="0.25">
      <c r="O746" s="316">
        <v>742</v>
      </c>
      <c r="P746" s="317">
        <v>45.882475805855158</v>
      </c>
      <c r="Q746" s="317">
        <v>30.557531287521108</v>
      </c>
    </row>
    <row r="747" spans="15:17" x14ac:dyDescent="0.25">
      <c r="O747" s="316">
        <v>743</v>
      </c>
      <c r="P747" s="317">
        <v>45.915242938993835</v>
      </c>
      <c r="Q747" s="317">
        <v>43.307085835125818</v>
      </c>
    </row>
    <row r="748" spans="15:17" x14ac:dyDescent="0.25">
      <c r="O748" s="316">
        <v>744</v>
      </c>
      <c r="P748" s="317">
        <v>45.932236467710361</v>
      </c>
      <c r="Q748" s="317">
        <v>40.968262437927116</v>
      </c>
    </row>
    <row r="749" spans="15:17" x14ac:dyDescent="0.25">
      <c r="O749" s="316">
        <v>745</v>
      </c>
      <c r="P749" s="317">
        <v>46.000562478119114</v>
      </c>
      <c r="Q749" s="317">
        <v>29.33511665176588</v>
      </c>
    </row>
    <row r="750" spans="15:17" x14ac:dyDescent="0.25">
      <c r="O750" s="316">
        <v>746</v>
      </c>
      <c r="P750" s="317">
        <v>46.001906370678817</v>
      </c>
      <c r="Q750" s="317">
        <v>32.323460790742416</v>
      </c>
    </row>
    <row r="751" spans="15:17" x14ac:dyDescent="0.25">
      <c r="O751" s="316">
        <v>747</v>
      </c>
      <c r="P751" s="317">
        <v>46.012820459852193</v>
      </c>
      <c r="Q751" s="317">
        <v>11.691780192402879</v>
      </c>
    </row>
    <row r="752" spans="15:17" x14ac:dyDescent="0.25">
      <c r="O752" s="316">
        <v>748</v>
      </c>
      <c r="P752" s="317">
        <v>46.051508706381156</v>
      </c>
      <c r="Q752" s="317">
        <v>63.832932764478898</v>
      </c>
    </row>
    <row r="753" spans="15:17" x14ac:dyDescent="0.25">
      <c r="O753" s="316">
        <v>749</v>
      </c>
      <c r="P753" s="317">
        <v>46.064443416243741</v>
      </c>
      <c r="Q753" s="317">
        <v>-7.8836423626584882</v>
      </c>
    </row>
    <row r="754" spans="15:17" x14ac:dyDescent="0.25">
      <c r="O754" s="316">
        <v>750</v>
      </c>
      <c r="P754" s="317">
        <v>46.075597176114343</v>
      </c>
      <c r="Q754" s="317">
        <v>35.967470390355707</v>
      </c>
    </row>
    <row r="755" spans="15:17" x14ac:dyDescent="0.25">
      <c r="O755" s="316">
        <v>751</v>
      </c>
      <c r="P755" s="317">
        <v>46.084395326924898</v>
      </c>
      <c r="Q755" s="317">
        <v>20.87481254389817</v>
      </c>
    </row>
    <row r="756" spans="15:17" x14ac:dyDescent="0.25">
      <c r="O756" s="316">
        <v>752</v>
      </c>
      <c r="P756" s="317">
        <v>46.098775702877667</v>
      </c>
      <c r="Q756" s="317">
        <v>47.544760016868004</v>
      </c>
    </row>
    <row r="757" spans="15:17" x14ac:dyDescent="0.25">
      <c r="O757" s="316">
        <v>753</v>
      </c>
      <c r="P757" s="317">
        <v>46.177085904575037</v>
      </c>
      <c r="Q757" s="317">
        <v>10.411907428294775</v>
      </c>
    </row>
    <row r="758" spans="15:17" x14ac:dyDescent="0.25">
      <c r="O758" s="316">
        <v>754</v>
      </c>
      <c r="P758" s="317">
        <v>46.20347866616698</v>
      </c>
      <c r="Q758" s="317">
        <v>4.6170244474355524</v>
      </c>
    </row>
    <row r="759" spans="15:17" x14ac:dyDescent="0.25">
      <c r="O759" s="316">
        <v>755</v>
      </c>
      <c r="P759" s="317">
        <v>46.225575860593779</v>
      </c>
      <c r="Q759" s="317">
        <v>72.353149176334995</v>
      </c>
    </row>
    <row r="760" spans="15:17" x14ac:dyDescent="0.25">
      <c r="O760" s="316">
        <v>756</v>
      </c>
      <c r="P760" s="317">
        <v>46.231051124048975</v>
      </c>
      <c r="Q760" s="317">
        <v>8.5555672348948182</v>
      </c>
    </row>
    <row r="761" spans="15:17" x14ac:dyDescent="0.25">
      <c r="O761" s="316">
        <v>757</v>
      </c>
      <c r="P761" s="317">
        <v>46.336708474845004</v>
      </c>
      <c r="Q761" s="317">
        <v>4.1370244474355555</v>
      </c>
    </row>
    <row r="762" spans="15:17" x14ac:dyDescent="0.25">
      <c r="O762" s="316">
        <v>758</v>
      </c>
      <c r="P762" s="317">
        <v>46.364180145253123</v>
      </c>
      <c r="Q762" s="317">
        <v>60.689871587764387</v>
      </c>
    </row>
    <row r="763" spans="15:17" x14ac:dyDescent="0.25">
      <c r="O763" s="316">
        <v>759</v>
      </c>
      <c r="P763" s="317">
        <v>46.402309389256125</v>
      </c>
      <c r="Q763" s="317">
        <v>-2.0650775863762014</v>
      </c>
    </row>
    <row r="764" spans="15:17" x14ac:dyDescent="0.25">
      <c r="O764" s="316">
        <v>760</v>
      </c>
      <c r="P764" s="317">
        <v>46.433433257790178</v>
      </c>
      <c r="Q764" s="317">
        <v>17.458898774335349</v>
      </c>
    </row>
    <row r="765" spans="15:17" x14ac:dyDescent="0.25">
      <c r="O765" s="316">
        <v>761</v>
      </c>
      <c r="P765" s="317">
        <v>46.449533152331846</v>
      </c>
      <c r="Q765" s="317">
        <v>57.043426778384486</v>
      </c>
    </row>
    <row r="766" spans="15:17" x14ac:dyDescent="0.25">
      <c r="O766" s="316">
        <v>762</v>
      </c>
      <c r="P766" s="317">
        <v>46.459112333023661</v>
      </c>
      <c r="Q766" s="317">
        <v>0.97405210600921066</v>
      </c>
    </row>
    <row r="767" spans="15:17" x14ac:dyDescent="0.25">
      <c r="O767" s="316">
        <v>763</v>
      </c>
      <c r="P767" s="317">
        <v>46.508136461712397</v>
      </c>
      <c r="Q767" s="317">
        <v>52.94363336921279</v>
      </c>
    </row>
    <row r="768" spans="15:17" x14ac:dyDescent="0.25">
      <c r="O768" s="316">
        <v>764</v>
      </c>
      <c r="P768" s="317">
        <v>46.511563827077957</v>
      </c>
      <c r="Q768" s="317">
        <v>16.669866867828532</v>
      </c>
    </row>
    <row r="769" spans="15:17" x14ac:dyDescent="0.25">
      <c r="O769" s="316">
        <v>765</v>
      </c>
      <c r="P769" s="317">
        <v>46.529455350999534</v>
      </c>
      <c r="Q769" s="317">
        <v>42.165976775006463</v>
      </c>
    </row>
    <row r="770" spans="15:17" x14ac:dyDescent="0.25">
      <c r="O770" s="316">
        <v>766</v>
      </c>
      <c r="P770" s="317">
        <v>46.539417199407787</v>
      </c>
      <c r="Q770" s="317">
        <v>51.159239003277861</v>
      </c>
    </row>
    <row r="771" spans="15:17" x14ac:dyDescent="0.25">
      <c r="O771" s="316">
        <v>767</v>
      </c>
      <c r="P771" s="317">
        <v>46.562226482322153</v>
      </c>
      <c r="Q771" s="317">
        <v>60.837862726406996</v>
      </c>
    </row>
    <row r="772" spans="15:17" x14ac:dyDescent="0.25">
      <c r="O772" s="316">
        <v>768</v>
      </c>
      <c r="P772" s="317">
        <v>46.568751565968903</v>
      </c>
      <c r="Q772" s="317">
        <v>49.926437459948701</v>
      </c>
    </row>
    <row r="773" spans="15:17" x14ac:dyDescent="0.25">
      <c r="O773" s="316">
        <v>769</v>
      </c>
      <c r="P773" s="317">
        <v>46.569017619391467</v>
      </c>
      <c r="Q773" s="317">
        <v>22.064812543898174</v>
      </c>
    </row>
    <row r="774" spans="15:17" x14ac:dyDescent="0.25">
      <c r="O774" s="316">
        <v>770</v>
      </c>
      <c r="P774" s="317">
        <v>46.59764700878101</v>
      </c>
      <c r="Q774" s="317">
        <v>41.461159203651533</v>
      </c>
    </row>
    <row r="775" spans="15:17" x14ac:dyDescent="0.25">
      <c r="O775" s="316">
        <v>771</v>
      </c>
      <c r="P775" s="317">
        <v>46.615350222673506</v>
      </c>
      <c r="Q775" s="317">
        <v>48.147195377814327</v>
      </c>
    </row>
    <row r="776" spans="15:17" x14ac:dyDescent="0.25">
      <c r="O776" s="316">
        <v>772</v>
      </c>
      <c r="P776" s="317">
        <v>46.684284655148993</v>
      </c>
      <c r="Q776" s="317">
        <v>51.17908539955431</v>
      </c>
    </row>
    <row r="777" spans="15:17" x14ac:dyDescent="0.25">
      <c r="O777" s="316">
        <v>773</v>
      </c>
      <c r="P777" s="317">
        <v>46.79407212715266</v>
      </c>
      <c r="Q777" s="317">
        <v>35.762366412560851</v>
      </c>
    </row>
    <row r="778" spans="15:17" x14ac:dyDescent="0.25">
      <c r="O778" s="316">
        <v>774</v>
      </c>
      <c r="P778" s="317">
        <v>46.820402489734363</v>
      </c>
      <c r="Q778" s="317">
        <v>53.910998933870161</v>
      </c>
    </row>
    <row r="779" spans="15:17" x14ac:dyDescent="0.25">
      <c r="O779" s="316">
        <v>775</v>
      </c>
      <c r="P779" s="317">
        <v>46.82984248109107</v>
      </c>
      <c r="Q779" s="317">
        <v>5.4570244474355469</v>
      </c>
    </row>
    <row r="780" spans="15:17" x14ac:dyDescent="0.25">
      <c r="O780" s="316">
        <v>776</v>
      </c>
      <c r="P780" s="317">
        <v>46.841428622290273</v>
      </c>
      <c r="Q780" s="317">
        <v>49.314502704235423</v>
      </c>
    </row>
    <row r="781" spans="15:17" x14ac:dyDescent="0.25">
      <c r="O781" s="316">
        <v>777</v>
      </c>
      <c r="P781" s="317">
        <v>46.923752785008581</v>
      </c>
      <c r="Q781" s="317">
        <v>65.078527084907265</v>
      </c>
    </row>
    <row r="782" spans="15:17" x14ac:dyDescent="0.25">
      <c r="O782" s="316">
        <v>778</v>
      </c>
      <c r="P782" s="317">
        <v>46.931116941447804</v>
      </c>
      <c r="Q782" s="317">
        <v>57.881818038254522</v>
      </c>
    </row>
    <row r="783" spans="15:17" x14ac:dyDescent="0.25">
      <c r="O783" s="316">
        <v>779</v>
      </c>
      <c r="P783" s="317">
        <v>46.952066107388823</v>
      </c>
      <c r="Q783" s="317">
        <v>53.137992481779484</v>
      </c>
    </row>
    <row r="784" spans="15:17" x14ac:dyDescent="0.25">
      <c r="O784" s="316">
        <v>780</v>
      </c>
      <c r="P784" s="317">
        <v>47.000380781208491</v>
      </c>
      <c r="Q784" s="317">
        <v>40.580863299083106</v>
      </c>
    </row>
    <row r="785" spans="15:17" x14ac:dyDescent="0.25">
      <c r="O785" s="316">
        <v>781</v>
      </c>
      <c r="P785" s="317">
        <v>47.009439266436424</v>
      </c>
      <c r="Q785" s="317">
        <v>44.326030042242508</v>
      </c>
    </row>
    <row r="786" spans="15:17" x14ac:dyDescent="0.25">
      <c r="O786" s="316">
        <v>782</v>
      </c>
      <c r="P786" s="317">
        <v>47.074522750510049</v>
      </c>
      <c r="Q786" s="317">
        <v>55.928500890899649</v>
      </c>
    </row>
    <row r="787" spans="15:17" x14ac:dyDescent="0.25">
      <c r="O787" s="316">
        <v>783</v>
      </c>
      <c r="P787" s="317">
        <v>47.076338177693735</v>
      </c>
      <c r="Q787" s="317">
        <v>75.328543388130669</v>
      </c>
    </row>
    <row r="788" spans="15:17" x14ac:dyDescent="0.25">
      <c r="O788" s="316">
        <v>784</v>
      </c>
      <c r="P788" s="317">
        <v>47.081211369224633</v>
      </c>
      <c r="Q788" s="317">
        <v>39.18229016877676</v>
      </c>
    </row>
    <row r="789" spans="15:17" x14ac:dyDescent="0.25">
      <c r="O789" s="316">
        <v>785</v>
      </c>
      <c r="P789" s="317">
        <v>47.110883338332286</v>
      </c>
      <c r="Q789" s="317">
        <v>24.094812543898183</v>
      </c>
    </row>
    <row r="790" spans="15:17" x14ac:dyDescent="0.25">
      <c r="O790" s="316">
        <v>786</v>
      </c>
      <c r="P790" s="317">
        <v>47.176872019248265</v>
      </c>
      <c r="Q790" s="317">
        <v>60.037861084437971</v>
      </c>
    </row>
    <row r="791" spans="15:17" x14ac:dyDescent="0.25">
      <c r="O791" s="316">
        <v>787</v>
      </c>
      <c r="P791" s="317">
        <v>47.222980146403536</v>
      </c>
      <c r="Q791" s="317">
        <v>59.147373933876068</v>
      </c>
    </row>
    <row r="792" spans="15:17" x14ac:dyDescent="0.25">
      <c r="O792" s="316">
        <v>788</v>
      </c>
      <c r="P792" s="317">
        <v>47.22746549277872</v>
      </c>
      <c r="Q792" s="317">
        <v>80.672289685771801</v>
      </c>
    </row>
    <row r="793" spans="15:17" x14ac:dyDescent="0.25">
      <c r="O793" s="316">
        <v>789</v>
      </c>
      <c r="P793" s="317">
        <v>47.297141850192922</v>
      </c>
      <c r="Q793" s="317">
        <v>10.380659216154122</v>
      </c>
    </row>
    <row r="794" spans="15:17" x14ac:dyDescent="0.25">
      <c r="O794" s="316">
        <v>790</v>
      </c>
      <c r="P794" s="317">
        <v>47.448816470964083</v>
      </c>
      <c r="Q794" s="317">
        <v>63.041835959881226</v>
      </c>
    </row>
    <row r="795" spans="15:17" x14ac:dyDescent="0.25">
      <c r="O795" s="316">
        <v>791</v>
      </c>
      <c r="P795" s="317">
        <v>47.463488645648873</v>
      </c>
      <c r="Q795" s="317">
        <v>32.860232698497256</v>
      </c>
    </row>
    <row r="796" spans="15:17" x14ac:dyDescent="0.25">
      <c r="O796" s="316">
        <v>792</v>
      </c>
      <c r="P796" s="317">
        <v>47.46910083191225</v>
      </c>
      <c r="Q796" s="317">
        <v>59.461264006654858</v>
      </c>
    </row>
    <row r="797" spans="15:17" x14ac:dyDescent="0.25">
      <c r="O797" s="316">
        <v>793</v>
      </c>
      <c r="P797" s="317">
        <v>47.482276328481902</v>
      </c>
      <c r="Q797" s="317">
        <v>79.437618161186919</v>
      </c>
    </row>
    <row r="798" spans="15:17" x14ac:dyDescent="0.25">
      <c r="O798" s="316">
        <v>794</v>
      </c>
      <c r="P798" s="317">
        <v>47.515590678268246</v>
      </c>
      <c r="Q798" s="317">
        <v>50.872568715737216</v>
      </c>
    </row>
    <row r="799" spans="15:17" x14ac:dyDescent="0.25">
      <c r="O799" s="316">
        <v>795</v>
      </c>
      <c r="P799" s="317">
        <v>47.533996974385175</v>
      </c>
      <c r="Q799" s="317">
        <v>24.434812543898182</v>
      </c>
    </row>
    <row r="800" spans="15:17" x14ac:dyDescent="0.25">
      <c r="O800" s="316">
        <v>796</v>
      </c>
      <c r="P800" s="317">
        <v>47.538670327423688</v>
      </c>
      <c r="Q800" s="317">
        <v>2.0039482395629022</v>
      </c>
    </row>
    <row r="801" spans="15:17" x14ac:dyDescent="0.25">
      <c r="O801" s="316">
        <v>797</v>
      </c>
      <c r="P801" s="317">
        <v>47.558555689644741</v>
      </c>
      <c r="Q801" s="317">
        <v>76.291718551690479</v>
      </c>
    </row>
    <row r="802" spans="15:17" x14ac:dyDescent="0.25">
      <c r="O802" s="316">
        <v>798</v>
      </c>
      <c r="P802" s="317">
        <v>47.596331000535919</v>
      </c>
      <c r="Q802" s="317">
        <v>42.385795465406844</v>
      </c>
    </row>
    <row r="803" spans="15:17" x14ac:dyDescent="0.25">
      <c r="O803" s="316">
        <v>799</v>
      </c>
      <c r="P803" s="317">
        <v>47.610556259696146</v>
      </c>
      <c r="Q803" s="317">
        <v>66.812660359914247</v>
      </c>
    </row>
    <row r="804" spans="15:17" x14ac:dyDescent="0.25">
      <c r="O804" s="316">
        <v>800</v>
      </c>
      <c r="P804" s="317">
        <v>47.628022682902653</v>
      </c>
      <c r="Q804" s="317">
        <v>58.009584534224558</v>
      </c>
    </row>
    <row r="805" spans="15:17" x14ac:dyDescent="0.25">
      <c r="O805" s="316">
        <v>801</v>
      </c>
      <c r="P805" s="317">
        <v>47.628536017514385</v>
      </c>
      <c r="Q805" s="317">
        <v>44.391947565271181</v>
      </c>
    </row>
    <row r="806" spans="15:17" x14ac:dyDescent="0.25">
      <c r="O806" s="316">
        <v>802</v>
      </c>
      <c r="P806" s="317">
        <v>47.688440727980911</v>
      </c>
      <c r="Q806" s="317">
        <v>36.63702874413778</v>
      </c>
    </row>
    <row r="807" spans="15:17" x14ac:dyDescent="0.25">
      <c r="O807" s="316">
        <v>803</v>
      </c>
      <c r="P807" s="317">
        <v>47.803860991003496</v>
      </c>
      <c r="Q807" s="317">
        <v>41.518384816769256</v>
      </c>
    </row>
    <row r="808" spans="15:17" x14ac:dyDescent="0.25">
      <c r="O808" s="316">
        <v>804</v>
      </c>
      <c r="P808" s="317">
        <v>47.894400933811049</v>
      </c>
      <c r="Q808" s="317">
        <v>62.414936888490779</v>
      </c>
    </row>
    <row r="809" spans="15:17" x14ac:dyDescent="0.25">
      <c r="O809" s="316">
        <v>805</v>
      </c>
      <c r="P809" s="317">
        <v>47.919643586452864</v>
      </c>
      <c r="Q809" s="317">
        <v>59.663898662512821</v>
      </c>
    </row>
    <row r="810" spans="15:17" x14ac:dyDescent="0.25">
      <c r="O810" s="316">
        <v>806</v>
      </c>
      <c r="P810" s="317">
        <v>47.957335633161826</v>
      </c>
      <c r="Q810" s="317">
        <v>62.835705348305154</v>
      </c>
    </row>
    <row r="811" spans="15:17" x14ac:dyDescent="0.25">
      <c r="O811" s="316">
        <v>807</v>
      </c>
      <c r="P811" s="317">
        <v>47.963955114573594</v>
      </c>
      <c r="Q811" s="317">
        <v>26.720848244209549</v>
      </c>
    </row>
    <row r="812" spans="15:17" x14ac:dyDescent="0.25">
      <c r="O812" s="316">
        <v>808</v>
      </c>
      <c r="P812" s="317">
        <v>48.014566030470839</v>
      </c>
      <c r="Q812" s="317">
        <v>41.172249618911472</v>
      </c>
    </row>
    <row r="813" spans="15:17" x14ac:dyDescent="0.25">
      <c r="O813" s="316">
        <v>809</v>
      </c>
      <c r="P813" s="317">
        <v>48.023329967685534</v>
      </c>
      <c r="Q813" s="317">
        <v>41.323359690114856</v>
      </c>
    </row>
    <row r="814" spans="15:17" x14ac:dyDescent="0.25">
      <c r="O814" s="316">
        <v>810</v>
      </c>
      <c r="P814" s="317">
        <v>48.081060912000282</v>
      </c>
      <c r="Q814" s="317">
        <v>47.638703245190982</v>
      </c>
    </row>
    <row r="815" spans="15:17" x14ac:dyDescent="0.25">
      <c r="O815" s="316">
        <v>811</v>
      </c>
      <c r="P815" s="317">
        <v>48.224724556267958</v>
      </c>
      <c r="Q815" s="317">
        <v>56.342404997683118</v>
      </c>
    </row>
    <row r="816" spans="15:17" x14ac:dyDescent="0.25">
      <c r="O816" s="316">
        <v>812</v>
      </c>
      <c r="P816" s="317">
        <v>48.27198181081593</v>
      </c>
      <c r="Q816" s="317">
        <v>39.631926085599687</v>
      </c>
    </row>
    <row r="817" spans="15:17" x14ac:dyDescent="0.25">
      <c r="O817" s="316">
        <v>813</v>
      </c>
      <c r="P817" s="317">
        <v>48.274539816002637</v>
      </c>
      <c r="Q817" s="317">
        <v>-26.393961518399962</v>
      </c>
    </row>
    <row r="818" spans="15:17" x14ac:dyDescent="0.25">
      <c r="O818" s="316">
        <v>814</v>
      </c>
      <c r="P818" s="317">
        <v>48.292975811767121</v>
      </c>
      <c r="Q818" s="317">
        <v>17.945293990618023</v>
      </c>
    </row>
    <row r="819" spans="15:17" x14ac:dyDescent="0.25">
      <c r="O819" s="316">
        <v>815</v>
      </c>
      <c r="P819" s="317">
        <v>48.414945774566746</v>
      </c>
      <c r="Q819" s="317">
        <v>23.604812543898181</v>
      </c>
    </row>
    <row r="820" spans="15:17" x14ac:dyDescent="0.25">
      <c r="O820" s="316">
        <v>816</v>
      </c>
      <c r="P820" s="317">
        <v>48.597233157070448</v>
      </c>
      <c r="Q820" s="317">
        <v>54.148580805855758</v>
      </c>
    </row>
    <row r="821" spans="15:17" x14ac:dyDescent="0.25">
      <c r="O821" s="316">
        <v>817</v>
      </c>
      <c r="P821" s="317">
        <v>48.604367669771101</v>
      </c>
      <c r="Q821" s="317">
        <v>59.151187304414286</v>
      </c>
    </row>
    <row r="822" spans="15:17" x14ac:dyDescent="0.25">
      <c r="O822" s="316">
        <v>818</v>
      </c>
      <c r="P822" s="317">
        <v>48.623553280009702</v>
      </c>
      <c r="Q822" s="317">
        <v>54.806415282813404</v>
      </c>
    </row>
    <row r="823" spans="15:17" x14ac:dyDescent="0.25">
      <c r="O823" s="316">
        <v>819</v>
      </c>
      <c r="P823" s="317">
        <v>48.625416688515266</v>
      </c>
      <c r="Q823" s="317">
        <v>36.410960196009071</v>
      </c>
    </row>
    <row r="824" spans="15:17" x14ac:dyDescent="0.25">
      <c r="O824" s="316">
        <v>820</v>
      </c>
      <c r="P824" s="317">
        <v>48.721326179296973</v>
      </c>
      <c r="Q824" s="317">
        <v>-7.1119397904726611</v>
      </c>
    </row>
    <row r="825" spans="15:17" x14ac:dyDescent="0.25">
      <c r="O825" s="316">
        <v>821</v>
      </c>
      <c r="P825" s="317">
        <v>48.733402562733787</v>
      </c>
      <c r="Q825" s="317">
        <v>62.381662558590449</v>
      </c>
    </row>
    <row r="826" spans="15:17" x14ac:dyDescent="0.25">
      <c r="O826" s="316">
        <v>822</v>
      </c>
      <c r="P826" s="317">
        <v>48.788047719582707</v>
      </c>
      <c r="Q826" s="317">
        <v>26.639311265627299</v>
      </c>
    </row>
    <row r="827" spans="15:17" x14ac:dyDescent="0.25">
      <c r="O827" s="316">
        <v>823</v>
      </c>
      <c r="P827" s="317">
        <v>48.813810031993285</v>
      </c>
      <c r="Q827" s="317">
        <v>39.055366393944283</v>
      </c>
    </row>
    <row r="828" spans="15:17" x14ac:dyDescent="0.25">
      <c r="O828" s="316">
        <v>824</v>
      </c>
      <c r="P828" s="317">
        <v>48.884269710888013</v>
      </c>
      <c r="Q828" s="317">
        <v>51.790205031717846</v>
      </c>
    </row>
    <row r="829" spans="15:17" x14ac:dyDescent="0.25">
      <c r="O829" s="316">
        <v>825</v>
      </c>
      <c r="P829" s="317">
        <v>48.884380686562409</v>
      </c>
      <c r="Q829" s="317">
        <v>57.890987441282775</v>
      </c>
    </row>
    <row r="830" spans="15:17" x14ac:dyDescent="0.25">
      <c r="O830" s="316">
        <v>826</v>
      </c>
      <c r="P830" s="317">
        <v>48.942100234546217</v>
      </c>
      <c r="Q830" s="317">
        <v>41.29435411549273</v>
      </c>
    </row>
    <row r="831" spans="15:17" x14ac:dyDescent="0.25">
      <c r="O831" s="316">
        <v>827</v>
      </c>
      <c r="P831" s="317">
        <v>48.963394540642462</v>
      </c>
      <c r="Q831" s="317">
        <v>77.161081530060684</v>
      </c>
    </row>
    <row r="832" spans="15:17" x14ac:dyDescent="0.25">
      <c r="O832" s="316">
        <v>828</v>
      </c>
      <c r="P832" s="317">
        <v>49.003901448667406</v>
      </c>
      <c r="Q832" s="317">
        <v>3.8370244474355566</v>
      </c>
    </row>
    <row r="833" spans="15:17" x14ac:dyDescent="0.25">
      <c r="O833" s="316">
        <v>829</v>
      </c>
      <c r="P833" s="317">
        <v>49.063036928674201</v>
      </c>
      <c r="Q833" s="317">
        <v>-3.8410784552119033</v>
      </c>
    </row>
    <row r="834" spans="15:17" x14ac:dyDescent="0.25">
      <c r="O834" s="316">
        <v>830</v>
      </c>
      <c r="P834" s="317">
        <v>49.073601806623905</v>
      </c>
      <c r="Q834" s="317">
        <v>-1.7520076931778377</v>
      </c>
    </row>
    <row r="835" spans="15:17" x14ac:dyDescent="0.25">
      <c r="O835" s="316">
        <v>831</v>
      </c>
      <c r="P835" s="317">
        <v>49.076029884002175</v>
      </c>
      <c r="Q835" s="317">
        <v>19.24527835649717</v>
      </c>
    </row>
    <row r="836" spans="15:17" x14ac:dyDescent="0.25">
      <c r="O836" s="316">
        <v>832</v>
      </c>
      <c r="P836" s="317">
        <v>49.081909474407396</v>
      </c>
      <c r="Q836" s="317">
        <v>67.185789838595937</v>
      </c>
    </row>
    <row r="837" spans="15:17" x14ac:dyDescent="0.25">
      <c r="O837" s="316">
        <v>833</v>
      </c>
      <c r="P837" s="317">
        <v>49.146354766418092</v>
      </c>
      <c r="Q837" s="317">
        <v>35.801479680130072</v>
      </c>
    </row>
    <row r="838" spans="15:17" x14ac:dyDescent="0.25">
      <c r="O838" s="316">
        <v>834</v>
      </c>
      <c r="P838" s="317">
        <v>49.200381854005627</v>
      </c>
      <c r="Q838" s="317">
        <v>-8.4395783180814128</v>
      </c>
    </row>
    <row r="839" spans="15:17" x14ac:dyDescent="0.25">
      <c r="O839" s="316">
        <v>835</v>
      </c>
      <c r="P839" s="317">
        <v>49.339584255412213</v>
      </c>
      <c r="Q839" s="317">
        <v>0.80023594752635674</v>
      </c>
    </row>
    <row r="840" spans="15:17" x14ac:dyDescent="0.25">
      <c r="O840" s="316">
        <v>836</v>
      </c>
      <c r="P840" s="317">
        <v>49.480312004786413</v>
      </c>
      <c r="Q840" s="317">
        <v>5.3370244474355477</v>
      </c>
    </row>
    <row r="841" spans="15:17" x14ac:dyDescent="0.25">
      <c r="O841" s="316">
        <v>837</v>
      </c>
      <c r="P841" s="317">
        <v>49.485660061891572</v>
      </c>
      <c r="Q841" s="317">
        <v>72.783640844842594</v>
      </c>
    </row>
    <row r="842" spans="15:17" x14ac:dyDescent="0.25">
      <c r="O842" s="316">
        <v>838</v>
      </c>
      <c r="P842" s="317">
        <v>49.515334396816748</v>
      </c>
      <c r="Q842" s="317">
        <v>33.699150384235182</v>
      </c>
    </row>
    <row r="843" spans="15:17" x14ac:dyDescent="0.25">
      <c r="O843" s="316">
        <v>839</v>
      </c>
      <c r="P843" s="317">
        <v>49.516335912222843</v>
      </c>
      <c r="Q843" s="317">
        <v>60.707700580474068</v>
      </c>
    </row>
    <row r="844" spans="15:17" x14ac:dyDescent="0.25">
      <c r="O844" s="316">
        <v>840</v>
      </c>
      <c r="P844" s="317">
        <v>49.608509918509554</v>
      </c>
      <c r="Q844" s="317">
        <v>30.939937307591013</v>
      </c>
    </row>
    <row r="845" spans="15:17" x14ac:dyDescent="0.25">
      <c r="O845" s="316">
        <v>841</v>
      </c>
      <c r="P845" s="317">
        <v>49.623881694258422</v>
      </c>
      <c r="Q845" s="317">
        <v>6.057024447435543</v>
      </c>
    </row>
    <row r="846" spans="15:17" x14ac:dyDescent="0.25">
      <c r="O846" s="316">
        <v>842</v>
      </c>
      <c r="P846" s="317">
        <v>49.630608366728829</v>
      </c>
      <c r="Q846" s="317">
        <v>36.527012600119541</v>
      </c>
    </row>
    <row r="847" spans="15:17" x14ac:dyDescent="0.25">
      <c r="O847" s="316">
        <v>843</v>
      </c>
      <c r="P847" s="317">
        <v>49.644840801105566</v>
      </c>
      <c r="Q847" s="317">
        <v>57.310201898886724</v>
      </c>
    </row>
    <row r="848" spans="15:17" x14ac:dyDescent="0.25">
      <c r="O848" s="316">
        <v>844</v>
      </c>
      <c r="P848" s="317">
        <v>49.657432947719883</v>
      </c>
      <c r="Q848" s="317">
        <v>68.071493697556235</v>
      </c>
    </row>
    <row r="849" spans="15:17" x14ac:dyDescent="0.25">
      <c r="O849" s="316">
        <v>845</v>
      </c>
      <c r="P849" s="317">
        <v>49.667122697372747</v>
      </c>
      <c r="Q849" s="317">
        <v>68.095836975304763</v>
      </c>
    </row>
    <row r="850" spans="15:17" x14ac:dyDescent="0.25">
      <c r="O850" s="316">
        <v>846</v>
      </c>
      <c r="P850" s="317">
        <v>49.70919973723877</v>
      </c>
      <c r="Q850" s="317">
        <v>26.28457256476932</v>
      </c>
    </row>
    <row r="851" spans="15:17" x14ac:dyDescent="0.25">
      <c r="O851" s="316">
        <v>847</v>
      </c>
      <c r="P851" s="317">
        <v>49.715463985213255</v>
      </c>
      <c r="Q851" s="317">
        <v>-6.5501193621150371</v>
      </c>
    </row>
    <row r="852" spans="15:17" x14ac:dyDescent="0.25">
      <c r="O852" s="316">
        <v>848</v>
      </c>
      <c r="P852" s="317">
        <v>49.752989515589292</v>
      </c>
      <c r="Q852" s="317">
        <v>72.967069870407983</v>
      </c>
    </row>
    <row r="853" spans="15:17" x14ac:dyDescent="0.25">
      <c r="O853" s="316">
        <v>849</v>
      </c>
      <c r="P853" s="317">
        <v>49.777998700021136</v>
      </c>
      <c r="Q853" s="317">
        <v>13.087863098343778</v>
      </c>
    </row>
    <row r="854" spans="15:17" x14ac:dyDescent="0.25">
      <c r="O854" s="316">
        <v>850</v>
      </c>
      <c r="P854" s="317">
        <v>49.85519051860777</v>
      </c>
      <c r="Q854" s="317">
        <v>-1.7926897433057043</v>
      </c>
    </row>
    <row r="855" spans="15:17" x14ac:dyDescent="0.25">
      <c r="O855" s="316">
        <v>851</v>
      </c>
      <c r="P855" s="317">
        <v>49.856850209412258</v>
      </c>
      <c r="Q855" s="317">
        <v>34.987956178208776</v>
      </c>
    </row>
    <row r="856" spans="15:17" x14ac:dyDescent="0.25">
      <c r="O856" s="316">
        <v>852</v>
      </c>
      <c r="P856" s="317">
        <v>49.910436406794183</v>
      </c>
      <c r="Q856" s="317">
        <v>-46.643255759001619</v>
      </c>
    </row>
    <row r="857" spans="15:17" x14ac:dyDescent="0.25">
      <c r="O857" s="316">
        <v>853</v>
      </c>
      <c r="P857" s="317">
        <v>49.968250596506785</v>
      </c>
      <c r="Q857" s="317">
        <v>19.544812543898164</v>
      </c>
    </row>
    <row r="858" spans="15:17" x14ac:dyDescent="0.25">
      <c r="O858" s="316">
        <v>854</v>
      </c>
      <c r="P858" s="317">
        <v>49.974811199847849</v>
      </c>
      <c r="Q858" s="317">
        <v>77.355802761069043</v>
      </c>
    </row>
    <row r="859" spans="15:17" x14ac:dyDescent="0.25">
      <c r="O859" s="316">
        <v>855</v>
      </c>
      <c r="P859" s="317">
        <v>50.020341901979712</v>
      </c>
      <c r="Q859" s="317">
        <v>23.814812543898181</v>
      </c>
    </row>
    <row r="860" spans="15:17" x14ac:dyDescent="0.25">
      <c r="O860" s="316">
        <v>856</v>
      </c>
      <c r="P860" s="317">
        <v>50.044626800138026</v>
      </c>
      <c r="Q860" s="317">
        <v>67.7848890689055</v>
      </c>
    </row>
    <row r="861" spans="15:17" x14ac:dyDescent="0.25">
      <c r="O861" s="316">
        <v>857</v>
      </c>
      <c r="P861" s="317">
        <v>50.129787789433301</v>
      </c>
      <c r="Q861" s="317">
        <v>23.46481254389818</v>
      </c>
    </row>
    <row r="862" spans="15:17" x14ac:dyDescent="0.25">
      <c r="O862" s="316">
        <v>858</v>
      </c>
      <c r="P862" s="317">
        <v>50.163217289564578</v>
      </c>
      <c r="Q862" s="317">
        <v>60.875274980967347</v>
      </c>
    </row>
    <row r="863" spans="15:17" x14ac:dyDescent="0.25">
      <c r="O863" s="316">
        <v>859</v>
      </c>
      <c r="P863" s="317">
        <v>50.191037847089142</v>
      </c>
      <c r="Q863" s="317">
        <v>9.1527715447620714</v>
      </c>
    </row>
    <row r="864" spans="15:17" x14ac:dyDescent="0.25">
      <c r="O864" s="316">
        <v>860</v>
      </c>
      <c r="P864" s="317">
        <v>50.196233588429557</v>
      </c>
      <c r="Q864" s="317">
        <v>48.974757724811553</v>
      </c>
    </row>
    <row r="865" spans="15:17" x14ac:dyDescent="0.25">
      <c r="O865" s="316">
        <v>861</v>
      </c>
      <c r="P865" s="317">
        <v>50.36398701558366</v>
      </c>
      <c r="Q865" s="317">
        <v>54.302613487946438</v>
      </c>
    </row>
    <row r="866" spans="15:17" x14ac:dyDescent="0.25">
      <c r="O866" s="316">
        <v>862</v>
      </c>
      <c r="P866" s="317">
        <v>50.383225530460066</v>
      </c>
      <c r="Q866" s="317">
        <v>38.487742960241789</v>
      </c>
    </row>
    <row r="867" spans="15:17" x14ac:dyDescent="0.25">
      <c r="O867" s="316">
        <v>863</v>
      </c>
      <c r="P867" s="317">
        <v>50.477881771475552</v>
      </c>
      <c r="Q867" s="317">
        <v>43.411730484686061</v>
      </c>
    </row>
    <row r="868" spans="15:17" x14ac:dyDescent="0.25">
      <c r="O868" s="316">
        <v>864</v>
      </c>
      <c r="P868" s="317">
        <v>50.48746814188128</v>
      </c>
      <c r="Q868" s="317">
        <v>-6.5596124485059129</v>
      </c>
    </row>
    <row r="869" spans="15:17" x14ac:dyDescent="0.25">
      <c r="O869" s="316">
        <v>865</v>
      </c>
      <c r="P869" s="317">
        <v>50.496111707240765</v>
      </c>
      <c r="Q869" s="317">
        <v>55.44142550095053</v>
      </c>
    </row>
    <row r="870" spans="15:17" x14ac:dyDescent="0.25">
      <c r="O870" s="316">
        <v>866</v>
      </c>
      <c r="P870" s="317">
        <v>50.501116915908909</v>
      </c>
      <c r="Q870" s="317">
        <v>27.703436730837691</v>
      </c>
    </row>
    <row r="871" spans="15:17" x14ac:dyDescent="0.25">
      <c r="O871" s="316">
        <v>867</v>
      </c>
      <c r="P871" s="317">
        <v>50.512700741625842</v>
      </c>
      <c r="Q871" s="317">
        <v>53.854398276526027</v>
      </c>
    </row>
    <row r="872" spans="15:17" x14ac:dyDescent="0.25">
      <c r="O872" s="316">
        <v>868</v>
      </c>
      <c r="P872" s="317">
        <v>50.540413289775941</v>
      </c>
      <c r="Q872" s="317">
        <v>-16.868189915925107</v>
      </c>
    </row>
    <row r="873" spans="15:17" x14ac:dyDescent="0.25">
      <c r="O873" s="316">
        <v>869</v>
      </c>
      <c r="P873" s="317">
        <v>50.562777172466127</v>
      </c>
      <c r="Q873" s="317">
        <v>35.565871853319656</v>
      </c>
    </row>
    <row r="874" spans="15:17" x14ac:dyDescent="0.25">
      <c r="O874" s="316">
        <v>870</v>
      </c>
      <c r="P874" s="317">
        <v>50.630634020743017</v>
      </c>
      <c r="Q874" s="317">
        <v>49.024127260485685</v>
      </c>
    </row>
    <row r="875" spans="15:17" x14ac:dyDescent="0.25">
      <c r="O875" s="316">
        <v>871</v>
      </c>
      <c r="P875" s="317">
        <v>50.735784878156714</v>
      </c>
      <c r="Q875" s="317">
        <v>52.585624878107723</v>
      </c>
    </row>
    <row r="876" spans="15:17" x14ac:dyDescent="0.25">
      <c r="O876" s="316">
        <v>872</v>
      </c>
      <c r="P876" s="317">
        <v>50.795956663002109</v>
      </c>
      <c r="Q876" s="317">
        <v>61.915469100032162</v>
      </c>
    </row>
    <row r="877" spans="15:17" x14ac:dyDescent="0.25">
      <c r="O877" s="316">
        <v>873</v>
      </c>
      <c r="P877" s="317">
        <v>50.966403505725872</v>
      </c>
      <c r="Q877" s="317">
        <v>0.58279273640012974</v>
      </c>
    </row>
    <row r="878" spans="15:17" x14ac:dyDescent="0.25">
      <c r="O878" s="316">
        <v>874</v>
      </c>
      <c r="P878" s="317">
        <v>51.001165969687918</v>
      </c>
      <c r="Q878" s="317">
        <v>42.061124586026523</v>
      </c>
    </row>
    <row r="879" spans="15:17" x14ac:dyDescent="0.25">
      <c r="O879" s="316">
        <v>875</v>
      </c>
      <c r="P879" s="317">
        <v>51.008625204569867</v>
      </c>
      <c r="Q879" s="317">
        <v>24.024812543898182</v>
      </c>
    </row>
    <row r="880" spans="15:17" x14ac:dyDescent="0.25">
      <c r="O880" s="316">
        <v>876</v>
      </c>
      <c r="P880" s="317">
        <v>51.017327177274325</v>
      </c>
      <c r="Q880" s="317">
        <v>29.10858308669976</v>
      </c>
    </row>
    <row r="881" spans="15:17" x14ac:dyDescent="0.25">
      <c r="O881" s="316">
        <v>877</v>
      </c>
      <c r="P881" s="317">
        <v>51.026095968814197</v>
      </c>
      <c r="Q881" s="317">
        <v>66.725620591700277</v>
      </c>
    </row>
    <row r="882" spans="15:17" x14ac:dyDescent="0.25">
      <c r="O882" s="316">
        <v>878</v>
      </c>
      <c r="P882" s="317">
        <v>51.045717789239148</v>
      </c>
      <c r="Q882" s="317">
        <v>37.402202527571859</v>
      </c>
    </row>
    <row r="883" spans="15:17" x14ac:dyDescent="0.25">
      <c r="O883" s="316">
        <v>879</v>
      </c>
      <c r="P883" s="317">
        <v>51.052009230340403</v>
      </c>
      <c r="Q883" s="317">
        <v>15.825113470644055</v>
      </c>
    </row>
    <row r="884" spans="15:17" x14ac:dyDescent="0.25">
      <c r="O884" s="316">
        <v>880</v>
      </c>
      <c r="P884" s="317">
        <v>51.05278680588804</v>
      </c>
      <c r="Q884" s="317">
        <v>20.454812543898168</v>
      </c>
    </row>
    <row r="885" spans="15:17" x14ac:dyDescent="0.25">
      <c r="O885" s="316">
        <v>881</v>
      </c>
      <c r="P885" s="317">
        <v>51.058521183680263</v>
      </c>
      <c r="Q885" s="317">
        <v>21.854812543898174</v>
      </c>
    </row>
    <row r="886" spans="15:17" x14ac:dyDescent="0.25">
      <c r="O886" s="316">
        <v>882</v>
      </c>
      <c r="P886" s="317">
        <v>51.082096668604557</v>
      </c>
      <c r="Q886" s="317">
        <v>69.336183821487992</v>
      </c>
    </row>
    <row r="887" spans="15:17" x14ac:dyDescent="0.25">
      <c r="O887" s="316">
        <v>883</v>
      </c>
      <c r="P887" s="317">
        <v>51.090416142237764</v>
      </c>
      <c r="Q887" s="317">
        <v>70.025537944458321</v>
      </c>
    </row>
    <row r="888" spans="15:17" x14ac:dyDescent="0.25">
      <c r="O888" s="316">
        <v>884</v>
      </c>
      <c r="P888" s="317">
        <v>51.168478904006285</v>
      </c>
      <c r="Q888" s="317">
        <v>4.7970244474355512</v>
      </c>
    </row>
    <row r="889" spans="15:17" x14ac:dyDescent="0.25">
      <c r="O889" s="316">
        <v>885</v>
      </c>
      <c r="P889" s="317">
        <v>51.366256572723778</v>
      </c>
      <c r="Q889" s="317">
        <v>32.40443569875417</v>
      </c>
    </row>
    <row r="890" spans="15:17" x14ac:dyDescent="0.25">
      <c r="O890" s="316">
        <v>886</v>
      </c>
      <c r="P890" s="317">
        <v>51.400380127625297</v>
      </c>
      <c r="Q890" s="317">
        <v>35.573748357157854</v>
      </c>
    </row>
    <row r="891" spans="15:17" x14ac:dyDescent="0.25">
      <c r="O891" s="316">
        <v>887</v>
      </c>
      <c r="P891" s="317">
        <v>51.432022651052073</v>
      </c>
      <c r="Q891" s="317">
        <v>45.839885541398907</v>
      </c>
    </row>
    <row r="892" spans="15:17" x14ac:dyDescent="0.25">
      <c r="O892" s="316">
        <v>888</v>
      </c>
      <c r="P892" s="317">
        <v>51.511506440477518</v>
      </c>
      <c r="Q892" s="317">
        <v>52.349279698929891</v>
      </c>
    </row>
    <row r="893" spans="15:17" x14ac:dyDescent="0.25">
      <c r="O893" s="316">
        <v>889</v>
      </c>
      <c r="P893" s="317">
        <v>51.640225003100518</v>
      </c>
      <c r="Q893" s="317">
        <v>22.694812543898177</v>
      </c>
    </row>
    <row r="894" spans="15:17" x14ac:dyDescent="0.25">
      <c r="O894" s="316">
        <v>890</v>
      </c>
      <c r="P894" s="317">
        <v>51.659980939516096</v>
      </c>
      <c r="Q894" s="317">
        <v>62.424221051511132</v>
      </c>
    </row>
    <row r="895" spans="15:17" x14ac:dyDescent="0.25">
      <c r="O895" s="316">
        <v>891</v>
      </c>
      <c r="P895" s="317">
        <v>51.672305329791875</v>
      </c>
      <c r="Q895" s="317">
        <v>49.693568596398677</v>
      </c>
    </row>
    <row r="896" spans="15:17" x14ac:dyDescent="0.25">
      <c r="O896" s="316">
        <v>892</v>
      </c>
      <c r="P896" s="317">
        <v>51.787946934102003</v>
      </c>
      <c r="Q896" s="317">
        <v>2.9276523421412435</v>
      </c>
    </row>
    <row r="897" spans="15:17" x14ac:dyDescent="0.25">
      <c r="O897" s="316">
        <v>893</v>
      </c>
      <c r="P897" s="317">
        <v>51.901133961357552</v>
      </c>
      <c r="Q897" s="317">
        <v>4.5570244474355528</v>
      </c>
    </row>
    <row r="898" spans="15:17" x14ac:dyDescent="0.25">
      <c r="O898" s="316">
        <v>894</v>
      </c>
      <c r="P898" s="317">
        <v>52.060403771119823</v>
      </c>
      <c r="Q898" s="317">
        <v>10.211165841298827</v>
      </c>
    </row>
    <row r="899" spans="15:17" x14ac:dyDescent="0.25">
      <c r="O899" s="316">
        <v>895</v>
      </c>
      <c r="P899" s="317">
        <v>52.066236864179075</v>
      </c>
      <c r="Q899" s="317">
        <v>45.748571735215947</v>
      </c>
    </row>
    <row r="900" spans="15:17" x14ac:dyDescent="0.25">
      <c r="O900" s="316">
        <v>896</v>
      </c>
      <c r="P900" s="317">
        <v>52.079142912388512</v>
      </c>
      <c r="Q900" s="317">
        <v>51.146518342162992</v>
      </c>
    </row>
    <row r="901" spans="15:17" x14ac:dyDescent="0.25">
      <c r="O901" s="316">
        <v>897</v>
      </c>
      <c r="P901" s="317">
        <v>52.210698821715241</v>
      </c>
      <c r="Q901" s="317">
        <v>75.231055007964414</v>
      </c>
    </row>
    <row r="902" spans="15:17" x14ac:dyDescent="0.25">
      <c r="O902" s="316">
        <v>898</v>
      </c>
      <c r="P902" s="317">
        <v>52.250316839866166</v>
      </c>
      <c r="Q902" s="317">
        <v>32.085191361420961</v>
      </c>
    </row>
    <row r="903" spans="15:17" x14ac:dyDescent="0.25">
      <c r="O903" s="316">
        <v>899</v>
      </c>
      <c r="P903" s="317">
        <v>52.323043654071959</v>
      </c>
      <c r="Q903" s="317">
        <v>22.904812543898178</v>
      </c>
    </row>
    <row r="904" spans="15:17" x14ac:dyDescent="0.25">
      <c r="O904" s="316">
        <v>900</v>
      </c>
      <c r="P904" s="317">
        <v>52.342032013419512</v>
      </c>
      <c r="Q904" s="317">
        <v>45.256007699741858</v>
      </c>
    </row>
    <row r="905" spans="15:17" x14ac:dyDescent="0.25">
      <c r="O905" s="316">
        <v>901</v>
      </c>
      <c r="P905" s="317">
        <v>52.354709696207856</v>
      </c>
      <c r="Q905" s="317">
        <v>48.779981570074597</v>
      </c>
    </row>
    <row r="906" spans="15:17" x14ac:dyDescent="0.25">
      <c r="O906" s="316">
        <v>902</v>
      </c>
      <c r="P906" s="317">
        <v>52.38024142742853</v>
      </c>
      <c r="Q906" s="317">
        <v>51.195154836298244</v>
      </c>
    </row>
    <row r="907" spans="15:17" x14ac:dyDescent="0.25">
      <c r="O907" s="316">
        <v>903</v>
      </c>
      <c r="P907" s="317">
        <v>52.405761105943</v>
      </c>
      <c r="Q907" s="317">
        <v>54.371589407749092</v>
      </c>
    </row>
    <row r="908" spans="15:17" x14ac:dyDescent="0.25">
      <c r="O908" s="316">
        <v>904</v>
      </c>
      <c r="P908" s="317">
        <v>52.469810691902566</v>
      </c>
      <c r="Q908" s="317">
        <v>5.0370244474355497</v>
      </c>
    </row>
    <row r="909" spans="15:17" x14ac:dyDescent="0.25">
      <c r="O909" s="316">
        <v>905</v>
      </c>
      <c r="P909" s="317">
        <v>52.492877065140441</v>
      </c>
      <c r="Q909" s="317">
        <v>42.552014169806512</v>
      </c>
    </row>
    <row r="910" spans="15:17" x14ac:dyDescent="0.25">
      <c r="O910" s="316">
        <v>906</v>
      </c>
      <c r="P910" s="317">
        <v>52.555053346313699</v>
      </c>
      <c r="Q910" s="317">
        <v>22.204812543898175</v>
      </c>
    </row>
    <row r="911" spans="15:17" x14ac:dyDescent="0.25">
      <c r="O911" s="316">
        <v>907</v>
      </c>
      <c r="P911" s="317">
        <v>52.610186657671534</v>
      </c>
      <c r="Q911" s="317">
        <v>16.691840841087284</v>
      </c>
    </row>
    <row r="912" spans="15:17" x14ac:dyDescent="0.25">
      <c r="O912" s="316">
        <v>908</v>
      </c>
      <c r="P912" s="317">
        <v>52.660178095167112</v>
      </c>
      <c r="Q912" s="317">
        <v>28.875620208050371</v>
      </c>
    </row>
    <row r="913" spans="15:17" x14ac:dyDescent="0.25">
      <c r="O913" s="316">
        <v>909</v>
      </c>
      <c r="P913" s="317">
        <v>52.721585821368286</v>
      </c>
      <c r="Q913" s="317">
        <v>5.2170244474355485</v>
      </c>
    </row>
    <row r="914" spans="15:17" x14ac:dyDescent="0.25">
      <c r="O914" s="316">
        <v>910</v>
      </c>
      <c r="P914" s="317">
        <v>52.827387855299371</v>
      </c>
      <c r="Q914" s="317">
        <v>18.322760065808119</v>
      </c>
    </row>
    <row r="915" spans="15:17" x14ac:dyDescent="0.25">
      <c r="O915" s="316">
        <v>911</v>
      </c>
      <c r="P915" s="317">
        <v>52.856906653552173</v>
      </c>
      <c r="Q915" s="317">
        <v>46.330883544167214</v>
      </c>
    </row>
    <row r="916" spans="15:17" x14ac:dyDescent="0.25">
      <c r="O916" s="316">
        <v>912</v>
      </c>
      <c r="P916" s="317">
        <v>52.904826889173165</v>
      </c>
      <c r="Q916" s="317">
        <v>46.397938885051545</v>
      </c>
    </row>
    <row r="917" spans="15:17" x14ac:dyDescent="0.25">
      <c r="O917" s="316">
        <v>913</v>
      </c>
      <c r="P917" s="317">
        <v>53.032301267974816</v>
      </c>
      <c r="Q917" s="317">
        <v>65.200252295307308</v>
      </c>
    </row>
    <row r="918" spans="15:17" x14ac:dyDescent="0.25">
      <c r="O918" s="316">
        <v>914</v>
      </c>
      <c r="P918" s="317">
        <v>53.0388273995828</v>
      </c>
      <c r="Q918" s="317">
        <v>58.15497024036987</v>
      </c>
    </row>
    <row r="919" spans="15:17" x14ac:dyDescent="0.25">
      <c r="O919" s="316">
        <v>915</v>
      </c>
      <c r="P919" s="317">
        <v>53.11770783135119</v>
      </c>
      <c r="Q919" s="317">
        <v>-11.176879231813984</v>
      </c>
    </row>
    <row r="920" spans="15:17" x14ac:dyDescent="0.25">
      <c r="O920" s="316">
        <v>916</v>
      </c>
      <c r="P920" s="317">
        <v>53.129838871936542</v>
      </c>
      <c r="Q920" s="317">
        <v>43.280615654579037</v>
      </c>
    </row>
    <row r="921" spans="15:17" x14ac:dyDescent="0.25">
      <c r="O921" s="316">
        <v>917</v>
      </c>
      <c r="P921" s="317">
        <v>53.194701182947782</v>
      </c>
      <c r="Q921" s="317">
        <v>50.7355314554746</v>
      </c>
    </row>
    <row r="922" spans="15:17" x14ac:dyDescent="0.25">
      <c r="O922" s="316">
        <v>918</v>
      </c>
      <c r="P922" s="317">
        <v>53.201653846227735</v>
      </c>
      <c r="Q922" s="317">
        <v>2.15076556582612</v>
      </c>
    </row>
    <row r="923" spans="15:17" x14ac:dyDescent="0.25">
      <c r="O923" s="316">
        <v>919</v>
      </c>
      <c r="P923" s="317">
        <v>53.266700879576341</v>
      </c>
      <c r="Q923" s="317">
        <v>11.049107592167227</v>
      </c>
    </row>
    <row r="924" spans="15:17" x14ac:dyDescent="0.25">
      <c r="O924" s="316">
        <v>920</v>
      </c>
      <c r="P924" s="317">
        <v>53.344229579408776</v>
      </c>
      <c r="Q924" s="317">
        <v>34.192469139928576</v>
      </c>
    </row>
    <row r="925" spans="15:17" x14ac:dyDescent="0.25">
      <c r="O925" s="316">
        <v>921</v>
      </c>
      <c r="P925" s="317">
        <v>53.516518278892015</v>
      </c>
      <c r="Q925" s="317">
        <v>39.367503772622314</v>
      </c>
    </row>
    <row r="926" spans="15:17" x14ac:dyDescent="0.25">
      <c r="O926" s="316">
        <v>922</v>
      </c>
      <c r="P926" s="317">
        <v>53.520334445012217</v>
      </c>
      <c r="Q926" s="317">
        <v>45.440514977542762</v>
      </c>
    </row>
    <row r="927" spans="15:17" x14ac:dyDescent="0.25">
      <c r="O927" s="316">
        <v>923</v>
      </c>
      <c r="P927" s="317">
        <v>53.583887522796445</v>
      </c>
      <c r="Q927" s="317">
        <v>7.1453613013507091</v>
      </c>
    </row>
    <row r="928" spans="15:17" x14ac:dyDescent="0.25">
      <c r="O928" s="316">
        <v>924</v>
      </c>
      <c r="P928" s="317">
        <v>54.178360402689705</v>
      </c>
      <c r="Q928" s="317">
        <v>27.224482488237427</v>
      </c>
    </row>
    <row r="929" spans="15:17" x14ac:dyDescent="0.25">
      <c r="O929" s="316">
        <v>925</v>
      </c>
      <c r="P929" s="317">
        <v>54.208407227096977</v>
      </c>
      <c r="Q929" s="317">
        <v>27.681467521264789</v>
      </c>
    </row>
    <row r="930" spans="15:17" x14ac:dyDescent="0.25">
      <c r="O930" s="316">
        <v>926</v>
      </c>
      <c r="P930" s="317">
        <v>54.457167997175141</v>
      </c>
      <c r="Q930" s="317">
        <v>61.127451660429777</v>
      </c>
    </row>
    <row r="931" spans="15:17" x14ac:dyDescent="0.25">
      <c r="O931" s="316">
        <v>927</v>
      </c>
      <c r="P931" s="317">
        <v>54.660430951853037</v>
      </c>
      <c r="Q931" s="317">
        <v>13.809477068445693</v>
      </c>
    </row>
    <row r="932" spans="15:17" x14ac:dyDescent="0.25">
      <c r="O932" s="316">
        <v>928</v>
      </c>
      <c r="P932" s="317">
        <v>54.68928232506827</v>
      </c>
      <c r="Q932" s="317">
        <v>40.490431227688397</v>
      </c>
    </row>
    <row r="933" spans="15:17" x14ac:dyDescent="0.25">
      <c r="O933" s="316">
        <v>929</v>
      </c>
      <c r="P933" s="317">
        <v>54.7884070678451</v>
      </c>
      <c r="Q933" s="317">
        <v>38.814378600711166</v>
      </c>
    </row>
    <row r="934" spans="15:17" x14ac:dyDescent="0.25">
      <c r="O934" s="316">
        <v>930</v>
      </c>
      <c r="P934" s="317">
        <v>54.872441835511701</v>
      </c>
      <c r="Q934" s="317">
        <v>49.267656835471804</v>
      </c>
    </row>
    <row r="935" spans="15:17" x14ac:dyDescent="0.25">
      <c r="O935" s="316">
        <v>931</v>
      </c>
      <c r="P935" s="317">
        <v>54.944252609255471</v>
      </c>
      <c r="Q935" s="317">
        <v>57.811649460143222</v>
      </c>
    </row>
    <row r="936" spans="15:17" x14ac:dyDescent="0.25">
      <c r="O936" s="316">
        <v>932</v>
      </c>
      <c r="P936" s="317">
        <v>55.06246835999535</v>
      </c>
      <c r="Q936" s="317">
        <v>13.521459787509912</v>
      </c>
    </row>
    <row r="937" spans="15:17" x14ac:dyDescent="0.25">
      <c r="O937" s="316">
        <v>933</v>
      </c>
      <c r="P937" s="317">
        <v>55.179473072722537</v>
      </c>
      <c r="Q937" s="317">
        <v>61.672116339493343</v>
      </c>
    </row>
    <row r="938" spans="15:17" x14ac:dyDescent="0.25">
      <c r="O938" s="316">
        <v>934</v>
      </c>
      <c r="P938" s="317">
        <v>55.368783262434675</v>
      </c>
      <c r="Q938" s="317">
        <v>50.236193618222011</v>
      </c>
    </row>
    <row r="939" spans="15:17" x14ac:dyDescent="0.25">
      <c r="O939" s="316">
        <v>935</v>
      </c>
      <c r="P939" s="317">
        <v>55.505792377999157</v>
      </c>
      <c r="Q939" s="317">
        <v>62.52700476063297</v>
      </c>
    </row>
    <row r="940" spans="15:17" x14ac:dyDescent="0.25">
      <c r="O940" s="316">
        <v>936</v>
      </c>
      <c r="P940" s="317">
        <v>55.521667042389247</v>
      </c>
      <c r="Q940" s="317">
        <v>32.850130947080949</v>
      </c>
    </row>
    <row r="941" spans="15:17" x14ac:dyDescent="0.25">
      <c r="O941" s="316">
        <v>937</v>
      </c>
      <c r="P941" s="317">
        <v>55.661181716978689</v>
      </c>
      <c r="Q941" s="317">
        <v>38.067514411160325</v>
      </c>
    </row>
    <row r="942" spans="15:17" x14ac:dyDescent="0.25">
      <c r="O942" s="316">
        <v>938</v>
      </c>
      <c r="P942" s="317">
        <v>55.760547844518996</v>
      </c>
      <c r="Q942" s="317">
        <v>60.498022131123122</v>
      </c>
    </row>
    <row r="943" spans="15:17" x14ac:dyDescent="0.25">
      <c r="O943" s="316">
        <v>939</v>
      </c>
      <c r="P943" s="317">
        <v>55.775238174586249</v>
      </c>
      <c r="Q943" s="317">
        <v>49.626273845846107</v>
      </c>
    </row>
    <row r="944" spans="15:17" x14ac:dyDescent="0.25">
      <c r="O944" s="316">
        <v>940</v>
      </c>
      <c r="P944" s="317">
        <v>55.83223913073563</v>
      </c>
      <c r="Q944" s="317">
        <v>0.73485941275717792</v>
      </c>
    </row>
    <row r="945" spans="15:17" x14ac:dyDescent="0.25">
      <c r="O945" s="316">
        <v>941</v>
      </c>
      <c r="P945" s="317">
        <v>55.84308638916449</v>
      </c>
      <c r="Q945" s="317">
        <v>66.214674296784153</v>
      </c>
    </row>
    <row r="946" spans="15:17" x14ac:dyDescent="0.25">
      <c r="O946" s="316">
        <v>942</v>
      </c>
      <c r="P946" s="317">
        <v>55.953941339363766</v>
      </c>
      <c r="Q946" s="317">
        <v>13.416800231159897</v>
      </c>
    </row>
    <row r="947" spans="15:17" x14ac:dyDescent="0.25">
      <c r="O947" s="316">
        <v>943</v>
      </c>
      <c r="P947" s="317">
        <v>56.072516906866731</v>
      </c>
      <c r="Q947" s="317">
        <v>35.723481557517665</v>
      </c>
    </row>
    <row r="948" spans="15:17" x14ac:dyDescent="0.25">
      <c r="O948" s="316">
        <v>944</v>
      </c>
      <c r="P948" s="317">
        <v>56.25025304129607</v>
      </c>
      <c r="Q948" s="317">
        <v>58.592927172408366</v>
      </c>
    </row>
    <row r="949" spans="15:17" x14ac:dyDescent="0.25">
      <c r="O949" s="316">
        <v>945</v>
      </c>
      <c r="P949" s="317">
        <v>56.881022204029001</v>
      </c>
      <c r="Q949" s="317">
        <v>23.744812543898181</v>
      </c>
    </row>
    <row r="950" spans="15:17" x14ac:dyDescent="0.25">
      <c r="O950" s="316">
        <v>946</v>
      </c>
      <c r="P950" s="317">
        <v>56.895001392350522</v>
      </c>
      <c r="Q950" s="317">
        <v>26.146400943624602</v>
      </c>
    </row>
    <row r="951" spans="15:17" x14ac:dyDescent="0.25">
      <c r="O951" s="316">
        <v>947</v>
      </c>
      <c r="P951" s="317">
        <v>56.952758172395562</v>
      </c>
      <c r="Q951" s="317">
        <v>47.51934431823431</v>
      </c>
    </row>
    <row r="952" spans="15:17" x14ac:dyDescent="0.25">
      <c r="O952" s="316">
        <v>948</v>
      </c>
      <c r="P952" s="317">
        <v>57.092671279191848</v>
      </c>
      <c r="Q952" s="317">
        <v>-10.694760693743113</v>
      </c>
    </row>
    <row r="953" spans="15:17" x14ac:dyDescent="0.25">
      <c r="O953" s="316">
        <v>949</v>
      </c>
      <c r="P953" s="317">
        <v>57.116302619301791</v>
      </c>
      <c r="Q953" s="317">
        <v>7.6259830778317124</v>
      </c>
    </row>
    <row r="954" spans="15:17" x14ac:dyDescent="0.25">
      <c r="O954" s="316">
        <v>950</v>
      </c>
      <c r="P954" s="317">
        <v>57.13693324516872</v>
      </c>
      <c r="Q954" s="317">
        <v>16.553482010015067</v>
      </c>
    </row>
    <row r="955" spans="15:17" x14ac:dyDescent="0.25">
      <c r="O955" s="316">
        <v>951</v>
      </c>
      <c r="P955" s="317">
        <v>57.141568297112784</v>
      </c>
      <c r="Q955" s="317">
        <v>22.414812543898176</v>
      </c>
    </row>
    <row r="956" spans="15:17" x14ac:dyDescent="0.25">
      <c r="O956" s="316">
        <v>952</v>
      </c>
      <c r="P956" s="317">
        <v>57.183124911553755</v>
      </c>
      <c r="Q956" s="317">
        <v>7.1216698315051001</v>
      </c>
    </row>
    <row r="957" spans="15:17" x14ac:dyDescent="0.25">
      <c r="O957" s="316">
        <v>953</v>
      </c>
      <c r="P957" s="317">
        <v>57.301278485098642</v>
      </c>
      <c r="Q957" s="317">
        <v>36.603468883136458</v>
      </c>
    </row>
    <row r="958" spans="15:17" x14ac:dyDescent="0.25">
      <c r="O958" s="316">
        <v>954</v>
      </c>
      <c r="P958" s="317">
        <v>57.358459829796608</v>
      </c>
      <c r="Q958" s="317">
        <v>36.400624491563974</v>
      </c>
    </row>
    <row r="959" spans="15:17" x14ac:dyDescent="0.25">
      <c r="O959" s="316">
        <v>955</v>
      </c>
      <c r="P959" s="317">
        <v>57.406666211805891</v>
      </c>
      <c r="Q959" s="317">
        <v>10.89102780717351</v>
      </c>
    </row>
    <row r="960" spans="15:17" x14ac:dyDescent="0.25">
      <c r="O960" s="316">
        <v>956</v>
      </c>
      <c r="P960" s="317">
        <v>57.483007557429843</v>
      </c>
      <c r="Q960" s="317">
        <v>29.494218838946043</v>
      </c>
    </row>
    <row r="961" spans="15:17" x14ac:dyDescent="0.25">
      <c r="O961" s="316">
        <v>957</v>
      </c>
      <c r="P961" s="317">
        <v>57.608838175302587</v>
      </c>
      <c r="Q961" s="317">
        <v>46.170451246521367</v>
      </c>
    </row>
    <row r="962" spans="15:17" x14ac:dyDescent="0.25">
      <c r="O962" s="316">
        <v>958</v>
      </c>
      <c r="P962" s="317">
        <v>57.730577727797694</v>
      </c>
      <c r="Q962" s="317">
        <v>21.504812543898172</v>
      </c>
    </row>
    <row r="963" spans="15:17" x14ac:dyDescent="0.25">
      <c r="O963" s="316">
        <v>959</v>
      </c>
      <c r="P963" s="317">
        <v>57.776035701938603</v>
      </c>
      <c r="Q963" s="317">
        <v>40.06870418942097</v>
      </c>
    </row>
    <row r="964" spans="15:17" x14ac:dyDescent="0.25">
      <c r="O964" s="316">
        <v>960</v>
      </c>
      <c r="P964" s="317">
        <v>57.879517752321476</v>
      </c>
      <c r="Q964" s="317">
        <v>72.653101000033232</v>
      </c>
    </row>
    <row r="965" spans="15:17" x14ac:dyDescent="0.25">
      <c r="O965" s="316">
        <v>961</v>
      </c>
      <c r="P965" s="317">
        <v>58.009962811417751</v>
      </c>
      <c r="Q965" s="317">
        <v>-1.7227550712639683</v>
      </c>
    </row>
    <row r="966" spans="15:17" x14ac:dyDescent="0.25">
      <c r="O966" s="316">
        <v>962</v>
      </c>
      <c r="P966" s="317">
        <v>58.115267824198874</v>
      </c>
      <c r="Q966" s="317">
        <v>73.593925124689349</v>
      </c>
    </row>
    <row r="967" spans="15:17" x14ac:dyDescent="0.25">
      <c r="O967" s="316">
        <v>963</v>
      </c>
      <c r="P967" s="317">
        <v>58.124384718598584</v>
      </c>
      <c r="Q967" s="317">
        <v>-4.5081151822404522</v>
      </c>
    </row>
    <row r="968" spans="15:17" x14ac:dyDescent="0.25">
      <c r="O968" s="316">
        <v>964</v>
      </c>
      <c r="P968" s="317">
        <v>58.197704656394279</v>
      </c>
      <c r="Q968" s="317">
        <v>39.341850189995597</v>
      </c>
    </row>
    <row r="969" spans="15:17" x14ac:dyDescent="0.25">
      <c r="O969" s="316">
        <v>965</v>
      </c>
      <c r="P969" s="317">
        <v>58.456878092628159</v>
      </c>
      <c r="Q969" s="317">
        <v>47.147883036366601</v>
      </c>
    </row>
    <row r="970" spans="15:17" x14ac:dyDescent="0.25">
      <c r="O970" s="316">
        <v>966</v>
      </c>
      <c r="P970" s="317">
        <v>58.703705608026851</v>
      </c>
      <c r="Q970" s="317">
        <v>55.05803738461924</v>
      </c>
    </row>
    <row r="971" spans="15:17" x14ac:dyDescent="0.25">
      <c r="O971" s="316">
        <v>967</v>
      </c>
      <c r="P971" s="317">
        <v>58.969470926150066</v>
      </c>
      <c r="Q971" s="317">
        <v>56.044364452879364</v>
      </c>
    </row>
    <row r="972" spans="15:17" x14ac:dyDescent="0.25">
      <c r="O972" s="316">
        <v>968</v>
      </c>
      <c r="P972" s="317">
        <v>59.173536656114344</v>
      </c>
      <c r="Q972" s="317">
        <v>-36.478317051148842</v>
      </c>
    </row>
    <row r="973" spans="15:17" x14ac:dyDescent="0.25">
      <c r="O973" s="316">
        <v>969</v>
      </c>
      <c r="P973" s="317">
        <v>59.205920426091403</v>
      </c>
      <c r="Q973" s="317">
        <v>-7.1330634371398318</v>
      </c>
    </row>
    <row r="974" spans="15:17" x14ac:dyDescent="0.25">
      <c r="O974" s="316">
        <v>970</v>
      </c>
      <c r="P974" s="317">
        <v>59.22384199470816</v>
      </c>
      <c r="Q974" s="317">
        <v>60.803279174732737</v>
      </c>
    </row>
    <row r="975" spans="15:17" x14ac:dyDescent="0.25">
      <c r="O975" s="316">
        <v>971</v>
      </c>
      <c r="P975" s="317">
        <v>59.279981864413742</v>
      </c>
      <c r="Q975" s="317">
        <v>48.829339218188665</v>
      </c>
    </row>
    <row r="976" spans="15:17" x14ac:dyDescent="0.25">
      <c r="O976" s="316">
        <v>972</v>
      </c>
      <c r="P976" s="317">
        <v>59.579561461838992</v>
      </c>
      <c r="Q976" s="317">
        <v>65.972175054358672</v>
      </c>
    </row>
    <row r="977" spans="15:17" x14ac:dyDescent="0.25">
      <c r="O977" s="316">
        <v>973</v>
      </c>
      <c r="P977" s="317">
        <v>59.819191589660456</v>
      </c>
      <c r="Q977" s="317">
        <v>47.407614427603612</v>
      </c>
    </row>
    <row r="978" spans="15:17" x14ac:dyDescent="0.25">
      <c r="O978" s="316">
        <v>974</v>
      </c>
      <c r="P978" s="317">
        <v>59.949744605527201</v>
      </c>
      <c r="Q978" s="317">
        <v>39.112679984539426</v>
      </c>
    </row>
    <row r="979" spans="15:17" x14ac:dyDescent="0.25">
      <c r="O979" s="316">
        <v>975</v>
      </c>
      <c r="P979" s="317">
        <v>60.234045200183395</v>
      </c>
      <c r="Q979" s="317">
        <v>19.894812543898166</v>
      </c>
    </row>
    <row r="980" spans="15:17" x14ac:dyDescent="0.25">
      <c r="O980" s="316">
        <v>976</v>
      </c>
      <c r="P980" s="317">
        <v>60.438133202823593</v>
      </c>
      <c r="Q980" s="317">
        <v>48.35373701051752</v>
      </c>
    </row>
    <row r="981" spans="15:17" x14ac:dyDescent="0.25">
      <c r="O981" s="316">
        <v>977</v>
      </c>
      <c r="P981" s="317">
        <v>60.503744706368877</v>
      </c>
      <c r="Q981" s="317">
        <v>60.107443688494889</v>
      </c>
    </row>
    <row r="982" spans="15:17" x14ac:dyDescent="0.25">
      <c r="O982" s="316">
        <v>978</v>
      </c>
      <c r="P982" s="317">
        <v>60.725771164157763</v>
      </c>
      <c r="Q982" s="317">
        <v>10.83580401341694</v>
      </c>
    </row>
    <row r="983" spans="15:17" x14ac:dyDescent="0.25">
      <c r="O983" s="316">
        <v>979</v>
      </c>
      <c r="P983" s="317">
        <v>60.853424240496395</v>
      </c>
      <c r="Q983" s="317">
        <v>53.000519071426936</v>
      </c>
    </row>
    <row r="984" spans="15:17" x14ac:dyDescent="0.25">
      <c r="O984" s="316">
        <v>980</v>
      </c>
      <c r="P984" s="317">
        <v>61.070417550100466</v>
      </c>
      <c r="Q984" s="317">
        <v>78.350491494070496</v>
      </c>
    </row>
    <row r="985" spans="15:17" x14ac:dyDescent="0.25">
      <c r="O985" s="316">
        <v>981</v>
      </c>
      <c r="P985" s="317">
        <v>61.091455708226654</v>
      </c>
      <c r="Q985" s="317">
        <v>36.973637748185318</v>
      </c>
    </row>
    <row r="986" spans="15:17" x14ac:dyDescent="0.25">
      <c r="O986" s="316">
        <v>982</v>
      </c>
      <c r="P986" s="317">
        <v>61.387843020455918</v>
      </c>
      <c r="Q986" s="317">
        <v>82.610898308944215</v>
      </c>
    </row>
    <row r="987" spans="15:17" x14ac:dyDescent="0.25">
      <c r="O987" s="316">
        <v>983</v>
      </c>
      <c r="P987" s="317">
        <v>61.502839890146852</v>
      </c>
      <c r="Q987" s="317">
        <v>36.502601933790196</v>
      </c>
    </row>
    <row r="988" spans="15:17" x14ac:dyDescent="0.25">
      <c r="O988" s="316">
        <v>984</v>
      </c>
      <c r="P988" s="317">
        <v>61.653845078342535</v>
      </c>
      <c r="Q988" s="317">
        <v>59.409641658572298</v>
      </c>
    </row>
    <row r="989" spans="15:17" x14ac:dyDescent="0.25">
      <c r="O989" s="316">
        <v>985</v>
      </c>
      <c r="P989" s="317">
        <v>62.127991590262745</v>
      </c>
      <c r="Q989" s="317">
        <v>28.1723087995748</v>
      </c>
    </row>
    <row r="990" spans="15:17" x14ac:dyDescent="0.25">
      <c r="O990" s="316">
        <v>986</v>
      </c>
      <c r="P990" s="317">
        <v>62.28858041038557</v>
      </c>
      <c r="Q990" s="317">
        <v>37.539139015139263</v>
      </c>
    </row>
    <row r="991" spans="15:17" x14ac:dyDescent="0.25">
      <c r="O991" s="316">
        <v>987</v>
      </c>
      <c r="P991" s="317">
        <v>62.572444114278568</v>
      </c>
      <c r="Q991" s="317">
        <v>61.211385731050306</v>
      </c>
    </row>
    <row r="992" spans="15:17" x14ac:dyDescent="0.25">
      <c r="O992" s="316">
        <v>988</v>
      </c>
      <c r="P992" s="317">
        <v>62.91015111772397</v>
      </c>
      <c r="Q992" s="317">
        <v>31.897866090193947</v>
      </c>
    </row>
    <row r="993" spans="15:17" x14ac:dyDescent="0.25">
      <c r="O993" s="316">
        <v>989</v>
      </c>
      <c r="P993" s="317">
        <v>63.046740886038975</v>
      </c>
      <c r="Q993" s="317">
        <v>-41.990434996848649</v>
      </c>
    </row>
    <row r="994" spans="15:17" x14ac:dyDescent="0.25">
      <c r="O994" s="316">
        <v>990</v>
      </c>
      <c r="P994" s="317">
        <v>63.807962596435104</v>
      </c>
      <c r="Q994" s="317">
        <v>24.374812543898184</v>
      </c>
    </row>
    <row r="995" spans="15:17" x14ac:dyDescent="0.25">
      <c r="O995" s="316">
        <v>991</v>
      </c>
      <c r="P995" s="317">
        <v>64.839633874328072</v>
      </c>
      <c r="Q995" s="317">
        <v>28.054126497111668</v>
      </c>
    </row>
    <row r="996" spans="15:17" x14ac:dyDescent="0.25">
      <c r="O996" s="316">
        <v>992</v>
      </c>
      <c r="P996" s="317">
        <v>66.935580005653364</v>
      </c>
      <c r="Q996" s="317">
        <v>9.6929998248146951</v>
      </c>
    </row>
    <row r="997" spans="15:17" x14ac:dyDescent="0.25">
      <c r="O997" s="316">
        <v>993</v>
      </c>
      <c r="P997" s="317">
        <v>67.005630918961174</v>
      </c>
      <c r="Q997" s="317">
        <v>30.779011338922007</v>
      </c>
    </row>
    <row r="998" spans="15:17" x14ac:dyDescent="0.25">
      <c r="O998" s="316">
        <v>994</v>
      </c>
      <c r="P998" s="317">
        <v>67.379003885433804</v>
      </c>
      <c r="Q998" s="317">
        <v>36.052168864567022</v>
      </c>
    </row>
    <row r="999" spans="15:17" x14ac:dyDescent="0.25">
      <c r="O999" s="316">
        <v>995</v>
      </c>
      <c r="P999" s="317">
        <v>67.98553764509235</v>
      </c>
      <c r="Q999" s="317">
        <v>68.876096996459125</v>
      </c>
    </row>
    <row r="1000" spans="15:17" x14ac:dyDescent="0.25">
      <c r="O1000" s="316">
        <v>996</v>
      </c>
      <c r="P1000" s="317">
        <v>69.135761299552627</v>
      </c>
      <c r="Q1000" s="317">
        <v>-28.93667306934325</v>
      </c>
    </row>
    <row r="1001" spans="15:17" x14ac:dyDescent="0.25">
      <c r="O1001" s="316">
        <v>997</v>
      </c>
      <c r="P1001" s="317">
        <v>70.987215389956688</v>
      </c>
      <c r="Q1001" s="317">
        <v>49.582511762349085</v>
      </c>
    </row>
    <row r="1002" spans="15:17" x14ac:dyDescent="0.25">
      <c r="O1002" s="316">
        <v>998</v>
      </c>
      <c r="P1002" s="317">
        <v>71.238406489376459</v>
      </c>
      <c r="Q1002" s="317">
        <v>10.128671392300973</v>
      </c>
    </row>
    <row r="1003" spans="15:17" x14ac:dyDescent="0.25">
      <c r="O1003" s="316">
        <v>999</v>
      </c>
      <c r="P1003" s="317">
        <v>71.711000940694277</v>
      </c>
      <c r="Q1003" s="317">
        <v>17.331756119503776</v>
      </c>
    </row>
    <row r="1004" spans="15:17" x14ac:dyDescent="0.25">
      <c r="O1004" s="316">
        <v>1000</v>
      </c>
      <c r="P1004" s="317">
        <v>73.16645585963353</v>
      </c>
      <c r="Q1004" s="317">
        <v>76.998161171107455</v>
      </c>
    </row>
  </sheetData>
  <mergeCells count="1">
    <mergeCell ref="B4:J4"/>
  </mergeCells>
  <hyperlinks>
    <hyperlink ref="N1" location="'Navigation &amp; Instructions'!A1" display="Navigation" xr:uid="{00000000-0004-0000-0600-000000000000}"/>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1004"/>
  <sheetViews>
    <sheetView showGridLines="0" zoomScale="85" zoomScaleNormal="85" workbookViewId="0">
      <selection activeCell="N1" sqref="N1"/>
    </sheetView>
  </sheetViews>
  <sheetFormatPr defaultColWidth="8.85546875" defaultRowHeight="15" x14ac:dyDescent="0.25"/>
  <cols>
    <col min="1" max="1" width="4.28515625" customWidth="1"/>
    <col min="2" max="4" width="9.7109375" style="1" customWidth="1"/>
    <col min="5" max="13" width="9.7109375" customWidth="1"/>
    <col min="14" max="14" width="10.5703125" customWidth="1"/>
    <col min="15" max="17" width="15.28515625" customWidth="1"/>
  </cols>
  <sheetData>
    <row r="1" spans="2:17" ht="15.75" x14ac:dyDescent="0.25">
      <c r="B1" s="202" t="s">
        <v>518</v>
      </c>
      <c r="N1" s="304" t="s">
        <v>542</v>
      </c>
    </row>
    <row r="4" spans="2:17" ht="48.4" customHeight="1" x14ac:dyDescent="0.25">
      <c r="B4" s="322" t="s">
        <v>517</v>
      </c>
      <c r="C4" s="322"/>
      <c r="D4" s="322"/>
      <c r="E4" s="322"/>
      <c r="F4" s="322"/>
      <c r="G4" s="322"/>
      <c r="H4" s="322"/>
      <c r="I4" s="322"/>
      <c r="J4" s="322"/>
      <c r="O4" s="315" t="s">
        <v>386</v>
      </c>
      <c r="P4" s="315" t="s">
        <v>514</v>
      </c>
      <c r="Q4" s="315" t="s">
        <v>387</v>
      </c>
    </row>
    <row r="5" spans="2:17" x14ac:dyDescent="0.25">
      <c r="O5" s="316">
        <v>1</v>
      </c>
      <c r="P5" s="317">
        <v>-62.498358903328494</v>
      </c>
      <c r="Q5" s="317">
        <v>19.51658107988807</v>
      </c>
    </row>
    <row r="6" spans="2:17" x14ac:dyDescent="0.25">
      <c r="O6" s="316">
        <v>2</v>
      </c>
      <c r="P6" s="317">
        <v>-55.20806529760155</v>
      </c>
      <c r="Q6" s="317">
        <v>-0.87975224541100161</v>
      </c>
    </row>
    <row r="7" spans="2:17" x14ac:dyDescent="0.25">
      <c r="O7" s="316">
        <v>3</v>
      </c>
      <c r="P7" s="317">
        <v>-46.582619526514918</v>
      </c>
      <c r="Q7" s="317">
        <v>39.629322542408424</v>
      </c>
    </row>
    <row r="8" spans="2:17" x14ac:dyDescent="0.25">
      <c r="O8" s="316">
        <v>4</v>
      </c>
      <c r="P8" s="317">
        <v>-43.813504091953071</v>
      </c>
      <c r="Q8" s="317">
        <v>5.2770244474355481</v>
      </c>
    </row>
    <row r="9" spans="2:17" x14ac:dyDescent="0.25">
      <c r="B9" s="231" t="s">
        <v>519</v>
      </c>
      <c r="C9" s="14"/>
      <c r="D9"/>
      <c r="O9" s="316">
        <v>5</v>
      </c>
      <c r="P9" s="317">
        <v>-42.007231170847383</v>
      </c>
      <c r="Q9" s="317">
        <v>35.406263244488052</v>
      </c>
    </row>
    <row r="10" spans="2:17" x14ac:dyDescent="0.25">
      <c r="B10" s="189"/>
      <c r="C10" s="190"/>
      <c r="D10" s="191"/>
      <c r="E10" s="192"/>
      <c r="F10" s="192"/>
      <c r="G10" s="192"/>
      <c r="H10" s="192"/>
      <c r="I10" s="192"/>
      <c r="J10" s="192"/>
      <c r="K10" s="192"/>
      <c r="L10" s="192"/>
      <c r="M10" s="193"/>
      <c r="O10" s="316">
        <v>6</v>
      </c>
      <c r="P10" s="317">
        <v>-41.882416429364518</v>
      </c>
      <c r="Q10" s="317">
        <v>49.049510706375358</v>
      </c>
    </row>
    <row r="11" spans="2:17" x14ac:dyDescent="0.25">
      <c r="B11" s="8"/>
      <c r="C11" s="11"/>
      <c r="D11" s="6"/>
      <c r="E11" s="6"/>
      <c r="F11" s="6"/>
      <c r="G11" s="6"/>
      <c r="H11" s="6"/>
      <c r="I11" s="6"/>
      <c r="J11" s="6"/>
      <c r="K11" s="6"/>
      <c r="L11" s="6"/>
      <c r="M11" s="7"/>
      <c r="O11" s="316">
        <v>7</v>
      </c>
      <c r="P11" s="317">
        <v>-38.60858929350519</v>
      </c>
      <c r="Q11" s="317">
        <v>87.123982336784422</v>
      </c>
    </row>
    <row r="12" spans="2:17" x14ac:dyDescent="0.25">
      <c r="B12" s="8"/>
      <c r="C12" s="11"/>
      <c r="D12" s="6"/>
      <c r="E12" s="6"/>
      <c r="F12" s="6"/>
      <c r="G12" s="6"/>
      <c r="H12" s="6"/>
      <c r="I12" s="6"/>
      <c r="J12" s="6"/>
      <c r="K12" s="6"/>
      <c r="L12" s="6"/>
      <c r="M12" s="7"/>
      <c r="O12" s="316">
        <v>8</v>
      </c>
      <c r="P12" s="317">
        <v>-36.44548656580281</v>
      </c>
      <c r="Q12" s="317">
        <v>-15.422052220234626</v>
      </c>
    </row>
    <row r="13" spans="2:17" x14ac:dyDescent="0.25">
      <c r="B13" s="8"/>
      <c r="C13" s="11"/>
      <c r="D13" s="6"/>
      <c r="E13" s="6"/>
      <c r="F13" s="6"/>
      <c r="G13" s="6"/>
      <c r="H13" s="6"/>
      <c r="I13" s="6"/>
      <c r="J13" s="6"/>
      <c r="K13" s="6"/>
      <c r="L13" s="6"/>
      <c r="M13" s="7"/>
      <c r="O13" s="316">
        <v>9</v>
      </c>
      <c r="P13" s="317">
        <v>-28.930885734729383</v>
      </c>
      <c r="Q13" s="317">
        <v>26.520570307751662</v>
      </c>
    </row>
    <row r="14" spans="2:17" x14ac:dyDescent="0.25">
      <c r="B14" s="8"/>
      <c r="C14" s="11"/>
      <c r="D14" s="6"/>
      <c r="E14" s="6"/>
      <c r="F14" s="6"/>
      <c r="G14" s="11"/>
      <c r="H14" s="6"/>
      <c r="I14" s="6"/>
      <c r="J14" s="6"/>
      <c r="K14" s="6"/>
      <c r="L14" s="6"/>
      <c r="M14" s="7"/>
      <c r="O14" s="316">
        <v>10</v>
      </c>
      <c r="P14" s="317">
        <v>-26.404519103007321</v>
      </c>
      <c r="Q14" s="317">
        <v>68.14212726055564</v>
      </c>
    </row>
    <row r="15" spans="2:17" x14ac:dyDescent="0.25">
      <c r="B15" s="8"/>
      <c r="C15" s="11"/>
      <c r="D15" s="6"/>
      <c r="E15" s="6"/>
      <c r="F15" s="6"/>
      <c r="G15" s="6"/>
      <c r="H15" s="6"/>
      <c r="I15" s="6"/>
      <c r="J15" s="6"/>
      <c r="K15" s="6"/>
      <c r="L15" s="6"/>
      <c r="M15" s="7"/>
      <c r="O15" s="316">
        <v>11</v>
      </c>
      <c r="P15" s="317">
        <v>-26.224969392433145</v>
      </c>
      <c r="Q15" s="317">
        <v>38.434962137969663</v>
      </c>
    </row>
    <row r="16" spans="2:17" x14ac:dyDescent="0.25">
      <c r="B16" s="8"/>
      <c r="C16" s="11"/>
      <c r="D16" s="6"/>
      <c r="E16" s="6"/>
      <c r="F16" s="6"/>
      <c r="G16" s="6"/>
      <c r="H16" s="6"/>
      <c r="I16" s="6"/>
      <c r="J16" s="6"/>
      <c r="K16" s="6"/>
      <c r="L16" s="6"/>
      <c r="M16" s="7"/>
      <c r="O16" s="316">
        <v>12</v>
      </c>
      <c r="P16" s="317">
        <v>-25.358171295830164</v>
      </c>
      <c r="Q16" s="317">
        <v>53.675218481546899</v>
      </c>
    </row>
    <row r="17" spans="2:17" x14ac:dyDescent="0.25">
      <c r="B17" s="8"/>
      <c r="C17" s="11"/>
      <c r="D17" s="6"/>
      <c r="E17" s="6"/>
      <c r="F17" s="6"/>
      <c r="G17" s="6"/>
      <c r="H17" s="6"/>
      <c r="I17" s="6"/>
      <c r="J17" s="6"/>
      <c r="K17" s="6"/>
      <c r="L17" s="6"/>
      <c r="M17" s="7"/>
      <c r="O17" s="316">
        <v>13</v>
      </c>
      <c r="P17" s="317">
        <v>-24.334587835527064</v>
      </c>
      <c r="Q17" s="317">
        <v>-25.277283987071534</v>
      </c>
    </row>
    <row r="18" spans="2:17" x14ac:dyDescent="0.25">
      <c r="B18" s="8"/>
      <c r="C18" s="11"/>
      <c r="D18" s="6"/>
      <c r="E18" s="6"/>
      <c r="F18" s="6"/>
      <c r="G18" s="6"/>
      <c r="H18" s="6"/>
      <c r="I18" s="6"/>
      <c r="J18" s="6"/>
      <c r="K18" s="6"/>
      <c r="L18" s="6"/>
      <c r="M18" s="7"/>
      <c r="O18" s="316">
        <v>14</v>
      </c>
      <c r="P18" s="317">
        <v>-24.153063757890251</v>
      </c>
      <c r="Q18" s="317">
        <v>3.2061972850967351</v>
      </c>
    </row>
    <row r="19" spans="2:17" x14ac:dyDescent="0.25">
      <c r="B19" s="8"/>
      <c r="C19" s="11"/>
      <c r="D19" s="6"/>
      <c r="E19" s="6"/>
      <c r="F19" s="6"/>
      <c r="G19" s="6"/>
      <c r="H19" s="6"/>
      <c r="I19" s="6"/>
      <c r="J19" s="6"/>
      <c r="K19" s="6"/>
      <c r="L19" s="6"/>
      <c r="M19" s="7"/>
      <c r="O19" s="316">
        <v>15</v>
      </c>
      <c r="P19" s="317">
        <v>-23.066997431887312</v>
      </c>
      <c r="Q19" s="317">
        <v>25.677275908099311</v>
      </c>
    </row>
    <row r="20" spans="2:17" x14ac:dyDescent="0.25">
      <c r="B20" s="8"/>
      <c r="C20" s="11"/>
      <c r="D20" s="6"/>
      <c r="E20" s="6"/>
      <c r="F20" s="6"/>
      <c r="G20" s="6"/>
      <c r="H20" s="6"/>
      <c r="I20" s="6"/>
      <c r="J20" s="6"/>
      <c r="K20" s="6"/>
      <c r="L20" s="6"/>
      <c r="M20" s="7"/>
      <c r="O20" s="316">
        <v>16</v>
      </c>
      <c r="P20" s="317">
        <v>-21.109521387535878</v>
      </c>
      <c r="Q20" s="317">
        <v>31.930837990835659</v>
      </c>
    </row>
    <row r="21" spans="2:17" x14ac:dyDescent="0.25">
      <c r="B21" s="9"/>
      <c r="C21" s="12"/>
      <c r="D21" s="10"/>
      <c r="E21" s="10"/>
      <c r="F21" s="10"/>
      <c r="G21" s="10"/>
      <c r="H21" s="10"/>
      <c r="I21" s="10"/>
      <c r="J21" s="10"/>
      <c r="K21" s="10"/>
      <c r="L21" s="10"/>
      <c r="M21" s="13"/>
      <c r="O21" s="316">
        <v>17</v>
      </c>
      <c r="P21" s="317">
        <v>-19.779486678638278</v>
      </c>
      <c r="Q21" s="317">
        <v>79.731572371755092</v>
      </c>
    </row>
    <row r="22" spans="2:17" x14ac:dyDescent="0.25">
      <c r="O22" s="316">
        <v>18</v>
      </c>
      <c r="P22" s="317">
        <v>-18.354272400971002</v>
      </c>
      <c r="Q22" s="317">
        <v>-11.575791156104081</v>
      </c>
    </row>
    <row r="23" spans="2:17" x14ac:dyDescent="0.25">
      <c r="O23" s="316">
        <v>19</v>
      </c>
      <c r="P23" s="317">
        <v>-16.919597147494784</v>
      </c>
      <c r="Q23" s="317">
        <v>-9.5851159340551249</v>
      </c>
    </row>
    <row r="24" spans="2:17" x14ac:dyDescent="0.25">
      <c r="O24" s="316">
        <v>20</v>
      </c>
      <c r="P24" s="317">
        <v>-16.718063025673374</v>
      </c>
      <c r="Q24" s="317">
        <v>60.2682071122343</v>
      </c>
    </row>
    <row r="25" spans="2:17" x14ac:dyDescent="0.25">
      <c r="O25" s="316">
        <v>21</v>
      </c>
      <c r="P25" s="317">
        <v>-16.141056196718015</v>
      </c>
      <c r="Q25" s="317">
        <v>38.660655123359007</v>
      </c>
    </row>
    <row r="26" spans="2:17" x14ac:dyDescent="0.25">
      <c r="O26" s="316">
        <v>22</v>
      </c>
      <c r="P26" s="317">
        <v>-15.372791055939976</v>
      </c>
      <c r="Q26" s="317">
        <v>50.319216159757126</v>
      </c>
    </row>
    <row r="27" spans="2:17" x14ac:dyDescent="0.25">
      <c r="O27" s="316">
        <v>23</v>
      </c>
      <c r="P27" s="317">
        <v>-15.326435496469172</v>
      </c>
      <c r="Q27" s="317">
        <v>51.2571661551235</v>
      </c>
    </row>
    <row r="28" spans="2:17" x14ac:dyDescent="0.25">
      <c r="O28" s="316">
        <v>24</v>
      </c>
      <c r="P28" s="317">
        <v>-15.257953273115774</v>
      </c>
      <c r="Q28" s="317">
        <v>16.678144678063905</v>
      </c>
    </row>
    <row r="29" spans="2:17" x14ac:dyDescent="0.25">
      <c r="O29" s="316">
        <v>25</v>
      </c>
      <c r="P29" s="317">
        <v>-14.843274419463608</v>
      </c>
      <c r="Q29" s="317">
        <v>59.427128062832125</v>
      </c>
    </row>
    <row r="30" spans="2:17" x14ac:dyDescent="0.25">
      <c r="O30" s="316">
        <v>26</v>
      </c>
      <c r="P30" s="317">
        <v>-14.436433775562408</v>
      </c>
      <c r="Q30" s="317">
        <v>60.478340620884033</v>
      </c>
    </row>
    <row r="31" spans="2:17" x14ac:dyDescent="0.25">
      <c r="O31" s="316">
        <v>27</v>
      </c>
      <c r="P31" s="317">
        <v>-14.404012774583522</v>
      </c>
      <c r="Q31" s="317">
        <v>5.0970244474355493</v>
      </c>
    </row>
    <row r="32" spans="2:17" x14ac:dyDescent="0.25">
      <c r="O32" s="316">
        <v>28</v>
      </c>
      <c r="P32" s="317">
        <v>-12.946462534426683</v>
      </c>
      <c r="Q32" s="317">
        <v>61.242483223042434</v>
      </c>
    </row>
    <row r="33" spans="15:17" x14ac:dyDescent="0.25">
      <c r="O33" s="316">
        <v>29</v>
      </c>
      <c r="P33" s="317">
        <v>-12.756327405664731</v>
      </c>
      <c r="Q33" s="317">
        <v>88.341277888611671</v>
      </c>
    </row>
    <row r="34" spans="15:17" x14ac:dyDescent="0.25">
      <c r="O34" s="316">
        <v>30</v>
      </c>
      <c r="P34" s="317">
        <v>-11.516754621207951</v>
      </c>
      <c r="Q34" s="317">
        <v>66.871092429475212</v>
      </c>
    </row>
    <row r="35" spans="15:17" x14ac:dyDescent="0.25">
      <c r="O35" s="316">
        <v>31</v>
      </c>
      <c r="P35" s="317">
        <v>-11.113171020192643</v>
      </c>
      <c r="Q35" s="317">
        <v>68.496394775279896</v>
      </c>
    </row>
    <row r="36" spans="15:17" x14ac:dyDescent="0.25">
      <c r="O36" s="316">
        <v>32</v>
      </c>
      <c r="P36" s="317">
        <v>-10.921536655673156</v>
      </c>
      <c r="Q36" s="317">
        <v>19.475757338656063</v>
      </c>
    </row>
    <row r="37" spans="15:17" x14ac:dyDescent="0.25">
      <c r="O37" s="316">
        <v>33</v>
      </c>
      <c r="P37" s="317">
        <v>-10.677863409101686</v>
      </c>
      <c r="Q37" s="317">
        <v>47.737527615910771</v>
      </c>
    </row>
    <row r="38" spans="15:17" x14ac:dyDescent="0.25">
      <c r="O38" s="316">
        <v>34</v>
      </c>
      <c r="P38" s="317">
        <v>-10.651981650968141</v>
      </c>
      <c r="Q38" s="317">
        <v>77.737740857258558</v>
      </c>
    </row>
    <row r="39" spans="15:17" x14ac:dyDescent="0.25">
      <c r="O39" s="316">
        <v>35</v>
      </c>
      <c r="P39" s="317">
        <v>-10.442592075703976</v>
      </c>
      <c r="Q39" s="317">
        <v>27.043192652568411</v>
      </c>
    </row>
    <row r="40" spans="15:17" x14ac:dyDescent="0.25">
      <c r="O40" s="316">
        <v>36</v>
      </c>
      <c r="P40" s="317">
        <v>-9.5534850514727427</v>
      </c>
      <c r="Q40" s="317">
        <v>59.003190669321391</v>
      </c>
    </row>
    <row r="41" spans="15:17" x14ac:dyDescent="0.25">
      <c r="O41" s="316">
        <v>37</v>
      </c>
      <c r="P41" s="317">
        <v>-8.372905649368569</v>
      </c>
      <c r="Q41" s="317">
        <v>19.754812543898165</v>
      </c>
    </row>
    <row r="42" spans="15:17" x14ac:dyDescent="0.25">
      <c r="O42" s="316">
        <v>38</v>
      </c>
      <c r="P42" s="317">
        <v>-8.0623843273195721</v>
      </c>
      <c r="Q42" s="317">
        <v>2.7394215790060628</v>
      </c>
    </row>
    <row r="43" spans="15:17" x14ac:dyDescent="0.25">
      <c r="O43" s="316">
        <v>39</v>
      </c>
      <c r="P43" s="317">
        <v>-7.849742700499057</v>
      </c>
      <c r="Q43" s="317">
        <v>7.3905626690098938</v>
      </c>
    </row>
    <row r="44" spans="15:17" x14ac:dyDescent="0.25">
      <c r="O44" s="316">
        <v>40</v>
      </c>
      <c r="P44" s="317">
        <v>-7.7780956779802652</v>
      </c>
      <c r="Q44" s="317">
        <v>33.220418340988381</v>
      </c>
    </row>
    <row r="45" spans="15:17" x14ac:dyDescent="0.25">
      <c r="O45" s="316">
        <v>41</v>
      </c>
      <c r="P45" s="317">
        <v>-7.4913958078990657</v>
      </c>
      <c r="Q45" s="317">
        <v>70.631393510556265</v>
      </c>
    </row>
    <row r="46" spans="15:17" x14ac:dyDescent="0.25">
      <c r="O46" s="316">
        <v>42</v>
      </c>
      <c r="P46" s="317">
        <v>-7.0966848136104188</v>
      </c>
      <c r="Q46" s="317">
        <v>40.522267519129855</v>
      </c>
    </row>
    <row r="47" spans="15:17" x14ac:dyDescent="0.25">
      <c r="O47" s="316">
        <v>43</v>
      </c>
      <c r="P47" s="317">
        <v>-7.0927375530383845</v>
      </c>
      <c r="Q47" s="317">
        <v>74.12569117316697</v>
      </c>
    </row>
    <row r="48" spans="15:17" x14ac:dyDescent="0.25">
      <c r="O48" s="316">
        <v>44</v>
      </c>
      <c r="P48" s="317">
        <v>-6.7831546746621134</v>
      </c>
      <c r="Q48" s="317">
        <v>61.85705086253877</v>
      </c>
    </row>
    <row r="49" spans="15:17" x14ac:dyDescent="0.25">
      <c r="O49" s="316">
        <v>45</v>
      </c>
      <c r="P49" s="317">
        <v>-6.5062335623888661</v>
      </c>
      <c r="Q49" s="317">
        <v>-12.869579707087098</v>
      </c>
    </row>
    <row r="50" spans="15:17" x14ac:dyDescent="0.25">
      <c r="O50" s="316">
        <v>46</v>
      </c>
      <c r="P50" s="317">
        <v>-6.504511703938463</v>
      </c>
      <c r="Q50" s="317">
        <v>10.191952181545906</v>
      </c>
    </row>
    <row r="51" spans="15:17" x14ac:dyDescent="0.25">
      <c r="O51" s="316">
        <v>47</v>
      </c>
      <c r="P51" s="317">
        <v>-6.0071228656430895</v>
      </c>
      <c r="Q51" s="317">
        <v>36.170960106379255</v>
      </c>
    </row>
    <row r="52" spans="15:17" x14ac:dyDescent="0.25">
      <c r="O52" s="316">
        <v>48</v>
      </c>
      <c r="P52" s="317">
        <v>-5.7725534400101761</v>
      </c>
      <c r="Q52" s="317">
        <v>-1.0268413906879417</v>
      </c>
    </row>
    <row r="53" spans="15:17" x14ac:dyDescent="0.25">
      <c r="O53" s="316">
        <v>49</v>
      </c>
      <c r="P53" s="317">
        <v>-4.4905335330297147</v>
      </c>
      <c r="Q53" s="317">
        <v>24.304812543898183</v>
      </c>
    </row>
    <row r="54" spans="15:17" x14ac:dyDescent="0.25">
      <c r="O54" s="316">
        <v>50</v>
      </c>
      <c r="P54" s="317">
        <v>-4.4727480478561299</v>
      </c>
      <c r="Q54" s="317">
        <v>-4.3220134089547493</v>
      </c>
    </row>
    <row r="55" spans="15:17" x14ac:dyDescent="0.25">
      <c r="O55" s="316">
        <v>51</v>
      </c>
      <c r="P55" s="317">
        <v>-4.287869503024007</v>
      </c>
      <c r="Q55" s="317">
        <v>47.02471145734453</v>
      </c>
    </row>
    <row r="56" spans="15:17" x14ac:dyDescent="0.25">
      <c r="O56" s="316">
        <v>52</v>
      </c>
      <c r="P56" s="317">
        <v>-4.2876819885146071</v>
      </c>
      <c r="Q56" s="317">
        <v>69.760969163458498</v>
      </c>
    </row>
    <row r="57" spans="15:17" x14ac:dyDescent="0.25">
      <c r="O57" s="316">
        <v>53</v>
      </c>
      <c r="P57" s="317">
        <v>-3.7903762196031061</v>
      </c>
      <c r="Q57" s="317">
        <v>29.50852204223472</v>
      </c>
    </row>
    <row r="58" spans="15:17" x14ac:dyDescent="0.25">
      <c r="O58" s="316">
        <v>54</v>
      </c>
      <c r="P58" s="317">
        <v>-3.2946086847460125</v>
      </c>
      <c r="Q58" s="317">
        <v>68.688253458092987</v>
      </c>
    </row>
    <row r="59" spans="15:17" x14ac:dyDescent="0.25">
      <c r="O59" s="316">
        <v>55</v>
      </c>
      <c r="P59" s="317">
        <v>-2.7480504002017003</v>
      </c>
      <c r="Q59" s="317">
        <v>76.465658420708024</v>
      </c>
    </row>
    <row r="60" spans="15:17" x14ac:dyDescent="0.25">
      <c r="O60" s="316">
        <v>56</v>
      </c>
      <c r="P60" s="317">
        <v>-2.043600779477889</v>
      </c>
      <c r="Q60" s="317">
        <v>19.684812543898165</v>
      </c>
    </row>
    <row r="61" spans="15:17" x14ac:dyDescent="0.25">
      <c r="O61" s="316">
        <v>57</v>
      </c>
      <c r="P61" s="317">
        <v>-1.7699225835657217</v>
      </c>
      <c r="Q61" s="317">
        <v>34.948507813101763</v>
      </c>
    </row>
    <row r="62" spans="15:17" x14ac:dyDescent="0.25">
      <c r="O62" s="316">
        <v>58</v>
      </c>
      <c r="P62" s="317">
        <v>-1.7253771762415346</v>
      </c>
      <c r="Q62" s="317">
        <v>37.650794115563997</v>
      </c>
    </row>
    <row r="63" spans="15:17" x14ac:dyDescent="0.25">
      <c r="O63" s="316">
        <v>59</v>
      </c>
      <c r="P63" s="317">
        <v>-1.7024265614230534</v>
      </c>
      <c r="Q63" s="317">
        <v>45.476961787801066</v>
      </c>
    </row>
    <row r="64" spans="15:17" x14ac:dyDescent="0.25">
      <c r="O64" s="316">
        <v>60</v>
      </c>
      <c r="P64" s="317">
        <v>-1.0931113876150018</v>
      </c>
      <c r="Q64" s="317">
        <v>36.867882889116323</v>
      </c>
    </row>
    <row r="65" spans="15:17" x14ac:dyDescent="0.25">
      <c r="O65" s="316">
        <v>61</v>
      </c>
      <c r="P65" s="317">
        <v>-1.0117468222448289</v>
      </c>
      <c r="Q65" s="317">
        <v>21.574812543898172</v>
      </c>
    </row>
    <row r="66" spans="15:17" x14ac:dyDescent="0.25">
      <c r="O66" s="316">
        <v>62</v>
      </c>
      <c r="P66" s="317">
        <v>-0.87420980626491229</v>
      </c>
      <c r="Q66" s="317">
        <v>56.662555087254489</v>
      </c>
    </row>
    <row r="67" spans="15:17" x14ac:dyDescent="0.25">
      <c r="O67" s="316">
        <v>63</v>
      </c>
      <c r="P67" s="317">
        <v>-0.18242778009034138</v>
      </c>
      <c r="Q67" s="317">
        <v>20.104812543898166</v>
      </c>
    </row>
    <row r="68" spans="15:17" x14ac:dyDescent="0.25">
      <c r="O68" s="316">
        <v>64</v>
      </c>
      <c r="P68" s="317">
        <v>-9.3862453896941714E-2</v>
      </c>
      <c r="Q68" s="317">
        <v>43.568610160108811</v>
      </c>
    </row>
    <row r="69" spans="15:17" x14ac:dyDescent="0.25">
      <c r="O69" s="316">
        <v>65</v>
      </c>
      <c r="P69" s="317">
        <v>-7.9766116758613712E-2</v>
      </c>
      <c r="Q69" s="317">
        <v>22.134812543898175</v>
      </c>
    </row>
    <row r="70" spans="15:17" x14ac:dyDescent="0.25">
      <c r="O70" s="316">
        <v>66</v>
      </c>
      <c r="P70" s="317">
        <v>0.34371002387962257</v>
      </c>
      <c r="Q70" s="317">
        <v>48.80841695232391</v>
      </c>
    </row>
    <row r="71" spans="15:17" x14ac:dyDescent="0.25">
      <c r="O71" s="316">
        <v>67</v>
      </c>
      <c r="P71" s="317">
        <v>0.57976221417084906</v>
      </c>
      <c r="Q71" s="317">
        <v>16.440524180904891</v>
      </c>
    </row>
    <row r="72" spans="15:17" x14ac:dyDescent="0.25">
      <c r="O72" s="316">
        <v>68</v>
      </c>
      <c r="P72" s="317">
        <v>0.73118511569339206</v>
      </c>
      <c r="Q72" s="317">
        <v>24.234812543898183</v>
      </c>
    </row>
    <row r="73" spans="15:17" x14ac:dyDescent="0.25">
      <c r="O73" s="316">
        <v>69</v>
      </c>
      <c r="P73" s="317">
        <v>0.79743512171001452</v>
      </c>
      <c r="Q73" s="317">
        <v>38.017850185989829</v>
      </c>
    </row>
    <row r="74" spans="15:17" x14ac:dyDescent="0.25">
      <c r="O74" s="316">
        <v>70</v>
      </c>
      <c r="P74" s="317">
        <v>0.81531181448028012</v>
      </c>
      <c r="Q74" s="317">
        <v>13.777317572745353</v>
      </c>
    </row>
    <row r="75" spans="15:17" x14ac:dyDescent="0.25">
      <c r="O75" s="316">
        <v>71</v>
      </c>
      <c r="P75" s="317">
        <v>0.94391006066215011</v>
      </c>
      <c r="Q75" s="317">
        <v>18.221474116374978</v>
      </c>
    </row>
    <row r="76" spans="15:17" x14ac:dyDescent="0.25">
      <c r="O76" s="316">
        <v>72</v>
      </c>
      <c r="P76" s="317">
        <v>0.96509106158765579</v>
      </c>
      <c r="Q76" s="317">
        <v>-2.8041330614303064</v>
      </c>
    </row>
    <row r="77" spans="15:17" x14ac:dyDescent="0.25">
      <c r="O77" s="316">
        <v>73</v>
      </c>
      <c r="P77" s="317">
        <v>0.97035070800637568</v>
      </c>
      <c r="Q77" s="317">
        <v>13.035822737779892</v>
      </c>
    </row>
    <row r="78" spans="15:17" x14ac:dyDescent="0.25">
      <c r="O78" s="316">
        <v>74</v>
      </c>
      <c r="P78" s="317">
        <v>1.1672616503290445</v>
      </c>
      <c r="Q78" s="317">
        <v>51.935531582743316</v>
      </c>
    </row>
    <row r="79" spans="15:17" x14ac:dyDescent="0.25">
      <c r="O79" s="316">
        <v>75</v>
      </c>
      <c r="P79" s="317">
        <v>1.2493928622368633</v>
      </c>
      <c r="Q79" s="317">
        <v>59.549917007414912</v>
      </c>
    </row>
    <row r="80" spans="15:17" x14ac:dyDescent="0.25">
      <c r="O80" s="316">
        <v>76</v>
      </c>
      <c r="P80" s="317">
        <v>1.9939284983650878</v>
      </c>
      <c r="Q80" s="317">
        <v>64.081339852775955</v>
      </c>
    </row>
    <row r="81" spans="15:17" x14ac:dyDescent="0.25">
      <c r="O81" s="316">
        <v>77</v>
      </c>
      <c r="P81" s="317">
        <v>2.1163533167729018</v>
      </c>
      <c r="Q81" s="317">
        <v>21.08481254389817</v>
      </c>
    </row>
    <row r="82" spans="15:17" x14ac:dyDescent="0.25">
      <c r="O82" s="316">
        <v>78</v>
      </c>
      <c r="P82" s="317">
        <v>2.6789267899724556</v>
      </c>
      <c r="Q82" s="317">
        <v>52.917112324192814</v>
      </c>
    </row>
    <row r="83" spans="15:17" x14ac:dyDescent="0.25">
      <c r="O83" s="316">
        <v>79</v>
      </c>
      <c r="P83" s="317">
        <v>2.7128491896897038</v>
      </c>
      <c r="Q83" s="317">
        <v>79.092975665984397</v>
      </c>
    </row>
    <row r="84" spans="15:17" x14ac:dyDescent="0.25">
      <c r="O84" s="316">
        <v>80</v>
      </c>
      <c r="P84" s="317">
        <v>2.812865107398963</v>
      </c>
      <c r="Q84" s="317">
        <v>-5.8214536506758527</v>
      </c>
    </row>
    <row r="85" spans="15:17" x14ac:dyDescent="0.25">
      <c r="O85" s="316">
        <v>81</v>
      </c>
      <c r="P85" s="317">
        <v>2.9106719585568244</v>
      </c>
      <c r="Q85" s="317">
        <v>41.158592868634685</v>
      </c>
    </row>
    <row r="86" spans="15:17" x14ac:dyDescent="0.25">
      <c r="O86" s="316">
        <v>82</v>
      </c>
      <c r="P86" s="317">
        <v>2.974789450037743</v>
      </c>
      <c r="Q86" s="317">
        <v>60.779157357556088</v>
      </c>
    </row>
    <row r="87" spans="15:17" x14ac:dyDescent="0.25">
      <c r="O87" s="316">
        <v>83</v>
      </c>
      <c r="P87" s="317">
        <v>3.0595561034807046</v>
      </c>
      <c r="Q87" s="317">
        <v>65.469736607062146</v>
      </c>
    </row>
    <row r="88" spans="15:17" x14ac:dyDescent="0.25">
      <c r="O88" s="316">
        <v>84</v>
      </c>
      <c r="P88" s="317">
        <v>3.1523331707071098</v>
      </c>
      <c r="Q88" s="317">
        <v>25.657998032280716</v>
      </c>
    </row>
    <row r="89" spans="15:17" x14ac:dyDescent="0.25">
      <c r="O89" s="316">
        <v>85</v>
      </c>
      <c r="P89" s="317">
        <v>3.3721555375729944</v>
      </c>
      <c r="Q89" s="317">
        <v>48.179192023105301</v>
      </c>
    </row>
    <row r="90" spans="15:17" x14ac:dyDescent="0.25">
      <c r="O90" s="316">
        <v>86</v>
      </c>
      <c r="P90" s="317">
        <v>3.7188603677956693</v>
      </c>
      <c r="Q90" s="317">
        <v>61.510258684320448</v>
      </c>
    </row>
    <row r="91" spans="15:17" x14ac:dyDescent="0.25">
      <c r="O91" s="316">
        <v>87</v>
      </c>
      <c r="P91" s="317">
        <v>3.7794690807240232</v>
      </c>
      <c r="Q91" s="317">
        <v>7.6850009977175162</v>
      </c>
    </row>
    <row r="92" spans="15:17" x14ac:dyDescent="0.25">
      <c r="O92" s="316">
        <v>88</v>
      </c>
      <c r="P92" s="317">
        <v>3.8354514611660746</v>
      </c>
      <c r="Q92" s="317">
        <v>28.737297061675701</v>
      </c>
    </row>
    <row r="93" spans="15:17" x14ac:dyDescent="0.25">
      <c r="O93" s="316">
        <v>89</v>
      </c>
      <c r="P93" s="317">
        <v>3.9123100711795349</v>
      </c>
      <c r="Q93" s="317">
        <v>9.594833275456633</v>
      </c>
    </row>
    <row r="94" spans="15:17" x14ac:dyDescent="0.25">
      <c r="O94" s="316">
        <v>90</v>
      </c>
      <c r="P94" s="317">
        <v>3.9945291105299172</v>
      </c>
      <c r="Q94" s="317">
        <v>37.290531860081785</v>
      </c>
    </row>
    <row r="95" spans="15:17" x14ac:dyDescent="0.25">
      <c r="O95" s="316">
        <v>91</v>
      </c>
      <c r="P95" s="317">
        <v>4.0309540711795346</v>
      </c>
      <c r="Q95" s="317">
        <v>42.125300722814785</v>
      </c>
    </row>
    <row r="96" spans="15:17" x14ac:dyDescent="0.25">
      <c r="O96" s="316">
        <v>92</v>
      </c>
      <c r="P96" s="317">
        <v>4.0708320562765863</v>
      </c>
      <c r="Q96" s="317">
        <v>-14.463312355240006</v>
      </c>
    </row>
    <row r="97" spans="15:17" x14ac:dyDescent="0.25">
      <c r="O97" s="316">
        <v>93</v>
      </c>
      <c r="P97" s="317">
        <v>4.168484681192993</v>
      </c>
      <c r="Q97" s="317">
        <v>16.455359253826973</v>
      </c>
    </row>
    <row r="98" spans="15:17" x14ac:dyDescent="0.25">
      <c r="O98" s="316">
        <v>94</v>
      </c>
      <c r="P98" s="317">
        <v>4.2340365154194028</v>
      </c>
      <c r="Q98" s="317">
        <v>35.411019557827032</v>
      </c>
    </row>
    <row r="99" spans="15:17" x14ac:dyDescent="0.25">
      <c r="O99" s="316">
        <v>95</v>
      </c>
      <c r="P99" s="317">
        <v>4.2716956907374817</v>
      </c>
      <c r="Q99" s="317">
        <v>34.65195802197519</v>
      </c>
    </row>
    <row r="100" spans="15:17" x14ac:dyDescent="0.25">
      <c r="O100" s="316">
        <v>96</v>
      </c>
      <c r="P100" s="317">
        <v>4.3048035440528674</v>
      </c>
      <c r="Q100" s="317">
        <v>-0.18601792606336431</v>
      </c>
    </row>
    <row r="101" spans="15:17" x14ac:dyDescent="0.25">
      <c r="O101" s="316">
        <v>97</v>
      </c>
      <c r="P101" s="317">
        <v>4.3766809149504304</v>
      </c>
      <c r="Q101" s="317">
        <v>61.584971929767008</v>
      </c>
    </row>
    <row r="102" spans="15:17" x14ac:dyDescent="0.25">
      <c r="O102" s="316">
        <v>98</v>
      </c>
      <c r="P102" s="317">
        <v>4.4196756269396618</v>
      </c>
      <c r="Q102" s="317">
        <v>5.1570244474355489</v>
      </c>
    </row>
    <row r="103" spans="15:17" x14ac:dyDescent="0.25">
      <c r="O103" s="316">
        <v>99</v>
      </c>
      <c r="P103" s="317">
        <v>4.553834530322348</v>
      </c>
      <c r="Q103" s="317">
        <v>81.644695142419053</v>
      </c>
    </row>
    <row r="104" spans="15:17" x14ac:dyDescent="0.25">
      <c r="O104" s="316">
        <v>100</v>
      </c>
      <c r="P104" s="317">
        <v>4.5865520860824773</v>
      </c>
      <c r="Q104" s="317">
        <v>65.524101027728648</v>
      </c>
    </row>
    <row r="105" spans="15:17" x14ac:dyDescent="0.25">
      <c r="O105" s="316">
        <v>101</v>
      </c>
      <c r="P105" s="317">
        <v>4.6007889489423528</v>
      </c>
      <c r="Q105" s="317">
        <v>5.6370244474355458</v>
      </c>
    </row>
    <row r="106" spans="15:17" x14ac:dyDescent="0.25">
      <c r="O106" s="316">
        <v>102</v>
      </c>
      <c r="P106" s="317">
        <v>4.6399154546351822</v>
      </c>
      <c r="Q106" s="317">
        <v>50.26189229942679</v>
      </c>
    </row>
    <row r="107" spans="15:17" x14ac:dyDescent="0.25">
      <c r="O107" s="316">
        <v>103</v>
      </c>
      <c r="P107" s="317">
        <v>4.7119182178641434</v>
      </c>
      <c r="Q107" s="317">
        <v>-43.831036506555691</v>
      </c>
    </row>
    <row r="108" spans="15:17" x14ac:dyDescent="0.25">
      <c r="O108" s="316">
        <v>104</v>
      </c>
      <c r="P108" s="317">
        <v>4.7121171147159417</v>
      </c>
      <c r="Q108" s="317">
        <v>10.893806806275238</v>
      </c>
    </row>
    <row r="109" spans="15:17" x14ac:dyDescent="0.25">
      <c r="O109" s="316">
        <v>105</v>
      </c>
      <c r="P109" s="317">
        <v>4.7326360306567175</v>
      </c>
      <c r="Q109" s="317">
        <v>23.044812543898178</v>
      </c>
    </row>
    <row r="110" spans="15:17" x14ac:dyDescent="0.25">
      <c r="O110" s="316">
        <v>106</v>
      </c>
      <c r="P110" s="317">
        <v>4.8630505875892762</v>
      </c>
      <c r="Q110" s="317">
        <v>41.771645025319884</v>
      </c>
    </row>
    <row r="111" spans="15:17" x14ac:dyDescent="0.25">
      <c r="O111" s="316">
        <v>107</v>
      </c>
      <c r="P111" s="317">
        <v>4.8748322602281249</v>
      </c>
      <c r="Q111" s="317">
        <v>45.970437976244028</v>
      </c>
    </row>
    <row r="112" spans="15:17" x14ac:dyDescent="0.25">
      <c r="O112" s="316">
        <v>108</v>
      </c>
      <c r="P112" s="317">
        <v>5.0224294355462025</v>
      </c>
      <c r="Q112" s="317">
        <v>22.344812543898176</v>
      </c>
    </row>
    <row r="113" spans="15:17" x14ac:dyDescent="0.25">
      <c r="O113" s="316">
        <v>109</v>
      </c>
      <c r="P113" s="317">
        <v>5.0292340222846565</v>
      </c>
      <c r="Q113" s="317">
        <v>35.863276260454995</v>
      </c>
    </row>
    <row r="114" spans="15:17" x14ac:dyDescent="0.25">
      <c r="O114" s="316">
        <v>110</v>
      </c>
      <c r="P114" s="317">
        <v>5.0717481964303053</v>
      </c>
      <c r="Q114" s="317">
        <v>51.56653984163971</v>
      </c>
    </row>
    <row r="115" spans="15:17" x14ac:dyDescent="0.25">
      <c r="O115" s="316">
        <v>111</v>
      </c>
      <c r="P115" s="317">
        <v>5.0893865130745386</v>
      </c>
      <c r="Q115" s="317">
        <v>57.957276567996658</v>
      </c>
    </row>
    <row r="116" spans="15:17" x14ac:dyDescent="0.25">
      <c r="O116" s="316">
        <v>112</v>
      </c>
      <c r="P116" s="317">
        <v>5.1492889107643958</v>
      </c>
      <c r="Q116" s="317">
        <v>15.092199666866065</v>
      </c>
    </row>
    <row r="117" spans="15:17" x14ac:dyDescent="0.25">
      <c r="O117" s="316">
        <v>113</v>
      </c>
      <c r="P117" s="317">
        <v>5.2869645279774842</v>
      </c>
      <c r="Q117" s="317">
        <v>15.264892880130432</v>
      </c>
    </row>
    <row r="118" spans="15:17" x14ac:dyDescent="0.25">
      <c r="O118" s="316">
        <v>114</v>
      </c>
      <c r="P118" s="317">
        <v>5.3004177098264504</v>
      </c>
      <c r="Q118" s="317">
        <v>30.305059411816789</v>
      </c>
    </row>
    <row r="119" spans="15:17" x14ac:dyDescent="0.25">
      <c r="O119" s="316">
        <v>115</v>
      </c>
      <c r="P119" s="317">
        <v>5.4062741200743964</v>
      </c>
      <c r="Q119" s="317">
        <v>34.318766419120699</v>
      </c>
    </row>
    <row r="120" spans="15:17" x14ac:dyDescent="0.25">
      <c r="O120" s="316">
        <v>116</v>
      </c>
      <c r="P120" s="317">
        <v>5.4108291189019662</v>
      </c>
      <c r="Q120" s="317">
        <v>39.263537766358837</v>
      </c>
    </row>
    <row r="121" spans="15:17" x14ac:dyDescent="0.25">
      <c r="O121" s="316">
        <v>117</v>
      </c>
      <c r="P121" s="317">
        <v>5.5331536544006905</v>
      </c>
      <c r="Q121" s="317">
        <v>45.497148000161246</v>
      </c>
    </row>
    <row r="122" spans="15:17" x14ac:dyDescent="0.25">
      <c r="O122" s="316">
        <v>118</v>
      </c>
      <c r="P122" s="317">
        <v>5.5597972125056785</v>
      </c>
      <c r="Q122" s="317">
        <v>34.527576350530168</v>
      </c>
    </row>
    <row r="123" spans="15:17" x14ac:dyDescent="0.25">
      <c r="O123" s="316">
        <v>119</v>
      </c>
      <c r="P123" s="317">
        <v>5.5699808022577324</v>
      </c>
      <c r="Q123" s="317">
        <v>35.497519565090215</v>
      </c>
    </row>
    <row r="124" spans="15:17" x14ac:dyDescent="0.25">
      <c r="O124" s="316">
        <v>120</v>
      </c>
      <c r="P124" s="317">
        <v>5.6636884599936339</v>
      </c>
      <c r="Q124" s="317">
        <v>12.100372530258735</v>
      </c>
    </row>
    <row r="125" spans="15:17" x14ac:dyDescent="0.25">
      <c r="O125" s="316">
        <v>121</v>
      </c>
      <c r="P125" s="317">
        <v>5.6856373442873442</v>
      </c>
      <c r="Q125" s="317">
        <v>48.45855847719622</v>
      </c>
    </row>
    <row r="126" spans="15:17" x14ac:dyDescent="0.25">
      <c r="O126" s="316">
        <v>122</v>
      </c>
      <c r="P126" s="317">
        <v>5.7428837480044015</v>
      </c>
      <c r="Q126" s="317">
        <v>20.174812543898167</v>
      </c>
    </row>
    <row r="127" spans="15:17" x14ac:dyDescent="0.25">
      <c r="O127" s="316">
        <v>123</v>
      </c>
      <c r="P127" s="317">
        <v>5.7607416842065833</v>
      </c>
      <c r="Q127" s="317">
        <v>33.245850699843061</v>
      </c>
    </row>
    <row r="128" spans="15:17" x14ac:dyDescent="0.25">
      <c r="O128" s="316">
        <v>124</v>
      </c>
      <c r="P128" s="317">
        <v>5.7826412399667131</v>
      </c>
      <c r="Q128" s="317">
        <v>16.666164333871581</v>
      </c>
    </row>
    <row r="129" spans="15:17" x14ac:dyDescent="0.25">
      <c r="O129" s="316">
        <v>125</v>
      </c>
      <c r="P129" s="317">
        <v>5.8289125959613282</v>
      </c>
      <c r="Q129" s="317">
        <v>66.306758004981731</v>
      </c>
    </row>
    <row r="130" spans="15:17" x14ac:dyDescent="0.25">
      <c r="O130" s="316">
        <v>126</v>
      </c>
      <c r="P130" s="317">
        <v>6.860180404993371</v>
      </c>
      <c r="Q130" s="317">
        <v>75.561808175012047</v>
      </c>
    </row>
    <row r="131" spans="15:17" x14ac:dyDescent="0.25">
      <c r="O131" s="316">
        <v>127</v>
      </c>
      <c r="P131" s="317">
        <v>6.9538656184745102</v>
      </c>
      <c r="Q131" s="317">
        <v>7.3898532624833244</v>
      </c>
    </row>
    <row r="132" spans="15:17" x14ac:dyDescent="0.25">
      <c r="O132" s="316">
        <v>128</v>
      </c>
      <c r="P132" s="317">
        <v>7.029890253142395</v>
      </c>
      <c r="Q132" s="317">
        <v>49.791295665497344</v>
      </c>
    </row>
    <row r="133" spans="15:17" x14ac:dyDescent="0.25">
      <c r="O133" s="316">
        <v>129</v>
      </c>
      <c r="P133" s="317">
        <v>7.0917588182127789</v>
      </c>
      <c r="Q133" s="317">
        <v>61.499874845590725</v>
      </c>
    </row>
    <row r="134" spans="15:17" x14ac:dyDescent="0.25">
      <c r="O134" s="316">
        <v>130</v>
      </c>
      <c r="P134" s="317">
        <v>7.1009099999202263</v>
      </c>
      <c r="Q134" s="317">
        <v>19.614812543898164</v>
      </c>
    </row>
    <row r="135" spans="15:17" x14ac:dyDescent="0.25">
      <c r="O135" s="316">
        <v>131</v>
      </c>
      <c r="P135" s="317">
        <v>7.2690182277019719</v>
      </c>
      <c r="Q135" s="317">
        <v>24.164812543898183</v>
      </c>
    </row>
    <row r="136" spans="15:17" x14ac:dyDescent="0.25">
      <c r="O136" s="316">
        <v>132</v>
      </c>
      <c r="P136" s="317">
        <v>7.3277428863233096</v>
      </c>
      <c r="Q136" s="317">
        <v>48.511261777892265</v>
      </c>
    </row>
    <row r="137" spans="15:17" x14ac:dyDescent="0.25">
      <c r="O137" s="316">
        <v>133</v>
      </c>
      <c r="P137" s="317">
        <v>7.5228474766656763</v>
      </c>
      <c r="Q137" s="317">
        <v>30.504686777993907</v>
      </c>
    </row>
    <row r="138" spans="15:17" x14ac:dyDescent="0.25">
      <c r="O138" s="316">
        <v>134</v>
      </c>
      <c r="P138" s="317">
        <v>7.5847274192259988</v>
      </c>
      <c r="Q138" s="317">
        <v>33.968629156186303</v>
      </c>
    </row>
    <row r="139" spans="15:17" x14ac:dyDescent="0.25">
      <c r="O139" s="316">
        <v>135</v>
      </c>
      <c r="P139" s="317">
        <v>7.6000547353670846</v>
      </c>
      <c r="Q139" s="317">
        <v>75.514164526381364</v>
      </c>
    </row>
    <row r="140" spans="15:17" x14ac:dyDescent="0.25">
      <c r="O140" s="316">
        <v>136</v>
      </c>
      <c r="P140" s="317">
        <v>7.6899723778676323</v>
      </c>
      <c r="Q140" s="317">
        <v>38.404980197710799</v>
      </c>
    </row>
    <row r="141" spans="15:17" x14ac:dyDescent="0.25">
      <c r="O141" s="316">
        <v>137</v>
      </c>
      <c r="P141" s="317">
        <v>7.7405265317727334</v>
      </c>
      <c r="Q141" s="317">
        <v>64.445029642354029</v>
      </c>
    </row>
    <row r="142" spans="15:17" x14ac:dyDescent="0.25">
      <c r="O142" s="316">
        <v>138</v>
      </c>
      <c r="P142" s="317">
        <v>8.1277888731500774</v>
      </c>
      <c r="Q142" s="317">
        <v>22.764812543898177</v>
      </c>
    </row>
    <row r="143" spans="15:17" x14ac:dyDescent="0.25">
      <c r="O143" s="316">
        <v>139</v>
      </c>
      <c r="P143" s="317">
        <v>8.4967387245589627</v>
      </c>
      <c r="Q143" s="317">
        <v>59.602427925310359</v>
      </c>
    </row>
    <row r="144" spans="15:17" x14ac:dyDescent="0.25">
      <c r="O144" s="316">
        <v>140</v>
      </c>
      <c r="P144" s="317">
        <v>8.7323551523354972</v>
      </c>
      <c r="Q144" s="317">
        <v>59.313755414144019</v>
      </c>
    </row>
    <row r="145" spans="15:17" x14ac:dyDescent="0.25">
      <c r="O145" s="316">
        <v>141</v>
      </c>
      <c r="P145" s="317">
        <v>8.7670485727196006</v>
      </c>
      <c r="Q145" s="317">
        <v>53.995482241533054</v>
      </c>
    </row>
    <row r="146" spans="15:17" x14ac:dyDescent="0.25">
      <c r="O146" s="316">
        <v>142</v>
      </c>
      <c r="P146" s="317">
        <v>8.87176870203729</v>
      </c>
      <c r="Q146" s="317">
        <v>37.454760242490408</v>
      </c>
    </row>
    <row r="147" spans="15:17" x14ac:dyDescent="0.25">
      <c r="O147" s="316">
        <v>143</v>
      </c>
      <c r="P147" s="317">
        <v>8.9344677142576465</v>
      </c>
      <c r="Q147" s="317">
        <v>3.746585097517297</v>
      </c>
    </row>
    <row r="148" spans="15:17" x14ac:dyDescent="0.25">
      <c r="O148" s="316">
        <v>144</v>
      </c>
      <c r="P148" s="317">
        <v>8.9633091737854969</v>
      </c>
      <c r="Q148" s="317">
        <v>50.963456864263009</v>
      </c>
    </row>
    <row r="149" spans="15:17" x14ac:dyDescent="0.25">
      <c r="O149" s="316">
        <v>145</v>
      </c>
      <c r="P149" s="317">
        <v>9.0106400319214242</v>
      </c>
      <c r="Q149" s="317">
        <v>64.696554971718527</v>
      </c>
    </row>
    <row r="150" spans="15:17" x14ac:dyDescent="0.25">
      <c r="O150" s="316">
        <v>146</v>
      </c>
      <c r="P150" s="317">
        <v>9.1078127684106516</v>
      </c>
      <c r="Q150" s="317">
        <v>23.884812543898182</v>
      </c>
    </row>
    <row r="151" spans="15:17" x14ac:dyDescent="0.25">
      <c r="O151" s="316">
        <v>147</v>
      </c>
      <c r="P151" s="317">
        <v>9.2471867088984379</v>
      </c>
      <c r="Q151" s="317">
        <v>15.353096344692961</v>
      </c>
    </row>
    <row r="152" spans="15:17" x14ac:dyDescent="0.25">
      <c r="O152" s="316">
        <v>148</v>
      </c>
      <c r="P152" s="317">
        <v>9.2800976294559856</v>
      </c>
      <c r="Q152" s="317">
        <v>50.100719622219117</v>
      </c>
    </row>
    <row r="153" spans="15:17" x14ac:dyDescent="0.25">
      <c r="O153" s="316">
        <v>149</v>
      </c>
      <c r="P153" s="317">
        <v>9.3031503438827521</v>
      </c>
      <c r="Q153" s="317">
        <v>57.238322004889568</v>
      </c>
    </row>
    <row r="154" spans="15:17" x14ac:dyDescent="0.25">
      <c r="O154" s="316">
        <v>150</v>
      </c>
      <c r="P154" s="317">
        <v>9.5243416278629205</v>
      </c>
      <c r="Q154" s="317">
        <v>44.322342778931002</v>
      </c>
    </row>
    <row r="155" spans="15:17" x14ac:dyDescent="0.25">
      <c r="O155" s="316">
        <v>151</v>
      </c>
      <c r="P155" s="317">
        <v>9.6850355853181913</v>
      </c>
      <c r="Q155" s="317">
        <v>50.952354660432775</v>
      </c>
    </row>
    <row r="156" spans="15:17" x14ac:dyDescent="0.25">
      <c r="O156" s="316">
        <v>152</v>
      </c>
      <c r="P156" s="317">
        <v>9.8091439709917143</v>
      </c>
      <c r="Q156" s="317">
        <v>53.573741607813936</v>
      </c>
    </row>
    <row r="157" spans="15:17" x14ac:dyDescent="0.25">
      <c r="O157" s="316">
        <v>153</v>
      </c>
      <c r="P157" s="317">
        <v>9.898704166555083</v>
      </c>
      <c r="Q157" s="317">
        <v>57.86508293999573</v>
      </c>
    </row>
    <row r="158" spans="15:17" x14ac:dyDescent="0.25">
      <c r="O158" s="316">
        <v>154</v>
      </c>
      <c r="P158" s="317">
        <v>9.9069024803603334</v>
      </c>
      <c r="Q158" s="317">
        <v>-41.823863021134926</v>
      </c>
    </row>
    <row r="159" spans="15:17" x14ac:dyDescent="0.25">
      <c r="O159" s="316">
        <v>155</v>
      </c>
      <c r="P159" s="317">
        <v>9.9083392218191086</v>
      </c>
      <c r="Q159" s="317">
        <v>27.598807502705675</v>
      </c>
    </row>
    <row r="160" spans="15:17" x14ac:dyDescent="0.25">
      <c r="O160" s="316">
        <v>156</v>
      </c>
      <c r="P160" s="317">
        <v>9.934100773990501</v>
      </c>
      <c r="Q160" s="317">
        <v>40.88432869374725</v>
      </c>
    </row>
    <row r="161" spans="15:17" x14ac:dyDescent="0.25">
      <c r="O161" s="316">
        <v>157</v>
      </c>
      <c r="P161" s="317">
        <v>10.014172564533915</v>
      </c>
      <c r="Q161" s="317">
        <v>47.562373935584532</v>
      </c>
    </row>
    <row r="162" spans="15:17" x14ac:dyDescent="0.25">
      <c r="O162" s="316">
        <v>158</v>
      </c>
      <c r="P162" s="317">
        <v>10.048354833068112</v>
      </c>
      <c r="Q162" s="317">
        <v>20.384812543898168</v>
      </c>
    </row>
    <row r="163" spans="15:17" x14ac:dyDescent="0.25">
      <c r="O163" s="316">
        <v>159</v>
      </c>
      <c r="P163" s="317">
        <v>10.158318739346806</v>
      </c>
      <c r="Q163" s="317">
        <v>44.241195641107183</v>
      </c>
    </row>
    <row r="164" spans="15:17" x14ac:dyDescent="0.25">
      <c r="O164" s="316">
        <v>160</v>
      </c>
      <c r="P164" s="317">
        <v>10.457501273393424</v>
      </c>
      <c r="Q164" s="317">
        <v>3.0598620896896733</v>
      </c>
    </row>
    <row r="165" spans="15:17" x14ac:dyDescent="0.25">
      <c r="O165" s="316">
        <v>161</v>
      </c>
      <c r="P165" s="317">
        <v>10.472804578967473</v>
      </c>
      <c r="Q165" s="317">
        <v>71.04153089331021</v>
      </c>
    </row>
    <row r="166" spans="15:17" x14ac:dyDescent="0.25">
      <c r="O166" s="316">
        <v>162</v>
      </c>
      <c r="P166" s="317">
        <v>10.560456318003217</v>
      </c>
      <c r="Q166" s="317">
        <v>42.267611449632554</v>
      </c>
    </row>
    <row r="167" spans="15:17" x14ac:dyDescent="0.25">
      <c r="O167" s="316">
        <v>163</v>
      </c>
      <c r="P167" s="317">
        <v>10.575688457653509</v>
      </c>
      <c r="Q167" s="317">
        <v>74.377602963050975</v>
      </c>
    </row>
    <row r="168" spans="15:17" x14ac:dyDescent="0.25">
      <c r="O168" s="316">
        <v>164</v>
      </c>
      <c r="P168" s="317">
        <v>10.699345717767256</v>
      </c>
      <c r="Q168" s="317">
        <v>61.230589507050311</v>
      </c>
    </row>
    <row r="169" spans="15:17" x14ac:dyDescent="0.25">
      <c r="O169" s="316">
        <v>165</v>
      </c>
      <c r="P169" s="317">
        <v>10.749676776419495</v>
      </c>
      <c r="Q169" s="317">
        <v>60.866008846398174</v>
      </c>
    </row>
    <row r="170" spans="15:17" x14ac:dyDescent="0.25">
      <c r="O170" s="316">
        <v>166</v>
      </c>
      <c r="P170" s="317">
        <v>10.897230401700075</v>
      </c>
      <c r="Q170" s="317">
        <v>37.205711600906803</v>
      </c>
    </row>
    <row r="171" spans="15:17" x14ac:dyDescent="0.25">
      <c r="O171" s="316">
        <v>167</v>
      </c>
      <c r="P171" s="317">
        <v>10.95831297270505</v>
      </c>
      <c r="Q171" s="317">
        <v>40.873601350939467</v>
      </c>
    </row>
    <row r="172" spans="15:17" x14ac:dyDescent="0.25">
      <c r="O172" s="316">
        <v>168</v>
      </c>
      <c r="P172" s="317">
        <v>11.174739591511866</v>
      </c>
      <c r="Q172" s="317">
        <v>71.100651736197534</v>
      </c>
    </row>
    <row r="173" spans="15:17" x14ac:dyDescent="0.25">
      <c r="O173" s="316">
        <v>169</v>
      </c>
      <c r="P173" s="317">
        <v>11.180849397994873</v>
      </c>
      <c r="Q173" s="317">
        <v>21.364812543898172</v>
      </c>
    </row>
    <row r="174" spans="15:17" x14ac:dyDescent="0.25">
      <c r="O174" s="316">
        <v>170</v>
      </c>
      <c r="P174" s="317">
        <v>11.284963163541409</v>
      </c>
      <c r="Q174" s="317">
        <v>46.290193506395639</v>
      </c>
    </row>
    <row r="175" spans="15:17" x14ac:dyDescent="0.25">
      <c r="O175" s="316">
        <v>171</v>
      </c>
      <c r="P175" s="317">
        <v>11.32214036622114</v>
      </c>
      <c r="Q175" s="317">
        <v>-14.579311023593625</v>
      </c>
    </row>
    <row r="176" spans="15:17" x14ac:dyDescent="0.25">
      <c r="O176" s="316">
        <v>172</v>
      </c>
      <c r="P176" s="317">
        <v>11.632076527974942</v>
      </c>
      <c r="Q176" s="317">
        <v>39.354988212384669</v>
      </c>
    </row>
    <row r="177" spans="15:17" x14ac:dyDescent="0.25">
      <c r="O177" s="316">
        <v>173</v>
      </c>
      <c r="P177" s="317">
        <v>11.797863217002266</v>
      </c>
      <c r="Q177" s="317">
        <v>50.81473415724232</v>
      </c>
    </row>
    <row r="178" spans="15:17" x14ac:dyDescent="0.25">
      <c r="O178" s="316">
        <v>174</v>
      </c>
      <c r="P178" s="317">
        <v>12.253378287542164</v>
      </c>
      <c r="Q178" s="317">
        <v>53.665181227040549</v>
      </c>
    </row>
    <row r="179" spans="15:17" x14ac:dyDescent="0.25">
      <c r="O179" s="316">
        <v>175</v>
      </c>
      <c r="P179" s="317">
        <v>12.68646268840739</v>
      </c>
      <c r="Q179" s="317">
        <v>40.827995267114289</v>
      </c>
    </row>
    <row r="180" spans="15:17" x14ac:dyDescent="0.25">
      <c r="O180" s="316">
        <v>176</v>
      </c>
      <c r="P180" s="317">
        <v>12.701655980408599</v>
      </c>
      <c r="Q180" s="317">
        <v>29.843557403474396</v>
      </c>
    </row>
    <row r="181" spans="15:17" x14ac:dyDescent="0.25">
      <c r="O181" s="316">
        <v>177</v>
      </c>
      <c r="P181" s="317">
        <v>12.884658725278847</v>
      </c>
      <c r="Q181" s="317">
        <v>56.490099212248353</v>
      </c>
    </row>
    <row r="182" spans="15:17" x14ac:dyDescent="0.25">
      <c r="O182" s="316">
        <v>178</v>
      </c>
      <c r="P182" s="317">
        <v>12.933426313783322</v>
      </c>
      <c r="Q182" s="317">
        <v>60.450112583641641</v>
      </c>
    </row>
    <row r="183" spans="15:17" x14ac:dyDescent="0.25">
      <c r="O183" s="316">
        <v>179</v>
      </c>
      <c r="P183" s="317">
        <v>12.943187182999953</v>
      </c>
      <c r="Q183" s="317">
        <v>23.114812543898179</v>
      </c>
    </row>
    <row r="184" spans="15:17" x14ac:dyDescent="0.25">
      <c r="O184" s="316">
        <v>180</v>
      </c>
      <c r="P184" s="317">
        <v>12.948149892519492</v>
      </c>
      <c r="Q184" s="317">
        <v>50.562959982300384</v>
      </c>
    </row>
    <row r="185" spans="15:17" x14ac:dyDescent="0.25">
      <c r="O185" s="316">
        <v>181</v>
      </c>
      <c r="P185" s="317">
        <v>13.411221871745605</v>
      </c>
      <c r="Q185" s="317">
        <v>16.720648346702767</v>
      </c>
    </row>
    <row r="186" spans="15:17" x14ac:dyDescent="0.25">
      <c r="O186" s="316">
        <v>182</v>
      </c>
      <c r="P186" s="317">
        <v>13.415906971994991</v>
      </c>
      <c r="Q186" s="317">
        <v>55.830249817472001</v>
      </c>
    </row>
    <row r="187" spans="15:17" x14ac:dyDescent="0.25">
      <c r="O187" s="316">
        <v>183</v>
      </c>
      <c r="P187" s="317">
        <v>13.493504830746799</v>
      </c>
      <c r="Q187" s="317">
        <v>65.365748813738222</v>
      </c>
    </row>
    <row r="188" spans="15:17" x14ac:dyDescent="0.25">
      <c r="O188" s="316">
        <v>184</v>
      </c>
      <c r="P188" s="317">
        <v>13.53911994660851</v>
      </c>
      <c r="Q188" s="317">
        <v>45.440125047805353</v>
      </c>
    </row>
    <row r="189" spans="15:17" x14ac:dyDescent="0.25">
      <c r="O189" s="316">
        <v>185</v>
      </c>
      <c r="P189" s="317">
        <v>13.701253967960525</v>
      </c>
      <c r="Q189" s="317">
        <v>61.687721877925171</v>
      </c>
    </row>
    <row r="190" spans="15:17" x14ac:dyDescent="0.25">
      <c r="O190" s="316">
        <v>186</v>
      </c>
      <c r="P190" s="317">
        <v>13.732984155625173</v>
      </c>
      <c r="Q190" s="317">
        <v>16.291592410881663</v>
      </c>
    </row>
    <row r="191" spans="15:17" x14ac:dyDescent="0.25">
      <c r="O191" s="316">
        <v>187</v>
      </c>
      <c r="P191" s="317">
        <v>14.04798966520109</v>
      </c>
      <c r="Q191" s="317">
        <v>25.701757241400237</v>
      </c>
    </row>
    <row r="192" spans="15:17" x14ac:dyDescent="0.25">
      <c r="O192" s="316">
        <v>188</v>
      </c>
      <c r="P192" s="317">
        <v>14.204909219763618</v>
      </c>
      <c r="Q192" s="317">
        <v>59.432354306558111</v>
      </c>
    </row>
    <row r="193" spans="15:17" x14ac:dyDescent="0.25">
      <c r="O193" s="316">
        <v>189</v>
      </c>
      <c r="P193" s="317">
        <v>14.343356006075245</v>
      </c>
      <c r="Q193" s="317">
        <v>-38.643368324997688</v>
      </c>
    </row>
    <row r="194" spans="15:17" x14ac:dyDescent="0.25">
      <c r="O194" s="316">
        <v>190</v>
      </c>
      <c r="P194" s="317">
        <v>14.431542358950411</v>
      </c>
      <c r="Q194" s="317">
        <v>9.1786085687291674</v>
      </c>
    </row>
    <row r="195" spans="15:17" x14ac:dyDescent="0.25">
      <c r="O195" s="316">
        <v>191</v>
      </c>
      <c r="P195" s="317">
        <v>14.451565820880161</v>
      </c>
      <c r="Q195" s="317">
        <v>11.899254194662259</v>
      </c>
    </row>
    <row r="196" spans="15:17" x14ac:dyDescent="0.25">
      <c r="O196" s="316">
        <v>192</v>
      </c>
      <c r="P196" s="317">
        <v>14.544368655659666</v>
      </c>
      <c r="Q196" s="317">
        <v>46.842052843720637</v>
      </c>
    </row>
    <row r="197" spans="15:17" x14ac:dyDescent="0.25">
      <c r="O197" s="316">
        <v>193</v>
      </c>
      <c r="P197" s="317">
        <v>14.576332393435729</v>
      </c>
      <c r="Q197" s="317">
        <v>54.090386983976828</v>
      </c>
    </row>
    <row r="198" spans="15:17" x14ac:dyDescent="0.25">
      <c r="O198" s="316">
        <v>194</v>
      </c>
      <c r="P198" s="317">
        <v>14.586411455635583</v>
      </c>
      <c r="Q198" s="317">
        <v>50.392679699502224</v>
      </c>
    </row>
    <row r="199" spans="15:17" x14ac:dyDescent="0.25">
      <c r="O199" s="316">
        <v>195</v>
      </c>
      <c r="P199" s="317">
        <v>14.62682035774098</v>
      </c>
      <c r="Q199" s="317">
        <v>16.363453678230965</v>
      </c>
    </row>
    <row r="200" spans="15:17" x14ac:dyDescent="0.25">
      <c r="O200" s="316">
        <v>196</v>
      </c>
      <c r="P200" s="317">
        <v>14.67573188966346</v>
      </c>
      <c r="Q200" s="317">
        <v>72.118874657055869</v>
      </c>
    </row>
    <row r="201" spans="15:17" x14ac:dyDescent="0.25">
      <c r="O201" s="316">
        <v>197</v>
      </c>
      <c r="P201" s="317">
        <v>14.878771254716586</v>
      </c>
      <c r="Q201" s="317">
        <v>39.071454651724991</v>
      </c>
    </row>
    <row r="202" spans="15:17" x14ac:dyDescent="0.25">
      <c r="O202" s="316">
        <v>198</v>
      </c>
      <c r="P202" s="317">
        <v>14.930713130430599</v>
      </c>
      <c r="Q202" s="317">
        <v>53.109801299021058</v>
      </c>
    </row>
    <row r="203" spans="15:17" x14ac:dyDescent="0.25">
      <c r="O203" s="316">
        <v>199</v>
      </c>
      <c r="P203" s="317">
        <v>14.961521092287805</v>
      </c>
      <c r="Q203" s="317">
        <v>18.300423992811986</v>
      </c>
    </row>
    <row r="204" spans="15:17" x14ac:dyDescent="0.25">
      <c r="O204" s="316">
        <v>200</v>
      </c>
      <c r="P204" s="317">
        <v>15.073304482174819</v>
      </c>
      <c r="Q204" s="317">
        <v>52.080752304080804</v>
      </c>
    </row>
    <row r="205" spans="15:17" x14ac:dyDescent="0.25">
      <c r="O205" s="316">
        <v>201</v>
      </c>
      <c r="P205" s="317">
        <v>15.084498160217914</v>
      </c>
      <c r="Q205" s="317">
        <v>51.578105910628814</v>
      </c>
    </row>
    <row r="206" spans="15:17" x14ac:dyDescent="0.25">
      <c r="O206" s="316">
        <v>202</v>
      </c>
      <c r="P206" s="317">
        <v>15.11665866098469</v>
      </c>
      <c r="Q206" s="317">
        <v>64.91309474785551</v>
      </c>
    </row>
    <row r="207" spans="15:17" x14ac:dyDescent="0.25">
      <c r="O207" s="316">
        <v>203</v>
      </c>
      <c r="P207" s="317">
        <v>15.164470450177788</v>
      </c>
      <c r="Q207" s="317">
        <v>28.608213620396636</v>
      </c>
    </row>
    <row r="208" spans="15:17" x14ac:dyDescent="0.25">
      <c r="O208" s="316">
        <v>204</v>
      </c>
      <c r="P208" s="317">
        <v>15.490046064266284</v>
      </c>
      <c r="Q208" s="317">
        <v>48.623932608178784</v>
      </c>
    </row>
    <row r="209" spans="15:17" x14ac:dyDescent="0.25">
      <c r="O209" s="316">
        <v>205</v>
      </c>
      <c r="P209" s="317">
        <v>15.549233751434835</v>
      </c>
      <c r="Q209" s="317">
        <v>59.78460761626696</v>
      </c>
    </row>
    <row r="210" spans="15:17" x14ac:dyDescent="0.25">
      <c r="O210" s="316">
        <v>206</v>
      </c>
      <c r="P210" s="317">
        <v>15.676039806492813</v>
      </c>
      <c r="Q210" s="317">
        <v>28.186622993041382</v>
      </c>
    </row>
    <row r="211" spans="15:17" x14ac:dyDescent="0.25">
      <c r="O211" s="316">
        <v>207</v>
      </c>
      <c r="P211" s="317">
        <v>15.86049362503943</v>
      </c>
      <c r="Q211" s="317">
        <v>83.110385469129199</v>
      </c>
    </row>
    <row r="212" spans="15:17" x14ac:dyDescent="0.25">
      <c r="O212" s="316">
        <v>208</v>
      </c>
      <c r="P212" s="317">
        <v>15.902610950533933</v>
      </c>
      <c r="Q212" s="317">
        <v>17.265962574660691</v>
      </c>
    </row>
    <row r="213" spans="15:17" x14ac:dyDescent="0.25">
      <c r="O213" s="316">
        <v>209</v>
      </c>
      <c r="P213" s="317">
        <v>15.911368966722353</v>
      </c>
      <c r="Q213" s="317">
        <v>43.167442256763813</v>
      </c>
    </row>
    <row r="214" spans="15:17" x14ac:dyDescent="0.25">
      <c r="O214" s="316">
        <v>210</v>
      </c>
      <c r="P214" s="317">
        <v>16.049204968705425</v>
      </c>
      <c r="Q214" s="317">
        <v>21.924812543898174</v>
      </c>
    </row>
    <row r="215" spans="15:17" x14ac:dyDescent="0.25">
      <c r="O215" s="316">
        <v>211</v>
      </c>
      <c r="P215" s="317">
        <v>16.052722461071635</v>
      </c>
      <c r="Q215" s="317">
        <v>37.070460314430449</v>
      </c>
    </row>
    <row r="216" spans="15:17" x14ac:dyDescent="0.25">
      <c r="O216" s="316">
        <v>212</v>
      </c>
      <c r="P216" s="317">
        <v>16.070303847287423</v>
      </c>
      <c r="Q216" s="317">
        <v>20.804812543898169</v>
      </c>
    </row>
    <row r="217" spans="15:17" x14ac:dyDescent="0.25">
      <c r="O217" s="316">
        <v>213</v>
      </c>
      <c r="P217" s="317">
        <v>16.244510376224632</v>
      </c>
      <c r="Q217" s="317">
        <v>50.775354054885668</v>
      </c>
    </row>
    <row r="218" spans="15:17" x14ac:dyDescent="0.25">
      <c r="O218" s="316">
        <v>214</v>
      </c>
      <c r="P218" s="317">
        <v>16.268545646897223</v>
      </c>
      <c r="Q218" s="317">
        <v>43.158807386973059</v>
      </c>
    </row>
    <row r="219" spans="15:17" x14ac:dyDescent="0.25">
      <c r="O219" s="316">
        <v>215</v>
      </c>
      <c r="P219" s="317">
        <v>16.308318997320626</v>
      </c>
      <c r="Q219" s="317">
        <v>44.599927810752078</v>
      </c>
    </row>
    <row r="220" spans="15:17" x14ac:dyDescent="0.25">
      <c r="O220" s="316">
        <v>216</v>
      </c>
      <c r="P220" s="317">
        <v>16.545925117979003</v>
      </c>
      <c r="Q220" s="317">
        <v>-4.2898269019655899</v>
      </c>
    </row>
    <row r="221" spans="15:17" x14ac:dyDescent="0.25">
      <c r="O221" s="316">
        <v>217</v>
      </c>
      <c r="P221" s="317">
        <v>16.550171313613063</v>
      </c>
      <c r="Q221" s="317">
        <v>4.4370244474355536</v>
      </c>
    </row>
    <row r="222" spans="15:17" x14ac:dyDescent="0.25">
      <c r="O222" s="316">
        <v>218</v>
      </c>
      <c r="P222" s="317">
        <v>16.567425674633657</v>
      </c>
      <c r="Q222" s="317">
        <v>26.977375423762329</v>
      </c>
    </row>
    <row r="223" spans="15:17" x14ac:dyDescent="0.25">
      <c r="O223" s="316">
        <v>219</v>
      </c>
      <c r="P223" s="317">
        <v>16.633854712512413</v>
      </c>
      <c r="Q223" s="317">
        <v>43.239604598178332</v>
      </c>
    </row>
    <row r="224" spans="15:17" x14ac:dyDescent="0.25">
      <c r="O224" s="316">
        <v>220</v>
      </c>
      <c r="P224" s="317">
        <v>16.668199881141749</v>
      </c>
      <c r="Q224" s="317">
        <v>53.973777458403241</v>
      </c>
    </row>
    <row r="225" spans="15:17" x14ac:dyDescent="0.25">
      <c r="O225" s="316">
        <v>221</v>
      </c>
      <c r="P225" s="317">
        <v>16.808414566432184</v>
      </c>
      <c r="Q225" s="317">
        <v>54.550518637447681</v>
      </c>
    </row>
    <row r="226" spans="15:17" x14ac:dyDescent="0.25">
      <c r="O226" s="316">
        <v>222</v>
      </c>
      <c r="P226" s="317">
        <v>17.017188635344667</v>
      </c>
      <c r="Q226" s="317">
        <v>0.94447674671017623</v>
      </c>
    </row>
    <row r="227" spans="15:17" x14ac:dyDescent="0.25">
      <c r="O227" s="316">
        <v>223</v>
      </c>
      <c r="P227" s="317">
        <v>17.064180055678676</v>
      </c>
      <c r="Q227" s="317">
        <v>52.011195395629585</v>
      </c>
    </row>
    <row r="228" spans="15:17" x14ac:dyDescent="0.25">
      <c r="O228" s="316">
        <v>224</v>
      </c>
      <c r="P228" s="317">
        <v>17.102820792287037</v>
      </c>
      <c r="Q228" s="317">
        <v>61.737454594307508</v>
      </c>
    </row>
    <row r="229" spans="15:17" x14ac:dyDescent="0.25">
      <c r="O229" s="316">
        <v>225</v>
      </c>
      <c r="P229" s="317">
        <v>17.294709227572252</v>
      </c>
      <c r="Q229" s="317">
        <v>39.098078747182271</v>
      </c>
    </row>
    <row r="230" spans="15:17" x14ac:dyDescent="0.25">
      <c r="O230" s="316">
        <v>226</v>
      </c>
      <c r="P230" s="317">
        <v>17.396457871294139</v>
      </c>
      <c r="Q230" s="317">
        <v>55.081003368373544</v>
      </c>
    </row>
    <row r="231" spans="15:17" x14ac:dyDescent="0.25">
      <c r="O231" s="316">
        <v>227</v>
      </c>
      <c r="P231" s="317">
        <v>17.50528999751041</v>
      </c>
      <c r="Q231" s="317">
        <v>72.559786478411837</v>
      </c>
    </row>
    <row r="232" spans="15:17" x14ac:dyDescent="0.25">
      <c r="O232" s="316">
        <v>228</v>
      </c>
      <c r="P232" s="317">
        <v>17.512005168212756</v>
      </c>
      <c r="Q232" s="317">
        <v>37.906777430988178</v>
      </c>
    </row>
    <row r="233" spans="15:17" x14ac:dyDescent="0.25">
      <c r="O233" s="316">
        <v>229</v>
      </c>
      <c r="P233" s="317">
        <v>17.621987617946239</v>
      </c>
      <c r="Q233" s="317">
        <v>19.824812543898165</v>
      </c>
    </row>
    <row r="234" spans="15:17" x14ac:dyDescent="0.25">
      <c r="O234" s="316">
        <v>230</v>
      </c>
      <c r="P234" s="317">
        <v>17.714214637809164</v>
      </c>
      <c r="Q234" s="317">
        <v>32.147586051665371</v>
      </c>
    </row>
    <row r="235" spans="15:17" x14ac:dyDescent="0.25">
      <c r="O235" s="316">
        <v>231</v>
      </c>
      <c r="P235" s="317">
        <v>17.98170386346197</v>
      </c>
      <c r="Q235" s="317">
        <v>49.467991714427995</v>
      </c>
    </row>
    <row r="236" spans="15:17" x14ac:dyDescent="0.25">
      <c r="O236" s="316">
        <v>232</v>
      </c>
      <c r="P236" s="317">
        <v>18.090061012972356</v>
      </c>
      <c r="Q236" s="317">
        <v>36.844665741352543</v>
      </c>
    </row>
    <row r="237" spans="15:17" x14ac:dyDescent="0.25">
      <c r="O237" s="316">
        <v>233</v>
      </c>
      <c r="P237" s="317">
        <v>18.280167784124597</v>
      </c>
      <c r="Q237" s="317">
        <v>20.664812543898169</v>
      </c>
    </row>
    <row r="238" spans="15:17" x14ac:dyDescent="0.25">
      <c r="O238" s="316">
        <v>234</v>
      </c>
      <c r="P238" s="317">
        <v>18.282123568819173</v>
      </c>
      <c r="Q238" s="317">
        <v>-7.5056565553542391</v>
      </c>
    </row>
    <row r="239" spans="15:17" x14ac:dyDescent="0.25">
      <c r="O239" s="316">
        <v>235</v>
      </c>
      <c r="P239" s="317">
        <v>18.398486108811294</v>
      </c>
      <c r="Q239" s="317">
        <v>66.446970016701513</v>
      </c>
    </row>
    <row r="240" spans="15:17" x14ac:dyDescent="0.25">
      <c r="O240" s="316">
        <v>236</v>
      </c>
      <c r="P240" s="317">
        <v>18.562344319473091</v>
      </c>
      <c r="Q240" s="317">
        <v>44.413249514292445</v>
      </c>
    </row>
    <row r="241" spans="15:17" x14ac:dyDescent="0.25">
      <c r="O241" s="316">
        <v>237</v>
      </c>
      <c r="P241" s="317">
        <v>18.636383273185118</v>
      </c>
      <c r="Q241" s="317">
        <v>47.469296487026028</v>
      </c>
    </row>
    <row r="242" spans="15:17" x14ac:dyDescent="0.25">
      <c r="O242" s="316">
        <v>238</v>
      </c>
      <c r="P242" s="317">
        <v>18.694613198238596</v>
      </c>
      <c r="Q242" s="317">
        <v>37.396804922284801</v>
      </c>
    </row>
    <row r="243" spans="15:17" x14ac:dyDescent="0.25">
      <c r="O243" s="316">
        <v>239</v>
      </c>
      <c r="P243" s="317">
        <v>18.918442965052691</v>
      </c>
      <c r="Q243" s="317">
        <v>38.725082860848012</v>
      </c>
    </row>
    <row r="244" spans="15:17" x14ac:dyDescent="0.25">
      <c r="O244" s="316">
        <v>240</v>
      </c>
      <c r="P244" s="317">
        <v>19.140535952087372</v>
      </c>
      <c r="Q244" s="317">
        <v>47.010108791548689</v>
      </c>
    </row>
    <row r="245" spans="15:17" x14ac:dyDescent="0.25">
      <c r="O245" s="316">
        <v>241</v>
      </c>
      <c r="P245" s="317">
        <v>19.150746554756374</v>
      </c>
      <c r="Q245" s="317">
        <v>48.781085917803203</v>
      </c>
    </row>
    <row r="246" spans="15:17" x14ac:dyDescent="0.25">
      <c r="O246" s="316">
        <v>242</v>
      </c>
      <c r="P246" s="317">
        <v>19.181259327701945</v>
      </c>
      <c r="Q246" s="317">
        <v>58.313410402504125</v>
      </c>
    </row>
    <row r="247" spans="15:17" x14ac:dyDescent="0.25">
      <c r="O247" s="316">
        <v>243</v>
      </c>
      <c r="P247" s="317">
        <v>19.219341866246719</v>
      </c>
      <c r="Q247" s="317">
        <v>59.943869931617996</v>
      </c>
    </row>
    <row r="248" spans="15:17" x14ac:dyDescent="0.25">
      <c r="O248" s="316">
        <v>244</v>
      </c>
      <c r="P248" s="317">
        <v>19.243263041439871</v>
      </c>
      <c r="Q248" s="317">
        <v>79.354770194244793</v>
      </c>
    </row>
    <row r="249" spans="15:17" x14ac:dyDescent="0.25">
      <c r="O249" s="316">
        <v>245</v>
      </c>
      <c r="P249" s="317">
        <v>19.276494267089561</v>
      </c>
      <c r="Q249" s="317">
        <v>4.9170244474355504</v>
      </c>
    </row>
    <row r="250" spans="15:17" x14ac:dyDescent="0.25">
      <c r="O250" s="316">
        <v>246</v>
      </c>
      <c r="P250" s="317">
        <v>19.33235924326603</v>
      </c>
      <c r="Q250" s="317">
        <v>28.486818524259629</v>
      </c>
    </row>
    <row r="251" spans="15:17" x14ac:dyDescent="0.25">
      <c r="O251" s="316">
        <v>247</v>
      </c>
      <c r="P251" s="317">
        <v>19.336065097325516</v>
      </c>
      <c r="Q251" s="317">
        <v>29.443645951463846</v>
      </c>
    </row>
    <row r="252" spans="15:17" x14ac:dyDescent="0.25">
      <c r="O252" s="316">
        <v>248</v>
      </c>
      <c r="P252" s="317">
        <v>19.33910463657266</v>
      </c>
      <c r="Q252" s="317">
        <v>34.679165808009927</v>
      </c>
    </row>
    <row r="253" spans="15:17" x14ac:dyDescent="0.25">
      <c r="O253" s="316">
        <v>249</v>
      </c>
      <c r="P253" s="317">
        <v>19.353789849257033</v>
      </c>
      <c r="Q253" s="317">
        <v>22.554812543898176</v>
      </c>
    </row>
    <row r="254" spans="15:17" x14ac:dyDescent="0.25">
      <c r="O254" s="316">
        <v>250</v>
      </c>
      <c r="P254" s="317">
        <v>19.367820042142238</v>
      </c>
      <c r="Q254" s="317">
        <v>35.202924665297786</v>
      </c>
    </row>
    <row r="255" spans="15:17" x14ac:dyDescent="0.25">
      <c r="O255" s="316">
        <v>251</v>
      </c>
      <c r="P255" s="317">
        <v>19.430878462081878</v>
      </c>
      <c r="Q255" s="317">
        <v>63.124735530853663</v>
      </c>
    </row>
    <row r="256" spans="15:17" x14ac:dyDescent="0.25">
      <c r="O256" s="316">
        <v>252</v>
      </c>
      <c r="P256" s="317">
        <v>19.594954061239036</v>
      </c>
      <c r="Q256" s="317">
        <v>60.579813981546991</v>
      </c>
    </row>
    <row r="257" spans="15:17" x14ac:dyDescent="0.25">
      <c r="O257" s="316">
        <v>253</v>
      </c>
      <c r="P257" s="317">
        <v>19.632112811765811</v>
      </c>
      <c r="Q257" s="317">
        <v>53.137212571817827</v>
      </c>
    </row>
    <row r="258" spans="15:17" x14ac:dyDescent="0.25">
      <c r="O258" s="316">
        <v>254</v>
      </c>
      <c r="P258" s="317">
        <v>19.884953293722575</v>
      </c>
      <c r="Q258" s="317">
        <v>66.673750651212998</v>
      </c>
    </row>
    <row r="259" spans="15:17" x14ac:dyDescent="0.25">
      <c r="O259" s="316">
        <v>255</v>
      </c>
      <c r="P259" s="317">
        <v>19.977970853281402</v>
      </c>
      <c r="Q259" s="317">
        <v>27.22169389212231</v>
      </c>
    </row>
    <row r="260" spans="15:17" x14ac:dyDescent="0.25">
      <c r="O260" s="316">
        <v>256</v>
      </c>
      <c r="P260" s="317">
        <v>20.030164561590222</v>
      </c>
      <c r="Q260" s="317">
        <v>31.219989708541739</v>
      </c>
    </row>
    <row r="261" spans="15:17" x14ac:dyDescent="0.25">
      <c r="O261" s="316">
        <v>257</v>
      </c>
      <c r="P261" s="317">
        <v>20.116173248695141</v>
      </c>
      <c r="Q261" s="317">
        <v>32.414943032993548</v>
      </c>
    </row>
    <row r="262" spans="15:17" x14ac:dyDescent="0.25">
      <c r="O262" s="316">
        <v>258</v>
      </c>
      <c r="P262" s="317">
        <v>20.118853259553351</v>
      </c>
      <c r="Q262" s="317">
        <v>-24.160311851445684</v>
      </c>
    </row>
    <row r="263" spans="15:17" x14ac:dyDescent="0.25">
      <c r="O263" s="316">
        <v>259</v>
      </c>
      <c r="P263" s="317">
        <v>20.253868106266474</v>
      </c>
      <c r="Q263" s="317">
        <v>53.694258457793175</v>
      </c>
    </row>
    <row r="264" spans="15:17" x14ac:dyDescent="0.25">
      <c r="O264" s="316">
        <v>260</v>
      </c>
      <c r="P264" s="317">
        <v>20.297040283376884</v>
      </c>
      <c r="Q264" s="317">
        <v>7.7645116900925206</v>
      </c>
    </row>
    <row r="265" spans="15:17" x14ac:dyDescent="0.25">
      <c r="O265" s="316">
        <v>261</v>
      </c>
      <c r="P265" s="317">
        <v>20.364740245885663</v>
      </c>
      <c r="Q265" s="317">
        <v>11.105416840967667</v>
      </c>
    </row>
    <row r="266" spans="15:17" x14ac:dyDescent="0.25">
      <c r="O266" s="316">
        <v>262</v>
      </c>
      <c r="P266" s="317">
        <v>20.367556317546107</v>
      </c>
      <c r="Q266" s="317">
        <v>44.831309125520249</v>
      </c>
    </row>
    <row r="267" spans="15:17" x14ac:dyDescent="0.25">
      <c r="O267" s="316">
        <v>263</v>
      </c>
      <c r="P267" s="317">
        <v>20.375621723115685</v>
      </c>
      <c r="Q267" s="317">
        <v>49.187115553376607</v>
      </c>
    </row>
    <row r="268" spans="15:17" x14ac:dyDescent="0.25">
      <c r="O268" s="316">
        <v>264</v>
      </c>
      <c r="P268" s="317">
        <v>20.430054043546981</v>
      </c>
      <c r="Q268" s="317">
        <v>63.981272498520283</v>
      </c>
    </row>
    <row r="269" spans="15:17" x14ac:dyDescent="0.25">
      <c r="O269" s="316">
        <v>265</v>
      </c>
      <c r="P269" s="317">
        <v>20.597177537064326</v>
      </c>
      <c r="Q269" s="317">
        <v>37.131689792904503</v>
      </c>
    </row>
    <row r="270" spans="15:17" x14ac:dyDescent="0.25">
      <c r="O270" s="316">
        <v>266</v>
      </c>
      <c r="P270" s="317">
        <v>20.63992299922192</v>
      </c>
      <c r="Q270" s="317">
        <v>42.940990941587231</v>
      </c>
    </row>
    <row r="271" spans="15:17" x14ac:dyDescent="0.25">
      <c r="O271" s="316">
        <v>267</v>
      </c>
      <c r="P271" s="317">
        <v>20.668745055107564</v>
      </c>
      <c r="Q271" s="317">
        <v>45.096548257557217</v>
      </c>
    </row>
    <row r="272" spans="15:17" x14ac:dyDescent="0.25">
      <c r="O272" s="316">
        <v>268</v>
      </c>
      <c r="P272" s="317">
        <v>20.740923791264283</v>
      </c>
      <c r="Q272" s="317">
        <v>11.284196295578983</v>
      </c>
    </row>
    <row r="273" spans="15:17" x14ac:dyDescent="0.25">
      <c r="O273" s="316">
        <v>269</v>
      </c>
      <c r="P273" s="317">
        <v>20.805758136923853</v>
      </c>
      <c r="Q273" s="317">
        <v>29.291725189149563</v>
      </c>
    </row>
    <row r="274" spans="15:17" x14ac:dyDescent="0.25">
      <c r="O274" s="316">
        <v>270</v>
      </c>
      <c r="P274" s="317">
        <v>20.886273991685705</v>
      </c>
      <c r="Q274" s="317">
        <v>37.00165794955565</v>
      </c>
    </row>
    <row r="275" spans="15:17" x14ac:dyDescent="0.25">
      <c r="O275" s="316">
        <v>271</v>
      </c>
      <c r="P275" s="317">
        <v>21.005937104159365</v>
      </c>
      <c r="Q275" s="317">
        <v>50.343571852481787</v>
      </c>
    </row>
    <row r="276" spans="15:17" x14ac:dyDescent="0.25">
      <c r="O276" s="316">
        <v>272</v>
      </c>
      <c r="P276" s="317">
        <v>21.03948187378294</v>
      </c>
      <c r="Q276" s="317">
        <v>41.027314910204311</v>
      </c>
    </row>
    <row r="277" spans="15:17" x14ac:dyDescent="0.25">
      <c r="O277" s="316">
        <v>273</v>
      </c>
      <c r="P277" s="317">
        <v>21.065853811063448</v>
      </c>
      <c r="Q277" s="317">
        <v>7.3684928816036201</v>
      </c>
    </row>
    <row r="278" spans="15:17" x14ac:dyDescent="0.25">
      <c r="O278" s="316">
        <v>274</v>
      </c>
      <c r="P278" s="317">
        <v>21.132528886748261</v>
      </c>
      <c r="Q278" s="317">
        <v>34.89925301216055</v>
      </c>
    </row>
    <row r="279" spans="15:17" x14ac:dyDescent="0.25">
      <c r="O279" s="316">
        <v>275</v>
      </c>
      <c r="P279" s="317">
        <v>21.246562215228291</v>
      </c>
      <c r="Q279" s="317">
        <v>7.1259794380319637</v>
      </c>
    </row>
    <row r="280" spans="15:17" x14ac:dyDescent="0.25">
      <c r="O280" s="316">
        <v>276</v>
      </c>
      <c r="P280" s="317">
        <v>21.254385691755946</v>
      </c>
      <c r="Q280" s="317">
        <v>42.257482493625645</v>
      </c>
    </row>
    <row r="281" spans="15:17" x14ac:dyDescent="0.25">
      <c r="O281" s="316">
        <v>277</v>
      </c>
      <c r="P281" s="317">
        <v>21.338824854686145</v>
      </c>
      <c r="Q281" s="317">
        <v>42.776778879389411</v>
      </c>
    </row>
    <row r="282" spans="15:17" x14ac:dyDescent="0.25">
      <c r="O282" s="316">
        <v>278</v>
      </c>
      <c r="P282" s="317">
        <v>21.387655956301597</v>
      </c>
      <c r="Q282" s="317">
        <v>10.538389966510866</v>
      </c>
    </row>
    <row r="283" spans="15:17" x14ac:dyDescent="0.25">
      <c r="O283" s="316">
        <v>279</v>
      </c>
      <c r="P283" s="317">
        <v>21.401399843125567</v>
      </c>
      <c r="Q283" s="317">
        <v>53.62846041963283</v>
      </c>
    </row>
    <row r="284" spans="15:17" x14ac:dyDescent="0.25">
      <c r="O284" s="316">
        <v>280</v>
      </c>
      <c r="P284" s="317">
        <v>21.565245618178245</v>
      </c>
      <c r="Q284" s="317">
        <v>41.433847391806786</v>
      </c>
    </row>
    <row r="285" spans="15:17" x14ac:dyDescent="0.25">
      <c r="O285" s="316">
        <v>281</v>
      </c>
      <c r="P285" s="317">
        <v>21.650982534254851</v>
      </c>
      <c r="Q285" s="317">
        <v>71.16322875841216</v>
      </c>
    </row>
    <row r="286" spans="15:17" x14ac:dyDescent="0.25">
      <c r="O286" s="316">
        <v>282</v>
      </c>
      <c r="P286" s="317">
        <v>21.807445373431758</v>
      </c>
      <c r="Q286" s="317">
        <v>-24.232810033386841</v>
      </c>
    </row>
    <row r="287" spans="15:17" x14ac:dyDescent="0.25">
      <c r="O287" s="316">
        <v>283</v>
      </c>
      <c r="P287" s="317">
        <v>21.881049510431321</v>
      </c>
      <c r="Q287" s="317">
        <v>20.314812543898167</v>
      </c>
    </row>
    <row r="288" spans="15:17" x14ac:dyDescent="0.25">
      <c r="O288" s="316">
        <v>284</v>
      </c>
      <c r="P288" s="317">
        <v>21.882718692458315</v>
      </c>
      <c r="Q288" s="317">
        <v>37.566726065313667</v>
      </c>
    </row>
    <row r="289" spans="15:17" x14ac:dyDescent="0.25">
      <c r="O289" s="316">
        <v>285</v>
      </c>
      <c r="P289" s="317">
        <v>21.890401391826185</v>
      </c>
      <c r="Q289" s="317">
        <v>38.180052408853683</v>
      </c>
    </row>
    <row r="290" spans="15:17" x14ac:dyDescent="0.25">
      <c r="O290" s="316">
        <v>286</v>
      </c>
      <c r="P290" s="317">
        <v>21.921534946658277</v>
      </c>
      <c r="Q290" s="317">
        <v>11.247370391773632</v>
      </c>
    </row>
    <row r="291" spans="15:17" x14ac:dyDescent="0.25">
      <c r="O291" s="316">
        <v>287</v>
      </c>
      <c r="P291" s="317">
        <v>22.023288003948661</v>
      </c>
      <c r="Q291" s="317">
        <v>22.484812543898176</v>
      </c>
    </row>
    <row r="292" spans="15:17" x14ac:dyDescent="0.25">
      <c r="O292" s="316">
        <v>288</v>
      </c>
      <c r="P292" s="317">
        <v>22.040161067370519</v>
      </c>
      <c r="Q292" s="317">
        <v>32.02735691684822</v>
      </c>
    </row>
    <row r="293" spans="15:17" x14ac:dyDescent="0.25">
      <c r="O293" s="316">
        <v>289</v>
      </c>
      <c r="P293" s="317">
        <v>22.060658505704584</v>
      </c>
      <c r="Q293" s="317">
        <v>40.761043827265013</v>
      </c>
    </row>
    <row r="294" spans="15:17" x14ac:dyDescent="0.25">
      <c r="O294" s="316">
        <v>290</v>
      </c>
      <c r="P294" s="317">
        <v>22.069660253421883</v>
      </c>
      <c r="Q294" s="317">
        <v>47.441149932603501</v>
      </c>
    </row>
    <row r="295" spans="15:17" x14ac:dyDescent="0.25">
      <c r="O295" s="316">
        <v>291</v>
      </c>
      <c r="P295" s="317">
        <v>22.193415749046334</v>
      </c>
      <c r="Q295" s="317">
        <v>4.0170244474355563</v>
      </c>
    </row>
    <row r="296" spans="15:17" x14ac:dyDescent="0.25">
      <c r="O296" s="316">
        <v>292</v>
      </c>
      <c r="P296" s="317">
        <v>22.23471788131916</v>
      </c>
      <c r="Q296" s="317">
        <v>42.941424224151405</v>
      </c>
    </row>
    <row r="297" spans="15:17" x14ac:dyDescent="0.25">
      <c r="O297" s="316">
        <v>293</v>
      </c>
      <c r="P297" s="317">
        <v>22.258347327701955</v>
      </c>
      <c r="Q297" s="317">
        <v>59.312172794535094</v>
      </c>
    </row>
    <row r="298" spans="15:17" x14ac:dyDescent="0.25">
      <c r="O298" s="316">
        <v>294</v>
      </c>
      <c r="P298" s="317">
        <v>22.263033772167496</v>
      </c>
      <c r="Q298" s="317">
        <v>75.79943287768485</v>
      </c>
    </row>
    <row r="299" spans="15:17" x14ac:dyDescent="0.25">
      <c r="O299" s="316">
        <v>295</v>
      </c>
      <c r="P299" s="317">
        <v>22.314245890772632</v>
      </c>
      <c r="Q299" s="317">
        <v>28.671565763807592</v>
      </c>
    </row>
    <row r="300" spans="15:17" x14ac:dyDescent="0.25">
      <c r="O300" s="316">
        <v>296</v>
      </c>
      <c r="P300" s="317">
        <v>22.382083254124257</v>
      </c>
      <c r="Q300" s="317">
        <v>71.582226566234922</v>
      </c>
    </row>
    <row r="301" spans="15:17" x14ac:dyDescent="0.25">
      <c r="O301" s="316">
        <v>297</v>
      </c>
      <c r="P301" s="317">
        <v>22.390543309307532</v>
      </c>
      <c r="Q301" s="317">
        <v>-10.539555990819515</v>
      </c>
    </row>
    <row r="302" spans="15:17" x14ac:dyDescent="0.25">
      <c r="O302" s="316">
        <v>298</v>
      </c>
      <c r="P302" s="317">
        <v>22.398193529528118</v>
      </c>
      <c r="Q302" s="317">
        <v>65.45700314034255</v>
      </c>
    </row>
    <row r="303" spans="15:17" x14ac:dyDescent="0.25">
      <c r="O303" s="316">
        <v>299</v>
      </c>
      <c r="P303" s="317">
        <v>22.433917661098572</v>
      </c>
      <c r="Q303" s="317">
        <v>14.618925174047307</v>
      </c>
    </row>
    <row r="304" spans="15:17" x14ac:dyDescent="0.25">
      <c r="O304" s="316">
        <v>300</v>
      </c>
      <c r="P304" s="317">
        <v>22.530007786537556</v>
      </c>
      <c r="Q304" s="317">
        <v>20.034812543898166</v>
      </c>
    </row>
    <row r="305" spans="15:17" x14ac:dyDescent="0.25">
      <c r="O305" s="316">
        <v>301</v>
      </c>
      <c r="P305" s="317">
        <v>22.673450628334091</v>
      </c>
      <c r="Q305" s="317">
        <v>37.08268005632803</v>
      </c>
    </row>
    <row r="306" spans="15:17" x14ac:dyDescent="0.25">
      <c r="O306" s="316">
        <v>302</v>
      </c>
      <c r="P306" s="317">
        <v>22.696378749748703</v>
      </c>
      <c r="Q306" s="317">
        <v>21.154812543898171</v>
      </c>
    </row>
    <row r="307" spans="15:17" x14ac:dyDescent="0.25">
      <c r="O307" s="316">
        <v>303</v>
      </c>
      <c r="P307" s="317">
        <v>22.842997297746955</v>
      </c>
      <c r="Q307" s="317">
        <v>42.780815957952697</v>
      </c>
    </row>
    <row r="308" spans="15:17" x14ac:dyDescent="0.25">
      <c r="O308" s="316">
        <v>304</v>
      </c>
      <c r="P308" s="317">
        <v>23.020036897606477</v>
      </c>
      <c r="Q308" s="317">
        <v>57.076083956565846</v>
      </c>
    </row>
    <row r="309" spans="15:17" x14ac:dyDescent="0.25">
      <c r="O309" s="316">
        <v>305</v>
      </c>
      <c r="P309" s="317">
        <v>23.122959959745788</v>
      </c>
      <c r="Q309" s="317">
        <v>70.512267144231231</v>
      </c>
    </row>
    <row r="310" spans="15:17" x14ac:dyDescent="0.25">
      <c r="O310" s="316">
        <v>306</v>
      </c>
      <c r="P310" s="317">
        <v>23.26628715498644</v>
      </c>
      <c r="Q310" s="317">
        <v>9.9767396579660961</v>
      </c>
    </row>
    <row r="311" spans="15:17" x14ac:dyDescent="0.25">
      <c r="O311" s="316">
        <v>307</v>
      </c>
      <c r="P311" s="317">
        <v>23.315938787239929</v>
      </c>
      <c r="Q311" s="317">
        <v>51.021566925508608</v>
      </c>
    </row>
    <row r="312" spans="15:17" x14ac:dyDescent="0.25">
      <c r="O312" s="316">
        <v>308</v>
      </c>
      <c r="P312" s="317">
        <v>23.439784074204372</v>
      </c>
      <c r="Q312" s="317">
        <v>-9.3984633921039062E-2</v>
      </c>
    </row>
    <row r="313" spans="15:17" x14ac:dyDescent="0.25">
      <c r="O313" s="316">
        <v>309</v>
      </c>
      <c r="P313" s="317">
        <v>23.602343668634791</v>
      </c>
      <c r="Q313" s="317">
        <v>38.469390422346947</v>
      </c>
    </row>
    <row r="314" spans="15:17" x14ac:dyDescent="0.25">
      <c r="O314" s="316">
        <v>310</v>
      </c>
      <c r="P314" s="317">
        <v>23.617735255528999</v>
      </c>
      <c r="Q314" s="317">
        <v>93.05865681377405</v>
      </c>
    </row>
    <row r="315" spans="15:17" x14ac:dyDescent="0.25">
      <c r="O315" s="316">
        <v>311</v>
      </c>
      <c r="P315" s="317">
        <v>24.136942218994484</v>
      </c>
      <c r="Q315" s="317">
        <v>67.257295748457949</v>
      </c>
    </row>
    <row r="316" spans="15:17" x14ac:dyDescent="0.25">
      <c r="O316" s="316">
        <v>312</v>
      </c>
      <c r="P316" s="317">
        <v>24.364314083542727</v>
      </c>
      <c r="Q316" s="317">
        <v>-10.928093511780226</v>
      </c>
    </row>
    <row r="317" spans="15:17" x14ac:dyDescent="0.25">
      <c r="O317" s="316">
        <v>313</v>
      </c>
      <c r="P317" s="317">
        <v>24.4183679126707</v>
      </c>
      <c r="Q317" s="317">
        <v>42.548805881526278</v>
      </c>
    </row>
    <row r="318" spans="15:17" x14ac:dyDescent="0.25">
      <c r="O318" s="316">
        <v>314</v>
      </c>
      <c r="P318" s="317">
        <v>24.452651839468185</v>
      </c>
      <c r="Q318" s="317">
        <v>5.5170244474355465</v>
      </c>
    </row>
    <row r="319" spans="15:17" x14ac:dyDescent="0.25">
      <c r="O319" s="316">
        <v>315</v>
      </c>
      <c r="P319" s="317">
        <v>24.901087090328435</v>
      </c>
      <c r="Q319" s="317">
        <v>52.764531124059921</v>
      </c>
    </row>
    <row r="320" spans="15:17" x14ac:dyDescent="0.25">
      <c r="O320" s="316">
        <v>316</v>
      </c>
      <c r="P320" s="317">
        <v>24.914660813628764</v>
      </c>
      <c r="Q320" s="317">
        <v>48.31350697568115</v>
      </c>
    </row>
    <row r="321" spans="15:17" x14ac:dyDescent="0.25">
      <c r="O321" s="316">
        <v>317</v>
      </c>
      <c r="P321" s="317">
        <v>25.155099754273987</v>
      </c>
      <c r="Q321" s="317">
        <v>40.926810854617223</v>
      </c>
    </row>
    <row r="322" spans="15:17" x14ac:dyDescent="0.25">
      <c r="O322" s="316">
        <v>318</v>
      </c>
      <c r="P322" s="317">
        <v>25.316592787082246</v>
      </c>
      <c r="Q322" s="317">
        <v>61.234042622051277</v>
      </c>
    </row>
    <row r="323" spans="15:17" x14ac:dyDescent="0.25">
      <c r="O323" s="316">
        <v>319</v>
      </c>
      <c r="P323" s="317">
        <v>25.493817416345596</v>
      </c>
      <c r="Q323" s="317">
        <v>67.824643908885747</v>
      </c>
    </row>
    <row r="324" spans="15:17" x14ac:dyDescent="0.25">
      <c r="O324" s="316">
        <v>320</v>
      </c>
      <c r="P324" s="317">
        <v>25.576947127416705</v>
      </c>
      <c r="Q324" s="317">
        <v>81.327499101953279</v>
      </c>
    </row>
    <row r="325" spans="15:17" x14ac:dyDescent="0.25">
      <c r="O325" s="316">
        <v>321</v>
      </c>
      <c r="P325" s="317">
        <v>25.748821711796086</v>
      </c>
      <c r="Q325" s="317">
        <v>48.290256118014796</v>
      </c>
    </row>
    <row r="326" spans="15:17" x14ac:dyDescent="0.25">
      <c r="O326" s="316">
        <v>322</v>
      </c>
      <c r="P326" s="317">
        <v>25.805550597425132</v>
      </c>
      <c r="Q326" s="317">
        <v>76.856805373899405</v>
      </c>
    </row>
    <row r="327" spans="15:17" x14ac:dyDescent="0.25">
      <c r="O327" s="316">
        <v>323</v>
      </c>
      <c r="P327" s="317">
        <v>25.823544663937575</v>
      </c>
      <c r="Q327" s="317">
        <v>36.511396447662044</v>
      </c>
    </row>
    <row r="328" spans="15:17" x14ac:dyDescent="0.25">
      <c r="O328" s="316">
        <v>324</v>
      </c>
      <c r="P328" s="317">
        <v>25.856175893150368</v>
      </c>
      <c r="Q328" s="317">
        <v>66.349281833720468</v>
      </c>
    </row>
    <row r="329" spans="15:17" x14ac:dyDescent="0.25">
      <c r="O329" s="316">
        <v>325</v>
      </c>
      <c r="P329" s="317">
        <v>25.864045258414773</v>
      </c>
      <c r="Q329" s="317">
        <v>71.590802705020792</v>
      </c>
    </row>
    <row r="330" spans="15:17" x14ac:dyDescent="0.25">
      <c r="O330" s="316">
        <v>326</v>
      </c>
      <c r="P330" s="317">
        <v>25.919833922502775</v>
      </c>
      <c r="Q330" s="317">
        <v>16.187075185108032</v>
      </c>
    </row>
    <row r="331" spans="15:17" x14ac:dyDescent="0.25">
      <c r="O331" s="316">
        <v>327</v>
      </c>
      <c r="P331" s="317">
        <v>26.035865021473022</v>
      </c>
      <c r="Q331" s="317">
        <v>23.53481254389818</v>
      </c>
    </row>
    <row r="332" spans="15:17" x14ac:dyDescent="0.25">
      <c r="O332" s="316">
        <v>328</v>
      </c>
      <c r="P332" s="317">
        <v>26.04549279075804</v>
      </c>
      <c r="Q332" s="317">
        <v>51.302752665000185</v>
      </c>
    </row>
    <row r="333" spans="15:17" x14ac:dyDescent="0.25">
      <c r="O333" s="316">
        <v>329</v>
      </c>
      <c r="P333" s="317">
        <v>26.094301397937162</v>
      </c>
      <c r="Q333" s="317">
        <v>41.218583738344861</v>
      </c>
    </row>
    <row r="334" spans="15:17" x14ac:dyDescent="0.25">
      <c r="O334" s="316">
        <v>330</v>
      </c>
      <c r="P334" s="317">
        <v>26.171415222679606</v>
      </c>
      <c r="Q334" s="317">
        <v>35.946462309861957</v>
      </c>
    </row>
    <row r="335" spans="15:17" x14ac:dyDescent="0.25">
      <c r="O335" s="316">
        <v>331</v>
      </c>
      <c r="P335" s="317">
        <v>26.210721724171286</v>
      </c>
      <c r="Q335" s="317">
        <v>44.79206051697799</v>
      </c>
    </row>
    <row r="336" spans="15:17" x14ac:dyDescent="0.25">
      <c r="O336" s="316">
        <v>332</v>
      </c>
      <c r="P336" s="317">
        <v>26.24883291230665</v>
      </c>
      <c r="Q336" s="317">
        <v>30.411466799710944</v>
      </c>
    </row>
    <row r="337" spans="15:17" x14ac:dyDescent="0.25">
      <c r="O337" s="316">
        <v>333</v>
      </c>
      <c r="P337" s="317">
        <v>26.374783916436169</v>
      </c>
      <c r="Q337" s="317">
        <v>30.619717370794493</v>
      </c>
    </row>
    <row r="338" spans="15:17" x14ac:dyDescent="0.25">
      <c r="O338" s="316">
        <v>334</v>
      </c>
      <c r="P338" s="317">
        <v>26.392928416528768</v>
      </c>
      <c r="Q338" s="317">
        <v>44.153791103244828</v>
      </c>
    </row>
    <row r="339" spans="15:17" x14ac:dyDescent="0.25">
      <c r="O339" s="316">
        <v>335</v>
      </c>
      <c r="P339" s="317">
        <v>26.421492166255383</v>
      </c>
      <c r="Q339" s="317">
        <v>52.030944443881737</v>
      </c>
    </row>
    <row r="340" spans="15:17" x14ac:dyDescent="0.25">
      <c r="O340" s="316">
        <v>336</v>
      </c>
      <c r="P340" s="317">
        <v>26.528811013450174</v>
      </c>
      <c r="Q340" s="317">
        <v>60.767606873884304</v>
      </c>
    </row>
    <row r="341" spans="15:17" x14ac:dyDescent="0.25">
      <c r="O341" s="316">
        <v>337</v>
      </c>
      <c r="P341" s="317">
        <v>26.611931632252087</v>
      </c>
      <c r="Q341" s="317">
        <v>63.17323616097854</v>
      </c>
    </row>
    <row r="342" spans="15:17" x14ac:dyDescent="0.25">
      <c r="O342" s="316">
        <v>338</v>
      </c>
      <c r="P342" s="317">
        <v>26.693900841998282</v>
      </c>
      <c r="Q342" s="317">
        <v>11.633239851960138</v>
      </c>
    </row>
    <row r="343" spans="15:17" x14ac:dyDescent="0.25">
      <c r="O343" s="316">
        <v>339</v>
      </c>
      <c r="P343" s="317">
        <v>26.986025060943149</v>
      </c>
      <c r="Q343" s="317">
        <v>14.184036516861365</v>
      </c>
    </row>
    <row r="344" spans="15:17" x14ac:dyDescent="0.25">
      <c r="O344" s="316">
        <v>340</v>
      </c>
      <c r="P344" s="317">
        <v>27.019241787817545</v>
      </c>
      <c r="Q344" s="317">
        <v>21.994812543898174</v>
      </c>
    </row>
    <row r="345" spans="15:17" x14ac:dyDescent="0.25">
      <c r="O345" s="316">
        <v>341</v>
      </c>
      <c r="P345" s="317">
        <v>27.102876098322469</v>
      </c>
      <c r="Q345" s="317">
        <v>43.628630227874979</v>
      </c>
    </row>
    <row r="346" spans="15:17" x14ac:dyDescent="0.25">
      <c r="O346" s="316">
        <v>342</v>
      </c>
      <c r="P346" s="317">
        <v>27.118657008125719</v>
      </c>
      <c r="Q346" s="317">
        <v>48.805933404245621</v>
      </c>
    </row>
    <row r="347" spans="15:17" x14ac:dyDescent="0.25">
      <c r="O347" s="316">
        <v>343</v>
      </c>
      <c r="P347" s="317">
        <v>27.137608489274253</v>
      </c>
      <c r="Q347" s="317">
        <v>72.670727343638063</v>
      </c>
    </row>
    <row r="348" spans="15:17" x14ac:dyDescent="0.25">
      <c r="O348" s="316">
        <v>344</v>
      </c>
      <c r="P348" s="317">
        <v>27.167250504338067</v>
      </c>
      <c r="Q348" s="317">
        <v>17.678539686437496</v>
      </c>
    </row>
    <row r="349" spans="15:17" x14ac:dyDescent="0.25">
      <c r="O349" s="316">
        <v>345</v>
      </c>
      <c r="P349" s="317">
        <v>27.194104209463717</v>
      </c>
      <c r="Q349" s="317">
        <v>33.999909444444114</v>
      </c>
    </row>
    <row r="350" spans="15:17" x14ac:dyDescent="0.25">
      <c r="O350" s="316">
        <v>346</v>
      </c>
      <c r="P350" s="317">
        <v>27.229325738345224</v>
      </c>
      <c r="Q350" s="317">
        <v>60.776897102883801</v>
      </c>
    </row>
    <row r="351" spans="15:17" x14ac:dyDescent="0.25">
      <c r="O351" s="316">
        <v>347</v>
      </c>
      <c r="P351" s="317">
        <v>27.273141574173746</v>
      </c>
      <c r="Q351" s="317">
        <v>8.8217433816860531</v>
      </c>
    </row>
    <row r="352" spans="15:17" x14ac:dyDescent="0.25">
      <c r="O352" s="316">
        <v>348</v>
      </c>
      <c r="P352" s="317">
        <v>27.316888195701242</v>
      </c>
      <c r="Q352" s="317">
        <v>3.4075945205871001</v>
      </c>
    </row>
    <row r="353" spans="15:17" x14ac:dyDescent="0.25">
      <c r="O353" s="316">
        <v>349</v>
      </c>
      <c r="P353" s="317">
        <v>27.375032460546834</v>
      </c>
      <c r="Q353" s="317">
        <v>9.1687895341615882</v>
      </c>
    </row>
    <row r="354" spans="15:17" x14ac:dyDescent="0.25">
      <c r="O354" s="316">
        <v>350</v>
      </c>
      <c r="P354" s="317">
        <v>27.389503720167742</v>
      </c>
      <c r="Q354" s="317">
        <v>-1.0964005893831512</v>
      </c>
    </row>
    <row r="355" spans="15:17" x14ac:dyDescent="0.25">
      <c r="O355" s="316">
        <v>351</v>
      </c>
      <c r="P355" s="317">
        <v>27.546835601428608</v>
      </c>
      <c r="Q355" s="317">
        <v>10.292910777535901</v>
      </c>
    </row>
    <row r="356" spans="15:17" x14ac:dyDescent="0.25">
      <c r="O356" s="316">
        <v>352</v>
      </c>
      <c r="P356" s="317">
        <v>27.607493187570874</v>
      </c>
      <c r="Q356" s="317">
        <v>65.555690612305909</v>
      </c>
    </row>
    <row r="357" spans="15:17" x14ac:dyDescent="0.25">
      <c r="O357" s="316">
        <v>353</v>
      </c>
      <c r="P357" s="317">
        <v>27.624879350967927</v>
      </c>
      <c r="Q357" s="317">
        <v>68.247977640053733</v>
      </c>
    </row>
    <row r="358" spans="15:17" x14ac:dyDescent="0.25">
      <c r="O358" s="316">
        <v>354</v>
      </c>
      <c r="P358" s="317">
        <v>27.664322342459691</v>
      </c>
      <c r="Q358" s="317">
        <v>35.65039327172903</v>
      </c>
    </row>
    <row r="359" spans="15:17" x14ac:dyDescent="0.25">
      <c r="O359" s="316">
        <v>355</v>
      </c>
      <c r="P359" s="317">
        <v>27.670946424501462</v>
      </c>
      <c r="Q359" s="317">
        <v>39.010782054421625</v>
      </c>
    </row>
    <row r="360" spans="15:17" x14ac:dyDescent="0.25">
      <c r="O360" s="316">
        <v>356</v>
      </c>
      <c r="P360" s="317">
        <v>27.912220321836397</v>
      </c>
      <c r="Q360" s="317">
        <v>14.900775432459474</v>
      </c>
    </row>
    <row r="361" spans="15:17" x14ac:dyDescent="0.25">
      <c r="O361" s="316">
        <v>357</v>
      </c>
      <c r="P361" s="317">
        <v>27.917943277778448</v>
      </c>
      <c r="Q361" s="317">
        <v>68.748702943560517</v>
      </c>
    </row>
    <row r="362" spans="15:17" x14ac:dyDescent="0.25">
      <c r="O362" s="316">
        <v>358</v>
      </c>
      <c r="P362" s="317">
        <v>28.018341679101866</v>
      </c>
      <c r="Q362" s="317">
        <v>15.173527871885618</v>
      </c>
    </row>
    <row r="363" spans="15:17" x14ac:dyDescent="0.25">
      <c r="O363" s="316">
        <v>359</v>
      </c>
      <c r="P363" s="317">
        <v>28.028356162650425</v>
      </c>
      <c r="Q363" s="317">
        <v>49.51192821989379</v>
      </c>
    </row>
    <row r="364" spans="15:17" x14ac:dyDescent="0.25">
      <c r="O364" s="316">
        <v>360</v>
      </c>
      <c r="P364" s="317">
        <v>28.036923640714633</v>
      </c>
      <c r="Q364" s="317">
        <v>82.01803540329982</v>
      </c>
    </row>
    <row r="365" spans="15:17" x14ac:dyDescent="0.25">
      <c r="O365" s="316">
        <v>361</v>
      </c>
      <c r="P365" s="317">
        <v>28.051231317530011</v>
      </c>
      <c r="Q365" s="317">
        <v>41.448067180046323</v>
      </c>
    </row>
    <row r="366" spans="15:17" x14ac:dyDescent="0.25">
      <c r="O366" s="316">
        <v>362</v>
      </c>
      <c r="P366" s="317">
        <v>28.185492885077966</v>
      </c>
      <c r="Q366" s="317">
        <v>-15.521800339196261</v>
      </c>
    </row>
    <row r="367" spans="15:17" x14ac:dyDescent="0.25">
      <c r="O367" s="316">
        <v>363</v>
      </c>
      <c r="P367" s="317">
        <v>28.439369185366367</v>
      </c>
      <c r="Q367" s="317">
        <v>16.838739284791558</v>
      </c>
    </row>
    <row r="368" spans="15:17" x14ac:dyDescent="0.25">
      <c r="O368" s="316">
        <v>364</v>
      </c>
      <c r="P368" s="317">
        <v>28.497478388001909</v>
      </c>
      <c r="Q368" s="317">
        <v>21.714812543898173</v>
      </c>
    </row>
    <row r="369" spans="15:17" x14ac:dyDescent="0.25">
      <c r="O369" s="316">
        <v>365</v>
      </c>
      <c r="P369" s="317">
        <v>28.508137838953889</v>
      </c>
      <c r="Q369" s="317">
        <v>78.07214786993822</v>
      </c>
    </row>
    <row r="370" spans="15:17" x14ac:dyDescent="0.25">
      <c r="O370" s="316">
        <v>366</v>
      </c>
      <c r="P370" s="317">
        <v>28.632220132284502</v>
      </c>
      <c r="Q370" s="317">
        <v>71.634798795754406</v>
      </c>
    </row>
    <row r="371" spans="15:17" x14ac:dyDescent="0.25">
      <c r="O371" s="316">
        <v>367</v>
      </c>
      <c r="P371" s="317">
        <v>28.645919540129988</v>
      </c>
      <c r="Q371" s="317">
        <v>-18.301198924091139</v>
      </c>
    </row>
    <row r="372" spans="15:17" x14ac:dyDescent="0.25">
      <c r="O372" s="316">
        <v>368</v>
      </c>
      <c r="P372" s="317">
        <v>28.795866513570953</v>
      </c>
      <c r="Q372" s="317">
        <v>50.899438787467098</v>
      </c>
    </row>
    <row r="373" spans="15:17" x14ac:dyDescent="0.25">
      <c r="O373" s="316">
        <v>369</v>
      </c>
      <c r="P373" s="317">
        <v>28.81182364604615</v>
      </c>
      <c r="Q373" s="317">
        <v>28.127767801443046</v>
      </c>
    </row>
    <row r="374" spans="15:17" x14ac:dyDescent="0.25">
      <c r="O374" s="316">
        <v>370</v>
      </c>
      <c r="P374" s="317">
        <v>28.843857222528129</v>
      </c>
      <c r="Q374" s="317">
        <v>40.569846433705649</v>
      </c>
    </row>
    <row r="375" spans="15:17" x14ac:dyDescent="0.25">
      <c r="O375" s="316">
        <v>371</v>
      </c>
      <c r="P375" s="317">
        <v>28.953290985868545</v>
      </c>
      <c r="Q375" s="317">
        <v>17.435906407245717</v>
      </c>
    </row>
    <row r="376" spans="15:17" x14ac:dyDescent="0.25">
      <c r="O376" s="316">
        <v>372</v>
      </c>
      <c r="P376" s="317">
        <v>29.027849181981889</v>
      </c>
      <c r="Q376" s="317">
        <v>30.506719335280295</v>
      </c>
    </row>
    <row r="377" spans="15:17" x14ac:dyDescent="0.25">
      <c r="O377" s="316">
        <v>373</v>
      </c>
      <c r="P377" s="317">
        <v>29.081755839055273</v>
      </c>
      <c r="Q377" s="317">
        <v>60.594708012081099</v>
      </c>
    </row>
    <row r="378" spans="15:17" x14ac:dyDescent="0.25">
      <c r="O378" s="316">
        <v>374</v>
      </c>
      <c r="P378" s="317">
        <v>29.113866825486326</v>
      </c>
      <c r="Q378" s="317">
        <v>39.781397673023491</v>
      </c>
    </row>
    <row r="379" spans="15:17" x14ac:dyDescent="0.25">
      <c r="O379" s="316">
        <v>375</v>
      </c>
      <c r="P379" s="317">
        <v>29.124117331441205</v>
      </c>
      <c r="Q379" s="317">
        <v>56.33546202591068</v>
      </c>
    </row>
    <row r="380" spans="15:17" x14ac:dyDescent="0.25">
      <c r="O380" s="316">
        <v>376</v>
      </c>
      <c r="P380" s="317">
        <v>29.292220636149381</v>
      </c>
      <c r="Q380" s="317">
        <v>51.568350583606787</v>
      </c>
    </row>
    <row r="381" spans="15:17" x14ac:dyDescent="0.25">
      <c r="O381" s="316">
        <v>377</v>
      </c>
      <c r="P381" s="317">
        <v>29.322773863802649</v>
      </c>
      <c r="Q381" s="317">
        <v>31.83916568577532</v>
      </c>
    </row>
    <row r="382" spans="15:17" x14ac:dyDescent="0.25">
      <c r="O382" s="316">
        <v>378</v>
      </c>
      <c r="P382" s="317">
        <v>29.454892704383028</v>
      </c>
      <c r="Q382" s="317">
        <v>35.027903848407931</v>
      </c>
    </row>
    <row r="383" spans="15:17" x14ac:dyDescent="0.25">
      <c r="O383" s="316">
        <v>379</v>
      </c>
      <c r="P383" s="317">
        <v>29.563337121502084</v>
      </c>
      <c r="Q383" s="317">
        <v>53.460385551606933</v>
      </c>
    </row>
    <row r="384" spans="15:17" x14ac:dyDescent="0.25">
      <c r="O384" s="316">
        <v>380</v>
      </c>
      <c r="P384" s="317">
        <v>29.704949693219412</v>
      </c>
      <c r="Q384" s="317">
        <v>68.748257617727987</v>
      </c>
    </row>
    <row r="385" spans="15:17" x14ac:dyDescent="0.25">
      <c r="O385" s="316">
        <v>381</v>
      </c>
      <c r="P385" s="317">
        <v>29.849033648971297</v>
      </c>
      <c r="Q385" s="317">
        <v>10.555668995047364</v>
      </c>
    </row>
    <row r="386" spans="15:17" x14ac:dyDescent="0.25">
      <c r="O386" s="316">
        <v>382</v>
      </c>
      <c r="P386" s="317">
        <v>29.876098339809388</v>
      </c>
      <c r="Q386" s="317">
        <v>73.447364379222677</v>
      </c>
    </row>
    <row r="387" spans="15:17" x14ac:dyDescent="0.25">
      <c r="O387" s="316">
        <v>383</v>
      </c>
      <c r="P387" s="317">
        <v>29.921265629858755</v>
      </c>
      <c r="Q387" s="317">
        <v>28.083089125503459</v>
      </c>
    </row>
    <row r="388" spans="15:17" x14ac:dyDescent="0.25">
      <c r="O388" s="316">
        <v>384</v>
      </c>
      <c r="P388" s="317">
        <v>30.002636305967112</v>
      </c>
      <c r="Q388" s="317">
        <v>27.829337825269267</v>
      </c>
    </row>
    <row r="389" spans="15:17" x14ac:dyDescent="0.25">
      <c r="O389" s="316">
        <v>385</v>
      </c>
      <c r="P389" s="317">
        <v>30.017879851779245</v>
      </c>
      <c r="Q389" s="317">
        <v>-8.1046653890076925E-2</v>
      </c>
    </row>
    <row r="390" spans="15:17" x14ac:dyDescent="0.25">
      <c r="O390" s="316">
        <v>386</v>
      </c>
      <c r="P390" s="317">
        <v>30.098020841553534</v>
      </c>
      <c r="Q390" s="317">
        <v>27.77652324629728</v>
      </c>
    </row>
    <row r="391" spans="15:17" x14ac:dyDescent="0.25">
      <c r="O391" s="316">
        <v>387</v>
      </c>
      <c r="P391" s="317">
        <v>30.140638703256929</v>
      </c>
      <c r="Q391" s="317">
        <v>27.378168905679949</v>
      </c>
    </row>
    <row r="392" spans="15:17" x14ac:dyDescent="0.25">
      <c r="O392" s="316">
        <v>388</v>
      </c>
      <c r="P392" s="317">
        <v>30.174864425909302</v>
      </c>
      <c r="Q392" s="317">
        <v>67.294408725143441</v>
      </c>
    </row>
    <row r="393" spans="15:17" x14ac:dyDescent="0.25">
      <c r="O393" s="316">
        <v>389</v>
      </c>
      <c r="P393" s="317">
        <v>30.17899155608842</v>
      </c>
      <c r="Q393" s="317">
        <v>32.296761667461524</v>
      </c>
    </row>
    <row r="394" spans="15:17" x14ac:dyDescent="0.25">
      <c r="O394" s="316">
        <v>390</v>
      </c>
      <c r="P394" s="317">
        <v>30.365012314523923</v>
      </c>
      <c r="Q394" s="317">
        <v>13.40197495868405</v>
      </c>
    </row>
    <row r="395" spans="15:17" x14ac:dyDescent="0.25">
      <c r="O395" s="316">
        <v>391</v>
      </c>
      <c r="P395" s="317">
        <v>30.458221959653322</v>
      </c>
      <c r="Q395" s="317">
        <v>20.734812543898169</v>
      </c>
    </row>
    <row r="396" spans="15:17" x14ac:dyDescent="0.25">
      <c r="O396" s="316">
        <v>392</v>
      </c>
      <c r="P396" s="317">
        <v>30.470160088012598</v>
      </c>
      <c r="Q396" s="317">
        <v>-14.861107748762123</v>
      </c>
    </row>
    <row r="397" spans="15:17" x14ac:dyDescent="0.25">
      <c r="O397" s="316">
        <v>393</v>
      </c>
      <c r="P397" s="317">
        <v>30.564981119138537</v>
      </c>
      <c r="Q397" s="317">
        <v>38.927969715656502</v>
      </c>
    </row>
    <row r="398" spans="15:17" x14ac:dyDescent="0.25">
      <c r="O398" s="316">
        <v>394</v>
      </c>
      <c r="P398" s="317">
        <v>30.625726863926406</v>
      </c>
      <c r="Q398" s="317">
        <v>4.3170244474355544</v>
      </c>
    </row>
    <row r="399" spans="15:17" x14ac:dyDescent="0.25">
      <c r="O399" s="316">
        <v>395</v>
      </c>
      <c r="P399" s="317">
        <v>30.665017705096759</v>
      </c>
      <c r="Q399" s="317">
        <v>21.224812543898171</v>
      </c>
    </row>
    <row r="400" spans="15:17" x14ac:dyDescent="0.25">
      <c r="O400" s="316">
        <v>396</v>
      </c>
      <c r="P400" s="317">
        <v>30.945231680121132</v>
      </c>
      <c r="Q400" s="317">
        <v>38.855746279640911</v>
      </c>
    </row>
    <row r="401" spans="15:17" x14ac:dyDescent="0.25">
      <c r="O401" s="316">
        <v>397</v>
      </c>
      <c r="P401" s="317">
        <v>31.034668694884033</v>
      </c>
      <c r="Q401" s="317">
        <v>72.25391025223081</v>
      </c>
    </row>
    <row r="402" spans="15:17" x14ac:dyDescent="0.25">
      <c r="O402" s="316">
        <v>398</v>
      </c>
      <c r="P402" s="317">
        <v>31.064413190658236</v>
      </c>
      <c r="Q402" s="317">
        <v>72.069402537746441</v>
      </c>
    </row>
    <row r="403" spans="15:17" x14ac:dyDescent="0.25">
      <c r="O403" s="316">
        <v>399</v>
      </c>
      <c r="P403" s="317">
        <v>31.097480172056308</v>
      </c>
      <c r="Q403" s="317">
        <v>46.644760439659649</v>
      </c>
    </row>
    <row r="404" spans="15:17" x14ac:dyDescent="0.25">
      <c r="O404" s="316">
        <v>400</v>
      </c>
      <c r="P404" s="317">
        <v>31.306955220412142</v>
      </c>
      <c r="Q404" s="317">
        <v>23.39481254389818</v>
      </c>
    </row>
    <row r="405" spans="15:17" x14ac:dyDescent="0.25">
      <c r="O405" s="316">
        <v>401</v>
      </c>
      <c r="P405" s="317">
        <v>31.354826710106146</v>
      </c>
      <c r="Q405" s="317">
        <v>26.804560420929029</v>
      </c>
    </row>
    <row r="406" spans="15:17" x14ac:dyDescent="0.25">
      <c r="O406" s="316">
        <v>402</v>
      </c>
      <c r="P406" s="317">
        <v>31.360509993156825</v>
      </c>
      <c r="Q406" s="317">
        <v>86.526083088497543</v>
      </c>
    </row>
    <row r="407" spans="15:17" x14ac:dyDescent="0.25">
      <c r="O407" s="316">
        <v>403</v>
      </c>
      <c r="P407" s="317">
        <v>31.386325135299163</v>
      </c>
      <c r="Q407" s="317">
        <v>15.521464125054031</v>
      </c>
    </row>
    <row r="408" spans="15:17" x14ac:dyDescent="0.25">
      <c r="O408" s="316">
        <v>404</v>
      </c>
      <c r="P408" s="317">
        <v>31.426829627232834</v>
      </c>
      <c r="Q408" s="317">
        <v>70.492774002895629</v>
      </c>
    </row>
    <row r="409" spans="15:17" x14ac:dyDescent="0.25">
      <c r="O409" s="316">
        <v>405</v>
      </c>
      <c r="P409" s="317">
        <v>31.457577155087623</v>
      </c>
      <c r="Q409" s="317">
        <v>1.1754900808953117</v>
      </c>
    </row>
    <row r="410" spans="15:17" x14ac:dyDescent="0.25">
      <c r="O410" s="316">
        <v>406</v>
      </c>
      <c r="P410" s="317">
        <v>31.531040630156717</v>
      </c>
      <c r="Q410" s="317">
        <v>72.580044696080705</v>
      </c>
    </row>
    <row r="411" spans="15:17" x14ac:dyDescent="0.25">
      <c r="O411" s="316">
        <v>407</v>
      </c>
      <c r="P411" s="317">
        <v>31.598540957997162</v>
      </c>
      <c r="Q411" s="317">
        <v>25.452671649695262</v>
      </c>
    </row>
    <row r="412" spans="15:17" x14ac:dyDescent="0.25">
      <c r="O412" s="316">
        <v>408</v>
      </c>
      <c r="P412" s="317">
        <v>31.614293940078607</v>
      </c>
      <c r="Q412" s="317">
        <v>23.954812543898182</v>
      </c>
    </row>
    <row r="413" spans="15:17" x14ac:dyDescent="0.25">
      <c r="O413" s="316">
        <v>409</v>
      </c>
      <c r="P413" s="317">
        <v>31.692731002721821</v>
      </c>
      <c r="Q413" s="317">
        <v>-8.1356047702518381</v>
      </c>
    </row>
    <row r="414" spans="15:17" x14ac:dyDescent="0.25">
      <c r="O414" s="316">
        <v>410</v>
      </c>
      <c r="P414" s="317">
        <v>31.82435742317211</v>
      </c>
      <c r="Q414" s="317">
        <v>21.294812543898171</v>
      </c>
    </row>
    <row r="415" spans="15:17" x14ac:dyDescent="0.25">
      <c r="O415" s="316">
        <v>411</v>
      </c>
      <c r="P415" s="317">
        <v>31.863803541027156</v>
      </c>
      <c r="Q415" s="317">
        <v>33.439511117940725</v>
      </c>
    </row>
    <row r="416" spans="15:17" x14ac:dyDescent="0.25">
      <c r="O416" s="316">
        <v>412</v>
      </c>
      <c r="P416" s="317">
        <v>31.885115076999689</v>
      </c>
      <c r="Q416" s="317">
        <v>55.205693804515441</v>
      </c>
    </row>
    <row r="417" spans="15:17" x14ac:dyDescent="0.25">
      <c r="O417" s="316">
        <v>413</v>
      </c>
      <c r="P417" s="317">
        <v>32.024327065116729</v>
      </c>
      <c r="Q417" s="317">
        <v>56.963546060712027</v>
      </c>
    </row>
    <row r="418" spans="15:17" x14ac:dyDescent="0.25">
      <c r="O418" s="316">
        <v>414</v>
      </c>
      <c r="P418" s="317">
        <v>32.025542454875762</v>
      </c>
      <c r="Q418" s="317">
        <v>-4.4754333078408344</v>
      </c>
    </row>
    <row r="419" spans="15:17" x14ac:dyDescent="0.25">
      <c r="O419" s="316">
        <v>415</v>
      </c>
      <c r="P419" s="317">
        <v>32.083955815417447</v>
      </c>
      <c r="Q419" s="317">
        <v>73.776057439786456</v>
      </c>
    </row>
    <row r="420" spans="15:17" x14ac:dyDescent="0.25">
      <c r="O420" s="316">
        <v>416</v>
      </c>
      <c r="P420" s="317">
        <v>32.104178732571775</v>
      </c>
      <c r="Q420" s="317">
        <v>21.784812543898173</v>
      </c>
    </row>
    <row r="421" spans="15:17" x14ac:dyDescent="0.25">
      <c r="O421" s="316">
        <v>417</v>
      </c>
      <c r="P421" s="317">
        <v>32.116986263134912</v>
      </c>
      <c r="Q421" s="317">
        <v>50.369348045329296</v>
      </c>
    </row>
    <row r="422" spans="15:17" x14ac:dyDescent="0.25">
      <c r="O422" s="316">
        <v>418</v>
      </c>
      <c r="P422" s="317">
        <v>32.145637486490998</v>
      </c>
      <c r="Q422" s="317">
        <v>43.113672485781848</v>
      </c>
    </row>
    <row r="423" spans="15:17" x14ac:dyDescent="0.25">
      <c r="O423" s="316">
        <v>419</v>
      </c>
      <c r="P423" s="317">
        <v>32.286852839175275</v>
      </c>
      <c r="Q423" s="317">
        <v>15.131132215389609</v>
      </c>
    </row>
    <row r="424" spans="15:17" x14ac:dyDescent="0.25">
      <c r="O424" s="316">
        <v>420</v>
      </c>
      <c r="P424" s="317">
        <v>32.307088746028981</v>
      </c>
      <c r="Q424" s="317">
        <v>51.597133478182258</v>
      </c>
    </row>
    <row r="425" spans="15:17" x14ac:dyDescent="0.25">
      <c r="O425" s="316">
        <v>421</v>
      </c>
      <c r="P425" s="317">
        <v>32.315296463244245</v>
      </c>
      <c r="Q425" s="317">
        <v>56.899638385203218</v>
      </c>
    </row>
    <row r="426" spans="15:17" x14ac:dyDescent="0.25">
      <c r="O426" s="316">
        <v>422</v>
      </c>
      <c r="P426" s="317">
        <v>32.320830175079415</v>
      </c>
      <c r="Q426" s="317">
        <v>51.080559889640796</v>
      </c>
    </row>
    <row r="427" spans="15:17" x14ac:dyDescent="0.25">
      <c r="O427" s="316">
        <v>423</v>
      </c>
      <c r="P427" s="317">
        <v>32.331182952051449</v>
      </c>
      <c r="Q427" s="317">
        <v>8.0655689608968775</v>
      </c>
    </row>
    <row r="428" spans="15:17" x14ac:dyDescent="0.25">
      <c r="O428" s="316">
        <v>424</v>
      </c>
      <c r="P428" s="317">
        <v>32.361549879929832</v>
      </c>
      <c r="Q428" s="317">
        <v>45.128382922869115</v>
      </c>
    </row>
    <row r="429" spans="15:17" x14ac:dyDescent="0.25">
      <c r="O429" s="316">
        <v>425</v>
      </c>
      <c r="P429" s="317">
        <v>32.411968767513841</v>
      </c>
      <c r="Q429" s="317">
        <v>63.573514620849203</v>
      </c>
    </row>
    <row r="430" spans="15:17" x14ac:dyDescent="0.25">
      <c r="O430" s="316">
        <v>426</v>
      </c>
      <c r="P430" s="317">
        <v>32.577021236670284</v>
      </c>
      <c r="Q430" s="317">
        <v>3.8970244474355566</v>
      </c>
    </row>
    <row r="431" spans="15:17" x14ac:dyDescent="0.25">
      <c r="O431" s="316">
        <v>427</v>
      </c>
      <c r="P431" s="317">
        <v>32.654168247926492</v>
      </c>
      <c r="Q431" s="317">
        <v>49.605783570737003</v>
      </c>
    </row>
    <row r="432" spans="15:17" x14ac:dyDescent="0.25">
      <c r="O432" s="316">
        <v>428</v>
      </c>
      <c r="P432" s="317">
        <v>32.777507500019397</v>
      </c>
      <c r="Q432" s="317">
        <v>-62.504609364264923</v>
      </c>
    </row>
    <row r="433" spans="15:17" x14ac:dyDescent="0.25">
      <c r="O433" s="316">
        <v>429</v>
      </c>
      <c r="P433" s="317">
        <v>32.875931678265275</v>
      </c>
      <c r="Q433" s="317">
        <v>27.662671590583535</v>
      </c>
    </row>
    <row r="434" spans="15:17" x14ac:dyDescent="0.25">
      <c r="O434" s="316">
        <v>430</v>
      </c>
      <c r="P434" s="317">
        <v>32.898568946063243</v>
      </c>
      <c r="Q434" s="317">
        <v>34.914965673603731</v>
      </c>
    </row>
    <row r="435" spans="15:17" x14ac:dyDescent="0.25">
      <c r="O435" s="316">
        <v>431</v>
      </c>
      <c r="P435" s="317">
        <v>32.933153953701101</v>
      </c>
      <c r="Q435" s="317">
        <v>18.46929320404886</v>
      </c>
    </row>
    <row r="436" spans="15:17" x14ac:dyDescent="0.25">
      <c r="O436" s="316">
        <v>432</v>
      </c>
      <c r="P436" s="317">
        <v>33.033663763505096</v>
      </c>
      <c r="Q436" s="317">
        <v>41.782042828025645</v>
      </c>
    </row>
    <row r="437" spans="15:17" x14ac:dyDescent="0.25">
      <c r="O437" s="316">
        <v>433</v>
      </c>
      <c r="P437" s="317">
        <v>33.213619091673195</v>
      </c>
      <c r="Q437" s="317">
        <v>29.578020252816948</v>
      </c>
    </row>
    <row r="438" spans="15:17" x14ac:dyDescent="0.25">
      <c r="O438" s="316">
        <v>434</v>
      </c>
      <c r="P438" s="317">
        <v>33.326608780637414</v>
      </c>
      <c r="Q438" s="317">
        <v>68.69566523480978</v>
      </c>
    </row>
    <row r="439" spans="15:17" x14ac:dyDescent="0.25">
      <c r="O439" s="316">
        <v>435</v>
      </c>
      <c r="P439" s="317">
        <v>33.38925539608713</v>
      </c>
      <c r="Q439" s="317">
        <v>41.79130629145611</v>
      </c>
    </row>
    <row r="440" spans="15:17" x14ac:dyDescent="0.25">
      <c r="O440" s="316">
        <v>436</v>
      </c>
      <c r="P440" s="317">
        <v>33.478727949584233</v>
      </c>
      <c r="Q440" s="317">
        <v>44.181599324875663</v>
      </c>
    </row>
    <row r="441" spans="15:17" x14ac:dyDescent="0.25">
      <c r="O441" s="316">
        <v>437</v>
      </c>
      <c r="P441" s="317">
        <v>33.568020922046458</v>
      </c>
      <c r="Q441" s="317">
        <v>38.995319889506312</v>
      </c>
    </row>
    <row r="442" spans="15:17" x14ac:dyDescent="0.25">
      <c r="O442" s="316">
        <v>438</v>
      </c>
      <c r="P442" s="317">
        <v>33.5811193627625</v>
      </c>
      <c r="Q442" s="317">
        <v>22.834812543898177</v>
      </c>
    </row>
    <row r="443" spans="15:17" x14ac:dyDescent="0.25">
      <c r="O443" s="316">
        <v>439</v>
      </c>
      <c r="P443" s="317">
        <v>33.625170982708546</v>
      </c>
      <c r="Q443" s="317">
        <v>47.375402122106877</v>
      </c>
    </row>
    <row r="444" spans="15:17" x14ac:dyDescent="0.25">
      <c r="O444" s="316">
        <v>440</v>
      </c>
      <c r="P444" s="317">
        <v>33.631752083466708</v>
      </c>
      <c r="Q444" s="317">
        <v>47.935398557499738</v>
      </c>
    </row>
    <row r="445" spans="15:17" x14ac:dyDescent="0.25">
      <c r="O445" s="316">
        <v>441</v>
      </c>
      <c r="P445" s="317">
        <v>33.644301646395817</v>
      </c>
      <c r="Q445" s="317">
        <v>57.097276338941299</v>
      </c>
    </row>
    <row r="446" spans="15:17" x14ac:dyDescent="0.25">
      <c r="O446" s="316">
        <v>442</v>
      </c>
      <c r="P446" s="317">
        <v>33.674460943678703</v>
      </c>
      <c r="Q446" s="317">
        <v>17.940790050417739</v>
      </c>
    </row>
    <row r="447" spans="15:17" x14ac:dyDescent="0.25">
      <c r="O447" s="316">
        <v>443</v>
      </c>
      <c r="P447" s="317">
        <v>33.72298924322471</v>
      </c>
      <c r="Q447" s="317">
        <v>23.674812543898181</v>
      </c>
    </row>
    <row r="448" spans="15:17" x14ac:dyDescent="0.25">
      <c r="O448" s="316">
        <v>444</v>
      </c>
      <c r="P448" s="317">
        <v>33.88590630125632</v>
      </c>
      <c r="Q448" s="317">
        <v>31.663445938023642</v>
      </c>
    </row>
    <row r="449" spans="15:17" x14ac:dyDescent="0.25">
      <c r="O449" s="316">
        <v>445</v>
      </c>
      <c r="P449" s="317">
        <v>33.96627097196798</v>
      </c>
      <c r="Q449" s="317">
        <v>36.258846376296447</v>
      </c>
    </row>
    <row r="450" spans="15:17" x14ac:dyDescent="0.25">
      <c r="O450" s="316">
        <v>446</v>
      </c>
      <c r="P450" s="317">
        <v>33.978736952387969</v>
      </c>
      <c r="Q450" s="317">
        <v>48.534065765952072</v>
      </c>
    </row>
    <row r="451" spans="15:17" x14ac:dyDescent="0.25">
      <c r="O451" s="316">
        <v>447</v>
      </c>
      <c r="P451" s="317">
        <v>34.076984154410219</v>
      </c>
      <c r="Q451" s="317">
        <v>51.606480951755316</v>
      </c>
    </row>
    <row r="452" spans="15:17" x14ac:dyDescent="0.25">
      <c r="O452" s="316">
        <v>448</v>
      </c>
      <c r="P452" s="317">
        <v>34.195179672285619</v>
      </c>
      <c r="Q452" s="317">
        <v>44.589361903716863</v>
      </c>
    </row>
    <row r="453" spans="15:17" x14ac:dyDescent="0.25">
      <c r="O453" s="316">
        <v>449</v>
      </c>
      <c r="P453" s="317">
        <v>34.208554783522324</v>
      </c>
      <c r="Q453" s="317">
        <v>14.196719477733422</v>
      </c>
    </row>
    <row r="454" spans="15:17" x14ac:dyDescent="0.25">
      <c r="O454" s="316">
        <v>450</v>
      </c>
      <c r="P454" s="317">
        <v>34.228013186271802</v>
      </c>
      <c r="Q454" s="317">
        <v>60.994008557564399</v>
      </c>
    </row>
    <row r="455" spans="15:17" x14ac:dyDescent="0.25">
      <c r="O455" s="316">
        <v>451</v>
      </c>
      <c r="P455" s="317">
        <v>34.262655981410852</v>
      </c>
      <c r="Q455" s="317">
        <v>4.677024447435552</v>
      </c>
    </row>
    <row r="456" spans="15:17" x14ac:dyDescent="0.25">
      <c r="O456" s="316">
        <v>452</v>
      </c>
      <c r="P456" s="317">
        <v>34.26329940454545</v>
      </c>
      <c r="Q456" s="317">
        <v>63.027120033068506</v>
      </c>
    </row>
    <row r="457" spans="15:17" x14ac:dyDescent="0.25">
      <c r="O457" s="316">
        <v>453</v>
      </c>
      <c r="P457" s="317">
        <v>34.306082349125276</v>
      </c>
      <c r="Q457" s="317">
        <v>34.591215333525973</v>
      </c>
    </row>
    <row r="458" spans="15:17" x14ac:dyDescent="0.25">
      <c r="O458" s="316">
        <v>454</v>
      </c>
      <c r="P458" s="317">
        <v>34.321568527508269</v>
      </c>
      <c r="Q458" s="317">
        <v>37.605179095171636</v>
      </c>
    </row>
    <row r="459" spans="15:17" x14ac:dyDescent="0.25">
      <c r="O459" s="316">
        <v>455</v>
      </c>
      <c r="P459" s="317">
        <v>34.325591733731116</v>
      </c>
      <c r="Q459" s="317">
        <v>30.598639622723532</v>
      </c>
    </row>
    <row r="460" spans="15:17" x14ac:dyDescent="0.25">
      <c r="O460" s="316">
        <v>456</v>
      </c>
      <c r="P460" s="317">
        <v>34.334524563269092</v>
      </c>
      <c r="Q460" s="317">
        <v>46.456343398046833</v>
      </c>
    </row>
    <row r="461" spans="15:17" x14ac:dyDescent="0.25">
      <c r="O461" s="316">
        <v>457</v>
      </c>
      <c r="P461" s="317">
        <v>34.439652042969932</v>
      </c>
      <c r="Q461" s="317">
        <v>41.645357815352384</v>
      </c>
    </row>
    <row r="462" spans="15:17" x14ac:dyDescent="0.25">
      <c r="O462" s="316">
        <v>458</v>
      </c>
      <c r="P462" s="317">
        <v>34.573843039624485</v>
      </c>
      <c r="Q462" s="317">
        <v>45.974080210340695</v>
      </c>
    </row>
    <row r="463" spans="15:17" x14ac:dyDescent="0.25">
      <c r="O463" s="316">
        <v>459</v>
      </c>
      <c r="P463" s="317">
        <v>34.652588119477421</v>
      </c>
      <c r="Q463" s="317">
        <v>39.087225890201879</v>
      </c>
    </row>
    <row r="464" spans="15:17" x14ac:dyDescent="0.25">
      <c r="O464" s="316">
        <v>460</v>
      </c>
      <c r="P464" s="317">
        <v>34.679165808009927</v>
      </c>
      <c r="Q464" s="317">
        <v>-22.963660957578213</v>
      </c>
    </row>
    <row r="465" spans="15:17" x14ac:dyDescent="0.25">
      <c r="O465" s="316">
        <v>461</v>
      </c>
      <c r="P465" s="317">
        <v>34.705954401918092</v>
      </c>
      <c r="Q465" s="317">
        <v>-6.8083455532089872</v>
      </c>
    </row>
    <row r="466" spans="15:17" x14ac:dyDescent="0.25">
      <c r="O466" s="316">
        <v>462</v>
      </c>
      <c r="P466" s="317">
        <v>34.732393676334191</v>
      </c>
      <c r="Q466" s="317">
        <v>23.324812543898179</v>
      </c>
    </row>
    <row r="467" spans="15:17" x14ac:dyDescent="0.25">
      <c r="O467" s="316">
        <v>463</v>
      </c>
      <c r="P467" s="317">
        <v>34.776896393957522</v>
      </c>
      <c r="Q467" s="317">
        <v>56.868778957863164</v>
      </c>
    </row>
    <row r="468" spans="15:17" x14ac:dyDescent="0.25">
      <c r="O468" s="316">
        <v>464</v>
      </c>
      <c r="P468" s="317">
        <v>34.807511229345479</v>
      </c>
      <c r="Q468" s="317">
        <v>66.980964761707213</v>
      </c>
    </row>
    <row r="469" spans="15:17" x14ac:dyDescent="0.25">
      <c r="O469" s="316">
        <v>465</v>
      </c>
      <c r="P469" s="317">
        <v>34.860878075570817</v>
      </c>
      <c r="Q469" s="317">
        <v>39.665946006552574</v>
      </c>
    </row>
    <row r="470" spans="15:17" x14ac:dyDescent="0.25">
      <c r="O470" s="316">
        <v>466</v>
      </c>
      <c r="P470" s="317">
        <v>34.904534090643281</v>
      </c>
      <c r="Q470" s="317">
        <v>40.841536987778937</v>
      </c>
    </row>
    <row r="471" spans="15:17" x14ac:dyDescent="0.25">
      <c r="O471" s="316">
        <v>467</v>
      </c>
      <c r="P471" s="317">
        <v>34.905413829850509</v>
      </c>
      <c r="Q471" s="317">
        <v>55.159697383927508</v>
      </c>
    </row>
    <row r="472" spans="15:17" x14ac:dyDescent="0.25">
      <c r="O472" s="316">
        <v>468</v>
      </c>
      <c r="P472" s="317">
        <v>34.929339790443841</v>
      </c>
      <c r="Q472" s="317">
        <v>51.48023216198068</v>
      </c>
    </row>
    <row r="473" spans="15:17" x14ac:dyDescent="0.25">
      <c r="O473" s="316">
        <v>469</v>
      </c>
      <c r="P473" s="317">
        <v>34.935658868807025</v>
      </c>
      <c r="Q473" s="317">
        <v>16.682963737287714</v>
      </c>
    </row>
    <row r="474" spans="15:17" x14ac:dyDescent="0.25">
      <c r="O474" s="316">
        <v>470</v>
      </c>
      <c r="P474" s="317">
        <v>35.065862732925638</v>
      </c>
      <c r="Q474" s="317">
        <v>40.085071167845953</v>
      </c>
    </row>
    <row r="475" spans="15:17" x14ac:dyDescent="0.25">
      <c r="O475" s="316">
        <v>471</v>
      </c>
      <c r="P475" s="317">
        <v>35.25424533372653</v>
      </c>
      <c r="Q475" s="317">
        <v>66.981384800761091</v>
      </c>
    </row>
    <row r="476" spans="15:17" x14ac:dyDescent="0.25">
      <c r="O476" s="316">
        <v>472</v>
      </c>
      <c r="P476" s="317">
        <v>35.306615280746414</v>
      </c>
      <c r="Q476" s="317">
        <v>13.347683880210802</v>
      </c>
    </row>
    <row r="477" spans="15:17" x14ac:dyDescent="0.25">
      <c r="O477" s="316">
        <v>473</v>
      </c>
      <c r="P477" s="317">
        <v>35.314990294109201</v>
      </c>
      <c r="Q477" s="317">
        <v>53.731451926019012</v>
      </c>
    </row>
    <row r="478" spans="15:17" x14ac:dyDescent="0.25">
      <c r="O478" s="316">
        <v>474</v>
      </c>
      <c r="P478" s="317">
        <v>35.325614685503631</v>
      </c>
      <c r="Q478" s="317">
        <v>33.607632808551344</v>
      </c>
    </row>
    <row r="479" spans="15:17" x14ac:dyDescent="0.25">
      <c r="O479" s="316">
        <v>475</v>
      </c>
      <c r="P479" s="317">
        <v>35.35721673717908</v>
      </c>
      <c r="Q479" s="317">
        <v>55.664297831662566</v>
      </c>
    </row>
    <row r="480" spans="15:17" x14ac:dyDescent="0.25">
      <c r="O480" s="316">
        <v>476</v>
      </c>
      <c r="P480" s="317">
        <v>35.417516491322836</v>
      </c>
      <c r="Q480" s="317">
        <v>42.860490735790044</v>
      </c>
    </row>
    <row r="481" spans="15:17" x14ac:dyDescent="0.25">
      <c r="O481" s="316">
        <v>477</v>
      </c>
      <c r="P481" s="317">
        <v>35.475790696058453</v>
      </c>
      <c r="Q481" s="317">
        <v>28.303687376813482</v>
      </c>
    </row>
    <row r="482" spans="15:17" x14ac:dyDescent="0.25">
      <c r="O482" s="316">
        <v>478</v>
      </c>
      <c r="P482" s="317">
        <v>35.4986727970986</v>
      </c>
      <c r="Q482" s="317">
        <v>42.458230175520853</v>
      </c>
    </row>
    <row r="483" spans="15:17" x14ac:dyDescent="0.25">
      <c r="O483" s="316">
        <v>479</v>
      </c>
      <c r="P483" s="317">
        <v>35.515540025582368</v>
      </c>
      <c r="Q483" s="317">
        <v>4.8570244474355508</v>
      </c>
    </row>
    <row r="484" spans="15:17" x14ac:dyDescent="0.25">
      <c r="O484" s="316">
        <v>480</v>
      </c>
      <c r="P484" s="317">
        <v>35.536312013259497</v>
      </c>
      <c r="Q484" s="317">
        <v>36.953867922762214</v>
      </c>
    </row>
    <row r="485" spans="15:17" x14ac:dyDescent="0.25">
      <c r="O485" s="316">
        <v>481</v>
      </c>
      <c r="P485" s="317">
        <v>35.585512471552669</v>
      </c>
      <c r="Q485" s="317">
        <v>9.4032811764271269</v>
      </c>
    </row>
    <row r="486" spans="15:17" x14ac:dyDescent="0.25">
      <c r="O486" s="316">
        <v>482</v>
      </c>
      <c r="P486" s="317">
        <v>35.59430631998702</v>
      </c>
      <c r="Q486" s="317">
        <v>46.948641382596229</v>
      </c>
    </row>
    <row r="487" spans="15:17" x14ac:dyDescent="0.25">
      <c r="O487" s="316">
        <v>483</v>
      </c>
      <c r="P487" s="317">
        <v>35.600602192374076</v>
      </c>
      <c r="Q487" s="317">
        <v>60.162385045539295</v>
      </c>
    </row>
    <row r="488" spans="15:17" x14ac:dyDescent="0.25">
      <c r="O488" s="316">
        <v>484</v>
      </c>
      <c r="P488" s="317">
        <v>35.674127424496888</v>
      </c>
      <c r="Q488" s="317">
        <v>10.020275140196189</v>
      </c>
    </row>
    <row r="489" spans="15:17" x14ac:dyDescent="0.25">
      <c r="O489" s="316">
        <v>485</v>
      </c>
      <c r="P489" s="317">
        <v>35.689693509633308</v>
      </c>
      <c r="Q489" s="317">
        <v>46.870536791838262</v>
      </c>
    </row>
    <row r="490" spans="15:17" x14ac:dyDescent="0.25">
      <c r="O490" s="316">
        <v>486</v>
      </c>
      <c r="P490" s="317">
        <v>35.717069435238635</v>
      </c>
      <c r="Q490" s="317">
        <v>12.445031776906523</v>
      </c>
    </row>
    <row r="491" spans="15:17" x14ac:dyDescent="0.25">
      <c r="O491" s="316">
        <v>487</v>
      </c>
      <c r="P491" s="317">
        <v>35.722934769866164</v>
      </c>
      <c r="Q491" s="317">
        <v>17.30202354698212</v>
      </c>
    </row>
    <row r="492" spans="15:17" x14ac:dyDescent="0.25">
      <c r="O492" s="316">
        <v>488</v>
      </c>
      <c r="P492" s="317">
        <v>35.734698265931939</v>
      </c>
      <c r="Q492" s="317">
        <v>37.404646267915773</v>
      </c>
    </row>
    <row r="493" spans="15:17" x14ac:dyDescent="0.25">
      <c r="O493" s="316">
        <v>489</v>
      </c>
      <c r="P493" s="317">
        <v>35.736523522635935</v>
      </c>
      <c r="Q493" s="317">
        <v>39.687739876359643</v>
      </c>
    </row>
    <row r="494" spans="15:17" x14ac:dyDescent="0.25">
      <c r="O494" s="316">
        <v>490</v>
      </c>
      <c r="P494" s="317">
        <v>35.767250738037056</v>
      </c>
      <c r="Q494" s="317">
        <v>5.3970244474355473</v>
      </c>
    </row>
    <row r="495" spans="15:17" x14ac:dyDescent="0.25">
      <c r="O495" s="316">
        <v>491</v>
      </c>
      <c r="P495" s="317">
        <v>35.811388907900778</v>
      </c>
      <c r="Q495" s="317">
        <v>39.993454381462854</v>
      </c>
    </row>
    <row r="496" spans="15:17" x14ac:dyDescent="0.25">
      <c r="O496" s="316">
        <v>492</v>
      </c>
      <c r="P496" s="317">
        <v>36.07511259354883</v>
      </c>
      <c r="Q496" s="317">
        <v>66.111042554074359</v>
      </c>
    </row>
    <row r="497" spans="15:17" x14ac:dyDescent="0.25">
      <c r="O497" s="316">
        <v>493</v>
      </c>
      <c r="P497" s="317">
        <v>36.197851606184045</v>
      </c>
      <c r="Q497" s="317">
        <v>20.244812543898167</v>
      </c>
    </row>
    <row r="498" spans="15:17" x14ac:dyDescent="0.25">
      <c r="O498" s="316">
        <v>494</v>
      </c>
      <c r="P498" s="317">
        <v>36.226770265671973</v>
      </c>
      <c r="Q498" s="317">
        <v>85.100641678425191</v>
      </c>
    </row>
    <row r="499" spans="15:17" x14ac:dyDescent="0.25">
      <c r="O499" s="316">
        <v>495</v>
      </c>
      <c r="P499" s="317">
        <v>36.250826043341981</v>
      </c>
      <c r="Q499" s="317">
        <v>42.85892351935324</v>
      </c>
    </row>
    <row r="500" spans="15:17" x14ac:dyDescent="0.25">
      <c r="O500" s="316">
        <v>496</v>
      </c>
      <c r="P500" s="317">
        <v>36.251656542199676</v>
      </c>
      <c r="Q500" s="317">
        <v>69.767247561324353</v>
      </c>
    </row>
    <row r="501" spans="15:17" x14ac:dyDescent="0.25">
      <c r="O501" s="316">
        <v>497</v>
      </c>
      <c r="P501" s="317">
        <v>36.336738328452086</v>
      </c>
      <c r="Q501" s="317">
        <v>43.860666523050568</v>
      </c>
    </row>
    <row r="502" spans="15:17" x14ac:dyDescent="0.25">
      <c r="O502" s="316">
        <v>498</v>
      </c>
      <c r="P502" s="317">
        <v>36.378733924920439</v>
      </c>
      <c r="Q502" s="317">
        <v>75.743957546633538</v>
      </c>
    </row>
    <row r="503" spans="15:17" x14ac:dyDescent="0.25">
      <c r="O503" s="316">
        <v>499</v>
      </c>
      <c r="P503" s="317">
        <v>36.46883407508205</v>
      </c>
      <c r="Q503" s="317">
        <v>31.921928872528476</v>
      </c>
    </row>
    <row r="504" spans="15:17" x14ac:dyDescent="0.25">
      <c r="O504" s="316">
        <v>500</v>
      </c>
      <c r="P504" s="317">
        <v>36.46885015079075</v>
      </c>
      <c r="Q504" s="317">
        <v>52.424656550927651</v>
      </c>
    </row>
    <row r="505" spans="15:17" x14ac:dyDescent="0.25">
      <c r="O505" s="316">
        <v>501</v>
      </c>
      <c r="P505" s="317">
        <v>36.471900231170721</v>
      </c>
      <c r="Q505" s="317">
        <v>61.728371914862365</v>
      </c>
    </row>
    <row r="506" spans="15:17" x14ac:dyDescent="0.25">
      <c r="O506" s="316">
        <v>502</v>
      </c>
      <c r="P506" s="317">
        <v>36.542246973968567</v>
      </c>
      <c r="Q506" s="317">
        <v>38.511672348578173</v>
      </c>
    </row>
    <row r="507" spans="15:17" x14ac:dyDescent="0.25">
      <c r="O507" s="316">
        <v>503</v>
      </c>
      <c r="P507" s="317">
        <v>36.585960569225918</v>
      </c>
      <c r="Q507" s="317">
        <v>28.157675223887157</v>
      </c>
    </row>
    <row r="508" spans="15:17" x14ac:dyDescent="0.25">
      <c r="O508" s="316">
        <v>504</v>
      </c>
      <c r="P508" s="317">
        <v>36.623141066782033</v>
      </c>
      <c r="Q508" s="317">
        <v>49.476538288836196</v>
      </c>
    </row>
    <row r="509" spans="15:17" x14ac:dyDescent="0.25">
      <c r="O509" s="316">
        <v>505</v>
      </c>
      <c r="P509" s="317">
        <v>36.64679069031903</v>
      </c>
      <c r="Q509" s="317">
        <v>66.427612068035444</v>
      </c>
    </row>
    <row r="510" spans="15:17" x14ac:dyDescent="0.25">
      <c r="O510" s="316">
        <v>506</v>
      </c>
      <c r="P510" s="317">
        <v>36.677390496173928</v>
      </c>
      <c r="Q510" s="317">
        <v>7.2116231566910081</v>
      </c>
    </row>
    <row r="511" spans="15:17" x14ac:dyDescent="0.25">
      <c r="O511" s="316">
        <v>507</v>
      </c>
      <c r="P511" s="317">
        <v>36.730667543141131</v>
      </c>
      <c r="Q511" s="317">
        <v>44.346259674462559</v>
      </c>
    </row>
    <row r="512" spans="15:17" x14ac:dyDescent="0.25">
      <c r="O512" s="316">
        <v>508</v>
      </c>
      <c r="P512" s="317">
        <v>36.76508754326855</v>
      </c>
      <c r="Q512" s="317">
        <v>51.191646751432174</v>
      </c>
    </row>
    <row r="513" spans="15:17" x14ac:dyDescent="0.25">
      <c r="O513" s="316">
        <v>509</v>
      </c>
      <c r="P513" s="317">
        <v>36.784679761440913</v>
      </c>
      <c r="Q513" s="317">
        <v>54.601814212815171</v>
      </c>
    </row>
    <row r="514" spans="15:17" x14ac:dyDescent="0.25">
      <c r="O514" s="316">
        <v>510</v>
      </c>
      <c r="P514" s="317">
        <v>36.841733418531625</v>
      </c>
      <c r="Q514" s="317">
        <v>52.786066951486447</v>
      </c>
    </row>
    <row r="515" spans="15:17" x14ac:dyDescent="0.25">
      <c r="O515" s="316">
        <v>511</v>
      </c>
      <c r="P515" s="317">
        <v>36.870980182227434</v>
      </c>
      <c r="Q515" s="317">
        <v>27.127250894288782</v>
      </c>
    </row>
    <row r="516" spans="15:17" x14ac:dyDescent="0.25">
      <c r="O516" s="316">
        <v>512</v>
      </c>
      <c r="P516" s="317">
        <v>36.879399138634824</v>
      </c>
      <c r="Q516" s="317">
        <v>14.933236751803841</v>
      </c>
    </row>
    <row r="517" spans="15:17" x14ac:dyDescent="0.25">
      <c r="O517" s="316">
        <v>513</v>
      </c>
      <c r="P517" s="317">
        <v>36.9273906832017</v>
      </c>
      <c r="Q517" s="317">
        <v>47.603703079476986</v>
      </c>
    </row>
    <row r="518" spans="15:17" x14ac:dyDescent="0.25">
      <c r="O518" s="316">
        <v>514</v>
      </c>
      <c r="P518" s="317">
        <v>36.982908258303667</v>
      </c>
      <c r="Q518" s="317">
        <v>64.038636744722453</v>
      </c>
    </row>
    <row r="519" spans="15:17" x14ac:dyDescent="0.25">
      <c r="O519" s="316">
        <v>515</v>
      </c>
      <c r="P519" s="317">
        <v>37.048220323918855</v>
      </c>
      <c r="Q519" s="317">
        <v>33.534789557044427</v>
      </c>
    </row>
    <row r="520" spans="15:17" x14ac:dyDescent="0.25">
      <c r="O520" s="316">
        <v>516</v>
      </c>
      <c r="P520" s="317">
        <v>37.176529067460891</v>
      </c>
      <c r="Q520" s="317">
        <v>43.461216256532559</v>
      </c>
    </row>
    <row r="521" spans="15:17" x14ac:dyDescent="0.25">
      <c r="O521" s="316">
        <v>517</v>
      </c>
      <c r="P521" s="317">
        <v>37.186544063619039</v>
      </c>
      <c r="Q521" s="317">
        <v>73.18537495220329</v>
      </c>
    </row>
    <row r="522" spans="15:17" x14ac:dyDescent="0.25">
      <c r="O522" s="316">
        <v>518</v>
      </c>
      <c r="P522" s="317">
        <v>37.189044406240633</v>
      </c>
      <c r="Q522" s="317">
        <v>75.599405825201075</v>
      </c>
    </row>
    <row r="523" spans="15:17" x14ac:dyDescent="0.25">
      <c r="O523" s="316">
        <v>519</v>
      </c>
      <c r="P523" s="317">
        <v>37.219588276907885</v>
      </c>
      <c r="Q523" s="317">
        <v>2.6945552101915666</v>
      </c>
    </row>
    <row r="524" spans="15:17" x14ac:dyDescent="0.25">
      <c r="O524" s="316">
        <v>520</v>
      </c>
      <c r="P524" s="317">
        <v>37.316735623861121</v>
      </c>
      <c r="Q524" s="317">
        <v>31.846570120427099</v>
      </c>
    </row>
    <row r="525" spans="15:17" x14ac:dyDescent="0.25">
      <c r="O525" s="316">
        <v>521</v>
      </c>
      <c r="P525" s="317">
        <v>37.329653417148322</v>
      </c>
      <c r="Q525" s="317">
        <v>-16.926367694572612</v>
      </c>
    </row>
    <row r="526" spans="15:17" x14ac:dyDescent="0.25">
      <c r="O526" s="316">
        <v>522</v>
      </c>
      <c r="P526" s="317">
        <v>37.337569036315251</v>
      </c>
      <c r="Q526" s="317">
        <v>29.622940559236035</v>
      </c>
    </row>
    <row r="527" spans="15:17" x14ac:dyDescent="0.25">
      <c r="O527" s="316">
        <v>523</v>
      </c>
      <c r="P527" s="317">
        <v>37.40843004357918</v>
      </c>
      <c r="Q527" s="317">
        <v>42.102023392270283</v>
      </c>
    </row>
    <row r="528" spans="15:17" x14ac:dyDescent="0.25">
      <c r="O528" s="316">
        <v>524</v>
      </c>
      <c r="P528" s="317">
        <v>37.419553819263527</v>
      </c>
      <c r="Q528" s="317">
        <v>46.466013976747817</v>
      </c>
    </row>
    <row r="529" spans="15:17" x14ac:dyDescent="0.25">
      <c r="O529" s="316">
        <v>525</v>
      </c>
      <c r="P529" s="317">
        <v>37.50663634136825</v>
      </c>
      <c r="Q529" s="317">
        <v>15.82166944701881</v>
      </c>
    </row>
    <row r="530" spans="15:17" x14ac:dyDescent="0.25">
      <c r="O530" s="316">
        <v>526</v>
      </c>
      <c r="P530" s="317">
        <v>37.563440493952065</v>
      </c>
      <c r="Q530" s="317">
        <v>34.897719589362922</v>
      </c>
    </row>
    <row r="531" spans="15:17" x14ac:dyDescent="0.25">
      <c r="O531" s="316">
        <v>527</v>
      </c>
      <c r="P531" s="317">
        <v>37.668085964278724</v>
      </c>
      <c r="Q531" s="317">
        <v>9.4473151068471815</v>
      </c>
    </row>
    <row r="532" spans="15:17" x14ac:dyDescent="0.25">
      <c r="O532" s="316">
        <v>528</v>
      </c>
      <c r="P532" s="317">
        <v>37.671755410916049</v>
      </c>
      <c r="Q532" s="317">
        <v>78.015391858495406</v>
      </c>
    </row>
    <row r="533" spans="15:17" x14ac:dyDescent="0.25">
      <c r="O533" s="316">
        <v>529</v>
      </c>
      <c r="P533" s="317">
        <v>37.672983596353241</v>
      </c>
      <c r="Q533" s="317">
        <v>9.4518604902559691</v>
      </c>
    </row>
    <row r="534" spans="15:17" x14ac:dyDescent="0.25">
      <c r="O534" s="316">
        <v>530</v>
      </c>
      <c r="P534" s="317">
        <v>37.720833058668283</v>
      </c>
      <c r="Q534" s="317">
        <v>50.839243809049535</v>
      </c>
    </row>
    <row r="535" spans="15:17" x14ac:dyDescent="0.25">
      <c r="O535" s="316">
        <v>531</v>
      </c>
      <c r="P535" s="317">
        <v>37.772924683681858</v>
      </c>
      <c r="Q535" s="317">
        <v>87.036801606126389</v>
      </c>
    </row>
    <row r="536" spans="15:17" x14ac:dyDescent="0.25">
      <c r="O536" s="316">
        <v>532</v>
      </c>
      <c r="P536" s="317">
        <v>37.853226451494827</v>
      </c>
      <c r="Q536" s="317">
        <v>17.475039125663674</v>
      </c>
    </row>
    <row r="537" spans="15:17" x14ac:dyDescent="0.25">
      <c r="O537" s="316">
        <v>533</v>
      </c>
      <c r="P537" s="317">
        <v>37.874679900850587</v>
      </c>
      <c r="Q537" s="317">
        <v>44.792967524818145</v>
      </c>
    </row>
    <row r="538" spans="15:17" x14ac:dyDescent="0.25">
      <c r="O538" s="316">
        <v>534</v>
      </c>
      <c r="P538" s="317">
        <v>37.8793627759405</v>
      </c>
      <c r="Q538" s="317">
        <v>61.588649723013944</v>
      </c>
    </row>
    <row r="539" spans="15:17" x14ac:dyDescent="0.25">
      <c r="O539" s="316">
        <v>535</v>
      </c>
      <c r="P539" s="317">
        <v>37.969692627308731</v>
      </c>
      <c r="Q539" s="317">
        <v>69.283928749586693</v>
      </c>
    </row>
    <row r="540" spans="15:17" x14ac:dyDescent="0.25">
      <c r="O540" s="316">
        <v>536</v>
      </c>
      <c r="P540" s="317">
        <v>38.070641394518205</v>
      </c>
      <c r="Q540" s="317">
        <v>63.155856468103629</v>
      </c>
    </row>
    <row r="541" spans="15:17" x14ac:dyDescent="0.25">
      <c r="O541" s="316">
        <v>537</v>
      </c>
      <c r="P541" s="317">
        <v>38.115539886119642</v>
      </c>
      <c r="Q541" s="317">
        <v>62.308604151224436</v>
      </c>
    </row>
    <row r="542" spans="15:17" x14ac:dyDescent="0.25">
      <c r="O542" s="316">
        <v>538</v>
      </c>
      <c r="P542" s="317">
        <v>38.142856425721092</v>
      </c>
      <c r="Q542" s="317">
        <v>25.987401165533164</v>
      </c>
    </row>
    <row r="543" spans="15:17" x14ac:dyDescent="0.25">
      <c r="O543" s="316">
        <v>539</v>
      </c>
      <c r="P543" s="317">
        <v>38.14936832194428</v>
      </c>
      <c r="Q543" s="317">
        <v>33.32986227085167</v>
      </c>
    </row>
    <row r="544" spans="15:17" x14ac:dyDescent="0.25">
      <c r="O544" s="316">
        <v>540</v>
      </c>
      <c r="P544" s="317">
        <v>38.153761577118303</v>
      </c>
      <c r="Q544" s="317">
        <v>22.974812543898178</v>
      </c>
    </row>
    <row r="545" spans="15:17" x14ac:dyDescent="0.25">
      <c r="O545" s="316">
        <v>541</v>
      </c>
      <c r="P545" s="317">
        <v>38.158182388973543</v>
      </c>
      <c r="Q545" s="317">
        <v>47.548134448265941</v>
      </c>
    </row>
    <row r="546" spans="15:17" x14ac:dyDescent="0.25">
      <c r="O546" s="316">
        <v>542</v>
      </c>
      <c r="P546" s="317">
        <v>38.183088899194878</v>
      </c>
      <c r="Q546" s="317">
        <v>5.757024447435545</v>
      </c>
    </row>
    <row r="547" spans="15:17" x14ac:dyDescent="0.25">
      <c r="O547" s="316">
        <v>543</v>
      </c>
      <c r="P547" s="317">
        <v>38.218179372816699</v>
      </c>
      <c r="Q547" s="317">
        <v>17.922111126880985</v>
      </c>
    </row>
    <row r="548" spans="15:17" x14ac:dyDescent="0.25">
      <c r="O548" s="316">
        <v>544</v>
      </c>
      <c r="P548" s="317">
        <v>38.22111535854112</v>
      </c>
      <c r="Q548" s="317">
        <v>77.373132115522964</v>
      </c>
    </row>
    <row r="549" spans="15:17" x14ac:dyDescent="0.25">
      <c r="O549" s="316">
        <v>545</v>
      </c>
      <c r="P549" s="317">
        <v>38.277735188498099</v>
      </c>
      <c r="Q549" s="317">
        <v>0.82680439557882579</v>
      </c>
    </row>
    <row r="550" spans="15:17" x14ac:dyDescent="0.25">
      <c r="O550" s="316">
        <v>546</v>
      </c>
      <c r="P550" s="317">
        <v>38.287507260089704</v>
      </c>
      <c r="Q550" s="317">
        <v>42.664476194056888</v>
      </c>
    </row>
    <row r="551" spans="15:17" x14ac:dyDescent="0.25">
      <c r="O551" s="316">
        <v>547</v>
      </c>
      <c r="P551" s="317">
        <v>38.30591024104185</v>
      </c>
      <c r="Q551" s="317">
        <v>4.7370244474355516</v>
      </c>
    </row>
    <row r="552" spans="15:17" x14ac:dyDescent="0.25">
      <c r="O552" s="316">
        <v>548</v>
      </c>
      <c r="P552" s="317">
        <v>38.354263883220135</v>
      </c>
      <c r="Q552" s="317">
        <v>58.719781087100813</v>
      </c>
    </row>
    <row r="553" spans="15:17" x14ac:dyDescent="0.25">
      <c r="O553" s="316">
        <v>549</v>
      </c>
      <c r="P553" s="317">
        <v>38.372069505402344</v>
      </c>
      <c r="Q553" s="317">
        <v>59.139820838116606</v>
      </c>
    </row>
    <row r="554" spans="15:17" x14ac:dyDescent="0.25">
      <c r="O554" s="316">
        <v>550</v>
      </c>
      <c r="P554" s="317">
        <v>38.376881495358148</v>
      </c>
      <c r="Q554" s="317">
        <v>71.176753925079225</v>
      </c>
    </row>
    <row r="555" spans="15:17" x14ac:dyDescent="0.25">
      <c r="O555" s="316">
        <v>551</v>
      </c>
      <c r="P555" s="317">
        <v>38.401566755951237</v>
      </c>
      <c r="Q555" s="317">
        <v>17.917867825001689</v>
      </c>
    </row>
    <row r="556" spans="15:17" x14ac:dyDescent="0.25">
      <c r="O556" s="316">
        <v>552</v>
      </c>
      <c r="P556" s="317">
        <v>38.411482453046901</v>
      </c>
      <c r="Q556" s="317">
        <v>28.534419461207673</v>
      </c>
    </row>
    <row r="557" spans="15:17" x14ac:dyDescent="0.25">
      <c r="O557" s="316">
        <v>553</v>
      </c>
      <c r="P557" s="317">
        <v>38.41860672077739</v>
      </c>
      <c r="Q557" s="317">
        <v>31.954311104725615</v>
      </c>
    </row>
    <row r="558" spans="15:17" x14ac:dyDescent="0.25">
      <c r="O558" s="316">
        <v>554</v>
      </c>
      <c r="P558" s="317">
        <v>38.520588670675323</v>
      </c>
      <c r="Q558" s="317">
        <v>29.273134543071649</v>
      </c>
    </row>
    <row r="559" spans="15:17" x14ac:dyDescent="0.25">
      <c r="O559" s="316">
        <v>555</v>
      </c>
      <c r="P559" s="317">
        <v>38.595838437753834</v>
      </c>
      <c r="Q559" s="317">
        <v>20.94481254389817</v>
      </c>
    </row>
    <row r="560" spans="15:17" x14ac:dyDescent="0.25">
      <c r="O560" s="316">
        <v>556</v>
      </c>
      <c r="P560" s="317">
        <v>38.672833474328172</v>
      </c>
      <c r="Q560" s="317">
        <v>13.68911082142044</v>
      </c>
    </row>
    <row r="561" spans="15:17" x14ac:dyDescent="0.25">
      <c r="O561" s="316">
        <v>557</v>
      </c>
      <c r="P561" s="317">
        <v>38.688593312650177</v>
      </c>
      <c r="Q561" s="317">
        <v>57.216518588978886</v>
      </c>
    </row>
    <row r="562" spans="15:17" x14ac:dyDescent="0.25">
      <c r="O562" s="316">
        <v>558</v>
      </c>
      <c r="P562" s="317">
        <v>38.699388970787531</v>
      </c>
      <c r="Q562" s="317">
        <v>11.300664110442884</v>
      </c>
    </row>
    <row r="563" spans="15:17" x14ac:dyDescent="0.25">
      <c r="O563" s="316">
        <v>559</v>
      </c>
      <c r="P563" s="317">
        <v>38.74532707757794</v>
      </c>
      <c r="Q563" s="317">
        <v>15.583294544618067</v>
      </c>
    </row>
    <row r="564" spans="15:17" x14ac:dyDescent="0.25">
      <c r="O564" s="316">
        <v>560</v>
      </c>
      <c r="P564" s="317">
        <v>38.784417112788049</v>
      </c>
      <c r="Q564" s="317">
        <v>27.161601745938839</v>
      </c>
    </row>
    <row r="565" spans="15:17" x14ac:dyDescent="0.25">
      <c r="O565" s="316">
        <v>561</v>
      </c>
      <c r="P565" s="317">
        <v>38.80541204902304</v>
      </c>
      <c r="Q565" s="317">
        <v>34.281067118103003</v>
      </c>
    </row>
    <row r="566" spans="15:17" x14ac:dyDescent="0.25">
      <c r="O566" s="316">
        <v>562</v>
      </c>
      <c r="P566" s="317">
        <v>38.882522682999188</v>
      </c>
      <c r="Q566" s="317">
        <v>60.953353702063922</v>
      </c>
    </row>
    <row r="567" spans="15:17" x14ac:dyDescent="0.25">
      <c r="O567" s="316">
        <v>563</v>
      </c>
      <c r="P567" s="317">
        <v>38.884030548369189</v>
      </c>
      <c r="Q567" s="317">
        <v>5.8770244474355442</v>
      </c>
    </row>
    <row r="568" spans="15:17" x14ac:dyDescent="0.25">
      <c r="O568" s="316">
        <v>564</v>
      </c>
      <c r="P568" s="317">
        <v>38.940850680949126</v>
      </c>
      <c r="Q568" s="317">
        <v>52.242574218890212</v>
      </c>
    </row>
    <row r="569" spans="15:17" x14ac:dyDescent="0.25">
      <c r="O569" s="316">
        <v>565</v>
      </c>
      <c r="P569" s="317">
        <v>38.950787342536124</v>
      </c>
      <c r="Q569" s="317">
        <v>-3.3022037533787838</v>
      </c>
    </row>
    <row r="570" spans="15:17" x14ac:dyDescent="0.25">
      <c r="O570" s="316">
        <v>566</v>
      </c>
      <c r="P570" s="317">
        <v>39.007485506696433</v>
      </c>
      <c r="Q570" s="317">
        <v>68.985573425303457</v>
      </c>
    </row>
    <row r="571" spans="15:17" x14ac:dyDescent="0.25">
      <c r="O571" s="316">
        <v>567</v>
      </c>
      <c r="P571" s="317">
        <v>39.09872297865887</v>
      </c>
      <c r="Q571" s="317">
        <v>4.1970244474355551</v>
      </c>
    </row>
    <row r="572" spans="15:17" x14ac:dyDescent="0.25">
      <c r="O572" s="316">
        <v>568</v>
      </c>
      <c r="P572" s="317">
        <v>39.179286432376337</v>
      </c>
      <c r="Q572" s="317">
        <v>71.937695421728023</v>
      </c>
    </row>
    <row r="573" spans="15:17" x14ac:dyDescent="0.25">
      <c r="O573" s="316">
        <v>569</v>
      </c>
      <c r="P573" s="317">
        <v>39.282391419203407</v>
      </c>
      <c r="Q573" s="317">
        <v>48.125499100066861</v>
      </c>
    </row>
    <row r="574" spans="15:17" x14ac:dyDescent="0.25">
      <c r="O574" s="316">
        <v>570</v>
      </c>
      <c r="P574" s="317">
        <v>39.287532116332507</v>
      </c>
      <c r="Q574" s="317">
        <v>29.031676512452165</v>
      </c>
    </row>
    <row r="575" spans="15:17" x14ac:dyDescent="0.25">
      <c r="O575" s="316">
        <v>571</v>
      </c>
      <c r="P575" s="317">
        <v>39.332704783542816</v>
      </c>
      <c r="Q575" s="317">
        <v>-55.263328626227775</v>
      </c>
    </row>
    <row r="576" spans="15:17" x14ac:dyDescent="0.25">
      <c r="O576" s="316">
        <v>572</v>
      </c>
      <c r="P576" s="317">
        <v>39.353812660051631</v>
      </c>
      <c r="Q576" s="317">
        <v>50.04483703622769</v>
      </c>
    </row>
    <row r="577" spans="15:17" x14ac:dyDescent="0.25">
      <c r="O577" s="316">
        <v>573</v>
      </c>
      <c r="P577" s="317">
        <v>39.487403221334375</v>
      </c>
      <c r="Q577" s="317">
        <v>79.644695409346866</v>
      </c>
    </row>
    <row r="578" spans="15:17" x14ac:dyDescent="0.25">
      <c r="O578" s="316">
        <v>574</v>
      </c>
      <c r="P578" s="317">
        <v>39.501856804420783</v>
      </c>
      <c r="Q578" s="317">
        <v>20.524812543898168</v>
      </c>
    </row>
    <row r="579" spans="15:17" x14ac:dyDescent="0.25">
      <c r="O579" s="316">
        <v>575</v>
      </c>
      <c r="P579" s="317">
        <v>39.511571403316083</v>
      </c>
      <c r="Q579" s="317">
        <v>30.595272111668979</v>
      </c>
    </row>
    <row r="580" spans="15:17" x14ac:dyDescent="0.25">
      <c r="O580" s="316">
        <v>576</v>
      </c>
      <c r="P580" s="317">
        <v>39.515927484843687</v>
      </c>
      <c r="Q580" s="317">
        <v>0.96644408330428178</v>
      </c>
    </row>
    <row r="581" spans="15:17" x14ac:dyDescent="0.25">
      <c r="O581" s="316">
        <v>577</v>
      </c>
      <c r="P581" s="317">
        <v>39.593026725934429</v>
      </c>
      <c r="Q581" s="317">
        <v>35.969055552706479</v>
      </c>
    </row>
    <row r="582" spans="15:17" x14ac:dyDescent="0.25">
      <c r="O582" s="316">
        <v>578</v>
      </c>
      <c r="P582" s="317">
        <v>39.64621476734051</v>
      </c>
      <c r="Q582" s="317">
        <v>-21.213467377686541</v>
      </c>
    </row>
    <row r="583" spans="15:17" x14ac:dyDescent="0.25">
      <c r="O583" s="316">
        <v>579</v>
      </c>
      <c r="P583" s="317">
        <v>39.669651711011156</v>
      </c>
      <c r="Q583" s="317">
        <v>34.442848119913933</v>
      </c>
    </row>
    <row r="584" spans="15:17" x14ac:dyDescent="0.25">
      <c r="O584" s="316">
        <v>580</v>
      </c>
      <c r="P584" s="317">
        <v>39.685015766007197</v>
      </c>
      <c r="Q584" s="317">
        <v>43.941624810704589</v>
      </c>
    </row>
    <row r="585" spans="15:17" x14ac:dyDescent="0.25">
      <c r="O585" s="316">
        <v>581</v>
      </c>
      <c r="P585" s="317">
        <v>39.834490047772022</v>
      </c>
      <c r="Q585" s="317">
        <v>3.0148874531648353</v>
      </c>
    </row>
    <row r="586" spans="15:17" x14ac:dyDescent="0.25">
      <c r="O586" s="316">
        <v>582</v>
      </c>
      <c r="P586" s="317">
        <v>39.836128746740897</v>
      </c>
      <c r="Q586" s="317">
        <v>4.4970244474355532</v>
      </c>
    </row>
    <row r="587" spans="15:17" x14ac:dyDescent="0.25">
      <c r="O587" s="316">
        <v>583</v>
      </c>
      <c r="P587" s="317">
        <v>39.870024245889319</v>
      </c>
      <c r="Q587" s="317">
        <v>43.18820476373638</v>
      </c>
    </row>
    <row r="588" spans="15:17" x14ac:dyDescent="0.25">
      <c r="O588" s="316">
        <v>584</v>
      </c>
      <c r="P588" s="317">
        <v>39.91597502224127</v>
      </c>
      <c r="Q588" s="317">
        <v>59.126847347435849</v>
      </c>
    </row>
    <row r="589" spans="15:17" x14ac:dyDescent="0.25">
      <c r="O589" s="316">
        <v>585</v>
      </c>
      <c r="P589" s="317">
        <v>39.957192003500587</v>
      </c>
      <c r="Q589" s="317">
        <v>9.3047987026220014</v>
      </c>
    </row>
    <row r="590" spans="15:17" x14ac:dyDescent="0.25">
      <c r="O590" s="316">
        <v>586</v>
      </c>
      <c r="P590" s="317">
        <v>40.065373517469141</v>
      </c>
      <c r="Q590" s="317">
        <v>56.279137856685466</v>
      </c>
    </row>
    <row r="591" spans="15:17" x14ac:dyDescent="0.25">
      <c r="O591" s="316">
        <v>587</v>
      </c>
      <c r="P591" s="317">
        <v>40.071057490536511</v>
      </c>
      <c r="Q591" s="317">
        <v>60.832332411760241</v>
      </c>
    </row>
    <row r="592" spans="15:17" x14ac:dyDescent="0.25">
      <c r="O592" s="316">
        <v>588</v>
      </c>
      <c r="P592" s="317">
        <v>40.093700066159478</v>
      </c>
      <c r="Q592" s="317">
        <v>31.692135244344041</v>
      </c>
    </row>
    <row r="593" spans="15:17" x14ac:dyDescent="0.25">
      <c r="O593" s="316">
        <v>589</v>
      </c>
      <c r="P593" s="317">
        <v>40.114034493853637</v>
      </c>
      <c r="Q593" s="317">
        <v>32.064019278009376</v>
      </c>
    </row>
    <row r="594" spans="15:17" x14ac:dyDescent="0.25">
      <c r="O594" s="316">
        <v>590</v>
      </c>
      <c r="P594" s="317">
        <v>40.201761358650543</v>
      </c>
      <c r="Q594" s="317">
        <v>32.926080338170003</v>
      </c>
    </row>
    <row r="595" spans="15:17" x14ac:dyDescent="0.25">
      <c r="O595" s="316">
        <v>591</v>
      </c>
      <c r="P595" s="317">
        <v>40.225080085094667</v>
      </c>
      <c r="Q595" s="317">
        <v>33.081452622840033</v>
      </c>
    </row>
    <row r="596" spans="15:17" x14ac:dyDescent="0.25">
      <c r="O596" s="316">
        <v>592</v>
      </c>
      <c r="P596" s="317">
        <v>40.242663873247857</v>
      </c>
      <c r="Q596" s="317">
        <v>65.58548310264959</v>
      </c>
    </row>
    <row r="597" spans="15:17" x14ac:dyDescent="0.25">
      <c r="O597" s="316">
        <v>593</v>
      </c>
      <c r="P597" s="317">
        <v>40.253178974695572</v>
      </c>
      <c r="Q597" s="317">
        <v>-26.356753158224265</v>
      </c>
    </row>
    <row r="598" spans="15:17" x14ac:dyDescent="0.25">
      <c r="O598" s="316">
        <v>594</v>
      </c>
      <c r="P598" s="317">
        <v>40.352850455547006</v>
      </c>
      <c r="Q598" s="317">
        <v>71.522965730284739</v>
      </c>
    </row>
    <row r="599" spans="15:17" x14ac:dyDescent="0.25">
      <c r="O599" s="316">
        <v>595</v>
      </c>
      <c r="P599" s="317">
        <v>40.571954719627229</v>
      </c>
      <c r="Q599" s="317">
        <v>33.176308016049475</v>
      </c>
    </row>
    <row r="600" spans="15:17" x14ac:dyDescent="0.25">
      <c r="O600" s="316">
        <v>596</v>
      </c>
      <c r="P600" s="317">
        <v>40.716390109431039</v>
      </c>
      <c r="Q600" s="317">
        <v>38.091483078722781</v>
      </c>
    </row>
    <row r="601" spans="15:17" x14ac:dyDescent="0.25">
      <c r="O601" s="316">
        <v>597</v>
      </c>
      <c r="P601" s="317">
        <v>40.72390945621963</v>
      </c>
      <c r="Q601" s="317">
        <v>48.864289199653896</v>
      </c>
    </row>
    <row r="602" spans="15:17" x14ac:dyDescent="0.25">
      <c r="O602" s="316">
        <v>598</v>
      </c>
      <c r="P602" s="317">
        <v>40.753685267481373</v>
      </c>
      <c r="Q602" s="317">
        <v>49.684957669846177</v>
      </c>
    </row>
    <row r="603" spans="15:17" x14ac:dyDescent="0.25">
      <c r="O603" s="316">
        <v>599</v>
      </c>
      <c r="P603" s="317">
        <v>40.775127304663442</v>
      </c>
      <c r="Q603" s="317">
        <v>62.455004842825758</v>
      </c>
    </row>
    <row r="604" spans="15:17" x14ac:dyDescent="0.25">
      <c r="O604" s="316">
        <v>600</v>
      </c>
      <c r="P604" s="317">
        <v>40.820779730608407</v>
      </c>
      <c r="Q604" s="317">
        <v>65.221428406609249</v>
      </c>
    </row>
    <row r="605" spans="15:17" x14ac:dyDescent="0.25">
      <c r="O605" s="316">
        <v>601</v>
      </c>
      <c r="P605" s="317">
        <v>40.820906631068354</v>
      </c>
      <c r="Q605" s="317">
        <v>37.070340175515852</v>
      </c>
    </row>
    <row r="606" spans="15:17" x14ac:dyDescent="0.25">
      <c r="O606" s="316">
        <v>602</v>
      </c>
      <c r="P606" s="317">
        <v>40.845786982737593</v>
      </c>
      <c r="Q606" s="317">
        <v>64.418270248681409</v>
      </c>
    </row>
    <row r="607" spans="15:17" x14ac:dyDescent="0.25">
      <c r="O607" s="316">
        <v>603</v>
      </c>
      <c r="P607" s="317">
        <v>40.902254768104449</v>
      </c>
      <c r="Q607" s="317">
        <v>5.6970244474355454</v>
      </c>
    </row>
    <row r="608" spans="15:17" x14ac:dyDescent="0.25">
      <c r="O608" s="316">
        <v>604</v>
      </c>
      <c r="P608" s="317">
        <v>40.961984444859461</v>
      </c>
      <c r="Q608" s="317">
        <v>19.964812543898166</v>
      </c>
    </row>
    <row r="609" spans="15:17" x14ac:dyDescent="0.25">
      <c r="O609" s="316">
        <v>605</v>
      </c>
      <c r="P609" s="317">
        <v>41.046981315819245</v>
      </c>
      <c r="Q609" s="317">
        <v>3.9570244474355567</v>
      </c>
    </row>
    <row r="610" spans="15:17" x14ac:dyDescent="0.25">
      <c r="O610" s="316">
        <v>606</v>
      </c>
      <c r="P610" s="317">
        <v>41.063224486725161</v>
      </c>
      <c r="Q610" s="317">
        <v>25.586986787369469</v>
      </c>
    </row>
    <row r="611" spans="15:17" x14ac:dyDescent="0.25">
      <c r="O611" s="316">
        <v>607</v>
      </c>
      <c r="P611" s="317">
        <v>41.137544545902962</v>
      </c>
      <c r="Q611" s="317">
        <v>28.019530347855273</v>
      </c>
    </row>
    <row r="612" spans="15:17" x14ac:dyDescent="0.25">
      <c r="O612" s="316">
        <v>608</v>
      </c>
      <c r="P612" s="317">
        <v>41.209925254444173</v>
      </c>
      <c r="Q612" s="317">
        <v>37.448021206266105</v>
      </c>
    </row>
    <row r="613" spans="15:17" x14ac:dyDescent="0.25">
      <c r="O613" s="316">
        <v>609</v>
      </c>
      <c r="P613" s="317">
        <v>41.211784587907232</v>
      </c>
      <c r="Q613" s="317">
        <v>59.751510124259767</v>
      </c>
    </row>
    <row r="614" spans="15:17" x14ac:dyDescent="0.25">
      <c r="O614" s="316">
        <v>610</v>
      </c>
      <c r="P614" s="317">
        <v>41.258536569509211</v>
      </c>
      <c r="Q614" s="317">
        <v>34.278202615771498</v>
      </c>
    </row>
    <row r="615" spans="15:17" x14ac:dyDescent="0.25">
      <c r="O615" s="316">
        <v>611</v>
      </c>
      <c r="P615" s="317">
        <v>41.275785475591938</v>
      </c>
      <c r="Q615" s="317">
        <v>5.9970244474355434</v>
      </c>
    </row>
    <row r="616" spans="15:17" x14ac:dyDescent="0.25">
      <c r="O616" s="316">
        <v>612</v>
      </c>
      <c r="P616" s="317">
        <v>41.302608751271613</v>
      </c>
      <c r="Q616" s="317">
        <v>4.9770244474355501</v>
      </c>
    </row>
    <row r="617" spans="15:17" x14ac:dyDescent="0.25">
      <c r="O617" s="316">
        <v>613</v>
      </c>
      <c r="P617" s="317">
        <v>41.303987769651826</v>
      </c>
      <c r="Q617" s="317">
        <v>47.392740927279434</v>
      </c>
    </row>
    <row r="618" spans="15:17" x14ac:dyDescent="0.25">
      <c r="O618" s="316">
        <v>614</v>
      </c>
      <c r="P618" s="317">
        <v>41.325104573286715</v>
      </c>
      <c r="Q618" s="317">
        <v>32.263899169914431</v>
      </c>
    </row>
    <row r="619" spans="15:17" x14ac:dyDescent="0.25">
      <c r="O619" s="316">
        <v>615</v>
      </c>
      <c r="P619" s="317">
        <v>41.339033540522365</v>
      </c>
      <c r="Q619" s="317">
        <v>53.950026581844355</v>
      </c>
    </row>
    <row r="620" spans="15:17" x14ac:dyDescent="0.25">
      <c r="O620" s="316">
        <v>616</v>
      </c>
      <c r="P620" s="317">
        <v>41.396265655147836</v>
      </c>
      <c r="Q620" s="317">
        <v>63.431496885482545</v>
      </c>
    </row>
    <row r="621" spans="15:17" x14ac:dyDescent="0.25">
      <c r="O621" s="316">
        <v>617</v>
      </c>
      <c r="P621" s="317">
        <v>41.430733523928311</v>
      </c>
      <c r="Q621" s="317">
        <v>53.288243066651056</v>
      </c>
    </row>
    <row r="622" spans="15:17" x14ac:dyDescent="0.25">
      <c r="O622" s="316">
        <v>618</v>
      </c>
      <c r="P622" s="317">
        <v>41.460233970150256</v>
      </c>
      <c r="Q622" s="317">
        <v>54.55624118070854</v>
      </c>
    </row>
    <row r="623" spans="15:17" x14ac:dyDescent="0.25">
      <c r="O623" s="316">
        <v>619</v>
      </c>
      <c r="P623" s="317">
        <v>41.464642132160904</v>
      </c>
      <c r="Q623" s="317">
        <v>50.28570199827962</v>
      </c>
    </row>
    <row r="624" spans="15:17" x14ac:dyDescent="0.25">
      <c r="O624" s="316">
        <v>620</v>
      </c>
      <c r="P624" s="317">
        <v>41.533490149581233</v>
      </c>
      <c r="Q624" s="317">
        <v>56.25425229875308</v>
      </c>
    </row>
    <row r="625" spans="15:17" x14ac:dyDescent="0.25">
      <c r="O625" s="316">
        <v>621</v>
      </c>
      <c r="P625" s="317">
        <v>41.561395377871399</v>
      </c>
      <c r="Q625" s="317">
        <v>42.595561679454619</v>
      </c>
    </row>
    <row r="626" spans="15:17" x14ac:dyDescent="0.25">
      <c r="O626" s="316">
        <v>622</v>
      </c>
      <c r="P626" s="317">
        <v>41.604819748992881</v>
      </c>
      <c r="Q626" s="317">
        <v>29.684090087746345</v>
      </c>
    </row>
    <row r="627" spans="15:17" x14ac:dyDescent="0.25">
      <c r="O627" s="316">
        <v>623</v>
      </c>
      <c r="P627" s="317">
        <v>41.649007736322545</v>
      </c>
      <c r="Q627" s="317">
        <v>63.63809584547672</v>
      </c>
    </row>
    <row r="628" spans="15:17" x14ac:dyDescent="0.25">
      <c r="O628" s="316">
        <v>624</v>
      </c>
      <c r="P628" s="317">
        <v>41.656027272749405</v>
      </c>
      <c r="Q628" s="317">
        <v>39.055651090616777</v>
      </c>
    </row>
    <row r="629" spans="15:17" x14ac:dyDescent="0.25">
      <c r="O629" s="316">
        <v>625</v>
      </c>
      <c r="P629" s="317">
        <v>41.669317539523028</v>
      </c>
      <c r="Q629" s="317">
        <v>4.377024447435554</v>
      </c>
    </row>
    <row r="630" spans="15:17" x14ac:dyDescent="0.25">
      <c r="O630" s="316">
        <v>626</v>
      </c>
      <c r="P630" s="317">
        <v>41.75865595384041</v>
      </c>
      <c r="Q630" s="317">
        <v>29.165347595685184</v>
      </c>
    </row>
    <row r="631" spans="15:17" x14ac:dyDescent="0.25">
      <c r="O631" s="316">
        <v>627</v>
      </c>
      <c r="P631" s="317">
        <v>41.766154510849425</v>
      </c>
      <c r="Q631" s="317">
        <v>16.261486876631285</v>
      </c>
    </row>
    <row r="632" spans="15:17" x14ac:dyDescent="0.25">
      <c r="O632" s="316">
        <v>628</v>
      </c>
      <c r="P632" s="317">
        <v>41.811024466093961</v>
      </c>
      <c r="Q632" s="317">
        <v>23.184812543898179</v>
      </c>
    </row>
    <row r="633" spans="15:17" x14ac:dyDescent="0.25">
      <c r="O633" s="316">
        <v>629</v>
      </c>
      <c r="P633" s="317">
        <v>41.898493407581213</v>
      </c>
      <c r="Q633" s="317">
        <v>40.49780472040743</v>
      </c>
    </row>
    <row r="634" spans="15:17" x14ac:dyDescent="0.25">
      <c r="O634" s="316">
        <v>630</v>
      </c>
      <c r="P634" s="317">
        <v>41.908354084665838</v>
      </c>
      <c r="Q634" s="317">
        <v>68.176553202036729</v>
      </c>
    </row>
    <row r="635" spans="15:17" x14ac:dyDescent="0.25">
      <c r="O635" s="316">
        <v>631</v>
      </c>
      <c r="P635" s="317">
        <v>41.908866862774822</v>
      </c>
      <c r="Q635" s="317">
        <v>47.60014257768735</v>
      </c>
    </row>
    <row r="636" spans="15:17" x14ac:dyDescent="0.25">
      <c r="O636" s="316">
        <v>632</v>
      </c>
      <c r="P636" s="317">
        <v>41.938902242811274</v>
      </c>
      <c r="Q636" s="317">
        <v>39.106397295015519</v>
      </c>
    </row>
    <row r="637" spans="15:17" x14ac:dyDescent="0.25">
      <c r="O637" s="316">
        <v>633</v>
      </c>
      <c r="P637" s="317">
        <v>42.043210822666758</v>
      </c>
      <c r="Q637" s="317">
        <v>56.513045393421123</v>
      </c>
    </row>
    <row r="638" spans="15:17" x14ac:dyDescent="0.25">
      <c r="O638" s="316">
        <v>634</v>
      </c>
      <c r="P638" s="317">
        <v>42.046326001955485</v>
      </c>
      <c r="Q638" s="317">
        <v>7.8785991681998535</v>
      </c>
    </row>
    <row r="639" spans="15:17" x14ac:dyDescent="0.25">
      <c r="O639" s="316">
        <v>635</v>
      </c>
      <c r="P639" s="317">
        <v>42.09786977460697</v>
      </c>
      <c r="Q639" s="317">
        <v>23.254812543898179</v>
      </c>
    </row>
    <row r="640" spans="15:17" x14ac:dyDescent="0.25">
      <c r="O640" s="316">
        <v>636</v>
      </c>
      <c r="P640" s="317">
        <v>42.098548192407911</v>
      </c>
      <c r="Q640" s="317">
        <v>31.645562741748858</v>
      </c>
    </row>
    <row r="641" spans="15:17" x14ac:dyDescent="0.25">
      <c r="O641" s="316">
        <v>637</v>
      </c>
      <c r="P641" s="317">
        <v>42.104180824166598</v>
      </c>
      <c r="Q641" s="317">
        <v>36.422843908569959</v>
      </c>
    </row>
    <row r="642" spans="15:17" x14ac:dyDescent="0.25">
      <c r="O642" s="316">
        <v>638</v>
      </c>
      <c r="P642" s="317">
        <v>42.122998395681741</v>
      </c>
      <c r="Q642" s="317">
        <v>47.28757113079871</v>
      </c>
    </row>
    <row r="643" spans="15:17" x14ac:dyDescent="0.25">
      <c r="O643" s="316">
        <v>639</v>
      </c>
      <c r="P643" s="317">
        <v>42.156987190921285</v>
      </c>
      <c r="Q643" s="317">
        <v>57.510751058206246</v>
      </c>
    </row>
    <row r="644" spans="15:17" x14ac:dyDescent="0.25">
      <c r="O644" s="316">
        <v>640</v>
      </c>
      <c r="P644" s="317">
        <v>42.310532568589728</v>
      </c>
      <c r="Q644" s="317">
        <v>74.061672485275764</v>
      </c>
    </row>
    <row r="645" spans="15:17" x14ac:dyDescent="0.25">
      <c r="O645" s="316">
        <v>641</v>
      </c>
      <c r="P645" s="317">
        <v>42.332126159928251</v>
      </c>
      <c r="Q645" s="317">
        <v>38.316061772901364</v>
      </c>
    </row>
    <row r="646" spans="15:17" x14ac:dyDescent="0.25">
      <c r="O646" s="316">
        <v>642</v>
      </c>
      <c r="P646" s="317">
        <v>42.377598498762232</v>
      </c>
      <c r="Q646" s="317">
        <v>50.927847016187386</v>
      </c>
    </row>
    <row r="647" spans="15:17" x14ac:dyDescent="0.25">
      <c r="O647" s="316">
        <v>643</v>
      </c>
      <c r="P647" s="317">
        <v>42.402506899534977</v>
      </c>
      <c r="Q647" s="317">
        <v>17.506538341504456</v>
      </c>
    </row>
    <row r="648" spans="15:17" x14ac:dyDescent="0.25">
      <c r="O648" s="316">
        <v>644</v>
      </c>
      <c r="P648" s="317">
        <v>42.429423542133215</v>
      </c>
      <c r="Q648" s="317">
        <v>41.133534448090884</v>
      </c>
    </row>
    <row r="649" spans="15:17" x14ac:dyDescent="0.25">
      <c r="O649" s="316">
        <v>645</v>
      </c>
      <c r="P649" s="317">
        <v>42.53858827036089</v>
      </c>
      <c r="Q649" s="317">
        <v>81.348359216403793</v>
      </c>
    </row>
    <row r="650" spans="15:17" x14ac:dyDescent="0.25">
      <c r="O650" s="316">
        <v>646</v>
      </c>
      <c r="P650" s="317">
        <v>42.641403274770447</v>
      </c>
      <c r="Q650" s="317">
        <v>31.960411276522414</v>
      </c>
    </row>
    <row r="651" spans="15:17" x14ac:dyDescent="0.25">
      <c r="O651" s="316">
        <v>647</v>
      </c>
      <c r="P651" s="317">
        <v>42.735382546189932</v>
      </c>
      <c r="Q651" s="317">
        <v>41.758750717606105</v>
      </c>
    </row>
    <row r="652" spans="15:17" x14ac:dyDescent="0.25">
      <c r="O652" s="316">
        <v>648</v>
      </c>
      <c r="P652" s="317">
        <v>42.75196803522995</v>
      </c>
      <c r="Q652" s="317">
        <v>33.112473633826795</v>
      </c>
    </row>
    <row r="653" spans="15:17" x14ac:dyDescent="0.25">
      <c r="O653" s="316">
        <v>649</v>
      </c>
      <c r="P653" s="317">
        <v>42.829387226351756</v>
      </c>
      <c r="Q653" s="317">
        <v>54.324977761310208</v>
      </c>
    </row>
    <row r="654" spans="15:17" x14ac:dyDescent="0.25">
      <c r="O654" s="316">
        <v>650</v>
      </c>
      <c r="P654" s="317">
        <v>42.831921646440314</v>
      </c>
      <c r="Q654" s="317">
        <v>59.943849864421857</v>
      </c>
    </row>
    <row r="655" spans="15:17" x14ac:dyDescent="0.25">
      <c r="O655" s="316">
        <v>651</v>
      </c>
      <c r="P655" s="317">
        <v>42.975292927723714</v>
      </c>
      <c r="Q655" s="317">
        <v>0.34391637370384487</v>
      </c>
    </row>
    <row r="656" spans="15:17" x14ac:dyDescent="0.25">
      <c r="O656" s="316">
        <v>652</v>
      </c>
      <c r="P656" s="317">
        <v>42.985358002408901</v>
      </c>
      <c r="Q656" s="317">
        <v>33.262976544279816</v>
      </c>
    </row>
    <row r="657" spans="15:17" x14ac:dyDescent="0.25">
      <c r="O657" s="316">
        <v>653</v>
      </c>
      <c r="P657" s="317">
        <v>43.06598874025552</v>
      </c>
      <c r="Q657" s="317">
        <v>39.32932728923889</v>
      </c>
    </row>
    <row r="658" spans="15:17" x14ac:dyDescent="0.25">
      <c r="O658" s="316">
        <v>654</v>
      </c>
      <c r="P658" s="317">
        <v>43.06763045765728</v>
      </c>
      <c r="Q658" s="317">
        <v>48.708051380302578</v>
      </c>
    </row>
    <row r="659" spans="15:17" x14ac:dyDescent="0.25">
      <c r="O659" s="316">
        <v>655</v>
      </c>
      <c r="P659" s="317">
        <v>43.076564138803981</v>
      </c>
      <c r="Q659" s="317">
        <v>21.434812543898172</v>
      </c>
    </row>
    <row r="660" spans="15:17" x14ac:dyDescent="0.25">
      <c r="O660" s="316">
        <v>656</v>
      </c>
      <c r="P660" s="317">
        <v>43.110378074891969</v>
      </c>
      <c r="Q660" s="317">
        <v>57.373185876373071</v>
      </c>
    </row>
    <row r="661" spans="15:17" x14ac:dyDescent="0.25">
      <c r="O661" s="316">
        <v>657</v>
      </c>
      <c r="P661" s="317">
        <v>43.138253907870194</v>
      </c>
      <c r="Q661" s="317">
        <v>62.787859896467282</v>
      </c>
    </row>
    <row r="662" spans="15:17" x14ac:dyDescent="0.25">
      <c r="O662" s="316">
        <v>658</v>
      </c>
      <c r="P662" s="317">
        <v>43.193614965956961</v>
      </c>
      <c r="Q662" s="317">
        <v>4.2570244474355547</v>
      </c>
    </row>
    <row r="663" spans="15:17" x14ac:dyDescent="0.25">
      <c r="O663" s="316">
        <v>659</v>
      </c>
      <c r="P663" s="317">
        <v>43.215976181232207</v>
      </c>
      <c r="Q663" s="317">
        <v>61.386057243865835</v>
      </c>
    </row>
    <row r="664" spans="15:17" x14ac:dyDescent="0.25">
      <c r="O664" s="316">
        <v>660</v>
      </c>
      <c r="P664" s="317">
        <v>43.235560829208843</v>
      </c>
      <c r="Q664" s="317">
        <v>41.200856876024758</v>
      </c>
    </row>
    <row r="665" spans="15:17" x14ac:dyDescent="0.25">
      <c r="O665" s="316">
        <v>661</v>
      </c>
      <c r="P665" s="317">
        <v>43.256265415299552</v>
      </c>
      <c r="Q665" s="317">
        <v>37.190165423364213</v>
      </c>
    </row>
    <row r="666" spans="15:17" x14ac:dyDescent="0.25">
      <c r="O666" s="316">
        <v>662</v>
      </c>
      <c r="P666" s="317">
        <v>43.257412684214835</v>
      </c>
      <c r="Q666" s="317">
        <v>15.019220948769892</v>
      </c>
    </row>
    <row r="667" spans="15:17" x14ac:dyDescent="0.25">
      <c r="O667" s="316">
        <v>663</v>
      </c>
      <c r="P667" s="317">
        <v>43.352956134869302</v>
      </c>
      <c r="Q667" s="317">
        <v>65.07585840226227</v>
      </c>
    </row>
    <row r="668" spans="15:17" x14ac:dyDescent="0.25">
      <c r="O668" s="316">
        <v>664</v>
      </c>
      <c r="P668" s="317">
        <v>43.354626374920883</v>
      </c>
      <c r="Q668" s="317">
        <v>69.872394991397073</v>
      </c>
    </row>
    <row r="669" spans="15:17" x14ac:dyDescent="0.25">
      <c r="O669" s="316">
        <v>665</v>
      </c>
      <c r="P669" s="317">
        <v>43.360934486715493</v>
      </c>
      <c r="Q669" s="317">
        <v>48.024423531305516</v>
      </c>
    </row>
    <row r="670" spans="15:17" x14ac:dyDescent="0.25">
      <c r="O670" s="316">
        <v>666</v>
      </c>
      <c r="P670" s="317">
        <v>43.371927791009057</v>
      </c>
      <c r="Q670" s="317">
        <v>9.2097671566877288</v>
      </c>
    </row>
    <row r="671" spans="15:17" x14ac:dyDescent="0.25">
      <c r="O671" s="316">
        <v>667</v>
      </c>
      <c r="P671" s="317">
        <v>43.389750829282441</v>
      </c>
      <c r="Q671" s="317">
        <v>45.294211075042789</v>
      </c>
    </row>
    <row r="672" spans="15:17" x14ac:dyDescent="0.25">
      <c r="O672" s="316">
        <v>668</v>
      </c>
      <c r="P672" s="317">
        <v>43.391664232555968</v>
      </c>
      <c r="Q672" s="317">
        <v>49.861511628986264</v>
      </c>
    </row>
    <row r="673" spans="15:17" x14ac:dyDescent="0.25">
      <c r="O673" s="316">
        <v>669</v>
      </c>
      <c r="P673" s="317">
        <v>43.441866511575512</v>
      </c>
      <c r="Q673" s="317">
        <v>52.343772421987111</v>
      </c>
    </row>
    <row r="674" spans="15:17" x14ac:dyDescent="0.25">
      <c r="O674" s="316">
        <v>670</v>
      </c>
      <c r="P674" s="317">
        <v>43.446401703413983</v>
      </c>
      <c r="Q674" s="317">
        <v>21.644812543898173</v>
      </c>
    </row>
    <row r="675" spans="15:17" x14ac:dyDescent="0.25">
      <c r="O675" s="316">
        <v>671</v>
      </c>
      <c r="P675" s="317">
        <v>43.490141478187574</v>
      </c>
      <c r="Q675" s="317">
        <v>27.381685732035578</v>
      </c>
    </row>
    <row r="676" spans="15:17" x14ac:dyDescent="0.25">
      <c r="O676" s="316">
        <v>672</v>
      </c>
      <c r="P676" s="317">
        <v>43.512752490630504</v>
      </c>
      <c r="Q676" s="317">
        <v>14.655274131305305</v>
      </c>
    </row>
    <row r="677" spans="15:17" x14ac:dyDescent="0.25">
      <c r="O677" s="316">
        <v>673</v>
      </c>
      <c r="P677" s="317">
        <v>43.551051851379725</v>
      </c>
      <c r="Q677" s="317">
        <v>-19.811184573956609</v>
      </c>
    </row>
    <row r="678" spans="15:17" x14ac:dyDescent="0.25">
      <c r="O678" s="316">
        <v>674</v>
      </c>
      <c r="P678" s="317">
        <v>43.563433011771515</v>
      </c>
      <c r="Q678" s="317">
        <v>55.309236634585247</v>
      </c>
    </row>
    <row r="679" spans="15:17" x14ac:dyDescent="0.25">
      <c r="O679" s="316">
        <v>675</v>
      </c>
      <c r="P679" s="317">
        <v>43.586493189971463</v>
      </c>
      <c r="Q679" s="317">
        <v>33.802098652550825</v>
      </c>
    </row>
    <row r="680" spans="15:17" x14ac:dyDescent="0.25">
      <c r="O680" s="316">
        <v>676</v>
      </c>
      <c r="P680" s="317">
        <v>43.595671949356777</v>
      </c>
      <c r="Q680" s="317">
        <v>43.628699929567901</v>
      </c>
    </row>
    <row r="681" spans="15:17" x14ac:dyDescent="0.25">
      <c r="O681" s="316">
        <v>677</v>
      </c>
      <c r="P681" s="317">
        <v>43.63701388743457</v>
      </c>
      <c r="Q681" s="317">
        <v>48.202600488180593</v>
      </c>
    </row>
    <row r="682" spans="15:17" x14ac:dyDescent="0.25">
      <c r="O682" s="316">
        <v>678</v>
      </c>
      <c r="P682" s="317">
        <v>43.687296364197813</v>
      </c>
      <c r="Q682" s="317">
        <v>14.855483236829093</v>
      </c>
    </row>
    <row r="683" spans="15:17" x14ac:dyDescent="0.25">
      <c r="O683" s="316">
        <v>679</v>
      </c>
      <c r="P683" s="317">
        <v>43.764967368219409</v>
      </c>
      <c r="Q683" s="317">
        <v>34.587725531802548</v>
      </c>
    </row>
    <row r="684" spans="15:17" x14ac:dyDescent="0.25">
      <c r="O684" s="316">
        <v>680</v>
      </c>
      <c r="P684" s="317">
        <v>43.804403448642219</v>
      </c>
      <c r="Q684" s="317">
        <v>11.541177299592359</v>
      </c>
    </row>
    <row r="685" spans="15:17" x14ac:dyDescent="0.25">
      <c r="O685" s="316">
        <v>681</v>
      </c>
      <c r="P685" s="317">
        <v>43.852503180011659</v>
      </c>
      <c r="Q685" s="317">
        <v>32.091115722692571</v>
      </c>
    </row>
    <row r="686" spans="15:17" x14ac:dyDescent="0.25">
      <c r="O686" s="316">
        <v>682</v>
      </c>
      <c r="P686" s="317">
        <v>43.915203818576636</v>
      </c>
      <c r="Q686" s="317">
        <v>58.747341515568898</v>
      </c>
    </row>
    <row r="687" spans="15:17" x14ac:dyDescent="0.25">
      <c r="O687" s="316">
        <v>683</v>
      </c>
      <c r="P687" s="317">
        <v>44.003901262689929</v>
      </c>
      <c r="Q687" s="317">
        <v>20.594812543898168</v>
      </c>
    </row>
    <row r="688" spans="15:17" x14ac:dyDescent="0.25">
      <c r="O688" s="316">
        <v>684</v>
      </c>
      <c r="P688" s="317">
        <v>44.030502586049096</v>
      </c>
      <c r="Q688" s="317">
        <v>13.735538142039678</v>
      </c>
    </row>
    <row r="689" spans="15:17" x14ac:dyDescent="0.25">
      <c r="O689" s="316">
        <v>685</v>
      </c>
      <c r="P689" s="317">
        <v>44.112901648872814</v>
      </c>
      <c r="Q689" s="317">
        <v>45.516413504182289</v>
      </c>
    </row>
    <row r="690" spans="15:17" x14ac:dyDescent="0.25">
      <c r="O690" s="316">
        <v>686</v>
      </c>
      <c r="P690" s="317">
        <v>44.122919556742389</v>
      </c>
      <c r="Q690" s="317">
        <v>59.23260366494808</v>
      </c>
    </row>
    <row r="691" spans="15:17" x14ac:dyDescent="0.25">
      <c r="O691" s="316">
        <v>687</v>
      </c>
      <c r="P691" s="317">
        <v>44.170029766932196</v>
      </c>
      <c r="Q691" s="317">
        <v>4.0770244474355559</v>
      </c>
    </row>
    <row r="692" spans="15:17" x14ac:dyDescent="0.25">
      <c r="O692" s="316">
        <v>688</v>
      </c>
      <c r="P692" s="317">
        <v>44.216086745272989</v>
      </c>
      <c r="Q692" s="317">
        <v>5.5770244474355462</v>
      </c>
    </row>
    <row r="693" spans="15:17" x14ac:dyDescent="0.25">
      <c r="O693" s="316">
        <v>689</v>
      </c>
      <c r="P693" s="317">
        <v>44.216930270533055</v>
      </c>
      <c r="Q693" s="317">
        <v>75.245929464104336</v>
      </c>
    </row>
    <row r="694" spans="15:17" x14ac:dyDescent="0.25">
      <c r="O694" s="316">
        <v>690</v>
      </c>
      <c r="P694" s="317">
        <v>44.27940582516166</v>
      </c>
      <c r="Q694" s="317">
        <v>64.885676460852238</v>
      </c>
    </row>
    <row r="695" spans="15:17" x14ac:dyDescent="0.25">
      <c r="O695" s="316">
        <v>691</v>
      </c>
      <c r="P695" s="317">
        <v>44.28823778240271</v>
      </c>
      <c r="Q695" s="317">
        <v>29.840276179866272</v>
      </c>
    </row>
    <row r="696" spans="15:17" x14ac:dyDescent="0.25">
      <c r="O696" s="316">
        <v>692</v>
      </c>
      <c r="P696" s="317">
        <v>44.306047816214779</v>
      </c>
      <c r="Q696" s="317">
        <v>37.039375127282625</v>
      </c>
    </row>
    <row r="697" spans="15:17" x14ac:dyDescent="0.25">
      <c r="O697" s="316">
        <v>693</v>
      </c>
      <c r="P697" s="317">
        <v>44.307671112151993</v>
      </c>
      <c r="Q697" s="317">
        <v>44.237385124859806</v>
      </c>
    </row>
    <row r="698" spans="15:17" x14ac:dyDescent="0.25">
      <c r="O698" s="316">
        <v>694</v>
      </c>
      <c r="P698" s="317">
        <v>44.330153697720625</v>
      </c>
      <c r="Q698" s="317">
        <v>18.60198207400488</v>
      </c>
    </row>
    <row r="699" spans="15:17" x14ac:dyDescent="0.25">
      <c r="O699" s="316">
        <v>695</v>
      </c>
      <c r="P699" s="317">
        <v>44.331247250883798</v>
      </c>
      <c r="Q699" s="317">
        <v>22.274812543898175</v>
      </c>
    </row>
    <row r="700" spans="15:17" x14ac:dyDescent="0.25">
      <c r="O700" s="316">
        <v>696</v>
      </c>
      <c r="P700" s="317">
        <v>44.369040791035069</v>
      </c>
      <c r="Q700" s="317">
        <v>33.833114807582803</v>
      </c>
    </row>
    <row r="701" spans="15:17" x14ac:dyDescent="0.25">
      <c r="O701" s="316">
        <v>697</v>
      </c>
      <c r="P701" s="317">
        <v>44.403923764435206</v>
      </c>
      <c r="Q701" s="317">
        <v>27.749126026676759</v>
      </c>
    </row>
    <row r="702" spans="15:17" x14ac:dyDescent="0.25">
      <c r="O702" s="316">
        <v>698</v>
      </c>
      <c r="P702" s="317">
        <v>44.423495693124067</v>
      </c>
      <c r="Q702" s="317">
        <v>28.121874082149485</v>
      </c>
    </row>
    <row r="703" spans="15:17" x14ac:dyDescent="0.25">
      <c r="O703" s="316">
        <v>699</v>
      </c>
      <c r="P703" s="317">
        <v>44.451439091173853</v>
      </c>
      <c r="Q703" s="317">
        <v>31.477168350530654</v>
      </c>
    </row>
    <row r="704" spans="15:17" x14ac:dyDescent="0.25">
      <c r="O704" s="316">
        <v>700</v>
      </c>
      <c r="P704" s="317">
        <v>44.503544174912825</v>
      </c>
      <c r="Q704" s="317">
        <v>35.92871331784832</v>
      </c>
    </row>
    <row r="705" spans="15:17" x14ac:dyDescent="0.25">
      <c r="O705" s="316">
        <v>701</v>
      </c>
      <c r="P705" s="317">
        <v>44.547442152386033</v>
      </c>
      <c r="Q705" s="317">
        <v>85.680320301924979</v>
      </c>
    </row>
    <row r="706" spans="15:17" x14ac:dyDescent="0.25">
      <c r="O706" s="316">
        <v>702</v>
      </c>
      <c r="P706" s="317">
        <v>44.56551609381755</v>
      </c>
      <c r="Q706" s="317">
        <v>50.428049680587904</v>
      </c>
    </row>
    <row r="707" spans="15:17" x14ac:dyDescent="0.25">
      <c r="O707" s="316">
        <v>703</v>
      </c>
      <c r="P707" s="317">
        <v>44.603191221421397</v>
      </c>
      <c r="Q707" s="317">
        <v>57.171188531809022</v>
      </c>
    </row>
    <row r="708" spans="15:17" x14ac:dyDescent="0.25">
      <c r="O708" s="316">
        <v>704</v>
      </c>
      <c r="P708" s="317">
        <v>44.68605563223894</v>
      </c>
      <c r="Q708" s="317">
        <v>21.01481254389817</v>
      </c>
    </row>
    <row r="709" spans="15:17" x14ac:dyDescent="0.25">
      <c r="O709" s="316">
        <v>705</v>
      </c>
      <c r="P709" s="317">
        <v>44.777083458870642</v>
      </c>
      <c r="Q709" s="317">
        <v>36.381125313970443</v>
      </c>
    </row>
    <row r="710" spans="15:17" x14ac:dyDescent="0.25">
      <c r="O710" s="316">
        <v>706</v>
      </c>
      <c r="P710" s="317">
        <v>44.777800903724298</v>
      </c>
      <c r="Q710" s="317">
        <v>39.21975640892714</v>
      </c>
    </row>
    <row r="711" spans="15:17" x14ac:dyDescent="0.25">
      <c r="O711" s="316">
        <v>707</v>
      </c>
      <c r="P711" s="317">
        <v>44.848338488056228</v>
      </c>
      <c r="Q711" s="317">
        <v>50.177838879135621</v>
      </c>
    </row>
    <row r="712" spans="15:17" x14ac:dyDescent="0.25">
      <c r="O712" s="316">
        <v>708</v>
      </c>
      <c r="P712" s="317">
        <v>44.853246475843719</v>
      </c>
      <c r="Q712" s="317">
        <v>68.75384267073261</v>
      </c>
    </row>
    <row r="713" spans="15:17" x14ac:dyDescent="0.25">
      <c r="O713" s="316">
        <v>709</v>
      </c>
      <c r="P713" s="317">
        <v>44.889499438924638</v>
      </c>
      <c r="Q713" s="317">
        <v>-6.0143400737315673</v>
      </c>
    </row>
    <row r="714" spans="15:17" x14ac:dyDescent="0.25">
      <c r="O714" s="316">
        <v>710</v>
      </c>
      <c r="P714" s="317">
        <v>44.961778915005844</v>
      </c>
      <c r="Q714" s="317">
        <v>5.9370244474355438</v>
      </c>
    </row>
    <row r="715" spans="15:17" x14ac:dyDescent="0.25">
      <c r="O715" s="316">
        <v>711</v>
      </c>
      <c r="P715" s="317">
        <v>45.042180560492675</v>
      </c>
      <c r="Q715" s="317">
        <v>6.1170244474355426</v>
      </c>
    </row>
    <row r="716" spans="15:17" x14ac:dyDescent="0.25">
      <c r="O716" s="316">
        <v>712</v>
      </c>
      <c r="P716" s="317">
        <v>45.089764966092275</v>
      </c>
      <c r="Q716" s="317">
        <v>14.548456571252164</v>
      </c>
    </row>
    <row r="717" spans="15:17" x14ac:dyDescent="0.25">
      <c r="O717" s="316">
        <v>713</v>
      </c>
      <c r="P717" s="317">
        <v>45.12019933839894</v>
      </c>
      <c r="Q717" s="317">
        <v>36.50897268220745</v>
      </c>
    </row>
    <row r="718" spans="15:17" x14ac:dyDescent="0.25">
      <c r="O718" s="316">
        <v>714</v>
      </c>
      <c r="P718" s="317">
        <v>45.136983245542304</v>
      </c>
      <c r="Q718" s="317">
        <v>5.8170244474355446</v>
      </c>
    </row>
    <row r="719" spans="15:17" x14ac:dyDescent="0.25">
      <c r="O719" s="316">
        <v>715</v>
      </c>
      <c r="P719" s="317">
        <v>45.171153852115708</v>
      </c>
      <c r="Q719" s="317">
        <v>15.108419226966475</v>
      </c>
    </row>
    <row r="720" spans="15:17" x14ac:dyDescent="0.25">
      <c r="O720" s="316">
        <v>716</v>
      </c>
      <c r="P720" s="317">
        <v>45.178492682634626</v>
      </c>
      <c r="Q720" s="317">
        <v>29.681265764042593</v>
      </c>
    </row>
    <row r="721" spans="15:17" x14ac:dyDescent="0.25">
      <c r="O721" s="316">
        <v>717</v>
      </c>
      <c r="P721" s="317">
        <v>45.23504035065541</v>
      </c>
      <c r="Q721" s="317">
        <v>31.752269996811982</v>
      </c>
    </row>
    <row r="722" spans="15:17" x14ac:dyDescent="0.25">
      <c r="O722" s="316">
        <v>718</v>
      </c>
      <c r="P722" s="317">
        <v>45.274189489083113</v>
      </c>
      <c r="Q722" s="317">
        <v>-15.394968492700812</v>
      </c>
    </row>
    <row r="723" spans="15:17" x14ac:dyDescent="0.25">
      <c r="O723" s="316">
        <v>719</v>
      </c>
      <c r="P723" s="317">
        <v>45.29490326000149</v>
      </c>
      <c r="Q723" s="317">
        <v>55.831058678490635</v>
      </c>
    </row>
    <row r="724" spans="15:17" x14ac:dyDescent="0.25">
      <c r="O724" s="316">
        <v>720</v>
      </c>
      <c r="P724" s="317">
        <v>45.320049243173315</v>
      </c>
      <c r="Q724" s="317">
        <v>29.942481770232014</v>
      </c>
    </row>
    <row r="725" spans="15:17" x14ac:dyDescent="0.25">
      <c r="O725" s="316">
        <v>721</v>
      </c>
      <c r="P725" s="317">
        <v>45.351888998071892</v>
      </c>
      <c r="Q725" s="317">
        <v>54.131439491707951</v>
      </c>
    </row>
    <row r="726" spans="15:17" x14ac:dyDescent="0.25">
      <c r="O726" s="316">
        <v>722</v>
      </c>
      <c r="P726" s="317">
        <v>45.427379678693597</v>
      </c>
      <c r="Q726" s="317">
        <v>-7.8163960184707726</v>
      </c>
    </row>
    <row r="727" spans="15:17" x14ac:dyDescent="0.25">
      <c r="O727" s="316">
        <v>723</v>
      </c>
      <c r="P727" s="317">
        <v>45.491511890808958</v>
      </c>
      <c r="Q727" s="317">
        <v>1.2564288638745609</v>
      </c>
    </row>
    <row r="728" spans="15:17" x14ac:dyDescent="0.25">
      <c r="O728" s="316">
        <v>724</v>
      </c>
      <c r="P728" s="317">
        <v>45.515315534921122</v>
      </c>
      <c r="Q728" s="317">
        <v>40.167338711802039</v>
      </c>
    </row>
    <row r="729" spans="15:17" x14ac:dyDescent="0.25">
      <c r="O729" s="316">
        <v>725</v>
      </c>
      <c r="P729" s="317">
        <v>45.517030501591535</v>
      </c>
      <c r="Q729" s="317">
        <v>-13.075914083856865</v>
      </c>
    </row>
    <row r="730" spans="15:17" x14ac:dyDescent="0.25">
      <c r="O730" s="316">
        <v>726</v>
      </c>
      <c r="P730" s="317">
        <v>45.52020687510322</v>
      </c>
      <c r="Q730" s="317">
        <v>74.405096615470995</v>
      </c>
    </row>
    <row r="731" spans="15:17" x14ac:dyDescent="0.25">
      <c r="O731" s="316">
        <v>727</v>
      </c>
      <c r="P731" s="317">
        <v>45.531620551365165</v>
      </c>
      <c r="Q731" s="317">
        <v>59.305473929551454</v>
      </c>
    </row>
    <row r="732" spans="15:17" x14ac:dyDescent="0.25">
      <c r="O732" s="316">
        <v>728</v>
      </c>
      <c r="P732" s="317">
        <v>45.551422159847228</v>
      </c>
      <c r="Q732" s="317">
        <v>32.639720814365894</v>
      </c>
    </row>
    <row r="733" spans="15:17" x14ac:dyDescent="0.25">
      <c r="O733" s="316">
        <v>729</v>
      </c>
      <c r="P733" s="317">
        <v>45.579131224944497</v>
      </c>
      <c r="Q733" s="317">
        <v>81.055437158698666</v>
      </c>
    </row>
    <row r="734" spans="15:17" x14ac:dyDescent="0.25">
      <c r="O734" s="316">
        <v>730</v>
      </c>
      <c r="P734" s="317">
        <v>45.581732527409649</v>
      </c>
      <c r="Q734" s="317">
        <v>43.831519156517871</v>
      </c>
    </row>
    <row r="735" spans="15:17" x14ac:dyDescent="0.25">
      <c r="O735" s="316">
        <v>731</v>
      </c>
      <c r="P735" s="317">
        <v>45.594241762355935</v>
      </c>
      <c r="Q735" s="317">
        <v>47.894234426776237</v>
      </c>
    </row>
    <row r="736" spans="15:17" x14ac:dyDescent="0.25">
      <c r="O736" s="316">
        <v>732</v>
      </c>
      <c r="P736" s="317">
        <v>45.614791059215158</v>
      </c>
      <c r="Q736" s="317">
        <v>2.8326939651550482</v>
      </c>
    </row>
    <row r="737" spans="15:17" x14ac:dyDescent="0.25">
      <c r="O737" s="316">
        <v>733</v>
      </c>
      <c r="P737" s="317">
        <v>45.662831293012204</v>
      </c>
      <c r="Q737" s="317">
        <v>75.269187506705265</v>
      </c>
    </row>
    <row r="738" spans="15:17" x14ac:dyDescent="0.25">
      <c r="O738" s="316">
        <v>734</v>
      </c>
      <c r="P738" s="317">
        <v>45.680681781320558</v>
      </c>
      <c r="Q738" s="317">
        <v>22.624812543898177</v>
      </c>
    </row>
    <row r="739" spans="15:17" x14ac:dyDescent="0.25">
      <c r="O739" s="316">
        <v>735</v>
      </c>
      <c r="P739" s="317">
        <v>45.683281389585787</v>
      </c>
      <c r="Q739" s="317">
        <v>37.592048384354243</v>
      </c>
    </row>
    <row r="740" spans="15:17" x14ac:dyDescent="0.25">
      <c r="O740" s="316">
        <v>736</v>
      </c>
      <c r="P740" s="317">
        <v>45.704958934120548</v>
      </c>
      <c r="Q740" s="317">
        <v>-16.173403002723461</v>
      </c>
    </row>
    <row r="741" spans="15:17" x14ac:dyDescent="0.25">
      <c r="O741" s="316">
        <v>737</v>
      </c>
      <c r="P741" s="317">
        <v>45.710526042941659</v>
      </c>
      <c r="Q741" s="317">
        <v>41.953081966116272</v>
      </c>
    </row>
    <row r="742" spans="15:17" x14ac:dyDescent="0.25">
      <c r="O742" s="316">
        <v>738</v>
      </c>
      <c r="P742" s="317">
        <v>45.713435094629716</v>
      </c>
      <c r="Q742" s="317">
        <v>27.971166682320895</v>
      </c>
    </row>
    <row r="743" spans="15:17" x14ac:dyDescent="0.25">
      <c r="O743" s="316">
        <v>739</v>
      </c>
      <c r="P743" s="317">
        <v>45.715183580733495</v>
      </c>
      <c r="Q743" s="317">
        <v>-10.718594066554594</v>
      </c>
    </row>
    <row r="744" spans="15:17" x14ac:dyDescent="0.25">
      <c r="O744" s="316">
        <v>740</v>
      </c>
      <c r="P744" s="317">
        <v>45.731850955915199</v>
      </c>
      <c r="Q744" s="317">
        <v>49.166053952053616</v>
      </c>
    </row>
    <row r="745" spans="15:17" x14ac:dyDescent="0.25">
      <c r="O745" s="316">
        <v>741</v>
      </c>
      <c r="P745" s="317">
        <v>45.79328388306547</v>
      </c>
      <c r="Q745" s="317">
        <v>8.645440297679043</v>
      </c>
    </row>
    <row r="746" spans="15:17" x14ac:dyDescent="0.25">
      <c r="O746" s="316">
        <v>742</v>
      </c>
      <c r="P746" s="317">
        <v>45.882475805855158</v>
      </c>
      <c r="Q746" s="317">
        <v>30.557531287521108</v>
      </c>
    </row>
    <row r="747" spans="15:17" x14ac:dyDescent="0.25">
      <c r="O747" s="316">
        <v>743</v>
      </c>
      <c r="P747" s="317">
        <v>45.915242938993835</v>
      </c>
      <c r="Q747" s="317">
        <v>43.307085835125818</v>
      </c>
    </row>
    <row r="748" spans="15:17" x14ac:dyDescent="0.25">
      <c r="O748" s="316">
        <v>744</v>
      </c>
      <c r="P748" s="317">
        <v>45.932236467710361</v>
      </c>
      <c r="Q748" s="317">
        <v>40.968262437927116</v>
      </c>
    </row>
    <row r="749" spans="15:17" x14ac:dyDescent="0.25">
      <c r="O749" s="316">
        <v>745</v>
      </c>
      <c r="P749" s="317">
        <v>46.000562478119114</v>
      </c>
      <c r="Q749" s="317">
        <v>29.33511665176588</v>
      </c>
    </row>
    <row r="750" spans="15:17" x14ac:dyDescent="0.25">
      <c r="O750" s="316">
        <v>746</v>
      </c>
      <c r="P750" s="317">
        <v>46.001906370678817</v>
      </c>
      <c r="Q750" s="317">
        <v>32.323460790742416</v>
      </c>
    </row>
    <row r="751" spans="15:17" x14ac:dyDescent="0.25">
      <c r="O751" s="316">
        <v>747</v>
      </c>
      <c r="P751" s="317">
        <v>46.012820459852193</v>
      </c>
      <c r="Q751" s="317">
        <v>11.691780192402879</v>
      </c>
    </row>
    <row r="752" spans="15:17" x14ac:dyDescent="0.25">
      <c r="O752" s="316">
        <v>748</v>
      </c>
      <c r="P752" s="317">
        <v>46.051508706381156</v>
      </c>
      <c r="Q752" s="317">
        <v>63.832932764478898</v>
      </c>
    </row>
    <row r="753" spans="15:17" x14ac:dyDescent="0.25">
      <c r="O753" s="316">
        <v>749</v>
      </c>
      <c r="P753" s="317">
        <v>46.064443416243741</v>
      </c>
      <c r="Q753" s="317">
        <v>-7.8836423626584882</v>
      </c>
    </row>
    <row r="754" spans="15:17" x14ac:dyDescent="0.25">
      <c r="O754" s="316">
        <v>750</v>
      </c>
      <c r="P754" s="317">
        <v>46.075597176114343</v>
      </c>
      <c r="Q754" s="317">
        <v>35.967470390355707</v>
      </c>
    </row>
    <row r="755" spans="15:17" x14ac:dyDescent="0.25">
      <c r="O755" s="316">
        <v>751</v>
      </c>
      <c r="P755" s="317">
        <v>46.084395326924898</v>
      </c>
      <c r="Q755" s="317">
        <v>20.87481254389817</v>
      </c>
    </row>
    <row r="756" spans="15:17" x14ac:dyDescent="0.25">
      <c r="O756" s="316">
        <v>752</v>
      </c>
      <c r="P756" s="317">
        <v>46.098775702877667</v>
      </c>
      <c r="Q756" s="317">
        <v>47.544760016868004</v>
      </c>
    </row>
    <row r="757" spans="15:17" x14ac:dyDescent="0.25">
      <c r="O757" s="316">
        <v>753</v>
      </c>
      <c r="P757" s="317">
        <v>46.177085904575037</v>
      </c>
      <c r="Q757" s="317">
        <v>10.411907428294775</v>
      </c>
    </row>
    <row r="758" spans="15:17" x14ac:dyDescent="0.25">
      <c r="O758" s="316">
        <v>754</v>
      </c>
      <c r="P758" s="317">
        <v>46.20347866616698</v>
      </c>
      <c r="Q758" s="317">
        <v>4.6170244474355524</v>
      </c>
    </row>
    <row r="759" spans="15:17" x14ac:dyDescent="0.25">
      <c r="O759" s="316">
        <v>755</v>
      </c>
      <c r="P759" s="317">
        <v>46.225575860593779</v>
      </c>
      <c r="Q759" s="317">
        <v>72.353149176334995</v>
      </c>
    </row>
    <row r="760" spans="15:17" x14ac:dyDescent="0.25">
      <c r="O760" s="316">
        <v>756</v>
      </c>
      <c r="P760" s="317">
        <v>46.231051124048975</v>
      </c>
      <c r="Q760" s="317">
        <v>8.5555672348948182</v>
      </c>
    </row>
    <row r="761" spans="15:17" x14ac:dyDescent="0.25">
      <c r="O761" s="316">
        <v>757</v>
      </c>
      <c r="P761" s="317">
        <v>46.336708474845004</v>
      </c>
      <c r="Q761" s="317">
        <v>4.1370244474355555</v>
      </c>
    </row>
    <row r="762" spans="15:17" x14ac:dyDescent="0.25">
      <c r="O762" s="316">
        <v>758</v>
      </c>
      <c r="P762" s="317">
        <v>46.364180145253123</v>
      </c>
      <c r="Q762" s="317">
        <v>60.689871587764387</v>
      </c>
    </row>
    <row r="763" spans="15:17" x14ac:dyDescent="0.25">
      <c r="O763" s="316">
        <v>759</v>
      </c>
      <c r="P763" s="317">
        <v>46.402309389256125</v>
      </c>
      <c r="Q763" s="317">
        <v>-2.0650775863762014</v>
      </c>
    </row>
    <row r="764" spans="15:17" x14ac:dyDescent="0.25">
      <c r="O764" s="316">
        <v>760</v>
      </c>
      <c r="P764" s="317">
        <v>46.433433257790178</v>
      </c>
      <c r="Q764" s="317">
        <v>17.458898774335349</v>
      </c>
    </row>
    <row r="765" spans="15:17" x14ac:dyDescent="0.25">
      <c r="O765" s="316">
        <v>761</v>
      </c>
      <c r="P765" s="317">
        <v>46.449533152331846</v>
      </c>
      <c r="Q765" s="317">
        <v>57.043426778384486</v>
      </c>
    </row>
    <row r="766" spans="15:17" x14ac:dyDescent="0.25">
      <c r="O766" s="316">
        <v>762</v>
      </c>
      <c r="P766" s="317">
        <v>46.459112333023661</v>
      </c>
      <c r="Q766" s="317">
        <v>0.97405210600921066</v>
      </c>
    </row>
    <row r="767" spans="15:17" x14ac:dyDescent="0.25">
      <c r="O767" s="316">
        <v>763</v>
      </c>
      <c r="P767" s="317">
        <v>46.508136461712397</v>
      </c>
      <c r="Q767" s="317">
        <v>52.94363336921279</v>
      </c>
    </row>
    <row r="768" spans="15:17" x14ac:dyDescent="0.25">
      <c r="O768" s="316">
        <v>764</v>
      </c>
      <c r="P768" s="317">
        <v>46.511563827077957</v>
      </c>
      <c r="Q768" s="317">
        <v>16.669866867828532</v>
      </c>
    </row>
    <row r="769" spans="15:17" x14ac:dyDescent="0.25">
      <c r="O769" s="316">
        <v>765</v>
      </c>
      <c r="P769" s="317">
        <v>46.529455350999534</v>
      </c>
      <c r="Q769" s="317">
        <v>42.165976775006463</v>
      </c>
    </row>
    <row r="770" spans="15:17" x14ac:dyDescent="0.25">
      <c r="O770" s="316">
        <v>766</v>
      </c>
      <c r="P770" s="317">
        <v>46.539417199407787</v>
      </c>
      <c r="Q770" s="317">
        <v>51.159239003277861</v>
      </c>
    </row>
    <row r="771" spans="15:17" x14ac:dyDescent="0.25">
      <c r="O771" s="316">
        <v>767</v>
      </c>
      <c r="P771" s="317">
        <v>46.562226482322153</v>
      </c>
      <c r="Q771" s="317">
        <v>60.837862726406996</v>
      </c>
    </row>
    <row r="772" spans="15:17" x14ac:dyDescent="0.25">
      <c r="O772" s="316">
        <v>768</v>
      </c>
      <c r="P772" s="317">
        <v>46.568751565968903</v>
      </c>
      <c r="Q772" s="317">
        <v>49.926437459948701</v>
      </c>
    </row>
    <row r="773" spans="15:17" x14ac:dyDescent="0.25">
      <c r="O773" s="316">
        <v>769</v>
      </c>
      <c r="P773" s="317">
        <v>46.569017619391467</v>
      </c>
      <c r="Q773" s="317">
        <v>22.064812543898174</v>
      </c>
    </row>
    <row r="774" spans="15:17" x14ac:dyDescent="0.25">
      <c r="O774" s="316">
        <v>770</v>
      </c>
      <c r="P774" s="317">
        <v>46.59764700878101</v>
      </c>
      <c r="Q774" s="317">
        <v>41.461159203651533</v>
      </c>
    </row>
    <row r="775" spans="15:17" x14ac:dyDescent="0.25">
      <c r="O775" s="316">
        <v>771</v>
      </c>
      <c r="P775" s="317">
        <v>46.615350222673506</v>
      </c>
      <c r="Q775" s="317">
        <v>48.147195377814327</v>
      </c>
    </row>
    <row r="776" spans="15:17" x14ac:dyDescent="0.25">
      <c r="O776" s="316">
        <v>772</v>
      </c>
      <c r="P776" s="317">
        <v>46.684284655148993</v>
      </c>
      <c r="Q776" s="317">
        <v>51.17908539955431</v>
      </c>
    </row>
    <row r="777" spans="15:17" x14ac:dyDescent="0.25">
      <c r="O777" s="316">
        <v>773</v>
      </c>
      <c r="P777" s="317">
        <v>46.79407212715266</v>
      </c>
      <c r="Q777" s="317">
        <v>35.762366412560851</v>
      </c>
    </row>
    <row r="778" spans="15:17" x14ac:dyDescent="0.25">
      <c r="O778" s="316">
        <v>774</v>
      </c>
      <c r="P778" s="317">
        <v>46.820402489734363</v>
      </c>
      <c r="Q778" s="317">
        <v>53.910998933870161</v>
      </c>
    </row>
    <row r="779" spans="15:17" x14ac:dyDescent="0.25">
      <c r="O779" s="316">
        <v>775</v>
      </c>
      <c r="P779" s="317">
        <v>46.82984248109107</v>
      </c>
      <c r="Q779" s="317">
        <v>5.4570244474355469</v>
      </c>
    </row>
    <row r="780" spans="15:17" x14ac:dyDescent="0.25">
      <c r="O780" s="316">
        <v>776</v>
      </c>
      <c r="P780" s="317">
        <v>46.841428622290273</v>
      </c>
      <c r="Q780" s="317">
        <v>49.314502704235423</v>
      </c>
    </row>
    <row r="781" spans="15:17" x14ac:dyDescent="0.25">
      <c r="O781" s="316">
        <v>777</v>
      </c>
      <c r="P781" s="317">
        <v>46.923752785008581</v>
      </c>
      <c r="Q781" s="317">
        <v>65.078527084907265</v>
      </c>
    </row>
    <row r="782" spans="15:17" x14ac:dyDescent="0.25">
      <c r="O782" s="316">
        <v>778</v>
      </c>
      <c r="P782" s="317">
        <v>46.931116941447804</v>
      </c>
      <c r="Q782" s="317">
        <v>57.881818038254522</v>
      </c>
    </row>
    <row r="783" spans="15:17" x14ac:dyDescent="0.25">
      <c r="O783" s="316">
        <v>779</v>
      </c>
      <c r="P783" s="317">
        <v>46.952066107388823</v>
      </c>
      <c r="Q783" s="317">
        <v>53.137992481779484</v>
      </c>
    </row>
    <row r="784" spans="15:17" x14ac:dyDescent="0.25">
      <c r="O784" s="316">
        <v>780</v>
      </c>
      <c r="P784" s="317">
        <v>47.000380781208491</v>
      </c>
      <c r="Q784" s="317">
        <v>40.580863299083106</v>
      </c>
    </row>
    <row r="785" spans="15:17" x14ac:dyDescent="0.25">
      <c r="O785" s="316">
        <v>781</v>
      </c>
      <c r="P785" s="317">
        <v>47.009439266436424</v>
      </c>
      <c r="Q785" s="317">
        <v>44.326030042242508</v>
      </c>
    </row>
    <row r="786" spans="15:17" x14ac:dyDescent="0.25">
      <c r="O786" s="316">
        <v>782</v>
      </c>
      <c r="P786" s="317">
        <v>47.074522750510049</v>
      </c>
      <c r="Q786" s="317">
        <v>55.928500890899649</v>
      </c>
    </row>
    <row r="787" spans="15:17" x14ac:dyDescent="0.25">
      <c r="O787" s="316">
        <v>783</v>
      </c>
      <c r="P787" s="317">
        <v>47.076338177693735</v>
      </c>
      <c r="Q787" s="317">
        <v>75.328543388130669</v>
      </c>
    </row>
    <row r="788" spans="15:17" x14ac:dyDescent="0.25">
      <c r="O788" s="316">
        <v>784</v>
      </c>
      <c r="P788" s="317">
        <v>47.081211369224633</v>
      </c>
      <c r="Q788" s="317">
        <v>39.18229016877676</v>
      </c>
    </row>
    <row r="789" spans="15:17" x14ac:dyDescent="0.25">
      <c r="O789" s="316">
        <v>785</v>
      </c>
      <c r="P789" s="317">
        <v>47.110883338332286</v>
      </c>
      <c r="Q789" s="317">
        <v>24.094812543898183</v>
      </c>
    </row>
    <row r="790" spans="15:17" x14ac:dyDescent="0.25">
      <c r="O790" s="316">
        <v>786</v>
      </c>
      <c r="P790" s="317">
        <v>47.176872019248265</v>
      </c>
      <c r="Q790" s="317">
        <v>60.037861084437971</v>
      </c>
    </row>
    <row r="791" spans="15:17" x14ac:dyDescent="0.25">
      <c r="O791" s="316">
        <v>787</v>
      </c>
      <c r="P791" s="317">
        <v>47.222980146403536</v>
      </c>
      <c r="Q791" s="317">
        <v>59.147373933876068</v>
      </c>
    </row>
    <row r="792" spans="15:17" x14ac:dyDescent="0.25">
      <c r="O792" s="316">
        <v>788</v>
      </c>
      <c r="P792" s="317">
        <v>47.22746549277872</v>
      </c>
      <c r="Q792" s="317">
        <v>80.672289685771801</v>
      </c>
    </row>
    <row r="793" spans="15:17" x14ac:dyDescent="0.25">
      <c r="O793" s="316">
        <v>789</v>
      </c>
      <c r="P793" s="317">
        <v>47.297141850192922</v>
      </c>
      <c r="Q793" s="317">
        <v>10.380659216154122</v>
      </c>
    </row>
    <row r="794" spans="15:17" x14ac:dyDescent="0.25">
      <c r="O794" s="316">
        <v>790</v>
      </c>
      <c r="P794" s="317">
        <v>47.448816470964083</v>
      </c>
      <c r="Q794" s="317">
        <v>63.041835959881226</v>
      </c>
    </row>
    <row r="795" spans="15:17" x14ac:dyDescent="0.25">
      <c r="O795" s="316">
        <v>791</v>
      </c>
      <c r="P795" s="317">
        <v>47.463488645648873</v>
      </c>
      <c r="Q795" s="317">
        <v>32.860232698497256</v>
      </c>
    </row>
    <row r="796" spans="15:17" x14ac:dyDescent="0.25">
      <c r="O796" s="316">
        <v>792</v>
      </c>
      <c r="P796" s="317">
        <v>47.46910083191225</v>
      </c>
      <c r="Q796" s="317">
        <v>59.461264006654858</v>
      </c>
    </row>
    <row r="797" spans="15:17" x14ac:dyDescent="0.25">
      <c r="O797" s="316">
        <v>793</v>
      </c>
      <c r="P797" s="317">
        <v>47.482276328481902</v>
      </c>
      <c r="Q797" s="317">
        <v>79.437618161186919</v>
      </c>
    </row>
    <row r="798" spans="15:17" x14ac:dyDescent="0.25">
      <c r="O798" s="316">
        <v>794</v>
      </c>
      <c r="P798" s="317">
        <v>47.515590678268246</v>
      </c>
      <c r="Q798" s="317">
        <v>50.872568715737216</v>
      </c>
    </row>
    <row r="799" spans="15:17" x14ac:dyDescent="0.25">
      <c r="O799" s="316">
        <v>795</v>
      </c>
      <c r="P799" s="317">
        <v>47.533996974385175</v>
      </c>
      <c r="Q799" s="317">
        <v>24.434812543898182</v>
      </c>
    </row>
    <row r="800" spans="15:17" x14ac:dyDescent="0.25">
      <c r="O800" s="316">
        <v>796</v>
      </c>
      <c r="P800" s="317">
        <v>47.538670327423688</v>
      </c>
      <c r="Q800" s="317">
        <v>2.0039482395629022</v>
      </c>
    </row>
    <row r="801" spans="15:17" x14ac:dyDescent="0.25">
      <c r="O801" s="316">
        <v>797</v>
      </c>
      <c r="P801" s="317">
        <v>47.558555689644741</v>
      </c>
      <c r="Q801" s="317">
        <v>76.291718551690479</v>
      </c>
    </row>
    <row r="802" spans="15:17" x14ac:dyDescent="0.25">
      <c r="O802" s="316">
        <v>798</v>
      </c>
      <c r="P802" s="317">
        <v>47.596331000535919</v>
      </c>
      <c r="Q802" s="317">
        <v>42.385795465406844</v>
      </c>
    </row>
    <row r="803" spans="15:17" x14ac:dyDescent="0.25">
      <c r="O803" s="316">
        <v>799</v>
      </c>
      <c r="P803" s="317">
        <v>47.610556259696146</v>
      </c>
      <c r="Q803" s="317">
        <v>66.812660359914247</v>
      </c>
    </row>
    <row r="804" spans="15:17" x14ac:dyDescent="0.25">
      <c r="O804" s="316">
        <v>800</v>
      </c>
      <c r="P804" s="317">
        <v>47.628022682902653</v>
      </c>
      <c r="Q804" s="317">
        <v>58.009584534224558</v>
      </c>
    </row>
    <row r="805" spans="15:17" x14ac:dyDescent="0.25">
      <c r="O805" s="316">
        <v>801</v>
      </c>
      <c r="P805" s="317">
        <v>47.628536017514385</v>
      </c>
      <c r="Q805" s="317">
        <v>44.391947565271181</v>
      </c>
    </row>
    <row r="806" spans="15:17" x14ac:dyDescent="0.25">
      <c r="O806" s="316">
        <v>802</v>
      </c>
      <c r="P806" s="317">
        <v>47.688440727980911</v>
      </c>
      <c r="Q806" s="317">
        <v>36.63702874413778</v>
      </c>
    </row>
    <row r="807" spans="15:17" x14ac:dyDescent="0.25">
      <c r="O807" s="316">
        <v>803</v>
      </c>
      <c r="P807" s="317">
        <v>47.803860991003496</v>
      </c>
      <c r="Q807" s="317">
        <v>41.518384816769256</v>
      </c>
    </row>
    <row r="808" spans="15:17" x14ac:dyDescent="0.25">
      <c r="O808" s="316">
        <v>804</v>
      </c>
      <c r="P808" s="317">
        <v>47.894400933811049</v>
      </c>
      <c r="Q808" s="317">
        <v>62.414936888490779</v>
      </c>
    </row>
    <row r="809" spans="15:17" x14ac:dyDescent="0.25">
      <c r="O809" s="316">
        <v>805</v>
      </c>
      <c r="P809" s="317">
        <v>47.919643586452864</v>
      </c>
      <c r="Q809" s="317">
        <v>59.663898662512821</v>
      </c>
    </row>
    <row r="810" spans="15:17" x14ac:dyDescent="0.25">
      <c r="O810" s="316">
        <v>806</v>
      </c>
      <c r="P810" s="317">
        <v>47.957335633161826</v>
      </c>
      <c r="Q810" s="317">
        <v>62.835705348305154</v>
      </c>
    </row>
    <row r="811" spans="15:17" x14ac:dyDescent="0.25">
      <c r="O811" s="316">
        <v>807</v>
      </c>
      <c r="P811" s="317">
        <v>47.963955114573594</v>
      </c>
      <c r="Q811" s="317">
        <v>26.720848244209549</v>
      </c>
    </row>
    <row r="812" spans="15:17" x14ac:dyDescent="0.25">
      <c r="O812" s="316">
        <v>808</v>
      </c>
      <c r="P812" s="317">
        <v>48.014566030470839</v>
      </c>
      <c r="Q812" s="317">
        <v>41.172249618911472</v>
      </c>
    </row>
    <row r="813" spans="15:17" x14ac:dyDescent="0.25">
      <c r="O813" s="316">
        <v>809</v>
      </c>
      <c r="P813" s="317">
        <v>48.023329967685534</v>
      </c>
      <c r="Q813" s="317">
        <v>41.323359690114856</v>
      </c>
    </row>
    <row r="814" spans="15:17" x14ac:dyDescent="0.25">
      <c r="O814" s="316">
        <v>810</v>
      </c>
      <c r="P814" s="317">
        <v>48.081060912000282</v>
      </c>
      <c r="Q814" s="317">
        <v>47.638703245190982</v>
      </c>
    </row>
    <row r="815" spans="15:17" x14ac:dyDescent="0.25">
      <c r="O815" s="316">
        <v>811</v>
      </c>
      <c r="P815" s="317">
        <v>48.224724556267958</v>
      </c>
      <c r="Q815" s="317">
        <v>56.342404997683118</v>
      </c>
    </row>
    <row r="816" spans="15:17" x14ac:dyDescent="0.25">
      <c r="O816" s="316">
        <v>812</v>
      </c>
      <c r="P816" s="317">
        <v>48.27198181081593</v>
      </c>
      <c r="Q816" s="317">
        <v>39.631926085599687</v>
      </c>
    </row>
    <row r="817" spans="15:17" x14ac:dyDescent="0.25">
      <c r="O817" s="316">
        <v>813</v>
      </c>
      <c r="P817" s="317">
        <v>48.274539816002637</v>
      </c>
      <c r="Q817" s="317">
        <v>-26.393961518399962</v>
      </c>
    </row>
    <row r="818" spans="15:17" x14ac:dyDescent="0.25">
      <c r="O818" s="316">
        <v>814</v>
      </c>
      <c r="P818" s="317">
        <v>48.292975811767121</v>
      </c>
      <c r="Q818" s="317">
        <v>17.945293990618023</v>
      </c>
    </row>
    <row r="819" spans="15:17" x14ac:dyDescent="0.25">
      <c r="O819" s="316">
        <v>815</v>
      </c>
      <c r="P819" s="317">
        <v>48.414945774566746</v>
      </c>
      <c r="Q819" s="317">
        <v>23.604812543898181</v>
      </c>
    </row>
    <row r="820" spans="15:17" x14ac:dyDescent="0.25">
      <c r="O820" s="316">
        <v>816</v>
      </c>
      <c r="P820" s="317">
        <v>48.597233157070448</v>
      </c>
      <c r="Q820" s="317">
        <v>54.148580805855758</v>
      </c>
    </row>
    <row r="821" spans="15:17" x14ac:dyDescent="0.25">
      <c r="O821" s="316">
        <v>817</v>
      </c>
      <c r="P821" s="317">
        <v>48.604367669771101</v>
      </c>
      <c r="Q821" s="317">
        <v>59.151187304414286</v>
      </c>
    </row>
    <row r="822" spans="15:17" x14ac:dyDescent="0.25">
      <c r="O822" s="316">
        <v>818</v>
      </c>
      <c r="P822" s="317">
        <v>48.623553280009702</v>
      </c>
      <c r="Q822" s="317">
        <v>54.806415282813404</v>
      </c>
    </row>
    <row r="823" spans="15:17" x14ac:dyDescent="0.25">
      <c r="O823" s="316">
        <v>819</v>
      </c>
      <c r="P823" s="317">
        <v>48.625416688515266</v>
      </c>
      <c r="Q823" s="317">
        <v>36.410960196009071</v>
      </c>
    </row>
    <row r="824" spans="15:17" x14ac:dyDescent="0.25">
      <c r="O824" s="316">
        <v>820</v>
      </c>
      <c r="P824" s="317">
        <v>48.721326179296973</v>
      </c>
      <c r="Q824" s="317">
        <v>-7.1119397904726611</v>
      </c>
    </row>
    <row r="825" spans="15:17" x14ac:dyDescent="0.25">
      <c r="O825" s="316">
        <v>821</v>
      </c>
      <c r="P825" s="317">
        <v>48.733402562733787</v>
      </c>
      <c r="Q825" s="317">
        <v>62.381662558590449</v>
      </c>
    </row>
    <row r="826" spans="15:17" x14ac:dyDescent="0.25">
      <c r="O826" s="316">
        <v>822</v>
      </c>
      <c r="P826" s="317">
        <v>48.788047719582707</v>
      </c>
      <c r="Q826" s="317">
        <v>26.639311265627299</v>
      </c>
    </row>
    <row r="827" spans="15:17" x14ac:dyDescent="0.25">
      <c r="O827" s="316">
        <v>823</v>
      </c>
      <c r="P827" s="317">
        <v>48.813810031993285</v>
      </c>
      <c r="Q827" s="317">
        <v>39.055366393944283</v>
      </c>
    </row>
    <row r="828" spans="15:17" x14ac:dyDescent="0.25">
      <c r="O828" s="316">
        <v>824</v>
      </c>
      <c r="P828" s="317">
        <v>48.884269710888013</v>
      </c>
      <c r="Q828" s="317">
        <v>51.790205031717846</v>
      </c>
    </row>
    <row r="829" spans="15:17" x14ac:dyDescent="0.25">
      <c r="O829" s="316">
        <v>825</v>
      </c>
      <c r="P829" s="317">
        <v>48.884380686562409</v>
      </c>
      <c r="Q829" s="317">
        <v>57.890987441282775</v>
      </c>
    </row>
    <row r="830" spans="15:17" x14ac:dyDescent="0.25">
      <c r="O830" s="316">
        <v>826</v>
      </c>
      <c r="P830" s="317">
        <v>48.942100234546217</v>
      </c>
      <c r="Q830" s="317">
        <v>41.29435411549273</v>
      </c>
    </row>
    <row r="831" spans="15:17" x14ac:dyDescent="0.25">
      <c r="O831" s="316">
        <v>827</v>
      </c>
      <c r="P831" s="317">
        <v>48.963394540642462</v>
      </c>
      <c r="Q831" s="317">
        <v>77.161081530060684</v>
      </c>
    </row>
    <row r="832" spans="15:17" x14ac:dyDescent="0.25">
      <c r="O832" s="316">
        <v>828</v>
      </c>
      <c r="P832" s="317">
        <v>49.003901448667406</v>
      </c>
      <c r="Q832" s="317">
        <v>3.8370244474355566</v>
      </c>
    </row>
    <row r="833" spans="15:17" x14ac:dyDescent="0.25">
      <c r="O833" s="316">
        <v>829</v>
      </c>
      <c r="P833" s="317">
        <v>49.063036928674201</v>
      </c>
      <c r="Q833" s="317">
        <v>-3.8410784552119033</v>
      </c>
    </row>
    <row r="834" spans="15:17" x14ac:dyDescent="0.25">
      <c r="O834" s="316">
        <v>830</v>
      </c>
      <c r="P834" s="317">
        <v>49.073601806623905</v>
      </c>
      <c r="Q834" s="317">
        <v>-1.7520076931778377</v>
      </c>
    </row>
    <row r="835" spans="15:17" x14ac:dyDescent="0.25">
      <c r="O835" s="316">
        <v>831</v>
      </c>
      <c r="P835" s="317">
        <v>49.076029884002175</v>
      </c>
      <c r="Q835" s="317">
        <v>19.24527835649717</v>
      </c>
    </row>
    <row r="836" spans="15:17" x14ac:dyDescent="0.25">
      <c r="O836" s="316">
        <v>832</v>
      </c>
      <c r="P836" s="317">
        <v>49.081909474407396</v>
      </c>
      <c r="Q836" s="317">
        <v>67.185789838595937</v>
      </c>
    </row>
    <row r="837" spans="15:17" x14ac:dyDescent="0.25">
      <c r="O837" s="316">
        <v>833</v>
      </c>
      <c r="P837" s="317">
        <v>49.146354766418092</v>
      </c>
      <c r="Q837" s="317">
        <v>35.801479680130072</v>
      </c>
    </row>
    <row r="838" spans="15:17" x14ac:dyDescent="0.25">
      <c r="O838" s="316">
        <v>834</v>
      </c>
      <c r="P838" s="317">
        <v>49.200381854005627</v>
      </c>
      <c r="Q838" s="317">
        <v>-8.4395783180814128</v>
      </c>
    </row>
    <row r="839" spans="15:17" x14ac:dyDescent="0.25">
      <c r="O839" s="316">
        <v>835</v>
      </c>
      <c r="P839" s="317">
        <v>49.339584255412213</v>
      </c>
      <c r="Q839" s="317">
        <v>0.80023594752635674</v>
      </c>
    </row>
    <row r="840" spans="15:17" x14ac:dyDescent="0.25">
      <c r="O840" s="316">
        <v>836</v>
      </c>
      <c r="P840" s="317">
        <v>49.480312004786413</v>
      </c>
      <c r="Q840" s="317">
        <v>5.3370244474355477</v>
      </c>
    </row>
    <row r="841" spans="15:17" x14ac:dyDescent="0.25">
      <c r="O841" s="316">
        <v>837</v>
      </c>
      <c r="P841" s="317">
        <v>49.485660061891572</v>
      </c>
      <c r="Q841" s="317">
        <v>72.783640844842594</v>
      </c>
    </row>
    <row r="842" spans="15:17" x14ac:dyDescent="0.25">
      <c r="O842" s="316">
        <v>838</v>
      </c>
      <c r="P842" s="317">
        <v>49.515334396816748</v>
      </c>
      <c r="Q842" s="317">
        <v>33.699150384235182</v>
      </c>
    </row>
    <row r="843" spans="15:17" x14ac:dyDescent="0.25">
      <c r="O843" s="316">
        <v>839</v>
      </c>
      <c r="P843" s="317">
        <v>49.516335912222843</v>
      </c>
      <c r="Q843" s="317">
        <v>60.707700580474068</v>
      </c>
    </row>
    <row r="844" spans="15:17" x14ac:dyDescent="0.25">
      <c r="O844" s="316">
        <v>840</v>
      </c>
      <c r="P844" s="317">
        <v>49.608509918509554</v>
      </c>
      <c r="Q844" s="317">
        <v>30.939937307591013</v>
      </c>
    </row>
    <row r="845" spans="15:17" x14ac:dyDescent="0.25">
      <c r="O845" s="316">
        <v>841</v>
      </c>
      <c r="P845" s="317">
        <v>49.623881694258422</v>
      </c>
      <c r="Q845" s="317">
        <v>6.057024447435543</v>
      </c>
    </row>
    <row r="846" spans="15:17" x14ac:dyDescent="0.25">
      <c r="O846" s="316">
        <v>842</v>
      </c>
      <c r="P846" s="317">
        <v>49.630608366728829</v>
      </c>
      <c r="Q846" s="317">
        <v>36.527012600119541</v>
      </c>
    </row>
    <row r="847" spans="15:17" x14ac:dyDescent="0.25">
      <c r="O847" s="316">
        <v>843</v>
      </c>
      <c r="P847" s="317">
        <v>49.644840801105566</v>
      </c>
      <c r="Q847" s="317">
        <v>57.310201898886724</v>
      </c>
    </row>
    <row r="848" spans="15:17" x14ac:dyDescent="0.25">
      <c r="O848" s="316">
        <v>844</v>
      </c>
      <c r="P848" s="317">
        <v>49.657432947719883</v>
      </c>
      <c r="Q848" s="317">
        <v>68.071493697556235</v>
      </c>
    </row>
    <row r="849" spans="15:17" x14ac:dyDescent="0.25">
      <c r="O849" s="316">
        <v>845</v>
      </c>
      <c r="P849" s="317">
        <v>49.667122697372747</v>
      </c>
      <c r="Q849" s="317">
        <v>68.095836975304763</v>
      </c>
    </row>
    <row r="850" spans="15:17" x14ac:dyDescent="0.25">
      <c r="O850" s="316">
        <v>846</v>
      </c>
      <c r="P850" s="317">
        <v>49.70919973723877</v>
      </c>
      <c r="Q850" s="317">
        <v>26.28457256476932</v>
      </c>
    </row>
    <row r="851" spans="15:17" x14ac:dyDescent="0.25">
      <c r="O851" s="316">
        <v>847</v>
      </c>
      <c r="P851" s="317">
        <v>49.715463985213255</v>
      </c>
      <c r="Q851" s="317">
        <v>-6.5501193621150371</v>
      </c>
    </row>
    <row r="852" spans="15:17" x14ac:dyDescent="0.25">
      <c r="O852" s="316">
        <v>848</v>
      </c>
      <c r="P852" s="317">
        <v>49.752989515589292</v>
      </c>
      <c r="Q852" s="317">
        <v>72.967069870407983</v>
      </c>
    </row>
    <row r="853" spans="15:17" x14ac:dyDescent="0.25">
      <c r="O853" s="316">
        <v>849</v>
      </c>
      <c r="P853" s="317">
        <v>49.777998700021136</v>
      </c>
      <c r="Q853" s="317">
        <v>13.087863098343778</v>
      </c>
    </row>
    <row r="854" spans="15:17" x14ac:dyDescent="0.25">
      <c r="O854" s="316">
        <v>850</v>
      </c>
      <c r="P854" s="317">
        <v>49.85519051860777</v>
      </c>
      <c r="Q854" s="317">
        <v>-1.7926897433057043</v>
      </c>
    </row>
    <row r="855" spans="15:17" x14ac:dyDescent="0.25">
      <c r="O855" s="316">
        <v>851</v>
      </c>
      <c r="P855" s="317">
        <v>49.856850209412258</v>
      </c>
      <c r="Q855" s="317">
        <v>34.987956178208776</v>
      </c>
    </row>
    <row r="856" spans="15:17" x14ac:dyDescent="0.25">
      <c r="O856" s="316">
        <v>852</v>
      </c>
      <c r="P856" s="317">
        <v>49.910436406794183</v>
      </c>
      <c r="Q856" s="317">
        <v>-46.643255759001619</v>
      </c>
    </row>
    <row r="857" spans="15:17" x14ac:dyDescent="0.25">
      <c r="O857" s="316">
        <v>853</v>
      </c>
      <c r="P857" s="317">
        <v>49.968250596506785</v>
      </c>
      <c r="Q857" s="317">
        <v>19.544812543898164</v>
      </c>
    </row>
    <row r="858" spans="15:17" x14ac:dyDescent="0.25">
      <c r="O858" s="316">
        <v>854</v>
      </c>
      <c r="P858" s="317">
        <v>49.974811199847849</v>
      </c>
      <c r="Q858" s="317">
        <v>77.355802761069043</v>
      </c>
    </row>
    <row r="859" spans="15:17" x14ac:dyDescent="0.25">
      <c r="O859" s="316">
        <v>855</v>
      </c>
      <c r="P859" s="317">
        <v>50.020341901979712</v>
      </c>
      <c r="Q859" s="317">
        <v>23.814812543898181</v>
      </c>
    </row>
    <row r="860" spans="15:17" x14ac:dyDescent="0.25">
      <c r="O860" s="316">
        <v>856</v>
      </c>
      <c r="P860" s="317">
        <v>50.044626800138026</v>
      </c>
      <c r="Q860" s="317">
        <v>67.7848890689055</v>
      </c>
    </row>
    <row r="861" spans="15:17" x14ac:dyDescent="0.25">
      <c r="O861" s="316">
        <v>857</v>
      </c>
      <c r="P861" s="317">
        <v>50.129787789433301</v>
      </c>
      <c r="Q861" s="317">
        <v>23.46481254389818</v>
      </c>
    </row>
    <row r="862" spans="15:17" x14ac:dyDescent="0.25">
      <c r="O862" s="316">
        <v>858</v>
      </c>
      <c r="P862" s="317">
        <v>50.163217289564578</v>
      </c>
      <c r="Q862" s="317">
        <v>60.875274980967347</v>
      </c>
    </row>
    <row r="863" spans="15:17" x14ac:dyDescent="0.25">
      <c r="O863" s="316">
        <v>859</v>
      </c>
      <c r="P863" s="317">
        <v>50.191037847089142</v>
      </c>
      <c r="Q863" s="317">
        <v>9.1527715447620714</v>
      </c>
    </row>
    <row r="864" spans="15:17" x14ac:dyDescent="0.25">
      <c r="O864" s="316">
        <v>860</v>
      </c>
      <c r="P864" s="317">
        <v>50.196233588429557</v>
      </c>
      <c r="Q864" s="317">
        <v>48.974757724811553</v>
      </c>
    </row>
    <row r="865" spans="15:17" x14ac:dyDescent="0.25">
      <c r="O865" s="316">
        <v>861</v>
      </c>
      <c r="P865" s="317">
        <v>50.36398701558366</v>
      </c>
      <c r="Q865" s="317">
        <v>54.302613487946438</v>
      </c>
    </row>
    <row r="866" spans="15:17" x14ac:dyDescent="0.25">
      <c r="O866" s="316">
        <v>862</v>
      </c>
      <c r="P866" s="317">
        <v>50.383225530460066</v>
      </c>
      <c r="Q866" s="317">
        <v>38.487742960241789</v>
      </c>
    </row>
    <row r="867" spans="15:17" x14ac:dyDescent="0.25">
      <c r="O867" s="316">
        <v>863</v>
      </c>
      <c r="P867" s="317">
        <v>50.477881771475552</v>
      </c>
      <c r="Q867" s="317">
        <v>43.411730484686061</v>
      </c>
    </row>
    <row r="868" spans="15:17" x14ac:dyDescent="0.25">
      <c r="O868" s="316">
        <v>864</v>
      </c>
      <c r="P868" s="317">
        <v>50.48746814188128</v>
      </c>
      <c r="Q868" s="317">
        <v>-6.5596124485059129</v>
      </c>
    </row>
    <row r="869" spans="15:17" x14ac:dyDescent="0.25">
      <c r="O869" s="316">
        <v>865</v>
      </c>
      <c r="P869" s="317">
        <v>50.496111707240765</v>
      </c>
      <c r="Q869" s="317">
        <v>55.44142550095053</v>
      </c>
    </row>
    <row r="870" spans="15:17" x14ac:dyDescent="0.25">
      <c r="O870" s="316">
        <v>866</v>
      </c>
      <c r="P870" s="317">
        <v>50.501116915908909</v>
      </c>
      <c r="Q870" s="317">
        <v>27.703436730837691</v>
      </c>
    </row>
    <row r="871" spans="15:17" x14ac:dyDescent="0.25">
      <c r="O871" s="316">
        <v>867</v>
      </c>
      <c r="P871" s="317">
        <v>50.512700741625842</v>
      </c>
      <c r="Q871" s="317">
        <v>53.854398276526027</v>
      </c>
    </row>
    <row r="872" spans="15:17" x14ac:dyDescent="0.25">
      <c r="O872" s="316">
        <v>868</v>
      </c>
      <c r="P872" s="317">
        <v>50.540413289775941</v>
      </c>
      <c r="Q872" s="317">
        <v>-16.868189915925107</v>
      </c>
    </row>
    <row r="873" spans="15:17" x14ac:dyDescent="0.25">
      <c r="O873" s="316">
        <v>869</v>
      </c>
      <c r="P873" s="317">
        <v>50.562777172466127</v>
      </c>
      <c r="Q873" s="317">
        <v>35.565871853319656</v>
      </c>
    </row>
    <row r="874" spans="15:17" x14ac:dyDescent="0.25">
      <c r="O874" s="316">
        <v>870</v>
      </c>
      <c r="P874" s="317">
        <v>50.630634020743017</v>
      </c>
      <c r="Q874" s="317">
        <v>49.024127260485685</v>
      </c>
    </row>
    <row r="875" spans="15:17" x14ac:dyDescent="0.25">
      <c r="O875" s="316">
        <v>871</v>
      </c>
      <c r="P875" s="317">
        <v>50.735784878156714</v>
      </c>
      <c r="Q875" s="317">
        <v>52.585624878107723</v>
      </c>
    </row>
    <row r="876" spans="15:17" x14ac:dyDescent="0.25">
      <c r="O876" s="316">
        <v>872</v>
      </c>
      <c r="P876" s="317">
        <v>50.795956663002109</v>
      </c>
      <c r="Q876" s="317">
        <v>61.915469100032162</v>
      </c>
    </row>
    <row r="877" spans="15:17" x14ac:dyDescent="0.25">
      <c r="O877" s="316">
        <v>873</v>
      </c>
      <c r="P877" s="317">
        <v>50.966403505725872</v>
      </c>
      <c r="Q877" s="317">
        <v>0.58279273640012974</v>
      </c>
    </row>
    <row r="878" spans="15:17" x14ac:dyDescent="0.25">
      <c r="O878" s="316">
        <v>874</v>
      </c>
      <c r="P878" s="317">
        <v>51.001165969687918</v>
      </c>
      <c r="Q878" s="317">
        <v>42.061124586026523</v>
      </c>
    </row>
    <row r="879" spans="15:17" x14ac:dyDescent="0.25">
      <c r="O879" s="316">
        <v>875</v>
      </c>
      <c r="P879" s="317">
        <v>51.008625204569867</v>
      </c>
      <c r="Q879" s="317">
        <v>24.024812543898182</v>
      </c>
    </row>
    <row r="880" spans="15:17" x14ac:dyDescent="0.25">
      <c r="O880" s="316">
        <v>876</v>
      </c>
      <c r="P880" s="317">
        <v>51.017327177274325</v>
      </c>
      <c r="Q880" s="317">
        <v>29.10858308669976</v>
      </c>
    </row>
    <row r="881" spans="15:17" x14ac:dyDescent="0.25">
      <c r="O881" s="316">
        <v>877</v>
      </c>
      <c r="P881" s="317">
        <v>51.026095968814197</v>
      </c>
      <c r="Q881" s="317">
        <v>66.725620591700277</v>
      </c>
    </row>
    <row r="882" spans="15:17" x14ac:dyDescent="0.25">
      <c r="O882" s="316">
        <v>878</v>
      </c>
      <c r="P882" s="317">
        <v>51.045717789239148</v>
      </c>
      <c r="Q882" s="317">
        <v>37.402202527571859</v>
      </c>
    </row>
    <row r="883" spans="15:17" x14ac:dyDescent="0.25">
      <c r="O883" s="316">
        <v>879</v>
      </c>
      <c r="P883" s="317">
        <v>51.052009230340403</v>
      </c>
      <c r="Q883" s="317">
        <v>15.825113470644055</v>
      </c>
    </row>
    <row r="884" spans="15:17" x14ac:dyDescent="0.25">
      <c r="O884" s="316">
        <v>880</v>
      </c>
      <c r="P884" s="317">
        <v>51.05278680588804</v>
      </c>
      <c r="Q884" s="317">
        <v>20.454812543898168</v>
      </c>
    </row>
    <row r="885" spans="15:17" x14ac:dyDescent="0.25">
      <c r="O885" s="316">
        <v>881</v>
      </c>
      <c r="P885" s="317">
        <v>51.058521183680263</v>
      </c>
      <c r="Q885" s="317">
        <v>21.854812543898174</v>
      </c>
    </row>
    <row r="886" spans="15:17" x14ac:dyDescent="0.25">
      <c r="O886" s="316">
        <v>882</v>
      </c>
      <c r="P886" s="317">
        <v>51.082096668604557</v>
      </c>
      <c r="Q886" s="317">
        <v>69.336183821487992</v>
      </c>
    </row>
    <row r="887" spans="15:17" x14ac:dyDescent="0.25">
      <c r="O887" s="316">
        <v>883</v>
      </c>
      <c r="P887" s="317">
        <v>51.090416142237764</v>
      </c>
      <c r="Q887" s="317">
        <v>70.025537944458321</v>
      </c>
    </row>
    <row r="888" spans="15:17" x14ac:dyDescent="0.25">
      <c r="O888" s="316">
        <v>884</v>
      </c>
      <c r="P888" s="317">
        <v>51.168478904006285</v>
      </c>
      <c r="Q888" s="317">
        <v>4.7970244474355512</v>
      </c>
    </row>
    <row r="889" spans="15:17" x14ac:dyDescent="0.25">
      <c r="O889" s="316">
        <v>885</v>
      </c>
      <c r="P889" s="317">
        <v>51.366256572723778</v>
      </c>
      <c r="Q889" s="317">
        <v>32.40443569875417</v>
      </c>
    </row>
    <row r="890" spans="15:17" x14ac:dyDescent="0.25">
      <c r="O890" s="316">
        <v>886</v>
      </c>
      <c r="P890" s="317">
        <v>51.400380127625297</v>
      </c>
      <c r="Q890" s="317">
        <v>35.573748357157854</v>
      </c>
    </row>
    <row r="891" spans="15:17" x14ac:dyDescent="0.25">
      <c r="O891" s="316">
        <v>887</v>
      </c>
      <c r="P891" s="317">
        <v>51.432022651052073</v>
      </c>
      <c r="Q891" s="317">
        <v>45.839885541398907</v>
      </c>
    </row>
    <row r="892" spans="15:17" x14ac:dyDescent="0.25">
      <c r="O892" s="316">
        <v>888</v>
      </c>
      <c r="P892" s="317">
        <v>51.511506440477518</v>
      </c>
      <c r="Q892" s="317">
        <v>52.349279698929891</v>
      </c>
    </row>
    <row r="893" spans="15:17" x14ac:dyDescent="0.25">
      <c r="O893" s="316">
        <v>889</v>
      </c>
      <c r="P893" s="317">
        <v>51.640225003100518</v>
      </c>
      <c r="Q893" s="317">
        <v>22.694812543898177</v>
      </c>
    </row>
    <row r="894" spans="15:17" x14ac:dyDescent="0.25">
      <c r="O894" s="316">
        <v>890</v>
      </c>
      <c r="P894" s="317">
        <v>51.659980939516096</v>
      </c>
      <c r="Q894" s="317">
        <v>62.424221051511132</v>
      </c>
    </row>
    <row r="895" spans="15:17" x14ac:dyDescent="0.25">
      <c r="O895" s="316">
        <v>891</v>
      </c>
      <c r="P895" s="317">
        <v>51.672305329791875</v>
      </c>
      <c r="Q895" s="317">
        <v>49.693568596398677</v>
      </c>
    </row>
    <row r="896" spans="15:17" x14ac:dyDescent="0.25">
      <c r="O896" s="316">
        <v>892</v>
      </c>
      <c r="P896" s="317">
        <v>51.787946934102003</v>
      </c>
      <c r="Q896" s="317">
        <v>2.9276523421412435</v>
      </c>
    </row>
    <row r="897" spans="15:17" x14ac:dyDescent="0.25">
      <c r="O897" s="316">
        <v>893</v>
      </c>
      <c r="P897" s="317">
        <v>51.901133961357552</v>
      </c>
      <c r="Q897" s="317">
        <v>4.5570244474355528</v>
      </c>
    </row>
    <row r="898" spans="15:17" x14ac:dyDescent="0.25">
      <c r="O898" s="316">
        <v>894</v>
      </c>
      <c r="P898" s="317">
        <v>52.060403771119823</v>
      </c>
      <c r="Q898" s="317">
        <v>10.211165841298827</v>
      </c>
    </row>
    <row r="899" spans="15:17" x14ac:dyDescent="0.25">
      <c r="O899" s="316">
        <v>895</v>
      </c>
      <c r="P899" s="317">
        <v>52.066236864179075</v>
      </c>
      <c r="Q899" s="317">
        <v>45.748571735215947</v>
      </c>
    </row>
    <row r="900" spans="15:17" x14ac:dyDescent="0.25">
      <c r="O900" s="316">
        <v>896</v>
      </c>
      <c r="P900" s="317">
        <v>52.079142912388512</v>
      </c>
      <c r="Q900" s="317">
        <v>51.146518342162992</v>
      </c>
    </row>
    <row r="901" spans="15:17" x14ac:dyDescent="0.25">
      <c r="O901" s="316">
        <v>897</v>
      </c>
      <c r="P901" s="317">
        <v>52.210698821715241</v>
      </c>
      <c r="Q901" s="317">
        <v>75.231055007964414</v>
      </c>
    </row>
    <row r="902" spans="15:17" x14ac:dyDescent="0.25">
      <c r="O902" s="316">
        <v>898</v>
      </c>
      <c r="P902" s="317">
        <v>52.250316839866166</v>
      </c>
      <c r="Q902" s="317">
        <v>32.085191361420961</v>
      </c>
    </row>
    <row r="903" spans="15:17" x14ac:dyDescent="0.25">
      <c r="O903" s="316">
        <v>899</v>
      </c>
      <c r="P903" s="317">
        <v>52.323043654071959</v>
      </c>
      <c r="Q903" s="317">
        <v>22.904812543898178</v>
      </c>
    </row>
    <row r="904" spans="15:17" x14ac:dyDescent="0.25">
      <c r="O904" s="316">
        <v>900</v>
      </c>
      <c r="P904" s="317">
        <v>52.342032013419512</v>
      </c>
      <c r="Q904" s="317">
        <v>45.256007699741858</v>
      </c>
    </row>
    <row r="905" spans="15:17" x14ac:dyDescent="0.25">
      <c r="O905" s="316">
        <v>901</v>
      </c>
      <c r="P905" s="317">
        <v>52.354709696207856</v>
      </c>
      <c r="Q905" s="317">
        <v>48.779981570074597</v>
      </c>
    </row>
    <row r="906" spans="15:17" x14ac:dyDescent="0.25">
      <c r="O906" s="316">
        <v>902</v>
      </c>
      <c r="P906" s="317">
        <v>52.38024142742853</v>
      </c>
      <c r="Q906" s="317">
        <v>51.195154836298244</v>
      </c>
    </row>
    <row r="907" spans="15:17" x14ac:dyDescent="0.25">
      <c r="O907" s="316">
        <v>903</v>
      </c>
      <c r="P907" s="317">
        <v>52.405761105943</v>
      </c>
      <c r="Q907" s="317">
        <v>54.371589407749092</v>
      </c>
    </row>
    <row r="908" spans="15:17" x14ac:dyDescent="0.25">
      <c r="O908" s="316">
        <v>904</v>
      </c>
      <c r="P908" s="317">
        <v>52.469810691902566</v>
      </c>
      <c r="Q908" s="317">
        <v>5.0370244474355497</v>
      </c>
    </row>
    <row r="909" spans="15:17" x14ac:dyDescent="0.25">
      <c r="O909" s="316">
        <v>905</v>
      </c>
      <c r="P909" s="317">
        <v>52.492877065140441</v>
      </c>
      <c r="Q909" s="317">
        <v>42.552014169806512</v>
      </c>
    </row>
    <row r="910" spans="15:17" x14ac:dyDescent="0.25">
      <c r="O910" s="316">
        <v>906</v>
      </c>
      <c r="P910" s="317">
        <v>52.555053346313699</v>
      </c>
      <c r="Q910" s="317">
        <v>22.204812543898175</v>
      </c>
    </row>
    <row r="911" spans="15:17" x14ac:dyDescent="0.25">
      <c r="O911" s="316">
        <v>907</v>
      </c>
      <c r="P911" s="317">
        <v>52.610186657671534</v>
      </c>
      <c r="Q911" s="317">
        <v>16.691840841087284</v>
      </c>
    </row>
    <row r="912" spans="15:17" x14ac:dyDescent="0.25">
      <c r="O912" s="316">
        <v>908</v>
      </c>
      <c r="P912" s="317">
        <v>52.660178095167112</v>
      </c>
      <c r="Q912" s="317">
        <v>28.875620208050371</v>
      </c>
    </row>
    <row r="913" spans="15:17" x14ac:dyDescent="0.25">
      <c r="O913" s="316">
        <v>909</v>
      </c>
      <c r="P913" s="317">
        <v>52.721585821368286</v>
      </c>
      <c r="Q913" s="317">
        <v>5.2170244474355485</v>
      </c>
    </row>
    <row r="914" spans="15:17" x14ac:dyDescent="0.25">
      <c r="O914" s="316">
        <v>910</v>
      </c>
      <c r="P914" s="317">
        <v>52.827387855299371</v>
      </c>
      <c r="Q914" s="317">
        <v>18.322760065808119</v>
      </c>
    </row>
    <row r="915" spans="15:17" x14ac:dyDescent="0.25">
      <c r="O915" s="316">
        <v>911</v>
      </c>
      <c r="P915" s="317">
        <v>52.856906653552173</v>
      </c>
      <c r="Q915" s="317">
        <v>46.330883544167214</v>
      </c>
    </row>
    <row r="916" spans="15:17" x14ac:dyDescent="0.25">
      <c r="O916" s="316">
        <v>912</v>
      </c>
      <c r="P916" s="317">
        <v>52.904826889173165</v>
      </c>
      <c r="Q916" s="317">
        <v>46.397938885051545</v>
      </c>
    </row>
    <row r="917" spans="15:17" x14ac:dyDescent="0.25">
      <c r="O917" s="316">
        <v>913</v>
      </c>
      <c r="P917" s="317">
        <v>53.032301267974816</v>
      </c>
      <c r="Q917" s="317">
        <v>65.200252295307308</v>
      </c>
    </row>
    <row r="918" spans="15:17" x14ac:dyDescent="0.25">
      <c r="O918" s="316">
        <v>914</v>
      </c>
      <c r="P918" s="317">
        <v>53.0388273995828</v>
      </c>
      <c r="Q918" s="317">
        <v>58.15497024036987</v>
      </c>
    </row>
    <row r="919" spans="15:17" x14ac:dyDescent="0.25">
      <c r="O919" s="316">
        <v>915</v>
      </c>
      <c r="P919" s="317">
        <v>53.11770783135119</v>
      </c>
      <c r="Q919" s="317">
        <v>-11.176879231813984</v>
      </c>
    </row>
    <row r="920" spans="15:17" x14ac:dyDescent="0.25">
      <c r="O920" s="316">
        <v>916</v>
      </c>
      <c r="P920" s="317">
        <v>53.129838871936542</v>
      </c>
      <c r="Q920" s="317">
        <v>43.280615654579037</v>
      </c>
    </row>
    <row r="921" spans="15:17" x14ac:dyDescent="0.25">
      <c r="O921" s="316">
        <v>917</v>
      </c>
      <c r="P921" s="317">
        <v>53.194701182947782</v>
      </c>
      <c r="Q921" s="317">
        <v>50.7355314554746</v>
      </c>
    </row>
    <row r="922" spans="15:17" x14ac:dyDescent="0.25">
      <c r="O922" s="316">
        <v>918</v>
      </c>
      <c r="P922" s="317">
        <v>53.201653846227735</v>
      </c>
      <c r="Q922" s="317">
        <v>2.15076556582612</v>
      </c>
    </row>
    <row r="923" spans="15:17" x14ac:dyDescent="0.25">
      <c r="O923" s="316">
        <v>919</v>
      </c>
      <c r="P923" s="317">
        <v>53.266700879576341</v>
      </c>
      <c r="Q923" s="317">
        <v>11.049107592167227</v>
      </c>
    </row>
    <row r="924" spans="15:17" x14ac:dyDescent="0.25">
      <c r="O924" s="316">
        <v>920</v>
      </c>
      <c r="P924" s="317">
        <v>53.344229579408776</v>
      </c>
      <c r="Q924" s="317">
        <v>34.192469139928576</v>
      </c>
    </row>
    <row r="925" spans="15:17" x14ac:dyDescent="0.25">
      <c r="O925" s="316">
        <v>921</v>
      </c>
      <c r="P925" s="317">
        <v>53.516518278892015</v>
      </c>
      <c r="Q925" s="317">
        <v>39.367503772622314</v>
      </c>
    </row>
    <row r="926" spans="15:17" x14ac:dyDescent="0.25">
      <c r="O926" s="316">
        <v>922</v>
      </c>
      <c r="P926" s="317">
        <v>53.520334445012217</v>
      </c>
      <c r="Q926" s="317">
        <v>45.440514977542762</v>
      </c>
    </row>
    <row r="927" spans="15:17" x14ac:dyDescent="0.25">
      <c r="O927" s="316">
        <v>923</v>
      </c>
      <c r="P927" s="317">
        <v>53.583887522796445</v>
      </c>
      <c r="Q927" s="317">
        <v>7.1453613013507091</v>
      </c>
    </row>
    <row r="928" spans="15:17" x14ac:dyDescent="0.25">
      <c r="O928" s="316">
        <v>924</v>
      </c>
      <c r="P928" s="317">
        <v>54.178360402689705</v>
      </c>
      <c r="Q928" s="317">
        <v>27.224482488237427</v>
      </c>
    </row>
    <row r="929" spans="15:17" x14ac:dyDescent="0.25">
      <c r="O929" s="316">
        <v>925</v>
      </c>
      <c r="P929" s="317">
        <v>54.208407227096977</v>
      </c>
      <c r="Q929" s="317">
        <v>27.681467521264789</v>
      </c>
    </row>
    <row r="930" spans="15:17" x14ac:dyDescent="0.25">
      <c r="O930" s="316">
        <v>926</v>
      </c>
      <c r="P930" s="317">
        <v>54.457167997175141</v>
      </c>
      <c r="Q930" s="317">
        <v>61.127451660429777</v>
      </c>
    </row>
    <row r="931" spans="15:17" x14ac:dyDescent="0.25">
      <c r="O931" s="316">
        <v>927</v>
      </c>
      <c r="P931" s="317">
        <v>54.660430951853037</v>
      </c>
      <c r="Q931" s="317">
        <v>13.809477068445693</v>
      </c>
    </row>
    <row r="932" spans="15:17" x14ac:dyDescent="0.25">
      <c r="O932" s="316">
        <v>928</v>
      </c>
      <c r="P932" s="317">
        <v>54.68928232506827</v>
      </c>
      <c r="Q932" s="317">
        <v>40.490431227688397</v>
      </c>
    </row>
    <row r="933" spans="15:17" x14ac:dyDescent="0.25">
      <c r="O933" s="316">
        <v>929</v>
      </c>
      <c r="P933" s="317">
        <v>54.7884070678451</v>
      </c>
      <c r="Q933" s="317">
        <v>38.814378600711166</v>
      </c>
    </row>
    <row r="934" spans="15:17" x14ac:dyDescent="0.25">
      <c r="O934" s="316">
        <v>930</v>
      </c>
      <c r="P934" s="317">
        <v>54.872441835511701</v>
      </c>
      <c r="Q934" s="317">
        <v>49.267656835471804</v>
      </c>
    </row>
    <row r="935" spans="15:17" x14ac:dyDescent="0.25">
      <c r="O935" s="316">
        <v>931</v>
      </c>
      <c r="P935" s="317">
        <v>54.944252609255471</v>
      </c>
      <c r="Q935" s="317">
        <v>57.811649460143222</v>
      </c>
    </row>
    <row r="936" spans="15:17" x14ac:dyDescent="0.25">
      <c r="O936" s="316">
        <v>932</v>
      </c>
      <c r="P936" s="317">
        <v>55.06246835999535</v>
      </c>
      <c r="Q936" s="317">
        <v>13.521459787509912</v>
      </c>
    </row>
    <row r="937" spans="15:17" x14ac:dyDescent="0.25">
      <c r="O937" s="316">
        <v>933</v>
      </c>
      <c r="P937" s="317">
        <v>55.179473072722537</v>
      </c>
      <c r="Q937" s="317">
        <v>61.672116339493343</v>
      </c>
    </row>
    <row r="938" spans="15:17" x14ac:dyDescent="0.25">
      <c r="O938" s="316">
        <v>934</v>
      </c>
      <c r="P938" s="317">
        <v>55.368783262434675</v>
      </c>
      <c r="Q938" s="317">
        <v>50.236193618222011</v>
      </c>
    </row>
    <row r="939" spans="15:17" x14ac:dyDescent="0.25">
      <c r="O939" s="316">
        <v>935</v>
      </c>
      <c r="P939" s="317">
        <v>55.505792377999157</v>
      </c>
      <c r="Q939" s="317">
        <v>62.52700476063297</v>
      </c>
    </row>
    <row r="940" spans="15:17" x14ac:dyDescent="0.25">
      <c r="O940" s="316">
        <v>936</v>
      </c>
      <c r="P940" s="317">
        <v>55.521667042389247</v>
      </c>
      <c r="Q940" s="317">
        <v>32.850130947080949</v>
      </c>
    </row>
    <row r="941" spans="15:17" x14ac:dyDescent="0.25">
      <c r="O941" s="316">
        <v>937</v>
      </c>
      <c r="P941" s="317">
        <v>55.661181716978689</v>
      </c>
      <c r="Q941" s="317">
        <v>38.067514411160325</v>
      </c>
    </row>
    <row r="942" spans="15:17" x14ac:dyDescent="0.25">
      <c r="O942" s="316">
        <v>938</v>
      </c>
      <c r="P942" s="317">
        <v>55.760547844518996</v>
      </c>
      <c r="Q942" s="317">
        <v>60.498022131123122</v>
      </c>
    </row>
    <row r="943" spans="15:17" x14ac:dyDescent="0.25">
      <c r="O943" s="316">
        <v>939</v>
      </c>
      <c r="P943" s="317">
        <v>55.775238174586249</v>
      </c>
      <c r="Q943" s="317">
        <v>49.626273845846107</v>
      </c>
    </row>
    <row r="944" spans="15:17" x14ac:dyDescent="0.25">
      <c r="O944" s="316">
        <v>940</v>
      </c>
      <c r="P944" s="317">
        <v>55.83223913073563</v>
      </c>
      <c r="Q944" s="317">
        <v>0.73485941275717792</v>
      </c>
    </row>
    <row r="945" spans="15:17" x14ac:dyDescent="0.25">
      <c r="O945" s="316">
        <v>941</v>
      </c>
      <c r="P945" s="317">
        <v>55.84308638916449</v>
      </c>
      <c r="Q945" s="317">
        <v>66.214674296784153</v>
      </c>
    </row>
    <row r="946" spans="15:17" x14ac:dyDescent="0.25">
      <c r="O946" s="316">
        <v>942</v>
      </c>
      <c r="P946" s="317">
        <v>55.953941339363766</v>
      </c>
      <c r="Q946" s="317">
        <v>13.416800231159897</v>
      </c>
    </row>
    <row r="947" spans="15:17" x14ac:dyDescent="0.25">
      <c r="O947" s="316">
        <v>943</v>
      </c>
      <c r="P947" s="317">
        <v>56.072516906866731</v>
      </c>
      <c r="Q947" s="317">
        <v>35.723481557517665</v>
      </c>
    </row>
    <row r="948" spans="15:17" x14ac:dyDescent="0.25">
      <c r="O948" s="316">
        <v>944</v>
      </c>
      <c r="P948" s="317">
        <v>56.25025304129607</v>
      </c>
      <c r="Q948" s="317">
        <v>58.592927172408366</v>
      </c>
    </row>
    <row r="949" spans="15:17" x14ac:dyDescent="0.25">
      <c r="O949" s="316">
        <v>945</v>
      </c>
      <c r="P949" s="317">
        <v>56.881022204029001</v>
      </c>
      <c r="Q949" s="317">
        <v>23.744812543898181</v>
      </c>
    </row>
    <row r="950" spans="15:17" x14ac:dyDescent="0.25">
      <c r="O950" s="316">
        <v>946</v>
      </c>
      <c r="P950" s="317">
        <v>56.895001392350522</v>
      </c>
      <c r="Q950" s="317">
        <v>26.146400943624602</v>
      </c>
    </row>
    <row r="951" spans="15:17" x14ac:dyDescent="0.25">
      <c r="O951" s="316">
        <v>947</v>
      </c>
      <c r="P951" s="317">
        <v>56.952758172395562</v>
      </c>
      <c r="Q951" s="317">
        <v>47.51934431823431</v>
      </c>
    </row>
    <row r="952" spans="15:17" x14ac:dyDescent="0.25">
      <c r="O952" s="316">
        <v>948</v>
      </c>
      <c r="P952" s="317">
        <v>57.092671279191848</v>
      </c>
      <c r="Q952" s="317">
        <v>-10.694760693743113</v>
      </c>
    </row>
    <row r="953" spans="15:17" x14ac:dyDescent="0.25">
      <c r="O953" s="316">
        <v>949</v>
      </c>
      <c r="P953" s="317">
        <v>57.116302619301791</v>
      </c>
      <c r="Q953" s="317">
        <v>7.6259830778317124</v>
      </c>
    </row>
    <row r="954" spans="15:17" x14ac:dyDescent="0.25">
      <c r="O954" s="316">
        <v>950</v>
      </c>
      <c r="P954" s="317">
        <v>57.13693324516872</v>
      </c>
      <c r="Q954" s="317">
        <v>16.553482010015067</v>
      </c>
    </row>
    <row r="955" spans="15:17" x14ac:dyDescent="0.25">
      <c r="O955" s="316">
        <v>951</v>
      </c>
      <c r="P955" s="317">
        <v>57.141568297112784</v>
      </c>
      <c r="Q955" s="317">
        <v>22.414812543898176</v>
      </c>
    </row>
    <row r="956" spans="15:17" x14ac:dyDescent="0.25">
      <c r="O956" s="316">
        <v>952</v>
      </c>
      <c r="P956" s="317">
        <v>57.183124911553755</v>
      </c>
      <c r="Q956" s="317">
        <v>7.1216698315051001</v>
      </c>
    </row>
    <row r="957" spans="15:17" x14ac:dyDescent="0.25">
      <c r="O957" s="316">
        <v>953</v>
      </c>
      <c r="P957" s="317">
        <v>57.301278485098642</v>
      </c>
      <c r="Q957" s="317">
        <v>36.603468883136458</v>
      </c>
    </row>
    <row r="958" spans="15:17" x14ac:dyDescent="0.25">
      <c r="O958" s="316">
        <v>954</v>
      </c>
      <c r="P958" s="317">
        <v>57.358459829796608</v>
      </c>
      <c r="Q958" s="317">
        <v>36.400624491563974</v>
      </c>
    </row>
    <row r="959" spans="15:17" x14ac:dyDescent="0.25">
      <c r="O959" s="316">
        <v>955</v>
      </c>
      <c r="P959" s="317">
        <v>57.406666211805891</v>
      </c>
      <c r="Q959" s="317">
        <v>10.89102780717351</v>
      </c>
    </row>
    <row r="960" spans="15:17" x14ac:dyDescent="0.25">
      <c r="O960" s="316">
        <v>956</v>
      </c>
      <c r="P960" s="317">
        <v>57.483007557429843</v>
      </c>
      <c r="Q960" s="317">
        <v>29.494218838946043</v>
      </c>
    </row>
    <row r="961" spans="15:17" x14ac:dyDescent="0.25">
      <c r="O961" s="316">
        <v>957</v>
      </c>
      <c r="P961" s="317">
        <v>57.608838175302587</v>
      </c>
      <c r="Q961" s="317">
        <v>46.170451246521367</v>
      </c>
    </row>
    <row r="962" spans="15:17" x14ac:dyDescent="0.25">
      <c r="O962" s="316">
        <v>958</v>
      </c>
      <c r="P962" s="317">
        <v>57.730577727797694</v>
      </c>
      <c r="Q962" s="317">
        <v>21.504812543898172</v>
      </c>
    </row>
    <row r="963" spans="15:17" x14ac:dyDescent="0.25">
      <c r="O963" s="316">
        <v>959</v>
      </c>
      <c r="P963" s="317">
        <v>57.776035701938603</v>
      </c>
      <c r="Q963" s="317">
        <v>40.06870418942097</v>
      </c>
    </row>
    <row r="964" spans="15:17" x14ac:dyDescent="0.25">
      <c r="O964" s="316">
        <v>960</v>
      </c>
      <c r="P964" s="317">
        <v>57.879517752321476</v>
      </c>
      <c r="Q964" s="317">
        <v>72.653101000033232</v>
      </c>
    </row>
    <row r="965" spans="15:17" x14ac:dyDescent="0.25">
      <c r="O965" s="316">
        <v>961</v>
      </c>
      <c r="P965" s="317">
        <v>58.009962811417751</v>
      </c>
      <c r="Q965" s="317">
        <v>-1.7227550712639683</v>
      </c>
    </row>
    <row r="966" spans="15:17" x14ac:dyDescent="0.25">
      <c r="O966" s="316">
        <v>962</v>
      </c>
      <c r="P966" s="317">
        <v>58.115267824198874</v>
      </c>
      <c r="Q966" s="317">
        <v>73.593925124689349</v>
      </c>
    </row>
    <row r="967" spans="15:17" x14ac:dyDescent="0.25">
      <c r="O967" s="316">
        <v>963</v>
      </c>
      <c r="P967" s="317">
        <v>58.124384718598584</v>
      </c>
      <c r="Q967" s="317">
        <v>-4.5081151822404522</v>
      </c>
    </row>
    <row r="968" spans="15:17" x14ac:dyDescent="0.25">
      <c r="O968" s="316">
        <v>964</v>
      </c>
      <c r="P968" s="317">
        <v>58.197704656394279</v>
      </c>
      <c r="Q968" s="317">
        <v>39.341850189995597</v>
      </c>
    </row>
    <row r="969" spans="15:17" x14ac:dyDescent="0.25">
      <c r="O969" s="316">
        <v>965</v>
      </c>
      <c r="P969" s="317">
        <v>58.456878092628159</v>
      </c>
      <c r="Q969" s="317">
        <v>47.147883036366601</v>
      </c>
    </row>
    <row r="970" spans="15:17" x14ac:dyDescent="0.25">
      <c r="O970" s="316">
        <v>966</v>
      </c>
      <c r="P970" s="317">
        <v>58.703705608026851</v>
      </c>
      <c r="Q970" s="317">
        <v>55.05803738461924</v>
      </c>
    </row>
    <row r="971" spans="15:17" x14ac:dyDescent="0.25">
      <c r="O971" s="316">
        <v>967</v>
      </c>
      <c r="P971" s="317">
        <v>58.969470926150066</v>
      </c>
      <c r="Q971" s="317">
        <v>56.044364452879364</v>
      </c>
    </row>
    <row r="972" spans="15:17" x14ac:dyDescent="0.25">
      <c r="O972" s="316">
        <v>968</v>
      </c>
      <c r="P972" s="317">
        <v>59.173536656114344</v>
      </c>
      <c r="Q972" s="317">
        <v>-36.478317051148842</v>
      </c>
    </row>
    <row r="973" spans="15:17" x14ac:dyDescent="0.25">
      <c r="O973" s="316">
        <v>969</v>
      </c>
      <c r="P973" s="317">
        <v>59.205920426091403</v>
      </c>
      <c r="Q973" s="317">
        <v>-7.1330634371398318</v>
      </c>
    </row>
    <row r="974" spans="15:17" x14ac:dyDescent="0.25">
      <c r="O974" s="316">
        <v>970</v>
      </c>
      <c r="P974" s="317">
        <v>59.22384199470816</v>
      </c>
      <c r="Q974" s="317">
        <v>60.803279174732737</v>
      </c>
    </row>
    <row r="975" spans="15:17" x14ac:dyDescent="0.25">
      <c r="O975" s="316">
        <v>971</v>
      </c>
      <c r="P975" s="317">
        <v>59.279981864413742</v>
      </c>
      <c r="Q975" s="317">
        <v>48.829339218188665</v>
      </c>
    </row>
    <row r="976" spans="15:17" x14ac:dyDescent="0.25">
      <c r="O976" s="316">
        <v>972</v>
      </c>
      <c r="P976" s="317">
        <v>59.579561461838992</v>
      </c>
      <c r="Q976" s="317">
        <v>65.972175054358672</v>
      </c>
    </row>
    <row r="977" spans="15:17" x14ac:dyDescent="0.25">
      <c r="O977" s="316">
        <v>973</v>
      </c>
      <c r="P977" s="317">
        <v>59.819191589660456</v>
      </c>
      <c r="Q977" s="317">
        <v>47.407614427603612</v>
      </c>
    </row>
    <row r="978" spans="15:17" x14ac:dyDescent="0.25">
      <c r="O978" s="316">
        <v>974</v>
      </c>
      <c r="P978" s="317">
        <v>59.949744605527201</v>
      </c>
      <c r="Q978" s="317">
        <v>39.112679984539426</v>
      </c>
    </row>
    <row r="979" spans="15:17" x14ac:dyDescent="0.25">
      <c r="O979" s="316">
        <v>975</v>
      </c>
      <c r="P979" s="317">
        <v>60.234045200183395</v>
      </c>
      <c r="Q979" s="317">
        <v>19.894812543898166</v>
      </c>
    </row>
    <row r="980" spans="15:17" x14ac:dyDescent="0.25">
      <c r="O980" s="316">
        <v>976</v>
      </c>
      <c r="P980" s="317">
        <v>60.438133202823593</v>
      </c>
      <c r="Q980" s="317">
        <v>48.35373701051752</v>
      </c>
    </row>
    <row r="981" spans="15:17" x14ac:dyDescent="0.25">
      <c r="O981" s="316">
        <v>977</v>
      </c>
      <c r="P981" s="317">
        <v>60.503744706368877</v>
      </c>
      <c r="Q981" s="317">
        <v>60.107443688494889</v>
      </c>
    </row>
    <row r="982" spans="15:17" x14ac:dyDescent="0.25">
      <c r="O982" s="316">
        <v>978</v>
      </c>
      <c r="P982" s="317">
        <v>60.725771164157763</v>
      </c>
      <c r="Q982" s="317">
        <v>10.83580401341694</v>
      </c>
    </row>
    <row r="983" spans="15:17" x14ac:dyDescent="0.25">
      <c r="O983" s="316">
        <v>979</v>
      </c>
      <c r="P983" s="317">
        <v>60.853424240496395</v>
      </c>
      <c r="Q983" s="317">
        <v>53.000519071426936</v>
      </c>
    </row>
    <row r="984" spans="15:17" x14ac:dyDescent="0.25">
      <c r="O984" s="316">
        <v>980</v>
      </c>
      <c r="P984" s="317">
        <v>61.070417550100466</v>
      </c>
      <c r="Q984" s="317">
        <v>78.350491494070496</v>
      </c>
    </row>
    <row r="985" spans="15:17" x14ac:dyDescent="0.25">
      <c r="O985" s="316">
        <v>981</v>
      </c>
      <c r="P985" s="317">
        <v>61.091455708226654</v>
      </c>
      <c r="Q985" s="317">
        <v>36.973637748185318</v>
      </c>
    </row>
    <row r="986" spans="15:17" x14ac:dyDescent="0.25">
      <c r="O986" s="316">
        <v>982</v>
      </c>
      <c r="P986" s="317">
        <v>61.387843020455918</v>
      </c>
      <c r="Q986" s="317">
        <v>82.610898308944215</v>
      </c>
    </row>
    <row r="987" spans="15:17" x14ac:dyDescent="0.25">
      <c r="O987" s="316">
        <v>983</v>
      </c>
      <c r="P987" s="317">
        <v>61.502839890146852</v>
      </c>
      <c r="Q987" s="317">
        <v>36.502601933790196</v>
      </c>
    </row>
    <row r="988" spans="15:17" x14ac:dyDescent="0.25">
      <c r="O988" s="316">
        <v>984</v>
      </c>
      <c r="P988" s="317">
        <v>61.653845078342535</v>
      </c>
      <c r="Q988" s="317">
        <v>59.409641658572298</v>
      </c>
    </row>
    <row r="989" spans="15:17" x14ac:dyDescent="0.25">
      <c r="O989" s="316">
        <v>985</v>
      </c>
      <c r="P989" s="317">
        <v>62.127991590262745</v>
      </c>
      <c r="Q989" s="317">
        <v>28.1723087995748</v>
      </c>
    </row>
    <row r="990" spans="15:17" x14ac:dyDescent="0.25">
      <c r="O990" s="316">
        <v>986</v>
      </c>
      <c r="P990" s="317">
        <v>62.28858041038557</v>
      </c>
      <c r="Q990" s="317">
        <v>37.539139015139263</v>
      </c>
    </row>
    <row r="991" spans="15:17" x14ac:dyDescent="0.25">
      <c r="O991" s="316">
        <v>987</v>
      </c>
      <c r="P991" s="317">
        <v>62.572444114278568</v>
      </c>
      <c r="Q991" s="317">
        <v>61.211385731050306</v>
      </c>
    </row>
    <row r="992" spans="15:17" x14ac:dyDescent="0.25">
      <c r="O992" s="316">
        <v>988</v>
      </c>
      <c r="P992" s="317">
        <v>62.91015111772397</v>
      </c>
      <c r="Q992" s="317">
        <v>31.897866090193947</v>
      </c>
    </row>
    <row r="993" spans="15:17" x14ac:dyDescent="0.25">
      <c r="O993" s="316">
        <v>989</v>
      </c>
      <c r="P993" s="317">
        <v>63.046740886038975</v>
      </c>
      <c r="Q993" s="317">
        <v>-41.990434996848649</v>
      </c>
    </row>
    <row r="994" spans="15:17" x14ac:dyDescent="0.25">
      <c r="O994" s="316">
        <v>990</v>
      </c>
      <c r="P994" s="317">
        <v>63.807962596435104</v>
      </c>
      <c r="Q994" s="317">
        <v>24.374812543898184</v>
      </c>
    </row>
    <row r="995" spans="15:17" x14ac:dyDescent="0.25">
      <c r="O995" s="316">
        <v>991</v>
      </c>
      <c r="P995" s="317">
        <v>64.839633874328072</v>
      </c>
      <c r="Q995" s="317">
        <v>28.054126497111668</v>
      </c>
    </row>
    <row r="996" spans="15:17" x14ac:dyDescent="0.25">
      <c r="O996" s="316">
        <v>992</v>
      </c>
      <c r="P996" s="317">
        <v>66.935580005653364</v>
      </c>
      <c r="Q996" s="317">
        <v>9.6929998248146951</v>
      </c>
    </row>
    <row r="997" spans="15:17" x14ac:dyDescent="0.25">
      <c r="O997" s="316">
        <v>993</v>
      </c>
      <c r="P997" s="317">
        <v>67.005630918961174</v>
      </c>
      <c r="Q997" s="317">
        <v>30.779011338922007</v>
      </c>
    </row>
    <row r="998" spans="15:17" x14ac:dyDescent="0.25">
      <c r="O998" s="316">
        <v>994</v>
      </c>
      <c r="P998" s="317">
        <v>67.379003885433804</v>
      </c>
      <c r="Q998" s="317">
        <v>36.052168864567022</v>
      </c>
    </row>
    <row r="999" spans="15:17" x14ac:dyDescent="0.25">
      <c r="O999" s="316">
        <v>995</v>
      </c>
      <c r="P999" s="317">
        <v>67.98553764509235</v>
      </c>
      <c r="Q999" s="317">
        <v>68.876096996459125</v>
      </c>
    </row>
    <row r="1000" spans="15:17" x14ac:dyDescent="0.25">
      <c r="O1000" s="316">
        <v>996</v>
      </c>
      <c r="P1000" s="317">
        <v>69.135761299552627</v>
      </c>
      <c r="Q1000" s="317">
        <v>-28.93667306934325</v>
      </c>
    </row>
    <row r="1001" spans="15:17" x14ac:dyDescent="0.25">
      <c r="O1001" s="316">
        <v>997</v>
      </c>
      <c r="P1001" s="317">
        <v>70.987215389956688</v>
      </c>
      <c r="Q1001" s="317">
        <v>49.582511762349085</v>
      </c>
    </row>
    <row r="1002" spans="15:17" x14ac:dyDescent="0.25">
      <c r="O1002" s="316">
        <v>998</v>
      </c>
      <c r="P1002" s="317">
        <v>71.238406489376459</v>
      </c>
      <c r="Q1002" s="317">
        <v>10.128671392300973</v>
      </c>
    </row>
    <row r="1003" spans="15:17" x14ac:dyDescent="0.25">
      <c r="O1003" s="316">
        <v>999</v>
      </c>
      <c r="P1003" s="317">
        <v>71.711000940694277</v>
      </c>
      <c r="Q1003" s="317">
        <v>17.331756119503776</v>
      </c>
    </row>
    <row r="1004" spans="15:17" x14ac:dyDescent="0.25">
      <c r="O1004" s="316">
        <v>1000</v>
      </c>
      <c r="P1004" s="317">
        <v>73.16645585963353</v>
      </c>
      <c r="Q1004" s="317">
        <v>76.998161171107455</v>
      </c>
    </row>
  </sheetData>
  <mergeCells count="1">
    <mergeCell ref="B4:J4"/>
  </mergeCells>
  <hyperlinks>
    <hyperlink ref="N1" location="'Navigation &amp; Instructions'!A1" display="Navigation" xr:uid="{00000000-0004-0000-0700-000000000000}"/>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Q977"/>
  <sheetViews>
    <sheetView showGridLines="0" zoomScaleNormal="100" workbookViewId="0">
      <selection activeCell="N1" sqref="N1"/>
    </sheetView>
  </sheetViews>
  <sheetFormatPr defaultColWidth="8.85546875" defaultRowHeight="15" x14ac:dyDescent="0.25"/>
  <cols>
    <col min="1" max="1" width="4.28515625" customWidth="1"/>
    <col min="2" max="2" width="21.28515625" style="1" customWidth="1"/>
    <col min="3" max="3" width="16.28515625" style="1" customWidth="1"/>
    <col min="4" max="4" width="28.140625" style="1" customWidth="1"/>
    <col min="5" max="12" width="9.7109375" customWidth="1"/>
    <col min="13" max="13" width="12" customWidth="1"/>
    <col min="14" max="14" width="9.85546875" customWidth="1"/>
    <col min="15" max="17" width="15.28515625" customWidth="1"/>
  </cols>
  <sheetData>
    <row r="1" spans="2:17" ht="21" customHeight="1" x14ac:dyDescent="0.25">
      <c r="B1" s="202" t="s">
        <v>490</v>
      </c>
      <c r="N1" s="304" t="s">
        <v>542</v>
      </c>
    </row>
    <row r="2" spans="2:17" ht="13.5" customHeight="1" x14ac:dyDescent="0.25"/>
    <row r="3" spans="2:17" x14ac:dyDescent="0.25">
      <c r="B3" s="322" t="s">
        <v>388</v>
      </c>
      <c r="C3" s="322"/>
      <c r="D3" s="322"/>
      <c r="E3" s="322"/>
      <c r="F3" s="322"/>
      <c r="G3" s="322"/>
      <c r="H3" s="322"/>
      <c r="I3" s="322"/>
      <c r="J3" s="322"/>
      <c r="O3" s="2"/>
      <c r="P3" s="2"/>
      <c r="Q3" s="2"/>
    </row>
    <row r="4" spans="2:17" ht="9" customHeight="1" thickBot="1" x14ac:dyDescent="0.3">
      <c r="B4" s="3"/>
      <c r="C4" s="3"/>
      <c r="D4" s="3"/>
      <c r="E4" s="3"/>
      <c r="F4" s="3"/>
      <c r="G4" s="3"/>
      <c r="H4" s="3"/>
      <c r="I4" s="3"/>
      <c r="J4" s="3"/>
      <c r="O4" s="2"/>
      <c r="P4" s="2"/>
      <c r="Q4" s="2"/>
    </row>
    <row r="5" spans="2:17" ht="13.9" customHeight="1" x14ac:dyDescent="0.25">
      <c r="B5" s="323" t="s">
        <v>389</v>
      </c>
      <c r="C5" s="194" t="s">
        <v>390</v>
      </c>
      <c r="D5" s="3"/>
      <c r="E5" s="3"/>
      <c r="F5" s="3"/>
      <c r="G5" s="3"/>
      <c r="H5" s="3"/>
      <c r="I5" s="3"/>
      <c r="J5" s="3"/>
      <c r="O5" s="2"/>
      <c r="P5" s="2"/>
      <c r="Q5" s="2"/>
    </row>
    <row r="6" spans="2:17" ht="13.9" customHeight="1" thickBot="1" x14ac:dyDescent="0.3">
      <c r="B6" s="324"/>
      <c r="C6" s="195" t="s">
        <v>391</v>
      </c>
      <c r="D6" s="3"/>
      <c r="E6" s="3"/>
      <c r="F6" s="3"/>
      <c r="G6" s="3"/>
      <c r="H6" s="3"/>
      <c r="I6" s="3"/>
      <c r="J6" s="3"/>
      <c r="O6" s="2"/>
      <c r="P6" s="2"/>
      <c r="Q6" s="2"/>
    </row>
    <row r="7" spans="2:17" ht="13.9" customHeight="1" thickBot="1" x14ac:dyDescent="0.3">
      <c r="B7" s="196" t="s">
        <v>392</v>
      </c>
      <c r="C7" s="197">
        <v>5</v>
      </c>
      <c r="D7" s="3"/>
      <c r="E7" s="3"/>
      <c r="F7" s="3"/>
      <c r="G7" s="3"/>
      <c r="H7" s="3"/>
      <c r="I7" s="3"/>
      <c r="J7" s="3"/>
      <c r="O7" s="2"/>
      <c r="P7" s="2"/>
      <c r="Q7" s="2"/>
    </row>
    <row r="8" spans="2:17" ht="13.9" customHeight="1" thickBot="1" x14ac:dyDescent="0.3">
      <c r="B8" s="196" t="s">
        <v>393</v>
      </c>
      <c r="C8" s="197">
        <v>2</v>
      </c>
      <c r="D8" s="3"/>
      <c r="E8" s="3"/>
      <c r="F8" s="3"/>
      <c r="G8" s="3"/>
      <c r="H8" s="3"/>
      <c r="I8" s="3"/>
      <c r="J8" s="3"/>
      <c r="O8" s="2"/>
      <c r="P8" s="2"/>
      <c r="Q8" s="2"/>
    </row>
    <row r="9" spans="2:17" ht="13.9" customHeight="1" thickBot="1" x14ac:dyDescent="0.3">
      <c r="B9" s="196" t="s">
        <v>394</v>
      </c>
      <c r="C9" s="197">
        <v>4</v>
      </c>
      <c r="D9" s="3"/>
      <c r="E9" s="3"/>
      <c r="F9" s="3"/>
      <c r="G9" s="3"/>
      <c r="H9" s="3"/>
      <c r="I9" s="3"/>
      <c r="J9" s="3"/>
      <c r="O9" s="2"/>
      <c r="P9" s="2"/>
      <c r="Q9" s="2"/>
    </row>
    <row r="10" spans="2:17" ht="13.9" customHeight="1" thickBot="1" x14ac:dyDescent="0.3">
      <c r="B10" s="196" t="s">
        <v>395</v>
      </c>
      <c r="C10" s="197">
        <v>2.5</v>
      </c>
      <c r="D10" s="3"/>
      <c r="E10" s="3"/>
      <c r="F10" s="3"/>
      <c r="G10" s="3"/>
      <c r="H10" s="3"/>
      <c r="I10" s="3"/>
      <c r="J10" s="3"/>
      <c r="O10" s="2"/>
      <c r="P10" s="2"/>
      <c r="Q10" s="2"/>
    </row>
    <row r="11" spans="2:17" ht="13.9" customHeight="1" thickBot="1" x14ac:dyDescent="0.3">
      <c r="B11" s="196" t="s">
        <v>396</v>
      </c>
      <c r="C11" s="197">
        <v>15</v>
      </c>
      <c r="D11" s="3"/>
      <c r="E11" s="3"/>
      <c r="F11" s="3"/>
      <c r="G11" s="3"/>
      <c r="H11" s="3"/>
      <c r="I11" s="3"/>
      <c r="J11" s="3"/>
      <c r="O11" s="2"/>
      <c r="P11" s="2"/>
      <c r="Q11" s="2"/>
    </row>
    <row r="12" spans="2:17" ht="15.75" x14ac:dyDescent="0.25">
      <c r="B12" s="3"/>
      <c r="C12" s="3"/>
      <c r="D12" s="3"/>
      <c r="E12" s="3"/>
      <c r="F12" s="3"/>
      <c r="G12" s="3"/>
      <c r="H12" s="3"/>
      <c r="I12" s="3"/>
      <c r="J12" s="3"/>
      <c r="O12" s="2"/>
      <c r="P12" s="2"/>
      <c r="Q12" s="2"/>
    </row>
    <row r="13" spans="2:17" ht="16.5" x14ac:dyDescent="0.35">
      <c r="B13" s="322" t="s">
        <v>543</v>
      </c>
      <c r="C13" s="322"/>
      <c r="D13" s="322"/>
      <c r="E13" s="322"/>
      <c r="F13" s="322"/>
      <c r="G13" s="322"/>
      <c r="H13" s="322"/>
      <c r="I13" s="322"/>
      <c r="J13" s="322"/>
      <c r="O13" s="2"/>
      <c r="P13" s="2"/>
      <c r="Q13" s="2"/>
    </row>
    <row r="14" spans="2:17" x14ac:dyDescent="0.25">
      <c r="O14" s="1"/>
      <c r="P14" s="4"/>
      <c r="Q14" s="4"/>
    </row>
    <row r="15" spans="2:17" x14ac:dyDescent="0.25">
      <c r="B15" s="231" t="s">
        <v>486</v>
      </c>
      <c r="C15" s="5"/>
      <c r="D15"/>
      <c r="O15" s="1"/>
      <c r="P15" s="4"/>
      <c r="Q15" s="4"/>
    </row>
    <row r="16" spans="2:17" x14ac:dyDescent="0.25">
      <c r="B16" s="281" t="s">
        <v>487</v>
      </c>
      <c r="C16" s="190"/>
      <c r="D16" s="256"/>
      <c r="E16" s="192"/>
      <c r="F16" s="192"/>
      <c r="G16" s="192"/>
      <c r="H16" s="192"/>
      <c r="I16" s="192"/>
      <c r="J16" s="192"/>
      <c r="K16" s="192"/>
      <c r="L16" s="192"/>
      <c r="M16" s="193"/>
      <c r="O16" s="1"/>
      <c r="P16" s="4"/>
      <c r="Q16" s="4"/>
    </row>
    <row r="17" spans="2:17" x14ac:dyDescent="0.25">
      <c r="B17" s="8"/>
      <c r="C17" s="11"/>
      <c r="D17" s="6"/>
      <c r="E17" s="6"/>
      <c r="F17" s="6"/>
      <c r="G17" s="6"/>
      <c r="H17" s="6"/>
      <c r="I17" s="6"/>
      <c r="J17" s="6"/>
      <c r="K17" s="6"/>
      <c r="L17" s="6"/>
      <c r="M17" s="7"/>
      <c r="O17" s="1"/>
      <c r="P17" s="4"/>
      <c r="Q17" s="4"/>
    </row>
    <row r="18" spans="2:17" x14ac:dyDescent="0.25">
      <c r="B18" s="257" t="s">
        <v>488</v>
      </c>
      <c r="C18" s="11"/>
      <c r="D18" s="6"/>
      <c r="E18" s="6"/>
      <c r="F18" s="6"/>
      <c r="G18" s="6"/>
      <c r="H18" s="6"/>
      <c r="I18" s="6"/>
      <c r="J18" s="6"/>
      <c r="K18" s="6"/>
      <c r="L18" s="6"/>
      <c r="M18" s="7"/>
      <c r="O18" s="1"/>
      <c r="P18" s="4"/>
      <c r="Q18" s="4"/>
    </row>
    <row r="19" spans="2:17" x14ac:dyDescent="0.25">
      <c r="B19" s="8"/>
      <c r="C19" s="11"/>
      <c r="D19" s="6"/>
      <c r="E19" s="6"/>
      <c r="F19" s="6"/>
      <c r="G19" s="6"/>
      <c r="H19" s="6"/>
      <c r="I19" s="6"/>
      <c r="J19" s="6"/>
      <c r="K19" s="6"/>
      <c r="L19" s="6"/>
      <c r="M19" s="7"/>
      <c r="O19" s="1"/>
      <c r="P19" s="4"/>
      <c r="Q19" s="4"/>
    </row>
    <row r="20" spans="2:17" x14ac:dyDescent="0.25">
      <c r="B20" s="8"/>
      <c r="C20" s="11"/>
      <c r="D20" s="6"/>
      <c r="E20" s="6"/>
      <c r="F20" s="6"/>
      <c r="G20" s="11"/>
      <c r="H20" s="6"/>
      <c r="I20" s="6"/>
      <c r="J20" s="6"/>
      <c r="K20" s="6"/>
      <c r="L20" s="6"/>
      <c r="M20" s="7"/>
      <c r="O20" s="1"/>
      <c r="P20" s="4"/>
      <c r="Q20" s="4"/>
    </row>
    <row r="21" spans="2:17" x14ac:dyDescent="0.25">
      <c r="B21" s="8"/>
      <c r="C21" s="11"/>
      <c r="D21" s="6"/>
      <c r="E21" s="6"/>
      <c r="F21" s="6"/>
      <c r="G21" s="6"/>
      <c r="H21" s="6"/>
      <c r="I21" s="6"/>
      <c r="J21" s="6"/>
      <c r="K21" s="6"/>
      <c r="L21" s="6"/>
      <c r="M21" s="7"/>
      <c r="O21" s="1"/>
      <c r="P21" s="4"/>
      <c r="Q21" s="4"/>
    </row>
    <row r="22" spans="2:17" x14ac:dyDescent="0.25">
      <c r="B22" s="8"/>
      <c r="C22" s="11"/>
      <c r="D22" s="6"/>
      <c r="E22" s="6"/>
      <c r="F22" s="6"/>
      <c r="G22" s="6"/>
      <c r="H22" s="6"/>
      <c r="I22" s="6"/>
      <c r="J22" s="6"/>
      <c r="K22" s="6"/>
      <c r="L22" s="6"/>
      <c r="M22" s="7"/>
      <c r="O22" s="1"/>
      <c r="P22" s="4"/>
      <c r="Q22" s="4"/>
    </row>
    <row r="23" spans="2:17" x14ac:dyDescent="0.25">
      <c r="B23" s="8"/>
      <c r="C23" s="11"/>
      <c r="D23" s="6"/>
      <c r="E23" s="6"/>
      <c r="F23" s="6"/>
      <c r="G23" s="6"/>
      <c r="H23" s="6"/>
      <c r="I23" s="6"/>
      <c r="J23" s="6"/>
      <c r="K23" s="6"/>
      <c r="L23" s="6"/>
      <c r="M23" s="7"/>
      <c r="O23" s="1"/>
      <c r="P23" s="4"/>
      <c r="Q23" s="4"/>
    </row>
    <row r="24" spans="2:17" x14ac:dyDescent="0.25">
      <c r="B24" s="8"/>
      <c r="C24" s="11"/>
      <c r="D24" s="6"/>
      <c r="E24" s="6"/>
      <c r="F24" s="6"/>
      <c r="G24" s="6"/>
      <c r="H24" s="6"/>
      <c r="I24" s="6"/>
      <c r="J24" s="6"/>
      <c r="K24" s="6"/>
      <c r="L24" s="6"/>
      <c r="M24" s="7"/>
      <c r="O24" s="1"/>
      <c r="P24" s="4"/>
      <c r="Q24" s="4"/>
    </row>
    <row r="25" spans="2:17" x14ac:dyDescent="0.25">
      <c r="B25" s="8"/>
      <c r="C25" s="11"/>
      <c r="D25" s="6"/>
      <c r="E25" s="6"/>
      <c r="F25" s="6"/>
      <c r="G25" s="6"/>
      <c r="H25" s="6"/>
      <c r="I25" s="6"/>
      <c r="J25" s="6"/>
      <c r="K25" s="6"/>
      <c r="L25" s="6"/>
      <c r="M25" s="7"/>
      <c r="O25" s="1"/>
      <c r="P25" s="4"/>
      <c r="Q25" s="4"/>
    </row>
    <row r="26" spans="2:17" x14ac:dyDescent="0.25">
      <c r="B26" s="8"/>
      <c r="C26" s="11"/>
      <c r="D26" s="6"/>
      <c r="E26" s="6"/>
      <c r="F26" s="6"/>
      <c r="G26" s="6"/>
      <c r="H26" s="6"/>
      <c r="I26" s="6"/>
      <c r="J26" s="6"/>
      <c r="K26" s="6"/>
      <c r="L26" s="6"/>
      <c r="M26" s="7"/>
      <c r="O26" s="1"/>
      <c r="P26" s="4"/>
      <c r="Q26" s="4"/>
    </row>
    <row r="27" spans="2:17" x14ac:dyDescent="0.25">
      <c r="B27" s="9"/>
      <c r="C27" s="12"/>
      <c r="D27" s="10"/>
      <c r="E27" s="10"/>
      <c r="F27" s="10"/>
      <c r="G27" s="10"/>
      <c r="H27" s="10"/>
      <c r="I27" s="10"/>
      <c r="J27" s="10"/>
      <c r="K27" s="10"/>
      <c r="L27" s="10"/>
      <c r="M27" s="13"/>
      <c r="O27" s="1"/>
      <c r="P27" s="4"/>
      <c r="Q27" s="4"/>
    </row>
    <row r="28" spans="2:17" x14ac:dyDescent="0.25">
      <c r="B28"/>
      <c r="C28" s="14"/>
      <c r="D28"/>
      <c r="O28" s="1"/>
      <c r="P28" s="4"/>
      <c r="Q28" s="4"/>
    </row>
    <row r="29" spans="2:17" x14ac:dyDescent="0.25">
      <c r="B29" s="231" t="s">
        <v>397</v>
      </c>
      <c r="C29" s="5"/>
      <c r="D29"/>
      <c r="O29" s="1"/>
      <c r="P29" s="4"/>
      <c r="Q29" s="4"/>
    </row>
    <row r="30" spans="2:17" x14ac:dyDescent="0.25">
      <c r="B30" s="281" t="s">
        <v>489</v>
      </c>
      <c r="C30" s="190"/>
      <c r="D30" s="256"/>
      <c r="E30" s="192"/>
      <c r="F30" s="192"/>
      <c r="G30" s="192"/>
      <c r="H30" s="192"/>
      <c r="I30" s="192"/>
      <c r="J30" s="192"/>
      <c r="K30" s="192"/>
      <c r="L30" s="192"/>
      <c r="M30" s="193"/>
      <c r="O30" s="1"/>
      <c r="P30" s="4"/>
      <c r="Q30" s="4"/>
    </row>
    <row r="31" spans="2:17" x14ac:dyDescent="0.25">
      <c r="B31" s="8"/>
      <c r="C31" s="11"/>
      <c r="D31" s="6"/>
      <c r="E31" s="6"/>
      <c r="F31" s="6"/>
      <c r="G31" s="6"/>
      <c r="H31" s="6"/>
      <c r="I31" s="6"/>
      <c r="J31" s="6"/>
      <c r="K31" s="6"/>
      <c r="L31" s="6"/>
      <c r="M31" s="7"/>
      <c r="O31" s="1"/>
      <c r="P31" s="4"/>
      <c r="Q31" s="4"/>
    </row>
    <row r="32" spans="2:17" x14ac:dyDescent="0.25">
      <c r="B32" s="257" t="s">
        <v>488</v>
      </c>
      <c r="C32" s="11"/>
      <c r="D32" s="6"/>
      <c r="E32" s="6"/>
      <c r="F32" s="6"/>
      <c r="G32" s="6"/>
      <c r="H32" s="6"/>
      <c r="I32" s="6"/>
      <c r="J32" s="6"/>
      <c r="K32" s="6"/>
      <c r="L32" s="6"/>
      <c r="M32" s="7"/>
      <c r="O32" s="1"/>
      <c r="P32" s="4"/>
      <c r="Q32" s="4"/>
    </row>
    <row r="33" spans="2:17" x14ac:dyDescent="0.25">
      <c r="B33" s="8"/>
      <c r="C33" s="11"/>
      <c r="D33" s="6"/>
      <c r="E33" s="6"/>
      <c r="F33" s="6"/>
      <c r="G33" s="6"/>
      <c r="H33" s="6"/>
      <c r="I33" s="6"/>
      <c r="J33" s="6"/>
      <c r="K33" s="6"/>
      <c r="L33" s="6"/>
      <c r="M33" s="7"/>
      <c r="O33" s="1"/>
      <c r="P33" s="4"/>
      <c r="Q33" s="4"/>
    </row>
    <row r="34" spans="2:17" x14ac:dyDescent="0.25">
      <c r="B34" s="8"/>
      <c r="C34" s="11"/>
      <c r="D34" s="6"/>
      <c r="E34" s="6"/>
      <c r="F34" s="6"/>
      <c r="G34" s="11"/>
      <c r="H34" s="6"/>
      <c r="I34" s="6"/>
      <c r="J34" s="6"/>
      <c r="K34" s="6"/>
      <c r="L34" s="6"/>
      <c r="M34" s="7"/>
      <c r="O34" s="1"/>
      <c r="P34" s="4"/>
      <c r="Q34" s="4"/>
    </row>
    <row r="35" spans="2:17" x14ac:dyDescent="0.25">
      <c r="B35" s="8"/>
      <c r="C35" s="11"/>
      <c r="D35" s="6"/>
      <c r="E35" s="6"/>
      <c r="F35" s="6"/>
      <c r="G35" s="6"/>
      <c r="H35" s="6"/>
      <c r="I35" s="6"/>
      <c r="J35" s="6"/>
      <c r="K35" s="6"/>
      <c r="L35" s="6"/>
      <c r="M35" s="7"/>
      <c r="O35" s="1"/>
      <c r="P35" s="4"/>
      <c r="Q35" s="4"/>
    </row>
    <row r="36" spans="2:17" x14ac:dyDescent="0.25">
      <c r="B36" s="8"/>
      <c r="C36" s="11"/>
      <c r="D36" s="6"/>
      <c r="E36" s="6"/>
      <c r="F36" s="6"/>
      <c r="G36" s="6"/>
      <c r="H36" s="6"/>
      <c r="I36" s="6"/>
      <c r="J36" s="6"/>
      <c r="K36" s="6"/>
      <c r="L36" s="6"/>
      <c r="M36" s="7"/>
      <c r="O36" s="1"/>
      <c r="P36" s="4"/>
      <c r="Q36" s="4"/>
    </row>
    <row r="37" spans="2:17" x14ac:dyDescent="0.25">
      <c r="B37" s="8"/>
      <c r="C37" s="11"/>
      <c r="D37" s="6"/>
      <c r="E37" s="6"/>
      <c r="F37" s="6"/>
      <c r="G37" s="6"/>
      <c r="H37" s="6"/>
      <c r="I37" s="6"/>
      <c r="J37" s="6"/>
      <c r="K37" s="6"/>
      <c r="L37" s="6"/>
      <c r="M37" s="7"/>
      <c r="O37" s="1"/>
      <c r="P37" s="4"/>
      <c r="Q37" s="4"/>
    </row>
    <row r="38" spans="2:17" x14ac:dyDescent="0.25">
      <c r="B38" s="8"/>
      <c r="C38" s="11"/>
      <c r="D38" s="6"/>
      <c r="E38" s="6"/>
      <c r="F38" s="6"/>
      <c r="G38" s="6"/>
      <c r="H38" s="6"/>
      <c r="I38" s="6"/>
      <c r="J38" s="6"/>
      <c r="K38" s="6"/>
      <c r="L38" s="6"/>
      <c r="M38" s="7"/>
      <c r="O38" s="1"/>
      <c r="P38" s="4"/>
      <c r="Q38" s="4"/>
    </row>
    <row r="39" spans="2:17" x14ac:dyDescent="0.25">
      <c r="B39" s="8"/>
      <c r="C39" s="11"/>
      <c r="D39" s="6"/>
      <c r="E39" s="6"/>
      <c r="F39" s="6"/>
      <c r="G39" s="6"/>
      <c r="H39" s="6"/>
      <c r="I39" s="6"/>
      <c r="J39" s="6"/>
      <c r="K39" s="6"/>
      <c r="L39" s="6"/>
      <c r="M39" s="7"/>
      <c r="O39" s="1"/>
      <c r="P39" s="4"/>
      <c r="Q39" s="4"/>
    </row>
    <row r="40" spans="2:17" x14ac:dyDescent="0.25">
      <c r="B40" s="8"/>
      <c r="C40" s="11"/>
      <c r="D40" s="6"/>
      <c r="E40" s="6"/>
      <c r="F40" s="6"/>
      <c r="G40" s="6"/>
      <c r="H40" s="6"/>
      <c r="I40" s="6"/>
      <c r="J40" s="6"/>
      <c r="K40" s="6"/>
      <c r="L40" s="6"/>
      <c r="M40" s="7"/>
      <c r="O40" s="1"/>
      <c r="P40" s="4"/>
      <c r="Q40" s="4"/>
    </row>
    <row r="41" spans="2:17" x14ac:dyDescent="0.25">
      <c r="B41" s="9"/>
      <c r="C41" s="12"/>
      <c r="D41" s="10"/>
      <c r="E41" s="10"/>
      <c r="F41" s="10"/>
      <c r="G41" s="10"/>
      <c r="H41" s="10"/>
      <c r="I41" s="10"/>
      <c r="J41" s="10"/>
      <c r="K41" s="10"/>
      <c r="L41" s="10"/>
      <c r="M41" s="13"/>
      <c r="O41" s="1"/>
      <c r="P41" s="4"/>
      <c r="Q41" s="4"/>
    </row>
    <row r="42" spans="2:17" x14ac:dyDescent="0.25">
      <c r="O42" s="1"/>
      <c r="P42" s="4"/>
      <c r="Q42" s="4"/>
    </row>
    <row r="43" spans="2:17" x14ac:dyDescent="0.25">
      <c r="O43" s="1"/>
      <c r="P43" s="4"/>
      <c r="Q43" s="4"/>
    </row>
    <row r="44" spans="2:17" x14ac:dyDescent="0.25">
      <c r="O44" s="1"/>
      <c r="P44" s="4"/>
      <c r="Q44" s="4"/>
    </row>
    <row r="45" spans="2:17" x14ac:dyDescent="0.25">
      <c r="O45" s="1"/>
      <c r="P45" s="4"/>
      <c r="Q45" s="4"/>
    </row>
    <row r="46" spans="2:17" x14ac:dyDescent="0.25">
      <c r="O46" s="1"/>
      <c r="P46" s="4"/>
      <c r="Q46" s="4"/>
    </row>
    <row r="47" spans="2:17" x14ac:dyDescent="0.25">
      <c r="O47" s="1"/>
      <c r="P47" s="4"/>
      <c r="Q47" s="4"/>
    </row>
    <row r="48" spans="2:17" x14ac:dyDescent="0.25">
      <c r="O48" s="1"/>
      <c r="P48" s="4"/>
      <c r="Q48" s="4"/>
    </row>
    <row r="49" spans="15:17" x14ac:dyDescent="0.25">
      <c r="O49" s="1"/>
      <c r="P49" s="4"/>
      <c r="Q49" s="4"/>
    </row>
    <row r="50" spans="15:17" x14ac:dyDescent="0.25">
      <c r="O50" s="1"/>
      <c r="P50" s="4"/>
      <c r="Q50" s="4"/>
    </row>
    <row r="51" spans="15:17" x14ac:dyDescent="0.25">
      <c r="O51" s="1"/>
      <c r="P51" s="4"/>
      <c r="Q51" s="4"/>
    </row>
    <row r="52" spans="15:17" x14ac:dyDescent="0.25">
      <c r="O52" s="1"/>
      <c r="P52" s="4"/>
      <c r="Q52" s="4"/>
    </row>
    <row r="53" spans="15:17" x14ac:dyDescent="0.25">
      <c r="O53" s="1"/>
      <c r="P53" s="4"/>
      <c r="Q53" s="4"/>
    </row>
    <row r="54" spans="15:17" x14ac:dyDescent="0.25">
      <c r="O54" s="1"/>
      <c r="P54" s="4"/>
      <c r="Q54" s="4"/>
    </row>
    <row r="55" spans="15:17" x14ac:dyDescent="0.25">
      <c r="O55" s="1"/>
      <c r="P55" s="4"/>
      <c r="Q55" s="4"/>
    </row>
    <row r="56" spans="15:17" x14ac:dyDescent="0.25">
      <c r="O56" s="1"/>
      <c r="P56" s="4"/>
      <c r="Q56" s="4"/>
    </row>
    <row r="57" spans="15:17" x14ac:dyDescent="0.25">
      <c r="O57" s="1"/>
      <c r="P57" s="4"/>
      <c r="Q57" s="4"/>
    </row>
    <row r="58" spans="15:17" x14ac:dyDescent="0.25">
      <c r="O58" s="1"/>
      <c r="P58" s="4"/>
      <c r="Q58" s="4"/>
    </row>
    <row r="59" spans="15:17" x14ac:dyDescent="0.25">
      <c r="O59" s="1"/>
      <c r="P59" s="4"/>
      <c r="Q59" s="4"/>
    </row>
    <row r="60" spans="15:17" x14ac:dyDescent="0.25">
      <c r="O60" s="1"/>
      <c r="P60" s="4"/>
      <c r="Q60" s="4"/>
    </row>
    <row r="61" spans="15:17" x14ac:dyDescent="0.25">
      <c r="O61" s="1"/>
      <c r="P61" s="4"/>
      <c r="Q61" s="4"/>
    </row>
    <row r="62" spans="15:17" x14ac:dyDescent="0.25">
      <c r="O62" s="1"/>
      <c r="P62" s="4"/>
      <c r="Q62" s="4"/>
    </row>
    <row r="63" spans="15:17" x14ac:dyDescent="0.25">
      <c r="O63" s="1"/>
      <c r="P63" s="4"/>
      <c r="Q63" s="4"/>
    </row>
    <row r="64" spans="15:17" x14ac:dyDescent="0.25">
      <c r="O64" s="1"/>
      <c r="P64" s="4"/>
      <c r="Q64" s="4"/>
    </row>
    <row r="65" spans="15:17" x14ac:dyDescent="0.25">
      <c r="O65" s="1"/>
      <c r="P65" s="4"/>
      <c r="Q65" s="4"/>
    </row>
    <row r="66" spans="15:17" x14ac:dyDescent="0.25">
      <c r="O66" s="1"/>
      <c r="P66" s="4"/>
      <c r="Q66" s="4"/>
    </row>
    <row r="67" spans="15:17" x14ac:dyDescent="0.25">
      <c r="O67" s="1"/>
      <c r="P67" s="4"/>
      <c r="Q67" s="4"/>
    </row>
    <row r="68" spans="15:17" x14ac:dyDescent="0.25">
      <c r="O68" s="1"/>
      <c r="P68" s="4"/>
      <c r="Q68" s="4"/>
    </row>
    <row r="69" spans="15:17" x14ac:dyDescent="0.25">
      <c r="O69" s="1"/>
      <c r="P69" s="4"/>
      <c r="Q69" s="4"/>
    </row>
    <row r="70" spans="15:17" x14ac:dyDescent="0.25">
      <c r="O70" s="1"/>
      <c r="P70" s="4"/>
      <c r="Q70" s="4"/>
    </row>
    <row r="71" spans="15:17" x14ac:dyDescent="0.25">
      <c r="O71" s="1"/>
      <c r="P71" s="4"/>
      <c r="Q71" s="4"/>
    </row>
    <row r="72" spans="15:17" x14ac:dyDescent="0.25">
      <c r="O72" s="1"/>
      <c r="P72" s="4"/>
      <c r="Q72" s="4"/>
    </row>
    <row r="73" spans="15:17" x14ac:dyDescent="0.25">
      <c r="O73" s="1"/>
      <c r="P73" s="4"/>
      <c r="Q73" s="4"/>
    </row>
    <row r="74" spans="15:17" x14ac:dyDescent="0.25">
      <c r="O74" s="1"/>
      <c r="P74" s="4"/>
      <c r="Q74" s="4"/>
    </row>
    <row r="75" spans="15:17" x14ac:dyDescent="0.25">
      <c r="O75" s="1"/>
      <c r="P75" s="4"/>
      <c r="Q75" s="4"/>
    </row>
    <row r="76" spans="15:17" x14ac:dyDescent="0.25">
      <c r="O76" s="1"/>
      <c r="P76" s="4"/>
      <c r="Q76" s="4"/>
    </row>
    <row r="77" spans="15:17" x14ac:dyDescent="0.25">
      <c r="O77" s="1"/>
      <c r="P77" s="4"/>
      <c r="Q77" s="4"/>
    </row>
    <row r="78" spans="15:17" x14ac:dyDescent="0.25">
      <c r="O78" s="1"/>
      <c r="P78" s="4"/>
      <c r="Q78" s="4"/>
    </row>
    <row r="79" spans="15:17" x14ac:dyDescent="0.25">
      <c r="O79" s="1"/>
      <c r="P79" s="4"/>
      <c r="Q79" s="4"/>
    </row>
    <row r="80" spans="15:17" x14ac:dyDescent="0.25">
      <c r="O80" s="1"/>
      <c r="P80" s="4"/>
      <c r="Q80" s="4"/>
    </row>
    <row r="81" spans="15:17" x14ac:dyDescent="0.25">
      <c r="O81" s="1"/>
      <c r="P81" s="4"/>
      <c r="Q81" s="4"/>
    </row>
    <row r="82" spans="15:17" x14ac:dyDescent="0.25">
      <c r="O82" s="1"/>
      <c r="P82" s="4"/>
      <c r="Q82" s="4"/>
    </row>
    <row r="83" spans="15:17" x14ac:dyDescent="0.25">
      <c r="O83" s="1"/>
      <c r="P83" s="4"/>
      <c r="Q83" s="4"/>
    </row>
    <row r="84" spans="15:17" x14ac:dyDescent="0.25">
      <c r="O84" s="1"/>
      <c r="P84" s="4"/>
      <c r="Q84" s="4"/>
    </row>
    <row r="85" spans="15:17" x14ac:dyDescent="0.25">
      <c r="O85" s="1"/>
      <c r="P85" s="4"/>
      <c r="Q85" s="4"/>
    </row>
    <row r="86" spans="15:17" x14ac:dyDescent="0.25">
      <c r="O86" s="1"/>
      <c r="P86" s="4"/>
      <c r="Q86" s="4"/>
    </row>
    <row r="87" spans="15:17" x14ac:dyDescent="0.25">
      <c r="O87" s="1"/>
      <c r="P87" s="4"/>
      <c r="Q87" s="4"/>
    </row>
    <row r="88" spans="15:17" x14ac:dyDescent="0.25">
      <c r="O88" s="1"/>
      <c r="P88" s="4"/>
      <c r="Q88" s="4"/>
    </row>
    <row r="89" spans="15:17" x14ac:dyDescent="0.25">
      <c r="O89" s="1"/>
      <c r="P89" s="4"/>
      <c r="Q89" s="4"/>
    </row>
    <row r="90" spans="15:17" x14ac:dyDescent="0.25">
      <c r="O90" s="1"/>
      <c r="P90" s="4"/>
      <c r="Q90" s="4"/>
    </row>
    <row r="91" spans="15:17" x14ac:dyDescent="0.25">
      <c r="O91" s="1"/>
      <c r="P91" s="4"/>
      <c r="Q91" s="4"/>
    </row>
    <row r="92" spans="15:17" x14ac:dyDescent="0.25">
      <c r="O92" s="1"/>
      <c r="P92" s="4"/>
      <c r="Q92" s="4"/>
    </row>
    <row r="93" spans="15:17" x14ac:dyDescent="0.25">
      <c r="O93" s="1"/>
      <c r="P93" s="4"/>
      <c r="Q93" s="4"/>
    </row>
    <row r="94" spans="15:17" x14ac:dyDescent="0.25">
      <c r="O94" s="1"/>
      <c r="P94" s="4"/>
      <c r="Q94" s="4"/>
    </row>
    <row r="95" spans="15:17" x14ac:dyDescent="0.25">
      <c r="O95" s="1"/>
      <c r="P95" s="4"/>
      <c r="Q95" s="4"/>
    </row>
    <row r="96" spans="15:17" x14ac:dyDescent="0.25">
      <c r="O96" s="1"/>
      <c r="P96" s="4"/>
      <c r="Q96" s="4"/>
    </row>
    <row r="97" spans="15:17" x14ac:dyDescent="0.25">
      <c r="O97" s="1"/>
      <c r="P97" s="4"/>
      <c r="Q97" s="4"/>
    </row>
    <row r="98" spans="15:17" x14ac:dyDescent="0.25">
      <c r="O98" s="1"/>
      <c r="P98" s="4"/>
      <c r="Q98" s="4"/>
    </row>
    <row r="99" spans="15:17" x14ac:dyDescent="0.25">
      <c r="O99" s="1"/>
      <c r="P99" s="4"/>
      <c r="Q99" s="4"/>
    </row>
    <row r="100" spans="15:17" x14ac:dyDescent="0.25">
      <c r="O100" s="1"/>
      <c r="P100" s="4"/>
      <c r="Q100" s="4"/>
    </row>
    <row r="101" spans="15:17" x14ac:dyDescent="0.25">
      <c r="O101" s="1"/>
      <c r="P101" s="4"/>
      <c r="Q101" s="4"/>
    </row>
    <row r="102" spans="15:17" x14ac:dyDescent="0.25">
      <c r="O102" s="1"/>
      <c r="P102" s="4"/>
      <c r="Q102" s="4"/>
    </row>
    <row r="103" spans="15:17" x14ac:dyDescent="0.25">
      <c r="O103" s="1"/>
      <c r="P103" s="4"/>
      <c r="Q103" s="4"/>
    </row>
    <row r="104" spans="15:17" x14ac:dyDescent="0.25">
      <c r="O104" s="1"/>
      <c r="P104" s="4"/>
      <c r="Q104" s="4"/>
    </row>
    <row r="105" spans="15:17" x14ac:dyDescent="0.25">
      <c r="O105" s="1"/>
      <c r="P105" s="4"/>
      <c r="Q105" s="4"/>
    </row>
    <row r="106" spans="15:17" x14ac:dyDescent="0.25">
      <c r="O106" s="1"/>
      <c r="P106" s="4"/>
      <c r="Q106" s="4"/>
    </row>
    <row r="107" spans="15:17" x14ac:dyDescent="0.25">
      <c r="O107" s="1"/>
      <c r="P107" s="4"/>
      <c r="Q107" s="4"/>
    </row>
    <row r="108" spans="15:17" x14ac:dyDescent="0.25">
      <c r="O108" s="1"/>
      <c r="P108" s="4"/>
      <c r="Q108" s="4"/>
    </row>
    <row r="109" spans="15:17" x14ac:dyDescent="0.25">
      <c r="O109" s="1"/>
      <c r="P109" s="4"/>
      <c r="Q109" s="4"/>
    </row>
    <row r="110" spans="15:17" x14ac:dyDescent="0.25">
      <c r="O110" s="1"/>
      <c r="P110" s="4"/>
      <c r="Q110" s="4"/>
    </row>
    <row r="111" spans="15:17" x14ac:dyDescent="0.25">
      <c r="O111" s="1"/>
      <c r="P111" s="4"/>
      <c r="Q111" s="4"/>
    </row>
    <row r="112" spans="15:17" x14ac:dyDescent="0.25">
      <c r="O112" s="1"/>
      <c r="P112" s="4"/>
      <c r="Q112" s="4"/>
    </row>
    <row r="113" spans="15:17" x14ac:dyDescent="0.25">
      <c r="O113" s="1"/>
      <c r="P113" s="4"/>
      <c r="Q113" s="4"/>
    </row>
    <row r="114" spans="15:17" x14ac:dyDescent="0.25">
      <c r="O114" s="1"/>
      <c r="P114" s="4"/>
      <c r="Q114" s="4"/>
    </row>
    <row r="115" spans="15:17" x14ac:dyDescent="0.25">
      <c r="O115" s="1"/>
      <c r="P115" s="4"/>
      <c r="Q115" s="4"/>
    </row>
    <row r="116" spans="15:17" x14ac:dyDescent="0.25">
      <c r="O116" s="1"/>
      <c r="P116" s="4"/>
      <c r="Q116" s="4"/>
    </row>
    <row r="117" spans="15:17" x14ac:dyDescent="0.25">
      <c r="O117" s="1"/>
      <c r="P117" s="4"/>
      <c r="Q117" s="4"/>
    </row>
    <row r="118" spans="15:17" x14ac:dyDescent="0.25">
      <c r="O118" s="1"/>
      <c r="P118" s="4"/>
      <c r="Q118" s="4"/>
    </row>
    <row r="119" spans="15:17" x14ac:dyDescent="0.25">
      <c r="O119" s="1"/>
      <c r="P119" s="4"/>
      <c r="Q119" s="4"/>
    </row>
    <row r="120" spans="15:17" x14ac:dyDescent="0.25">
      <c r="O120" s="1"/>
      <c r="P120" s="4"/>
      <c r="Q120" s="4"/>
    </row>
    <row r="121" spans="15:17" x14ac:dyDescent="0.25">
      <c r="O121" s="1"/>
      <c r="P121" s="4"/>
      <c r="Q121" s="4"/>
    </row>
    <row r="122" spans="15:17" x14ac:dyDescent="0.25">
      <c r="O122" s="1"/>
      <c r="P122" s="4"/>
      <c r="Q122" s="4"/>
    </row>
    <row r="123" spans="15:17" x14ac:dyDescent="0.25">
      <c r="O123" s="1"/>
      <c r="P123" s="4"/>
      <c r="Q123" s="4"/>
    </row>
    <row r="124" spans="15:17" x14ac:dyDescent="0.25">
      <c r="O124" s="1"/>
      <c r="P124" s="4"/>
      <c r="Q124" s="4"/>
    </row>
    <row r="125" spans="15:17" x14ac:dyDescent="0.25">
      <c r="O125" s="1"/>
      <c r="P125" s="4"/>
      <c r="Q125" s="4"/>
    </row>
    <row r="126" spans="15:17" x14ac:dyDescent="0.25">
      <c r="O126" s="1"/>
      <c r="P126" s="4"/>
      <c r="Q126" s="4"/>
    </row>
    <row r="127" spans="15:17" x14ac:dyDescent="0.25">
      <c r="O127" s="1"/>
      <c r="P127" s="4"/>
      <c r="Q127" s="4"/>
    </row>
    <row r="128" spans="15:17" x14ac:dyDescent="0.25">
      <c r="O128" s="1"/>
      <c r="P128" s="4"/>
      <c r="Q128" s="4"/>
    </row>
    <row r="129" spans="15:17" x14ac:dyDescent="0.25">
      <c r="O129" s="1"/>
      <c r="P129" s="4"/>
      <c r="Q129" s="4"/>
    </row>
    <row r="130" spans="15:17" x14ac:dyDescent="0.25">
      <c r="O130" s="1"/>
      <c r="P130" s="4"/>
      <c r="Q130" s="4"/>
    </row>
    <row r="131" spans="15:17" x14ac:dyDescent="0.25">
      <c r="O131" s="1"/>
      <c r="P131" s="4"/>
      <c r="Q131" s="4"/>
    </row>
    <row r="132" spans="15:17" x14ac:dyDescent="0.25">
      <c r="O132" s="1"/>
      <c r="P132" s="4"/>
      <c r="Q132" s="4"/>
    </row>
    <row r="133" spans="15:17" x14ac:dyDescent="0.25">
      <c r="O133" s="1"/>
      <c r="P133" s="4"/>
      <c r="Q133" s="4"/>
    </row>
    <row r="134" spans="15:17" x14ac:dyDescent="0.25">
      <c r="O134" s="1"/>
      <c r="P134" s="4"/>
      <c r="Q134" s="4"/>
    </row>
    <row r="135" spans="15:17" x14ac:dyDescent="0.25">
      <c r="O135" s="1"/>
      <c r="P135" s="4"/>
      <c r="Q135" s="4"/>
    </row>
    <row r="136" spans="15:17" x14ac:dyDescent="0.25">
      <c r="O136" s="1"/>
      <c r="P136" s="4"/>
      <c r="Q136" s="4"/>
    </row>
    <row r="137" spans="15:17" x14ac:dyDescent="0.25">
      <c r="O137" s="1"/>
      <c r="P137" s="4"/>
      <c r="Q137" s="4"/>
    </row>
    <row r="138" spans="15:17" x14ac:dyDescent="0.25">
      <c r="O138" s="1"/>
      <c r="P138" s="4"/>
      <c r="Q138" s="4"/>
    </row>
    <row r="139" spans="15:17" x14ac:dyDescent="0.25">
      <c r="O139" s="1"/>
      <c r="P139" s="4"/>
      <c r="Q139" s="4"/>
    </row>
    <row r="140" spans="15:17" x14ac:dyDescent="0.25">
      <c r="O140" s="1"/>
      <c r="P140" s="4"/>
      <c r="Q140" s="4"/>
    </row>
    <row r="141" spans="15:17" x14ac:dyDescent="0.25">
      <c r="O141" s="1"/>
      <c r="P141" s="4"/>
      <c r="Q141" s="4"/>
    </row>
    <row r="142" spans="15:17" x14ac:dyDescent="0.25">
      <c r="O142" s="1"/>
      <c r="P142" s="4"/>
      <c r="Q142" s="4"/>
    </row>
    <row r="143" spans="15:17" x14ac:dyDescent="0.25">
      <c r="O143" s="1"/>
      <c r="P143" s="4"/>
      <c r="Q143" s="4"/>
    </row>
    <row r="144" spans="15:17" x14ac:dyDescent="0.25">
      <c r="O144" s="1"/>
      <c r="P144" s="4"/>
      <c r="Q144" s="4"/>
    </row>
    <row r="145" spans="15:17" x14ac:dyDescent="0.25">
      <c r="O145" s="1"/>
      <c r="P145" s="4"/>
      <c r="Q145" s="4"/>
    </row>
    <row r="146" spans="15:17" x14ac:dyDescent="0.25">
      <c r="O146" s="1"/>
      <c r="P146" s="4"/>
      <c r="Q146" s="4"/>
    </row>
    <row r="147" spans="15:17" x14ac:dyDescent="0.25">
      <c r="O147" s="1"/>
      <c r="P147" s="4"/>
      <c r="Q147" s="4"/>
    </row>
    <row r="148" spans="15:17" x14ac:dyDescent="0.25">
      <c r="O148" s="1"/>
      <c r="P148" s="4"/>
      <c r="Q148" s="4"/>
    </row>
    <row r="149" spans="15:17" x14ac:dyDescent="0.25">
      <c r="O149" s="1"/>
      <c r="P149" s="4"/>
      <c r="Q149" s="4"/>
    </row>
    <row r="150" spans="15:17" x14ac:dyDescent="0.25">
      <c r="O150" s="1"/>
      <c r="P150" s="4"/>
      <c r="Q150" s="4"/>
    </row>
    <row r="151" spans="15:17" x14ac:dyDescent="0.25">
      <c r="O151" s="1"/>
      <c r="P151" s="4"/>
      <c r="Q151" s="4"/>
    </row>
    <row r="152" spans="15:17" x14ac:dyDescent="0.25">
      <c r="O152" s="1"/>
      <c r="P152" s="4"/>
      <c r="Q152" s="4"/>
    </row>
    <row r="153" spans="15:17" x14ac:dyDescent="0.25">
      <c r="O153" s="1"/>
      <c r="P153" s="4"/>
      <c r="Q153" s="4"/>
    </row>
    <row r="154" spans="15:17" x14ac:dyDescent="0.25">
      <c r="O154" s="1"/>
      <c r="P154" s="4"/>
      <c r="Q154" s="4"/>
    </row>
    <row r="155" spans="15:17" x14ac:dyDescent="0.25">
      <c r="O155" s="1"/>
      <c r="P155" s="4"/>
      <c r="Q155" s="4"/>
    </row>
    <row r="156" spans="15:17" x14ac:dyDescent="0.25">
      <c r="O156" s="1"/>
      <c r="P156" s="4"/>
      <c r="Q156" s="4"/>
    </row>
    <row r="157" spans="15:17" x14ac:dyDescent="0.25">
      <c r="O157" s="1"/>
      <c r="P157" s="4"/>
      <c r="Q157" s="4"/>
    </row>
    <row r="158" spans="15:17" x14ac:dyDescent="0.25">
      <c r="O158" s="1"/>
      <c r="P158" s="4"/>
      <c r="Q158" s="4"/>
    </row>
    <row r="159" spans="15:17" x14ac:dyDescent="0.25">
      <c r="O159" s="1"/>
      <c r="P159" s="4"/>
      <c r="Q159" s="4"/>
    </row>
    <row r="160" spans="15:17" x14ac:dyDescent="0.25">
      <c r="O160" s="1"/>
      <c r="P160" s="4"/>
      <c r="Q160" s="4"/>
    </row>
    <row r="161" spans="15:17" x14ac:dyDescent="0.25">
      <c r="O161" s="1"/>
      <c r="P161" s="4"/>
      <c r="Q161" s="4"/>
    </row>
    <row r="162" spans="15:17" x14ac:dyDescent="0.25">
      <c r="O162" s="1"/>
      <c r="P162" s="4"/>
      <c r="Q162" s="4"/>
    </row>
    <row r="163" spans="15:17" x14ac:dyDescent="0.25">
      <c r="O163" s="1"/>
      <c r="P163" s="4"/>
      <c r="Q163" s="4"/>
    </row>
    <row r="164" spans="15:17" x14ac:dyDescent="0.25">
      <c r="O164" s="1"/>
      <c r="P164" s="4"/>
      <c r="Q164" s="4"/>
    </row>
    <row r="165" spans="15:17" x14ac:dyDescent="0.25">
      <c r="O165" s="1"/>
      <c r="P165" s="4"/>
      <c r="Q165" s="4"/>
    </row>
    <row r="166" spans="15:17" x14ac:dyDescent="0.25">
      <c r="O166" s="1"/>
      <c r="P166" s="4"/>
      <c r="Q166" s="4"/>
    </row>
    <row r="167" spans="15:17" x14ac:dyDescent="0.25">
      <c r="O167" s="1"/>
      <c r="P167" s="4"/>
      <c r="Q167" s="4"/>
    </row>
    <row r="168" spans="15:17" x14ac:dyDescent="0.25">
      <c r="O168" s="1"/>
      <c r="P168" s="4"/>
      <c r="Q168" s="4"/>
    </row>
    <row r="169" spans="15:17" x14ac:dyDescent="0.25">
      <c r="O169" s="1"/>
      <c r="P169" s="4"/>
      <c r="Q169" s="4"/>
    </row>
    <row r="170" spans="15:17" x14ac:dyDescent="0.25">
      <c r="O170" s="1"/>
      <c r="P170" s="4"/>
      <c r="Q170" s="4"/>
    </row>
    <row r="171" spans="15:17" x14ac:dyDescent="0.25">
      <c r="O171" s="1"/>
      <c r="P171" s="4"/>
      <c r="Q171" s="4"/>
    </row>
    <row r="172" spans="15:17" x14ac:dyDescent="0.25">
      <c r="O172" s="1"/>
      <c r="P172" s="4"/>
      <c r="Q172" s="4"/>
    </row>
    <row r="173" spans="15:17" x14ac:dyDescent="0.25">
      <c r="O173" s="1"/>
      <c r="P173" s="4"/>
      <c r="Q173" s="4"/>
    </row>
    <row r="174" spans="15:17" x14ac:dyDescent="0.25">
      <c r="O174" s="1"/>
      <c r="P174" s="4"/>
      <c r="Q174" s="4"/>
    </row>
    <row r="175" spans="15:17" x14ac:dyDescent="0.25">
      <c r="O175" s="1"/>
      <c r="P175" s="4"/>
      <c r="Q175" s="4"/>
    </row>
    <row r="176" spans="15:17" x14ac:dyDescent="0.25">
      <c r="O176" s="1"/>
      <c r="P176" s="4"/>
      <c r="Q176" s="4"/>
    </row>
    <row r="177" spans="15:17" x14ac:dyDescent="0.25">
      <c r="O177" s="1"/>
      <c r="P177" s="4"/>
      <c r="Q177" s="4"/>
    </row>
    <row r="178" spans="15:17" x14ac:dyDescent="0.25">
      <c r="O178" s="1"/>
      <c r="P178" s="4"/>
      <c r="Q178" s="4"/>
    </row>
    <row r="179" spans="15:17" x14ac:dyDescent="0.25">
      <c r="O179" s="1"/>
      <c r="P179" s="4"/>
      <c r="Q179" s="4"/>
    </row>
    <row r="180" spans="15:17" x14ac:dyDescent="0.25">
      <c r="O180" s="1"/>
      <c r="P180" s="4"/>
      <c r="Q180" s="4"/>
    </row>
    <row r="181" spans="15:17" x14ac:dyDescent="0.25">
      <c r="O181" s="1"/>
      <c r="P181" s="4"/>
      <c r="Q181" s="4"/>
    </row>
    <row r="182" spans="15:17" x14ac:dyDescent="0.25">
      <c r="O182" s="1"/>
      <c r="P182" s="4"/>
      <c r="Q182" s="4"/>
    </row>
    <row r="183" spans="15:17" x14ac:dyDescent="0.25">
      <c r="O183" s="1"/>
      <c r="P183" s="4"/>
      <c r="Q183" s="4"/>
    </row>
    <row r="184" spans="15:17" x14ac:dyDescent="0.25">
      <c r="O184" s="1"/>
      <c r="P184" s="4"/>
      <c r="Q184" s="4"/>
    </row>
    <row r="185" spans="15:17" x14ac:dyDescent="0.25">
      <c r="O185" s="1"/>
      <c r="P185" s="4"/>
      <c r="Q185" s="4"/>
    </row>
    <row r="186" spans="15:17" x14ac:dyDescent="0.25">
      <c r="O186" s="1"/>
      <c r="P186" s="4"/>
      <c r="Q186" s="4"/>
    </row>
    <row r="187" spans="15:17" x14ac:dyDescent="0.25">
      <c r="O187" s="1"/>
      <c r="P187" s="4"/>
      <c r="Q187" s="4"/>
    </row>
    <row r="188" spans="15:17" x14ac:dyDescent="0.25">
      <c r="O188" s="1"/>
      <c r="P188" s="4"/>
      <c r="Q188" s="4"/>
    </row>
    <row r="189" spans="15:17" x14ac:dyDescent="0.25">
      <c r="O189" s="1"/>
      <c r="P189" s="4"/>
      <c r="Q189" s="4"/>
    </row>
    <row r="190" spans="15:17" x14ac:dyDescent="0.25">
      <c r="O190" s="1"/>
      <c r="P190" s="4"/>
      <c r="Q190" s="4"/>
    </row>
    <row r="191" spans="15:17" x14ac:dyDescent="0.25">
      <c r="O191" s="1"/>
      <c r="P191" s="4"/>
      <c r="Q191" s="4"/>
    </row>
    <row r="192" spans="15:17" x14ac:dyDescent="0.25">
      <c r="O192" s="1"/>
      <c r="P192" s="4"/>
      <c r="Q192" s="4"/>
    </row>
    <row r="193" spans="15:17" x14ac:dyDescent="0.25">
      <c r="O193" s="1"/>
      <c r="P193" s="4"/>
      <c r="Q193" s="4"/>
    </row>
    <row r="194" spans="15:17" x14ac:dyDescent="0.25">
      <c r="O194" s="1"/>
      <c r="P194" s="4"/>
      <c r="Q194" s="4"/>
    </row>
    <row r="195" spans="15:17" x14ac:dyDescent="0.25">
      <c r="O195" s="1"/>
      <c r="P195" s="4"/>
      <c r="Q195" s="4"/>
    </row>
    <row r="196" spans="15:17" x14ac:dyDescent="0.25">
      <c r="O196" s="1"/>
      <c r="P196" s="4"/>
      <c r="Q196" s="4"/>
    </row>
    <row r="197" spans="15:17" x14ac:dyDescent="0.25">
      <c r="O197" s="1"/>
      <c r="P197" s="4"/>
      <c r="Q197" s="4"/>
    </row>
    <row r="198" spans="15:17" x14ac:dyDescent="0.25">
      <c r="O198" s="1"/>
      <c r="P198" s="4"/>
      <c r="Q198" s="4"/>
    </row>
    <row r="199" spans="15:17" x14ac:dyDescent="0.25">
      <c r="O199" s="1"/>
      <c r="P199" s="4"/>
      <c r="Q199" s="4"/>
    </row>
    <row r="200" spans="15:17" x14ac:dyDescent="0.25">
      <c r="O200" s="1"/>
      <c r="P200" s="4"/>
      <c r="Q200" s="4"/>
    </row>
    <row r="201" spans="15:17" x14ac:dyDescent="0.25">
      <c r="O201" s="1"/>
      <c r="P201" s="4"/>
      <c r="Q201" s="4"/>
    </row>
    <row r="202" spans="15:17" x14ac:dyDescent="0.25">
      <c r="O202" s="1"/>
      <c r="P202" s="4"/>
      <c r="Q202" s="4"/>
    </row>
    <row r="203" spans="15:17" x14ac:dyDescent="0.25">
      <c r="O203" s="1"/>
      <c r="P203" s="4"/>
      <c r="Q203" s="4"/>
    </row>
    <row r="204" spans="15:17" x14ac:dyDescent="0.25">
      <c r="O204" s="1"/>
      <c r="P204" s="4"/>
      <c r="Q204" s="4"/>
    </row>
    <row r="205" spans="15:17" x14ac:dyDescent="0.25">
      <c r="O205" s="1"/>
      <c r="P205" s="4"/>
      <c r="Q205" s="4"/>
    </row>
    <row r="206" spans="15:17" x14ac:dyDescent="0.25">
      <c r="O206" s="1"/>
      <c r="P206" s="4"/>
      <c r="Q206" s="4"/>
    </row>
    <row r="207" spans="15:17" x14ac:dyDescent="0.25">
      <c r="O207" s="1"/>
      <c r="P207" s="4"/>
      <c r="Q207" s="4"/>
    </row>
    <row r="208" spans="15:17" x14ac:dyDescent="0.25">
      <c r="O208" s="1"/>
      <c r="P208" s="4"/>
      <c r="Q208" s="4"/>
    </row>
    <row r="209" spans="15:17" x14ac:dyDescent="0.25">
      <c r="O209" s="1"/>
      <c r="P209" s="4"/>
      <c r="Q209" s="4"/>
    </row>
    <row r="210" spans="15:17" x14ac:dyDescent="0.25">
      <c r="O210" s="1"/>
      <c r="P210" s="4"/>
      <c r="Q210" s="4"/>
    </row>
    <row r="211" spans="15:17" x14ac:dyDescent="0.25">
      <c r="O211" s="1"/>
      <c r="P211" s="4"/>
      <c r="Q211" s="4"/>
    </row>
    <row r="212" spans="15:17" x14ac:dyDescent="0.25">
      <c r="O212" s="1"/>
      <c r="P212" s="4"/>
      <c r="Q212" s="4"/>
    </row>
    <row r="213" spans="15:17" x14ac:dyDescent="0.25">
      <c r="O213" s="1"/>
      <c r="P213" s="4"/>
      <c r="Q213" s="4"/>
    </row>
    <row r="214" spans="15:17" x14ac:dyDescent="0.25">
      <c r="O214" s="1"/>
      <c r="P214" s="4"/>
      <c r="Q214" s="4"/>
    </row>
    <row r="215" spans="15:17" x14ac:dyDescent="0.25">
      <c r="O215" s="1"/>
      <c r="P215" s="4"/>
      <c r="Q215" s="4"/>
    </row>
    <row r="216" spans="15:17" x14ac:dyDescent="0.25">
      <c r="O216" s="1"/>
      <c r="P216" s="4"/>
      <c r="Q216" s="4"/>
    </row>
    <row r="217" spans="15:17" x14ac:dyDescent="0.25">
      <c r="O217" s="1"/>
      <c r="P217" s="4"/>
      <c r="Q217" s="4"/>
    </row>
    <row r="218" spans="15:17" x14ac:dyDescent="0.25">
      <c r="O218" s="1"/>
      <c r="P218" s="4"/>
      <c r="Q218" s="4"/>
    </row>
    <row r="219" spans="15:17" x14ac:dyDescent="0.25">
      <c r="O219" s="1"/>
      <c r="P219" s="4"/>
      <c r="Q219" s="4"/>
    </row>
    <row r="220" spans="15:17" x14ac:dyDescent="0.25">
      <c r="O220" s="1"/>
      <c r="P220" s="4"/>
      <c r="Q220" s="4"/>
    </row>
    <row r="221" spans="15:17" x14ac:dyDescent="0.25">
      <c r="O221" s="1"/>
      <c r="P221" s="4"/>
      <c r="Q221" s="4"/>
    </row>
    <row r="222" spans="15:17" x14ac:dyDescent="0.25">
      <c r="O222" s="1"/>
      <c r="P222" s="4"/>
      <c r="Q222" s="4"/>
    </row>
    <row r="223" spans="15:17" x14ac:dyDescent="0.25">
      <c r="O223" s="1"/>
      <c r="P223" s="4"/>
      <c r="Q223" s="4"/>
    </row>
    <row r="224" spans="15:17" x14ac:dyDescent="0.25">
      <c r="O224" s="1"/>
      <c r="P224" s="4"/>
      <c r="Q224" s="4"/>
    </row>
    <row r="225" spans="15:17" x14ac:dyDescent="0.25">
      <c r="O225" s="1"/>
      <c r="P225" s="4"/>
      <c r="Q225" s="4"/>
    </row>
    <row r="226" spans="15:17" x14ac:dyDescent="0.25">
      <c r="O226" s="1"/>
      <c r="P226" s="4"/>
      <c r="Q226" s="4"/>
    </row>
    <row r="227" spans="15:17" x14ac:dyDescent="0.25">
      <c r="O227" s="1"/>
      <c r="P227" s="4"/>
      <c r="Q227" s="4"/>
    </row>
    <row r="228" spans="15:17" x14ac:dyDescent="0.25">
      <c r="O228" s="1"/>
      <c r="P228" s="4"/>
      <c r="Q228" s="4"/>
    </row>
    <row r="229" spans="15:17" x14ac:dyDescent="0.25">
      <c r="O229" s="1"/>
      <c r="P229" s="4"/>
      <c r="Q229" s="4"/>
    </row>
    <row r="230" spans="15:17" x14ac:dyDescent="0.25">
      <c r="O230" s="1"/>
      <c r="P230" s="4"/>
      <c r="Q230" s="4"/>
    </row>
    <row r="231" spans="15:17" x14ac:dyDescent="0.25">
      <c r="O231" s="1"/>
      <c r="P231" s="4"/>
      <c r="Q231" s="4"/>
    </row>
    <row r="232" spans="15:17" x14ac:dyDescent="0.25">
      <c r="O232" s="1"/>
      <c r="P232" s="4"/>
      <c r="Q232" s="4"/>
    </row>
    <row r="233" spans="15:17" x14ac:dyDescent="0.25">
      <c r="O233" s="1"/>
      <c r="P233" s="4"/>
      <c r="Q233" s="4"/>
    </row>
    <row r="234" spans="15:17" x14ac:dyDescent="0.25">
      <c r="O234" s="1"/>
      <c r="P234" s="4"/>
      <c r="Q234" s="4"/>
    </row>
    <row r="235" spans="15:17" x14ac:dyDescent="0.25">
      <c r="O235" s="1"/>
      <c r="P235" s="4"/>
      <c r="Q235" s="4"/>
    </row>
    <row r="236" spans="15:17" x14ac:dyDescent="0.25">
      <c r="O236" s="1"/>
      <c r="P236" s="4"/>
      <c r="Q236" s="4"/>
    </row>
    <row r="237" spans="15:17" x14ac:dyDescent="0.25">
      <c r="O237" s="1"/>
      <c r="P237" s="4"/>
      <c r="Q237" s="4"/>
    </row>
    <row r="238" spans="15:17" x14ac:dyDescent="0.25">
      <c r="O238" s="1"/>
      <c r="P238" s="4"/>
      <c r="Q238" s="4"/>
    </row>
    <row r="239" spans="15:17" x14ac:dyDescent="0.25">
      <c r="O239" s="1"/>
      <c r="P239" s="4"/>
      <c r="Q239" s="4"/>
    </row>
    <row r="240" spans="15:17" x14ac:dyDescent="0.25">
      <c r="O240" s="1"/>
      <c r="P240" s="4"/>
      <c r="Q240" s="4"/>
    </row>
    <row r="241" spans="15:17" x14ac:dyDescent="0.25">
      <c r="O241" s="1"/>
      <c r="P241" s="4"/>
      <c r="Q241" s="4"/>
    </row>
    <row r="242" spans="15:17" x14ac:dyDescent="0.25">
      <c r="O242" s="1"/>
      <c r="P242" s="4"/>
      <c r="Q242" s="4"/>
    </row>
    <row r="243" spans="15:17" x14ac:dyDescent="0.25">
      <c r="O243" s="1"/>
      <c r="P243" s="4"/>
      <c r="Q243" s="4"/>
    </row>
    <row r="244" spans="15:17" x14ac:dyDescent="0.25">
      <c r="O244" s="1"/>
      <c r="P244" s="4"/>
      <c r="Q244" s="4"/>
    </row>
    <row r="245" spans="15:17" x14ac:dyDescent="0.25">
      <c r="O245" s="1"/>
      <c r="P245" s="4"/>
      <c r="Q245" s="4"/>
    </row>
    <row r="246" spans="15:17" x14ac:dyDescent="0.25">
      <c r="O246" s="1"/>
      <c r="P246" s="4"/>
      <c r="Q246" s="4"/>
    </row>
    <row r="247" spans="15:17" x14ac:dyDescent="0.25">
      <c r="O247" s="1"/>
      <c r="P247" s="4"/>
      <c r="Q247" s="4"/>
    </row>
    <row r="248" spans="15:17" x14ac:dyDescent="0.25">
      <c r="O248" s="1"/>
      <c r="P248" s="4"/>
      <c r="Q248" s="4"/>
    </row>
    <row r="249" spans="15:17" x14ac:dyDescent="0.25">
      <c r="O249" s="1"/>
      <c r="P249" s="4"/>
      <c r="Q249" s="4"/>
    </row>
    <row r="250" spans="15:17" x14ac:dyDescent="0.25">
      <c r="O250" s="1"/>
      <c r="P250" s="4"/>
      <c r="Q250" s="4"/>
    </row>
    <row r="251" spans="15:17" x14ac:dyDescent="0.25">
      <c r="O251" s="1"/>
      <c r="P251" s="4"/>
      <c r="Q251" s="4"/>
    </row>
    <row r="252" spans="15:17" x14ac:dyDescent="0.25">
      <c r="O252" s="1"/>
      <c r="P252" s="4"/>
      <c r="Q252" s="4"/>
    </row>
    <row r="253" spans="15:17" x14ac:dyDescent="0.25">
      <c r="O253" s="1"/>
      <c r="P253" s="4"/>
      <c r="Q253" s="4"/>
    </row>
    <row r="254" spans="15:17" x14ac:dyDescent="0.25">
      <c r="O254" s="1"/>
      <c r="P254" s="4"/>
      <c r="Q254" s="4"/>
    </row>
    <row r="255" spans="15:17" x14ac:dyDescent="0.25">
      <c r="O255" s="1"/>
      <c r="P255" s="4"/>
      <c r="Q255" s="4"/>
    </row>
    <row r="256" spans="15:17" x14ac:dyDescent="0.25">
      <c r="O256" s="1"/>
      <c r="P256" s="4"/>
      <c r="Q256" s="4"/>
    </row>
    <row r="257" spans="15:17" x14ac:dyDescent="0.25">
      <c r="O257" s="1"/>
      <c r="P257" s="4"/>
      <c r="Q257" s="4"/>
    </row>
    <row r="258" spans="15:17" x14ac:dyDescent="0.25">
      <c r="O258" s="1"/>
      <c r="P258" s="4"/>
      <c r="Q258" s="4"/>
    </row>
    <row r="259" spans="15:17" x14ac:dyDescent="0.25">
      <c r="O259" s="1"/>
      <c r="P259" s="4"/>
      <c r="Q259" s="4"/>
    </row>
    <row r="260" spans="15:17" x14ac:dyDescent="0.25">
      <c r="O260" s="1"/>
      <c r="P260" s="4"/>
      <c r="Q260" s="4"/>
    </row>
    <row r="261" spans="15:17" x14ac:dyDescent="0.25">
      <c r="O261" s="1"/>
      <c r="P261" s="4"/>
      <c r="Q261" s="4"/>
    </row>
    <row r="262" spans="15:17" x14ac:dyDescent="0.25">
      <c r="O262" s="1"/>
      <c r="P262" s="4"/>
      <c r="Q262" s="4"/>
    </row>
    <row r="263" spans="15:17" x14ac:dyDescent="0.25">
      <c r="O263" s="1"/>
      <c r="P263" s="4"/>
      <c r="Q263" s="4"/>
    </row>
    <row r="264" spans="15:17" x14ac:dyDescent="0.25">
      <c r="O264" s="1"/>
      <c r="P264" s="4"/>
      <c r="Q264" s="4"/>
    </row>
    <row r="265" spans="15:17" x14ac:dyDescent="0.25">
      <c r="O265" s="1"/>
      <c r="P265" s="4"/>
      <c r="Q265" s="4"/>
    </row>
    <row r="266" spans="15:17" x14ac:dyDescent="0.25">
      <c r="O266" s="1"/>
      <c r="P266" s="4"/>
      <c r="Q266" s="4"/>
    </row>
    <row r="267" spans="15:17" x14ac:dyDescent="0.25">
      <c r="O267" s="1"/>
      <c r="P267" s="4"/>
      <c r="Q267" s="4"/>
    </row>
    <row r="268" spans="15:17" x14ac:dyDescent="0.25">
      <c r="O268" s="1"/>
      <c r="P268" s="4"/>
      <c r="Q268" s="4"/>
    </row>
    <row r="269" spans="15:17" x14ac:dyDescent="0.25">
      <c r="O269" s="1"/>
      <c r="P269" s="4"/>
      <c r="Q269" s="4"/>
    </row>
    <row r="270" spans="15:17" x14ac:dyDescent="0.25">
      <c r="O270" s="1"/>
      <c r="P270" s="4"/>
      <c r="Q270" s="4"/>
    </row>
    <row r="271" spans="15:17" x14ac:dyDescent="0.25">
      <c r="O271" s="1"/>
      <c r="P271" s="4"/>
      <c r="Q271" s="4"/>
    </row>
    <row r="272" spans="15:17" x14ac:dyDescent="0.25">
      <c r="O272" s="1"/>
      <c r="P272" s="4"/>
      <c r="Q272" s="4"/>
    </row>
    <row r="273" spans="15:17" x14ac:dyDescent="0.25">
      <c r="O273" s="1"/>
      <c r="P273" s="4"/>
      <c r="Q273" s="4"/>
    </row>
    <row r="274" spans="15:17" x14ac:dyDescent="0.25">
      <c r="O274" s="1"/>
      <c r="P274" s="4"/>
      <c r="Q274" s="4"/>
    </row>
    <row r="275" spans="15:17" x14ac:dyDescent="0.25">
      <c r="O275" s="1"/>
      <c r="P275" s="4"/>
      <c r="Q275" s="4"/>
    </row>
    <row r="276" spans="15:17" x14ac:dyDescent="0.25">
      <c r="O276" s="1"/>
      <c r="P276" s="4"/>
      <c r="Q276" s="4"/>
    </row>
    <row r="277" spans="15:17" x14ac:dyDescent="0.25">
      <c r="O277" s="1"/>
      <c r="P277" s="4"/>
      <c r="Q277" s="4"/>
    </row>
    <row r="278" spans="15:17" x14ac:dyDescent="0.25">
      <c r="O278" s="1"/>
      <c r="P278" s="4"/>
      <c r="Q278" s="4"/>
    </row>
    <row r="279" spans="15:17" x14ac:dyDescent="0.25">
      <c r="O279" s="1"/>
      <c r="P279" s="4"/>
      <c r="Q279" s="4"/>
    </row>
    <row r="280" spans="15:17" x14ac:dyDescent="0.25">
      <c r="O280" s="1"/>
      <c r="P280" s="4"/>
      <c r="Q280" s="4"/>
    </row>
    <row r="281" spans="15:17" x14ac:dyDescent="0.25">
      <c r="O281" s="1"/>
      <c r="P281" s="4"/>
      <c r="Q281" s="4"/>
    </row>
    <row r="282" spans="15:17" x14ac:dyDescent="0.25">
      <c r="O282" s="1"/>
      <c r="P282" s="4"/>
      <c r="Q282" s="4"/>
    </row>
    <row r="283" spans="15:17" x14ac:dyDescent="0.25">
      <c r="O283" s="1"/>
      <c r="P283" s="4"/>
      <c r="Q283" s="4"/>
    </row>
    <row r="284" spans="15:17" x14ac:dyDescent="0.25">
      <c r="O284" s="1"/>
      <c r="P284" s="4"/>
      <c r="Q284" s="4"/>
    </row>
    <row r="285" spans="15:17" x14ac:dyDescent="0.25">
      <c r="O285" s="1"/>
      <c r="P285" s="4"/>
      <c r="Q285" s="4"/>
    </row>
    <row r="286" spans="15:17" x14ac:dyDescent="0.25">
      <c r="O286" s="1"/>
      <c r="P286" s="4"/>
      <c r="Q286" s="4"/>
    </row>
    <row r="287" spans="15:17" x14ac:dyDescent="0.25">
      <c r="O287" s="1"/>
      <c r="P287" s="4"/>
      <c r="Q287" s="4"/>
    </row>
    <row r="288" spans="15:17" x14ac:dyDescent="0.25">
      <c r="O288" s="1"/>
      <c r="P288" s="4"/>
      <c r="Q288" s="4"/>
    </row>
    <row r="289" spans="15:17" x14ac:dyDescent="0.25">
      <c r="O289" s="1"/>
      <c r="P289" s="4"/>
      <c r="Q289" s="4"/>
    </row>
    <row r="290" spans="15:17" x14ac:dyDescent="0.25">
      <c r="O290" s="1"/>
      <c r="P290" s="4"/>
      <c r="Q290" s="4"/>
    </row>
    <row r="291" spans="15:17" x14ac:dyDescent="0.25">
      <c r="O291" s="1"/>
      <c r="P291" s="4"/>
      <c r="Q291" s="4"/>
    </row>
    <row r="292" spans="15:17" x14ac:dyDescent="0.25">
      <c r="O292" s="1"/>
      <c r="P292" s="4"/>
      <c r="Q292" s="4"/>
    </row>
    <row r="293" spans="15:17" x14ac:dyDescent="0.25">
      <c r="O293" s="1"/>
      <c r="P293" s="4"/>
      <c r="Q293" s="4"/>
    </row>
    <row r="294" spans="15:17" x14ac:dyDescent="0.25">
      <c r="O294" s="1"/>
      <c r="P294" s="4"/>
      <c r="Q294" s="4"/>
    </row>
    <row r="295" spans="15:17" x14ac:dyDescent="0.25">
      <c r="O295" s="1"/>
      <c r="P295" s="4"/>
      <c r="Q295" s="4"/>
    </row>
    <row r="296" spans="15:17" x14ac:dyDescent="0.25">
      <c r="O296" s="1"/>
      <c r="P296" s="4"/>
      <c r="Q296" s="4"/>
    </row>
    <row r="297" spans="15:17" x14ac:dyDescent="0.25">
      <c r="O297" s="1"/>
      <c r="P297" s="4"/>
      <c r="Q297" s="4"/>
    </row>
    <row r="298" spans="15:17" x14ac:dyDescent="0.25">
      <c r="O298" s="1"/>
      <c r="P298" s="4"/>
      <c r="Q298" s="4"/>
    </row>
    <row r="299" spans="15:17" x14ac:dyDescent="0.25">
      <c r="O299" s="1"/>
      <c r="P299" s="4"/>
      <c r="Q299" s="4"/>
    </row>
    <row r="300" spans="15:17" x14ac:dyDescent="0.25">
      <c r="O300" s="1"/>
      <c r="P300" s="4"/>
      <c r="Q300" s="4"/>
    </row>
    <row r="301" spans="15:17" x14ac:dyDescent="0.25">
      <c r="O301" s="1"/>
      <c r="P301" s="4"/>
      <c r="Q301" s="4"/>
    </row>
    <row r="302" spans="15:17" x14ac:dyDescent="0.25">
      <c r="O302" s="1"/>
      <c r="P302" s="4"/>
      <c r="Q302" s="4"/>
    </row>
    <row r="303" spans="15:17" x14ac:dyDescent="0.25">
      <c r="O303" s="1"/>
      <c r="P303" s="4"/>
      <c r="Q303" s="4"/>
    </row>
    <row r="304" spans="15:17" x14ac:dyDescent="0.25">
      <c r="O304" s="1"/>
      <c r="P304" s="4"/>
      <c r="Q304" s="4"/>
    </row>
    <row r="305" spans="15:17" x14ac:dyDescent="0.25">
      <c r="O305" s="1"/>
      <c r="P305" s="4"/>
      <c r="Q305" s="4"/>
    </row>
    <row r="306" spans="15:17" x14ac:dyDescent="0.25">
      <c r="O306" s="1"/>
      <c r="P306" s="4"/>
      <c r="Q306" s="4"/>
    </row>
    <row r="307" spans="15:17" x14ac:dyDescent="0.25">
      <c r="O307" s="1"/>
      <c r="P307" s="4"/>
      <c r="Q307" s="4"/>
    </row>
    <row r="308" spans="15:17" x14ac:dyDescent="0.25">
      <c r="O308" s="1"/>
      <c r="P308" s="4"/>
      <c r="Q308" s="4"/>
    </row>
    <row r="309" spans="15:17" x14ac:dyDescent="0.25">
      <c r="O309" s="1"/>
      <c r="P309" s="4"/>
      <c r="Q309" s="4"/>
    </row>
    <row r="310" spans="15:17" x14ac:dyDescent="0.25">
      <c r="O310" s="1"/>
      <c r="P310" s="4"/>
      <c r="Q310" s="4"/>
    </row>
    <row r="311" spans="15:17" x14ac:dyDescent="0.25">
      <c r="O311" s="1"/>
      <c r="P311" s="4"/>
      <c r="Q311" s="4"/>
    </row>
    <row r="312" spans="15:17" x14ac:dyDescent="0.25">
      <c r="O312" s="1"/>
      <c r="P312" s="4"/>
      <c r="Q312" s="4"/>
    </row>
    <row r="313" spans="15:17" x14ac:dyDescent="0.25">
      <c r="O313" s="1"/>
      <c r="P313" s="4"/>
      <c r="Q313" s="4"/>
    </row>
    <row r="314" spans="15:17" x14ac:dyDescent="0.25">
      <c r="O314" s="1"/>
      <c r="P314" s="4"/>
      <c r="Q314" s="4"/>
    </row>
    <row r="315" spans="15:17" x14ac:dyDescent="0.25">
      <c r="O315" s="1"/>
      <c r="P315" s="4"/>
      <c r="Q315" s="4"/>
    </row>
    <row r="316" spans="15:17" x14ac:dyDescent="0.25">
      <c r="O316" s="1"/>
      <c r="P316" s="4"/>
      <c r="Q316" s="4"/>
    </row>
    <row r="317" spans="15:17" x14ac:dyDescent="0.25">
      <c r="O317" s="1"/>
      <c r="P317" s="4"/>
      <c r="Q317" s="4"/>
    </row>
    <row r="318" spans="15:17" x14ac:dyDescent="0.25">
      <c r="O318" s="1"/>
      <c r="P318" s="4"/>
      <c r="Q318" s="4"/>
    </row>
    <row r="319" spans="15:17" x14ac:dyDescent="0.25">
      <c r="O319" s="1"/>
      <c r="P319" s="4"/>
      <c r="Q319" s="4"/>
    </row>
    <row r="320" spans="15:17" x14ac:dyDescent="0.25">
      <c r="O320" s="1"/>
      <c r="P320" s="4"/>
      <c r="Q320" s="4"/>
    </row>
    <row r="321" spans="15:17" x14ac:dyDescent="0.25">
      <c r="O321" s="1"/>
      <c r="P321" s="4"/>
      <c r="Q321" s="4"/>
    </row>
    <row r="322" spans="15:17" x14ac:dyDescent="0.25">
      <c r="O322" s="1"/>
      <c r="P322" s="4"/>
      <c r="Q322" s="4"/>
    </row>
    <row r="323" spans="15:17" x14ac:dyDescent="0.25">
      <c r="O323" s="1"/>
      <c r="P323" s="4"/>
      <c r="Q323" s="4"/>
    </row>
    <row r="324" spans="15:17" x14ac:dyDescent="0.25">
      <c r="O324" s="1"/>
      <c r="P324" s="4"/>
      <c r="Q324" s="4"/>
    </row>
    <row r="325" spans="15:17" x14ac:dyDescent="0.25">
      <c r="O325" s="1"/>
      <c r="P325" s="4"/>
      <c r="Q325" s="4"/>
    </row>
    <row r="326" spans="15:17" x14ac:dyDescent="0.25">
      <c r="O326" s="1"/>
      <c r="P326" s="4"/>
      <c r="Q326" s="4"/>
    </row>
    <row r="327" spans="15:17" x14ac:dyDescent="0.25">
      <c r="O327" s="1"/>
      <c r="P327" s="4"/>
      <c r="Q327" s="4"/>
    </row>
    <row r="328" spans="15:17" x14ac:dyDescent="0.25">
      <c r="O328" s="1"/>
      <c r="P328" s="4"/>
      <c r="Q328" s="4"/>
    </row>
    <row r="329" spans="15:17" x14ac:dyDescent="0.25">
      <c r="O329" s="1"/>
      <c r="P329" s="4"/>
      <c r="Q329" s="4"/>
    </row>
    <row r="330" spans="15:17" x14ac:dyDescent="0.25">
      <c r="O330" s="1"/>
      <c r="P330" s="4"/>
      <c r="Q330" s="4"/>
    </row>
    <row r="331" spans="15:17" x14ac:dyDescent="0.25">
      <c r="O331" s="1"/>
      <c r="P331" s="4"/>
      <c r="Q331" s="4"/>
    </row>
    <row r="332" spans="15:17" x14ac:dyDescent="0.25">
      <c r="O332" s="1"/>
      <c r="P332" s="4"/>
      <c r="Q332" s="4"/>
    </row>
    <row r="333" spans="15:17" x14ac:dyDescent="0.25">
      <c r="O333" s="1"/>
      <c r="P333" s="4"/>
      <c r="Q333" s="4"/>
    </row>
    <row r="334" spans="15:17" x14ac:dyDescent="0.25">
      <c r="O334" s="1"/>
      <c r="P334" s="4"/>
      <c r="Q334" s="4"/>
    </row>
    <row r="335" spans="15:17" x14ac:dyDescent="0.25">
      <c r="O335" s="1"/>
      <c r="P335" s="4"/>
      <c r="Q335" s="4"/>
    </row>
    <row r="336" spans="15:17" x14ac:dyDescent="0.25">
      <c r="O336" s="1"/>
      <c r="P336" s="4"/>
      <c r="Q336" s="4"/>
    </row>
    <row r="337" spans="15:17" x14ac:dyDescent="0.25">
      <c r="O337" s="1"/>
      <c r="P337" s="4"/>
      <c r="Q337" s="4"/>
    </row>
    <row r="338" spans="15:17" x14ac:dyDescent="0.25">
      <c r="O338" s="1"/>
      <c r="P338" s="4"/>
      <c r="Q338" s="4"/>
    </row>
    <row r="339" spans="15:17" x14ac:dyDescent="0.25">
      <c r="O339" s="1"/>
      <c r="P339" s="4"/>
      <c r="Q339" s="4"/>
    </row>
    <row r="340" spans="15:17" x14ac:dyDescent="0.25">
      <c r="O340" s="1"/>
      <c r="P340" s="4"/>
      <c r="Q340" s="4"/>
    </row>
    <row r="341" spans="15:17" x14ac:dyDescent="0.25">
      <c r="O341" s="1"/>
      <c r="P341" s="4"/>
      <c r="Q341" s="4"/>
    </row>
    <row r="342" spans="15:17" x14ac:dyDescent="0.25">
      <c r="O342" s="1"/>
      <c r="P342" s="4"/>
      <c r="Q342" s="4"/>
    </row>
    <row r="343" spans="15:17" x14ac:dyDescent="0.25">
      <c r="O343" s="1"/>
      <c r="P343" s="4"/>
      <c r="Q343" s="4"/>
    </row>
    <row r="344" spans="15:17" x14ac:dyDescent="0.25">
      <c r="O344" s="1"/>
      <c r="P344" s="4"/>
      <c r="Q344" s="4"/>
    </row>
    <row r="345" spans="15:17" x14ac:dyDescent="0.25">
      <c r="O345" s="1"/>
      <c r="P345" s="4"/>
      <c r="Q345" s="4"/>
    </row>
    <row r="346" spans="15:17" x14ac:dyDescent="0.25">
      <c r="O346" s="1"/>
      <c r="P346" s="4"/>
      <c r="Q346" s="4"/>
    </row>
    <row r="347" spans="15:17" x14ac:dyDescent="0.25">
      <c r="O347" s="1"/>
      <c r="P347" s="4"/>
      <c r="Q347" s="4"/>
    </row>
    <row r="348" spans="15:17" x14ac:dyDescent="0.25">
      <c r="O348" s="1"/>
      <c r="P348" s="4"/>
      <c r="Q348" s="4"/>
    </row>
    <row r="349" spans="15:17" x14ac:dyDescent="0.25">
      <c r="O349" s="1"/>
      <c r="P349" s="4"/>
      <c r="Q349" s="4"/>
    </row>
    <row r="350" spans="15:17" x14ac:dyDescent="0.25">
      <c r="O350" s="1"/>
      <c r="P350" s="4"/>
      <c r="Q350" s="4"/>
    </row>
    <row r="351" spans="15:17" x14ac:dyDescent="0.25">
      <c r="O351" s="1"/>
      <c r="P351" s="4"/>
      <c r="Q351" s="4"/>
    </row>
    <row r="352" spans="15:17" x14ac:dyDescent="0.25">
      <c r="O352" s="1"/>
      <c r="P352" s="4"/>
      <c r="Q352" s="4"/>
    </row>
    <row r="353" spans="15:17" x14ac:dyDescent="0.25">
      <c r="O353" s="1"/>
      <c r="P353" s="4"/>
      <c r="Q353" s="4"/>
    </row>
    <row r="354" spans="15:17" x14ac:dyDescent="0.25">
      <c r="O354" s="1"/>
      <c r="P354" s="4"/>
      <c r="Q354" s="4"/>
    </row>
    <row r="355" spans="15:17" x14ac:dyDescent="0.25">
      <c r="O355" s="1"/>
      <c r="P355" s="4"/>
      <c r="Q355" s="4"/>
    </row>
    <row r="356" spans="15:17" x14ac:dyDescent="0.25">
      <c r="O356" s="1"/>
      <c r="P356" s="4"/>
      <c r="Q356" s="4"/>
    </row>
    <row r="357" spans="15:17" x14ac:dyDescent="0.25">
      <c r="O357" s="1"/>
      <c r="P357" s="4"/>
      <c r="Q357" s="4"/>
    </row>
    <row r="358" spans="15:17" x14ac:dyDescent="0.25">
      <c r="O358" s="1"/>
      <c r="P358" s="4"/>
      <c r="Q358" s="4"/>
    </row>
    <row r="359" spans="15:17" x14ac:dyDescent="0.25">
      <c r="O359" s="1"/>
      <c r="P359" s="4"/>
      <c r="Q359" s="4"/>
    </row>
    <row r="360" spans="15:17" x14ac:dyDescent="0.25">
      <c r="O360" s="1"/>
      <c r="P360" s="4"/>
      <c r="Q360" s="4"/>
    </row>
    <row r="361" spans="15:17" x14ac:dyDescent="0.25">
      <c r="O361" s="1"/>
      <c r="P361" s="4"/>
      <c r="Q361" s="4"/>
    </row>
    <row r="362" spans="15:17" x14ac:dyDescent="0.25">
      <c r="O362" s="1"/>
      <c r="P362" s="4"/>
      <c r="Q362" s="4"/>
    </row>
    <row r="363" spans="15:17" x14ac:dyDescent="0.25">
      <c r="O363" s="1"/>
      <c r="P363" s="4"/>
      <c r="Q363" s="4"/>
    </row>
    <row r="364" spans="15:17" x14ac:dyDescent="0.25">
      <c r="O364" s="1"/>
      <c r="P364" s="4"/>
      <c r="Q364" s="4"/>
    </row>
    <row r="365" spans="15:17" x14ac:dyDescent="0.25">
      <c r="O365" s="1"/>
      <c r="P365" s="4"/>
      <c r="Q365" s="4"/>
    </row>
    <row r="366" spans="15:17" x14ac:dyDescent="0.25">
      <c r="O366" s="1"/>
      <c r="P366" s="4"/>
      <c r="Q366" s="4"/>
    </row>
    <row r="367" spans="15:17" x14ac:dyDescent="0.25">
      <c r="O367" s="1"/>
      <c r="P367" s="4"/>
      <c r="Q367" s="4"/>
    </row>
    <row r="368" spans="15:17" x14ac:dyDescent="0.25">
      <c r="O368" s="1"/>
      <c r="P368" s="4"/>
      <c r="Q368" s="4"/>
    </row>
    <row r="369" spans="15:17" x14ac:dyDescent="0.25">
      <c r="O369" s="1"/>
      <c r="P369" s="4"/>
      <c r="Q369" s="4"/>
    </row>
    <row r="370" spans="15:17" x14ac:dyDescent="0.25">
      <c r="O370" s="1"/>
      <c r="P370" s="4"/>
      <c r="Q370" s="4"/>
    </row>
    <row r="371" spans="15:17" x14ac:dyDescent="0.25">
      <c r="O371" s="1"/>
      <c r="P371" s="4"/>
      <c r="Q371" s="4"/>
    </row>
    <row r="372" spans="15:17" x14ac:dyDescent="0.25">
      <c r="O372" s="1"/>
      <c r="P372" s="4"/>
      <c r="Q372" s="4"/>
    </row>
    <row r="373" spans="15:17" x14ac:dyDescent="0.25">
      <c r="O373" s="1"/>
      <c r="P373" s="4"/>
      <c r="Q373" s="4"/>
    </row>
    <row r="374" spans="15:17" x14ac:dyDescent="0.25">
      <c r="O374" s="1"/>
      <c r="P374" s="4"/>
      <c r="Q374" s="4"/>
    </row>
    <row r="375" spans="15:17" x14ac:dyDescent="0.25">
      <c r="O375" s="1"/>
      <c r="P375" s="4"/>
      <c r="Q375" s="4"/>
    </row>
    <row r="376" spans="15:17" x14ac:dyDescent="0.25">
      <c r="O376" s="1"/>
      <c r="P376" s="4"/>
      <c r="Q376" s="4"/>
    </row>
    <row r="377" spans="15:17" x14ac:dyDescent="0.25">
      <c r="O377" s="1"/>
      <c r="P377" s="4"/>
      <c r="Q377" s="4"/>
    </row>
    <row r="378" spans="15:17" x14ac:dyDescent="0.25">
      <c r="O378" s="1"/>
      <c r="P378" s="4"/>
      <c r="Q378" s="4"/>
    </row>
    <row r="379" spans="15:17" x14ac:dyDescent="0.25">
      <c r="O379" s="1"/>
      <c r="P379" s="4"/>
      <c r="Q379" s="4"/>
    </row>
    <row r="380" spans="15:17" x14ac:dyDescent="0.25">
      <c r="O380" s="1"/>
      <c r="P380" s="4"/>
      <c r="Q380" s="4"/>
    </row>
    <row r="381" spans="15:17" x14ac:dyDescent="0.25">
      <c r="O381" s="1"/>
      <c r="P381" s="4"/>
      <c r="Q381" s="4"/>
    </row>
    <row r="382" spans="15:17" x14ac:dyDescent="0.25">
      <c r="O382" s="1"/>
      <c r="P382" s="4"/>
      <c r="Q382" s="4"/>
    </row>
    <row r="383" spans="15:17" x14ac:dyDescent="0.25">
      <c r="O383" s="1"/>
      <c r="P383" s="4"/>
      <c r="Q383" s="4"/>
    </row>
    <row r="384" spans="15:17" x14ac:dyDescent="0.25">
      <c r="O384" s="1"/>
      <c r="P384" s="4"/>
      <c r="Q384" s="4"/>
    </row>
    <row r="385" spans="15:17" x14ac:dyDescent="0.25">
      <c r="O385" s="1"/>
      <c r="P385" s="4"/>
      <c r="Q385" s="4"/>
    </row>
    <row r="386" spans="15:17" x14ac:dyDescent="0.25">
      <c r="O386" s="1"/>
      <c r="P386" s="4"/>
      <c r="Q386" s="4"/>
    </row>
    <row r="387" spans="15:17" x14ac:dyDescent="0.25">
      <c r="O387" s="1"/>
      <c r="P387" s="4"/>
      <c r="Q387" s="4"/>
    </row>
    <row r="388" spans="15:17" x14ac:dyDescent="0.25">
      <c r="O388" s="1"/>
      <c r="P388" s="4"/>
      <c r="Q388" s="4"/>
    </row>
    <row r="389" spans="15:17" x14ac:dyDescent="0.25">
      <c r="O389" s="1"/>
      <c r="P389" s="4"/>
      <c r="Q389" s="4"/>
    </row>
    <row r="390" spans="15:17" x14ac:dyDescent="0.25">
      <c r="O390" s="1"/>
      <c r="P390" s="4"/>
      <c r="Q390" s="4"/>
    </row>
    <row r="391" spans="15:17" x14ac:dyDescent="0.25">
      <c r="O391" s="1"/>
      <c r="P391" s="4"/>
      <c r="Q391" s="4"/>
    </row>
    <row r="392" spans="15:17" x14ac:dyDescent="0.25">
      <c r="O392" s="1"/>
      <c r="P392" s="4"/>
      <c r="Q392" s="4"/>
    </row>
    <row r="393" spans="15:17" x14ac:dyDescent="0.25">
      <c r="O393" s="1"/>
      <c r="P393" s="4"/>
      <c r="Q393" s="4"/>
    </row>
    <row r="394" spans="15:17" x14ac:dyDescent="0.25">
      <c r="O394" s="1"/>
      <c r="P394" s="4"/>
      <c r="Q394" s="4"/>
    </row>
    <row r="395" spans="15:17" x14ac:dyDescent="0.25">
      <c r="O395" s="1"/>
      <c r="P395" s="4"/>
      <c r="Q395" s="4"/>
    </row>
    <row r="396" spans="15:17" x14ac:dyDescent="0.25">
      <c r="O396" s="1"/>
      <c r="P396" s="4"/>
      <c r="Q396" s="4"/>
    </row>
    <row r="397" spans="15:17" x14ac:dyDescent="0.25">
      <c r="O397" s="1"/>
      <c r="P397" s="4"/>
      <c r="Q397" s="4"/>
    </row>
    <row r="398" spans="15:17" x14ac:dyDescent="0.25">
      <c r="O398" s="1"/>
      <c r="P398" s="4"/>
      <c r="Q398" s="4"/>
    </row>
    <row r="399" spans="15:17" x14ac:dyDescent="0.25">
      <c r="O399" s="1"/>
      <c r="P399" s="4"/>
      <c r="Q399" s="4"/>
    </row>
    <row r="400" spans="15:17" x14ac:dyDescent="0.25">
      <c r="O400" s="1"/>
      <c r="P400" s="4"/>
      <c r="Q400" s="4"/>
    </row>
    <row r="401" spans="15:17" x14ac:dyDescent="0.25">
      <c r="O401" s="1"/>
      <c r="P401" s="4"/>
      <c r="Q401" s="4"/>
    </row>
    <row r="402" spans="15:17" x14ac:dyDescent="0.25">
      <c r="O402" s="1"/>
      <c r="P402" s="4"/>
      <c r="Q402" s="4"/>
    </row>
    <row r="403" spans="15:17" x14ac:dyDescent="0.25">
      <c r="O403" s="1"/>
      <c r="P403" s="4"/>
      <c r="Q403" s="4"/>
    </row>
    <row r="404" spans="15:17" x14ac:dyDescent="0.25">
      <c r="O404" s="1"/>
      <c r="P404" s="4"/>
      <c r="Q404" s="4"/>
    </row>
    <row r="405" spans="15:17" x14ac:dyDescent="0.25">
      <c r="O405" s="1"/>
      <c r="P405" s="4"/>
      <c r="Q405" s="4"/>
    </row>
    <row r="406" spans="15:17" x14ac:dyDescent="0.25">
      <c r="O406" s="1"/>
      <c r="P406" s="4"/>
      <c r="Q406" s="4"/>
    </row>
    <row r="407" spans="15:17" x14ac:dyDescent="0.25">
      <c r="O407" s="1"/>
      <c r="P407" s="4"/>
      <c r="Q407" s="4"/>
    </row>
    <row r="408" spans="15:17" x14ac:dyDescent="0.25">
      <c r="O408" s="1"/>
      <c r="P408" s="4"/>
      <c r="Q408" s="4"/>
    </row>
    <row r="409" spans="15:17" x14ac:dyDescent="0.25">
      <c r="O409" s="1"/>
      <c r="P409" s="4"/>
      <c r="Q409" s="4"/>
    </row>
    <row r="410" spans="15:17" x14ac:dyDescent="0.25">
      <c r="O410" s="1"/>
      <c r="P410" s="4"/>
      <c r="Q410" s="4"/>
    </row>
    <row r="411" spans="15:17" x14ac:dyDescent="0.25">
      <c r="O411" s="1"/>
      <c r="P411" s="4"/>
      <c r="Q411" s="4"/>
    </row>
    <row r="412" spans="15:17" x14ac:dyDescent="0.25">
      <c r="O412" s="1"/>
      <c r="P412" s="4"/>
      <c r="Q412" s="4"/>
    </row>
    <row r="413" spans="15:17" x14ac:dyDescent="0.25">
      <c r="O413" s="1"/>
      <c r="P413" s="4"/>
      <c r="Q413" s="4"/>
    </row>
    <row r="414" spans="15:17" x14ac:dyDescent="0.25">
      <c r="O414" s="1"/>
      <c r="P414" s="4"/>
      <c r="Q414" s="4"/>
    </row>
    <row r="415" spans="15:17" x14ac:dyDescent="0.25">
      <c r="O415" s="1"/>
      <c r="P415" s="4"/>
      <c r="Q415" s="4"/>
    </row>
    <row r="416" spans="15:17" x14ac:dyDescent="0.25">
      <c r="O416" s="1"/>
      <c r="P416" s="4"/>
      <c r="Q416" s="4"/>
    </row>
    <row r="417" spans="15:17" x14ac:dyDescent="0.25">
      <c r="O417" s="1"/>
      <c r="P417" s="4"/>
      <c r="Q417" s="4"/>
    </row>
    <row r="418" spans="15:17" x14ac:dyDescent="0.25">
      <c r="O418" s="1"/>
      <c r="P418" s="4"/>
      <c r="Q418" s="4"/>
    </row>
    <row r="419" spans="15:17" x14ac:dyDescent="0.25">
      <c r="O419" s="1"/>
      <c r="P419" s="4"/>
      <c r="Q419" s="4"/>
    </row>
    <row r="420" spans="15:17" x14ac:dyDescent="0.25">
      <c r="O420" s="1"/>
      <c r="P420" s="4"/>
      <c r="Q420" s="4"/>
    </row>
    <row r="421" spans="15:17" x14ac:dyDescent="0.25">
      <c r="O421" s="1"/>
      <c r="P421" s="4"/>
      <c r="Q421" s="4"/>
    </row>
    <row r="422" spans="15:17" x14ac:dyDescent="0.25">
      <c r="O422" s="1"/>
      <c r="P422" s="4"/>
      <c r="Q422" s="4"/>
    </row>
    <row r="423" spans="15:17" x14ac:dyDescent="0.25">
      <c r="O423" s="1"/>
      <c r="P423" s="4"/>
      <c r="Q423" s="4"/>
    </row>
    <row r="424" spans="15:17" x14ac:dyDescent="0.25">
      <c r="O424" s="1"/>
      <c r="P424" s="4"/>
      <c r="Q424" s="4"/>
    </row>
    <row r="425" spans="15:17" x14ac:dyDescent="0.25">
      <c r="O425" s="1"/>
      <c r="P425" s="4"/>
      <c r="Q425" s="4"/>
    </row>
    <row r="426" spans="15:17" x14ac:dyDescent="0.25">
      <c r="O426" s="1"/>
      <c r="P426" s="4"/>
      <c r="Q426" s="4"/>
    </row>
    <row r="427" spans="15:17" x14ac:dyDescent="0.25">
      <c r="O427" s="1"/>
      <c r="P427" s="4"/>
      <c r="Q427" s="4"/>
    </row>
    <row r="428" spans="15:17" x14ac:dyDescent="0.25">
      <c r="O428" s="1"/>
      <c r="P428" s="4"/>
      <c r="Q428" s="4"/>
    </row>
    <row r="429" spans="15:17" x14ac:dyDescent="0.25">
      <c r="O429" s="1"/>
      <c r="P429" s="4"/>
      <c r="Q429" s="4"/>
    </row>
    <row r="430" spans="15:17" x14ac:dyDescent="0.25">
      <c r="O430" s="1"/>
      <c r="P430" s="4"/>
      <c r="Q430" s="4"/>
    </row>
    <row r="431" spans="15:17" x14ac:dyDescent="0.25">
      <c r="O431" s="1"/>
      <c r="P431" s="4"/>
      <c r="Q431" s="4"/>
    </row>
    <row r="432" spans="15:17" x14ac:dyDescent="0.25">
      <c r="O432" s="1"/>
      <c r="P432" s="4"/>
      <c r="Q432" s="4"/>
    </row>
    <row r="433" spans="15:17" x14ac:dyDescent="0.25">
      <c r="O433" s="1"/>
      <c r="P433" s="4"/>
      <c r="Q433" s="4"/>
    </row>
    <row r="434" spans="15:17" x14ac:dyDescent="0.25">
      <c r="O434" s="1"/>
      <c r="P434" s="4"/>
      <c r="Q434" s="4"/>
    </row>
    <row r="435" spans="15:17" x14ac:dyDescent="0.25">
      <c r="O435" s="1"/>
      <c r="P435" s="4"/>
      <c r="Q435" s="4"/>
    </row>
    <row r="436" spans="15:17" x14ac:dyDescent="0.25">
      <c r="O436" s="1"/>
      <c r="P436" s="4"/>
      <c r="Q436" s="4"/>
    </row>
    <row r="437" spans="15:17" x14ac:dyDescent="0.25">
      <c r="O437" s="1"/>
      <c r="P437" s="4"/>
      <c r="Q437" s="4"/>
    </row>
    <row r="438" spans="15:17" x14ac:dyDescent="0.25">
      <c r="O438" s="1"/>
      <c r="P438" s="4"/>
      <c r="Q438" s="4"/>
    </row>
    <row r="439" spans="15:17" x14ac:dyDescent="0.25">
      <c r="O439" s="1"/>
      <c r="P439" s="4"/>
      <c r="Q439" s="4"/>
    </row>
    <row r="440" spans="15:17" x14ac:dyDescent="0.25">
      <c r="O440" s="1"/>
      <c r="P440" s="4"/>
      <c r="Q440" s="4"/>
    </row>
    <row r="441" spans="15:17" x14ac:dyDescent="0.25">
      <c r="O441" s="1"/>
      <c r="P441" s="4"/>
      <c r="Q441" s="4"/>
    </row>
    <row r="442" spans="15:17" x14ac:dyDescent="0.25">
      <c r="O442" s="1"/>
      <c r="P442" s="4"/>
      <c r="Q442" s="4"/>
    </row>
    <row r="443" spans="15:17" x14ac:dyDescent="0.25">
      <c r="O443" s="1"/>
      <c r="P443" s="4"/>
      <c r="Q443" s="4"/>
    </row>
    <row r="444" spans="15:17" x14ac:dyDescent="0.25">
      <c r="O444" s="1"/>
      <c r="P444" s="4"/>
      <c r="Q444" s="4"/>
    </row>
    <row r="445" spans="15:17" x14ac:dyDescent="0.25">
      <c r="O445" s="1"/>
      <c r="P445" s="4"/>
      <c r="Q445" s="4"/>
    </row>
    <row r="446" spans="15:17" x14ac:dyDescent="0.25">
      <c r="O446" s="1"/>
      <c r="P446" s="4"/>
      <c r="Q446" s="4"/>
    </row>
    <row r="447" spans="15:17" x14ac:dyDescent="0.25">
      <c r="O447" s="1"/>
      <c r="P447" s="4"/>
      <c r="Q447" s="4"/>
    </row>
    <row r="448" spans="15:17" x14ac:dyDescent="0.25">
      <c r="O448" s="1"/>
      <c r="P448" s="4"/>
      <c r="Q448" s="4"/>
    </row>
    <row r="449" spans="15:17" x14ac:dyDescent="0.25">
      <c r="O449" s="1"/>
      <c r="P449" s="4"/>
      <c r="Q449" s="4"/>
    </row>
    <row r="450" spans="15:17" x14ac:dyDescent="0.25">
      <c r="O450" s="1"/>
      <c r="P450" s="4"/>
      <c r="Q450" s="4"/>
    </row>
    <row r="451" spans="15:17" x14ac:dyDescent="0.25">
      <c r="O451" s="1"/>
      <c r="P451" s="4"/>
      <c r="Q451" s="4"/>
    </row>
    <row r="452" spans="15:17" x14ac:dyDescent="0.25">
      <c r="O452" s="1"/>
      <c r="P452" s="4"/>
      <c r="Q452" s="4"/>
    </row>
    <row r="453" spans="15:17" x14ac:dyDescent="0.25">
      <c r="O453" s="1"/>
      <c r="P453" s="4"/>
      <c r="Q453" s="4"/>
    </row>
    <row r="454" spans="15:17" x14ac:dyDescent="0.25">
      <c r="O454" s="1"/>
      <c r="P454" s="4"/>
      <c r="Q454" s="4"/>
    </row>
    <row r="455" spans="15:17" x14ac:dyDescent="0.25">
      <c r="O455" s="1"/>
      <c r="P455" s="4"/>
      <c r="Q455" s="4"/>
    </row>
    <row r="456" spans="15:17" x14ac:dyDescent="0.25">
      <c r="O456" s="1"/>
      <c r="P456" s="4"/>
      <c r="Q456" s="4"/>
    </row>
    <row r="457" spans="15:17" x14ac:dyDescent="0.25">
      <c r="O457" s="1"/>
      <c r="P457" s="4"/>
      <c r="Q457" s="4"/>
    </row>
    <row r="458" spans="15:17" x14ac:dyDescent="0.25">
      <c r="O458" s="1"/>
      <c r="P458" s="4"/>
      <c r="Q458" s="4"/>
    </row>
    <row r="459" spans="15:17" x14ac:dyDescent="0.25">
      <c r="O459" s="1"/>
      <c r="P459" s="4"/>
      <c r="Q459" s="4"/>
    </row>
    <row r="460" spans="15:17" x14ac:dyDescent="0.25">
      <c r="O460" s="1"/>
      <c r="P460" s="4"/>
      <c r="Q460" s="4"/>
    </row>
    <row r="461" spans="15:17" x14ac:dyDescent="0.25">
      <c r="O461" s="1"/>
      <c r="P461" s="4"/>
      <c r="Q461" s="4"/>
    </row>
    <row r="462" spans="15:17" x14ac:dyDescent="0.25">
      <c r="O462" s="1"/>
      <c r="P462" s="4"/>
      <c r="Q462" s="4"/>
    </row>
    <row r="463" spans="15:17" x14ac:dyDescent="0.25">
      <c r="O463" s="1"/>
      <c r="P463" s="4"/>
      <c r="Q463" s="4"/>
    </row>
    <row r="464" spans="15:17" x14ac:dyDescent="0.25">
      <c r="O464" s="1"/>
      <c r="P464" s="4"/>
      <c r="Q464" s="4"/>
    </row>
    <row r="465" spans="15:17" x14ac:dyDescent="0.25">
      <c r="O465" s="1"/>
      <c r="P465" s="4"/>
      <c r="Q465" s="4"/>
    </row>
    <row r="466" spans="15:17" x14ac:dyDescent="0.25">
      <c r="O466" s="1"/>
      <c r="P466" s="4"/>
      <c r="Q466" s="4"/>
    </row>
    <row r="467" spans="15:17" x14ac:dyDescent="0.25">
      <c r="O467" s="1"/>
      <c r="P467" s="4"/>
      <c r="Q467" s="4"/>
    </row>
    <row r="468" spans="15:17" x14ac:dyDescent="0.25">
      <c r="O468" s="1"/>
      <c r="P468" s="4"/>
      <c r="Q468" s="4"/>
    </row>
    <row r="469" spans="15:17" x14ac:dyDescent="0.25">
      <c r="O469" s="1"/>
      <c r="P469" s="4"/>
      <c r="Q469" s="4"/>
    </row>
    <row r="470" spans="15:17" x14ac:dyDescent="0.25">
      <c r="O470" s="1"/>
      <c r="P470" s="4"/>
      <c r="Q470" s="4"/>
    </row>
    <row r="471" spans="15:17" x14ac:dyDescent="0.25">
      <c r="O471" s="1"/>
      <c r="P471" s="4"/>
      <c r="Q471" s="4"/>
    </row>
    <row r="472" spans="15:17" x14ac:dyDescent="0.25">
      <c r="O472" s="1"/>
      <c r="P472" s="4"/>
      <c r="Q472" s="4"/>
    </row>
    <row r="473" spans="15:17" x14ac:dyDescent="0.25">
      <c r="O473" s="1"/>
      <c r="P473" s="4"/>
      <c r="Q473" s="4"/>
    </row>
    <row r="474" spans="15:17" x14ac:dyDescent="0.25">
      <c r="O474" s="1"/>
      <c r="P474" s="4"/>
      <c r="Q474" s="4"/>
    </row>
    <row r="475" spans="15:17" x14ac:dyDescent="0.25">
      <c r="O475" s="1"/>
      <c r="P475" s="4"/>
      <c r="Q475" s="4"/>
    </row>
    <row r="476" spans="15:17" x14ac:dyDescent="0.25">
      <c r="O476" s="1"/>
      <c r="P476" s="4"/>
      <c r="Q476" s="4"/>
    </row>
    <row r="477" spans="15:17" x14ac:dyDescent="0.25">
      <c r="O477" s="1"/>
      <c r="P477" s="4"/>
      <c r="Q477" s="4"/>
    </row>
    <row r="478" spans="15:17" x14ac:dyDescent="0.25">
      <c r="O478" s="1"/>
      <c r="P478" s="4"/>
      <c r="Q478" s="4"/>
    </row>
    <row r="479" spans="15:17" x14ac:dyDescent="0.25">
      <c r="O479" s="1"/>
      <c r="P479" s="4"/>
      <c r="Q479" s="4"/>
    </row>
    <row r="480" spans="15:17" x14ac:dyDescent="0.25">
      <c r="O480" s="1"/>
      <c r="P480" s="4"/>
      <c r="Q480" s="4"/>
    </row>
    <row r="481" spans="15:17" x14ac:dyDescent="0.25">
      <c r="O481" s="1"/>
      <c r="P481" s="4"/>
      <c r="Q481" s="4"/>
    </row>
    <row r="482" spans="15:17" x14ac:dyDescent="0.25">
      <c r="O482" s="1"/>
      <c r="P482" s="4"/>
      <c r="Q482" s="4"/>
    </row>
    <row r="483" spans="15:17" x14ac:dyDescent="0.25">
      <c r="O483" s="1"/>
      <c r="P483" s="4"/>
      <c r="Q483" s="4"/>
    </row>
    <row r="484" spans="15:17" x14ac:dyDescent="0.25">
      <c r="O484" s="1"/>
      <c r="P484" s="4"/>
      <c r="Q484" s="4"/>
    </row>
    <row r="485" spans="15:17" x14ac:dyDescent="0.25">
      <c r="O485" s="1"/>
      <c r="P485" s="4"/>
      <c r="Q485" s="4"/>
    </row>
    <row r="486" spans="15:17" x14ac:dyDescent="0.25">
      <c r="O486" s="1"/>
      <c r="P486" s="4"/>
      <c r="Q486" s="4"/>
    </row>
    <row r="487" spans="15:17" x14ac:dyDescent="0.25">
      <c r="O487" s="1"/>
      <c r="P487" s="4"/>
      <c r="Q487" s="4"/>
    </row>
    <row r="488" spans="15:17" x14ac:dyDescent="0.25">
      <c r="O488" s="1"/>
      <c r="P488" s="4"/>
      <c r="Q488" s="4"/>
    </row>
    <row r="489" spans="15:17" x14ac:dyDescent="0.25">
      <c r="O489" s="1"/>
      <c r="P489" s="4"/>
      <c r="Q489" s="4"/>
    </row>
    <row r="490" spans="15:17" x14ac:dyDescent="0.25">
      <c r="O490" s="1"/>
      <c r="P490" s="4"/>
      <c r="Q490" s="4"/>
    </row>
    <row r="491" spans="15:17" x14ac:dyDescent="0.25">
      <c r="O491" s="1"/>
      <c r="P491" s="4"/>
      <c r="Q491" s="4"/>
    </row>
    <row r="492" spans="15:17" x14ac:dyDescent="0.25">
      <c r="O492" s="1"/>
      <c r="P492" s="4"/>
      <c r="Q492" s="4"/>
    </row>
    <row r="493" spans="15:17" x14ac:dyDescent="0.25">
      <c r="O493" s="1"/>
      <c r="P493" s="4"/>
      <c r="Q493" s="4"/>
    </row>
    <row r="494" spans="15:17" x14ac:dyDescent="0.25">
      <c r="O494" s="1"/>
      <c r="P494" s="4"/>
      <c r="Q494" s="4"/>
    </row>
    <row r="495" spans="15:17" x14ac:dyDescent="0.25">
      <c r="O495" s="1"/>
      <c r="P495" s="4"/>
      <c r="Q495" s="4"/>
    </row>
    <row r="496" spans="15:17" x14ac:dyDescent="0.25">
      <c r="O496" s="1"/>
      <c r="P496" s="4"/>
      <c r="Q496" s="4"/>
    </row>
    <row r="497" spans="15:17" x14ac:dyDescent="0.25">
      <c r="O497" s="1"/>
      <c r="P497" s="4"/>
      <c r="Q497" s="4"/>
    </row>
    <row r="498" spans="15:17" x14ac:dyDescent="0.25">
      <c r="O498" s="1"/>
      <c r="P498" s="4"/>
      <c r="Q498" s="4"/>
    </row>
    <row r="499" spans="15:17" x14ac:dyDescent="0.25">
      <c r="O499" s="1"/>
      <c r="P499" s="4"/>
      <c r="Q499" s="4"/>
    </row>
    <row r="500" spans="15:17" x14ac:dyDescent="0.25">
      <c r="O500" s="1"/>
      <c r="P500" s="4"/>
      <c r="Q500" s="4"/>
    </row>
    <row r="501" spans="15:17" x14ac:dyDescent="0.25">
      <c r="O501" s="1"/>
      <c r="P501" s="4"/>
      <c r="Q501" s="4"/>
    </row>
    <row r="502" spans="15:17" x14ac:dyDescent="0.25">
      <c r="O502" s="1"/>
      <c r="P502" s="4"/>
      <c r="Q502" s="4"/>
    </row>
    <row r="503" spans="15:17" x14ac:dyDescent="0.25">
      <c r="O503" s="1"/>
      <c r="P503" s="4"/>
      <c r="Q503" s="4"/>
    </row>
    <row r="504" spans="15:17" x14ac:dyDescent="0.25">
      <c r="O504" s="1"/>
      <c r="P504" s="4"/>
      <c r="Q504" s="4"/>
    </row>
    <row r="505" spans="15:17" x14ac:dyDescent="0.25">
      <c r="O505" s="1"/>
      <c r="P505" s="4"/>
      <c r="Q505" s="4"/>
    </row>
    <row r="506" spans="15:17" x14ac:dyDescent="0.25">
      <c r="O506" s="1"/>
      <c r="P506" s="4"/>
      <c r="Q506" s="4"/>
    </row>
    <row r="507" spans="15:17" x14ac:dyDescent="0.25">
      <c r="O507" s="1"/>
      <c r="P507" s="4"/>
      <c r="Q507" s="4"/>
    </row>
    <row r="508" spans="15:17" x14ac:dyDescent="0.25">
      <c r="O508" s="1"/>
      <c r="P508" s="4"/>
      <c r="Q508" s="4"/>
    </row>
    <row r="509" spans="15:17" x14ac:dyDescent="0.25">
      <c r="O509" s="1"/>
      <c r="P509" s="4"/>
      <c r="Q509" s="4"/>
    </row>
    <row r="510" spans="15:17" x14ac:dyDescent="0.25">
      <c r="O510" s="1"/>
      <c r="P510" s="4"/>
      <c r="Q510" s="4"/>
    </row>
    <row r="511" spans="15:17" x14ac:dyDescent="0.25">
      <c r="O511" s="1"/>
      <c r="P511" s="4"/>
      <c r="Q511" s="4"/>
    </row>
    <row r="512" spans="15:17" x14ac:dyDescent="0.25">
      <c r="O512" s="1"/>
      <c r="P512" s="4"/>
      <c r="Q512" s="4"/>
    </row>
    <row r="513" spans="15:17" x14ac:dyDescent="0.25">
      <c r="O513" s="1"/>
      <c r="P513" s="4"/>
      <c r="Q513" s="4"/>
    </row>
    <row r="514" spans="15:17" x14ac:dyDescent="0.25">
      <c r="O514" s="1"/>
      <c r="P514" s="4"/>
      <c r="Q514" s="4"/>
    </row>
    <row r="515" spans="15:17" x14ac:dyDescent="0.25">
      <c r="O515" s="1"/>
      <c r="P515" s="4"/>
      <c r="Q515" s="4"/>
    </row>
    <row r="516" spans="15:17" x14ac:dyDescent="0.25">
      <c r="O516" s="1"/>
      <c r="P516" s="4"/>
      <c r="Q516" s="4"/>
    </row>
    <row r="517" spans="15:17" x14ac:dyDescent="0.25">
      <c r="O517" s="1"/>
      <c r="P517" s="4"/>
      <c r="Q517" s="4"/>
    </row>
    <row r="518" spans="15:17" x14ac:dyDescent="0.25">
      <c r="O518" s="1"/>
      <c r="P518" s="4"/>
      <c r="Q518" s="4"/>
    </row>
    <row r="519" spans="15:17" x14ac:dyDescent="0.25">
      <c r="O519" s="1"/>
      <c r="P519" s="4"/>
      <c r="Q519" s="4"/>
    </row>
    <row r="520" spans="15:17" x14ac:dyDescent="0.25">
      <c r="O520" s="1"/>
      <c r="P520" s="4"/>
      <c r="Q520" s="4"/>
    </row>
    <row r="521" spans="15:17" x14ac:dyDescent="0.25">
      <c r="O521" s="1"/>
      <c r="P521" s="4"/>
      <c r="Q521" s="4"/>
    </row>
    <row r="522" spans="15:17" x14ac:dyDescent="0.25">
      <c r="O522" s="1"/>
      <c r="P522" s="4"/>
      <c r="Q522" s="4"/>
    </row>
    <row r="523" spans="15:17" x14ac:dyDescent="0.25">
      <c r="O523" s="1"/>
      <c r="P523" s="4"/>
      <c r="Q523" s="4"/>
    </row>
    <row r="524" spans="15:17" x14ac:dyDescent="0.25">
      <c r="O524" s="1"/>
      <c r="P524" s="4"/>
      <c r="Q524" s="4"/>
    </row>
    <row r="525" spans="15:17" x14ac:dyDescent="0.25">
      <c r="O525" s="1"/>
      <c r="P525" s="4"/>
      <c r="Q525" s="4"/>
    </row>
    <row r="526" spans="15:17" x14ac:dyDescent="0.25">
      <c r="O526" s="1"/>
      <c r="P526" s="4"/>
      <c r="Q526" s="4"/>
    </row>
    <row r="527" spans="15:17" x14ac:dyDescent="0.25">
      <c r="O527" s="1"/>
      <c r="P527" s="4"/>
      <c r="Q527" s="4"/>
    </row>
    <row r="528" spans="15:17" x14ac:dyDescent="0.25">
      <c r="O528" s="1"/>
      <c r="P528" s="4"/>
      <c r="Q528" s="4"/>
    </row>
    <row r="529" spans="15:17" x14ac:dyDescent="0.25">
      <c r="O529" s="1"/>
      <c r="P529" s="4"/>
      <c r="Q529" s="4"/>
    </row>
    <row r="530" spans="15:17" x14ac:dyDescent="0.25">
      <c r="O530" s="1"/>
      <c r="P530" s="4"/>
      <c r="Q530" s="4"/>
    </row>
    <row r="531" spans="15:17" x14ac:dyDescent="0.25">
      <c r="O531" s="1"/>
      <c r="P531" s="4"/>
      <c r="Q531" s="4"/>
    </row>
    <row r="532" spans="15:17" x14ac:dyDescent="0.25">
      <c r="O532" s="1"/>
      <c r="P532" s="4"/>
      <c r="Q532" s="4"/>
    </row>
    <row r="533" spans="15:17" x14ac:dyDescent="0.25">
      <c r="O533" s="1"/>
      <c r="P533" s="4"/>
      <c r="Q533" s="4"/>
    </row>
    <row r="534" spans="15:17" x14ac:dyDescent="0.25">
      <c r="O534" s="1"/>
      <c r="P534" s="4"/>
      <c r="Q534" s="4"/>
    </row>
    <row r="535" spans="15:17" x14ac:dyDescent="0.25">
      <c r="O535" s="1"/>
      <c r="P535" s="4"/>
      <c r="Q535" s="4"/>
    </row>
    <row r="536" spans="15:17" x14ac:dyDescent="0.25">
      <c r="O536" s="1"/>
      <c r="P536" s="4"/>
      <c r="Q536" s="4"/>
    </row>
    <row r="537" spans="15:17" x14ac:dyDescent="0.25">
      <c r="O537" s="1"/>
      <c r="P537" s="4"/>
      <c r="Q537" s="4"/>
    </row>
    <row r="538" spans="15:17" x14ac:dyDescent="0.25">
      <c r="O538" s="1"/>
      <c r="P538" s="4"/>
      <c r="Q538" s="4"/>
    </row>
    <row r="539" spans="15:17" x14ac:dyDescent="0.25">
      <c r="O539" s="1"/>
      <c r="P539" s="4"/>
      <c r="Q539" s="4"/>
    </row>
    <row r="540" spans="15:17" x14ac:dyDescent="0.25">
      <c r="O540" s="1"/>
      <c r="P540" s="4"/>
      <c r="Q540" s="4"/>
    </row>
    <row r="541" spans="15:17" x14ac:dyDescent="0.25">
      <c r="O541" s="1"/>
      <c r="P541" s="4"/>
      <c r="Q541" s="4"/>
    </row>
    <row r="542" spans="15:17" x14ac:dyDescent="0.25">
      <c r="O542" s="1"/>
      <c r="P542" s="4"/>
      <c r="Q542" s="4"/>
    </row>
    <row r="543" spans="15:17" x14ac:dyDescent="0.25">
      <c r="O543" s="1"/>
      <c r="P543" s="4"/>
      <c r="Q543" s="4"/>
    </row>
    <row r="544" spans="15:17" x14ac:dyDescent="0.25">
      <c r="O544" s="1"/>
      <c r="P544" s="4"/>
      <c r="Q544" s="4"/>
    </row>
    <row r="545" spans="15:17" x14ac:dyDescent="0.25">
      <c r="O545" s="1"/>
      <c r="P545" s="4"/>
      <c r="Q545" s="4"/>
    </row>
    <row r="546" spans="15:17" x14ac:dyDescent="0.25">
      <c r="O546" s="1"/>
      <c r="P546" s="4"/>
      <c r="Q546" s="4"/>
    </row>
    <row r="547" spans="15:17" x14ac:dyDescent="0.25">
      <c r="O547" s="1"/>
      <c r="P547" s="4"/>
      <c r="Q547" s="4"/>
    </row>
    <row r="548" spans="15:17" x14ac:dyDescent="0.25">
      <c r="O548" s="1"/>
      <c r="P548" s="4"/>
      <c r="Q548" s="4"/>
    </row>
    <row r="549" spans="15:17" x14ac:dyDescent="0.25">
      <c r="O549" s="1"/>
      <c r="P549" s="4"/>
      <c r="Q549" s="4"/>
    </row>
    <row r="550" spans="15:17" x14ac:dyDescent="0.25">
      <c r="O550" s="1"/>
      <c r="P550" s="4"/>
      <c r="Q550" s="4"/>
    </row>
    <row r="551" spans="15:17" x14ac:dyDescent="0.25">
      <c r="O551" s="1"/>
      <c r="P551" s="4"/>
      <c r="Q551" s="4"/>
    </row>
    <row r="552" spans="15:17" x14ac:dyDescent="0.25">
      <c r="O552" s="1"/>
      <c r="P552" s="4"/>
      <c r="Q552" s="4"/>
    </row>
    <row r="553" spans="15:17" x14ac:dyDescent="0.25">
      <c r="O553" s="1"/>
      <c r="P553" s="4"/>
      <c r="Q553" s="4"/>
    </row>
    <row r="554" spans="15:17" x14ac:dyDescent="0.25">
      <c r="O554" s="1"/>
      <c r="P554" s="4"/>
      <c r="Q554" s="4"/>
    </row>
    <row r="555" spans="15:17" x14ac:dyDescent="0.25">
      <c r="O555" s="1"/>
      <c r="P555" s="4"/>
      <c r="Q555" s="4"/>
    </row>
    <row r="556" spans="15:17" x14ac:dyDescent="0.25">
      <c r="O556" s="1"/>
      <c r="P556" s="4"/>
      <c r="Q556" s="4"/>
    </row>
    <row r="557" spans="15:17" x14ac:dyDescent="0.25">
      <c r="O557" s="1"/>
      <c r="P557" s="4"/>
      <c r="Q557" s="4"/>
    </row>
    <row r="558" spans="15:17" x14ac:dyDescent="0.25">
      <c r="O558" s="1"/>
      <c r="P558" s="4"/>
      <c r="Q558" s="4"/>
    </row>
    <row r="559" spans="15:17" x14ac:dyDescent="0.25">
      <c r="O559" s="1"/>
      <c r="P559" s="4"/>
      <c r="Q559" s="4"/>
    </row>
    <row r="560" spans="15:17" x14ac:dyDescent="0.25">
      <c r="O560" s="1"/>
      <c r="P560" s="4"/>
      <c r="Q560" s="4"/>
    </row>
    <row r="561" spans="15:17" x14ac:dyDescent="0.25">
      <c r="O561" s="1"/>
      <c r="P561" s="4"/>
      <c r="Q561" s="4"/>
    </row>
    <row r="562" spans="15:17" x14ac:dyDescent="0.25">
      <c r="O562" s="1"/>
      <c r="P562" s="4"/>
      <c r="Q562" s="4"/>
    </row>
    <row r="563" spans="15:17" x14ac:dyDescent="0.25">
      <c r="O563" s="1"/>
      <c r="P563" s="4"/>
      <c r="Q563" s="4"/>
    </row>
    <row r="564" spans="15:17" x14ac:dyDescent="0.25">
      <c r="O564" s="1"/>
      <c r="P564" s="4"/>
      <c r="Q564" s="4"/>
    </row>
    <row r="565" spans="15:17" x14ac:dyDescent="0.25">
      <c r="O565" s="1"/>
      <c r="P565" s="4"/>
      <c r="Q565" s="4"/>
    </row>
    <row r="566" spans="15:17" x14ac:dyDescent="0.25">
      <c r="O566" s="1"/>
      <c r="P566" s="4"/>
      <c r="Q566" s="4"/>
    </row>
    <row r="567" spans="15:17" x14ac:dyDescent="0.25">
      <c r="O567" s="1"/>
      <c r="P567" s="4"/>
      <c r="Q567" s="4"/>
    </row>
    <row r="568" spans="15:17" x14ac:dyDescent="0.25">
      <c r="O568" s="1"/>
      <c r="P568" s="4"/>
      <c r="Q568" s="4"/>
    </row>
    <row r="569" spans="15:17" x14ac:dyDescent="0.25">
      <c r="O569" s="1"/>
      <c r="P569" s="4"/>
      <c r="Q569" s="4"/>
    </row>
    <row r="570" spans="15:17" x14ac:dyDescent="0.25">
      <c r="O570" s="1"/>
      <c r="P570" s="4"/>
      <c r="Q570" s="4"/>
    </row>
    <row r="571" spans="15:17" x14ac:dyDescent="0.25">
      <c r="O571" s="1"/>
      <c r="P571" s="4"/>
      <c r="Q571" s="4"/>
    </row>
    <row r="572" spans="15:17" x14ac:dyDescent="0.25">
      <c r="O572" s="1"/>
      <c r="P572" s="4"/>
      <c r="Q572" s="4"/>
    </row>
    <row r="573" spans="15:17" x14ac:dyDescent="0.25">
      <c r="O573" s="1"/>
      <c r="P573" s="4"/>
      <c r="Q573" s="4"/>
    </row>
    <row r="574" spans="15:17" x14ac:dyDescent="0.25">
      <c r="O574" s="1"/>
      <c r="P574" s="4"/>
      <c r="Q574" s="4"/>
    </row>
    <row r="575" spans="15:17" x14ac:dyDescent="0.25">
      <c r="O575" s="1"/>
      <c r="P575" s="4"/>
      <c r="Q575" s="4"/>
    </row>
    <row r="576" spans="15:17" x14ac:dyDescent="0.25">
      <c r="O576" s="1"/>
      <c r="P576" s="4"/>
      <c r="Q576" s="4"/>
    </row>
    <row r="577" spans="15:17" x14ac:dyDescent="0.25">
      <c r="O577" s="1"/>
      <c r="P577" s="4"/>
      <c r="Q577" s="4"/>
    </row>
    <row r="578" spans="15:17" x14ac:dyDescent="0.25">
      <c r="O578" s="1"/>
      <c r="P578" s="4"/>
      <c r="Q578" s="4"/>
    </row>
    <row r="579" spans="15:17" x14ac:dyDescent="0.25">
      <c r="O579" s="1"/>
      <c r="P579" s="4"/>
      <c r="Q579" s="4"/>
    </row>
    <row r="580" spans="15:17" x14ac:dyDescent="0.25">
      <c r="O580" s="1"/>
      <c r="P580" s="4"/>
      <c r="Q580" s="4"/>
    </row>
    <row r="581" spans="15:17" x14ac:dyDescent="0.25">
      <c r="O581" s="1"/>
      <c r="P581" s="4"/>
      <c r="Q581" s="4"/>
    </row>
    <row r="582" spans="15:17" x14ac:dyDescent="0.25">
      <c r="O582" s="1"/>
      <c r="P582" s="4"/>
      <c r="Q582" s="4"/>
    </row>
    <row r="583" spans="15:17" x14ac:dyDescent="0.25">
      <c r="O583" s="1"/>
      <c r="P583" s="4"/>
      <c r="Q583" s="4"/>
    </row>
    <row r="584" spans="15:17" x14ac:dyDescent="0.25">
      <c r="O584" s="1"/>
      <c r="P584" s="4"/>
      <c r="Q584" s="4"/>
    </row>
    <row r="585" spans="15:17" x14ac:dyDescent="0.25">
      <c r="O585" s="1"/>
      <c r="P585" s="4"/>
      <c r="Q585" s="4"/>
    </row>
    <row r="586" spans="15:17" x14ac:dyDescent="0.25">
      <c r="O586" s="1"/>
      <c r="P586" s="4"/>
      <c r="Q586" s="4"/>
    </row>
    <row r="587" spans="15:17" x14ac:dyDescent="0.25">
      <c r="O587" s="1"/>
      <c r="P587" s="4"/>
      <c r="Q587" s="4"/>
    </row>
    <row r="588" spans="15:17" x14ac:dyDescent="0.25">
      <c r="O588" s="1"/>
      <c r="P588" s="4"/>
      <c r="Q588" s="4"/>
    </row>
    <row r="589" spans="15:17" x14ac:dyDescent="0.25">
      <c r="O589" s="1"/>
      <c r="P589" s="4"/>
      <c r="Q589" s="4"/>
    </row>
    <row r="590" spans="15:17" x14ac:dyDescent="0.25">
      <c r="O590" s="1"/>
      <c r="P590" s="4"/>
      <c r="Q590" s="4"/>
    </row>
    <row r="591" spans="15:17" x14ac:dyDescent="0.25">
      <c r="O591" s="1"/>
      <c r="P591" s="4"/>
      <c r="Q591" s="4"/>
    </row>
    <row r="592" spans="15:17" x14ac:dyDescent="0.25">
      <c r="O592" s="1"/>
      <c r="P592" s="4"/>
      <c r="Q592" s="4"/>
    </row>
    <row r="593" spans="15:17" x14ac:dyDescent="0.25">
      <c r="O593" s="1"/>
      <c r="P593" s="4"/>
      <c r="Q593" s="4"/>
    </row>
    <row r="594" spans="15:17" x14ac:dyDescent="0.25">
      <c r="O594" s="1"/>
      <c r="P594" s="4"/>
      <c r="Q594" s="4"/>
    </row>
    <row r="595" spans="15:17" x14ac:dyDescent="0.25">
      <c r="O595" s="1"/>
      <c r="P595" s="4"/>
      <c r="Q595" s="4"/>
    </row>
    <row r="596" spans="15:17" x14ac:dyDescent="0.25">
      <c r="O596" s="1"/>
      <c r="P596" s="4"/>
      <c r="Q596" s="4"/>
    </row>
    <row r="597" spans="15:17" x14ac:dyDescent="0.25">
      <c r="O597" s="1"/>
      <c r="P597" s="4"/>
      <c r="Q597" s="4"/>
    </row>
    <row r="598" spans="15:17" x14ac:dyDescent="0.25">
      <c r="O598" s="1"/>
      <c r="P598" s="4"/>
      <c r="Q598" s="4"/>
    </row>
    <row r="599" spans="15:17" x14ac:dyDescent="0.25">
      <c r="O599" s="1"/>
      <c r="P599" s="4"/>
      <c r="Q599" s="4"/>
    </row>
    <row r="600" spans="15:17" x14ac:dyDescent="0.25">
      <c r="O600" s="1"/>
      <c r="P600" s="4"/>
      <c r="Q600" s="4"/>
    </row>
    <row r="601" spans="15:17" x14ac:dyDescent="0.25">
      <c r="O601" s="1"/>
      <c r="P601" s="4"/>
      <c r="Q601" s="4"/>
    </row>
    <row r="602" spans="15:17" x14ac:dyDescent="0.25">
      <c r="O602" s="1"/>
      <c r="P602" s="4"/>
      <c r="Q602" s="4"/>
    </row>
    <row r="603" spans="15:17" x14ac:dyDescent="0.25">
      <c r="O603" s="1"/>
      <c r="P603" s="4"/>
      <c r="Q603" s="4"/>
    </row>
    <row r="604" spans="15:17" x14ac:dyDescent="0.25">
      <c r="O604" s="1"/>
      <c r="P604" s="4"/>
      <c r="Q604" s="4"/>
    </row>
    <row r="605" spans="15:17" x14ac:dyDescent="0.25">
      <c r="O605" s="1"/>
      <c r="P605" s="4"/>
      <c r="Q605" s="4"/>
    </row>
    <row r="606" spans="15:17" x14ac:dyDescent="0.25">
      <c r="O606" s="1"/>
      <c r="P606" s="4"/>
      <c r="Q606" s="4"/>
    </row>
    <row r="607" spans="15:17" x14ac:dyDescent="0.25">
      <c r="O607" s="1"/>
      <c r="P607" s="4"/>
      <c r="Q607" s="4"/>
    </row>
    <row r="608" spans="15:17" x14ac:dyDescent="0.25">
      <c r="O608" s="1"/>
      <c r="P608" s="4"/>
      <c r="Q608" s="4"/>
    </row>
    <row r="609" spans="15:17" x14ac:dyDescent="0.25">
      <c r="O609" s="1"/>
      <c r="P609" s="4"/>
      <c r="Q609" s="4"/>
    </row>
    <row r="610" spans="15:17" x14ac:dyDescent="0.25">
      <c r="O610" s="1"/>
      <c r="P610" s="4"/>
      <c r="Q610" s="4"/>
    </row>
    <row r="611" spans="15:17" x14ac:dyDescent="0.25">
      <c r="O611" s="1"/>
      <c r="P611" s="4"/>
      <c r="Q611" s="4"/>
    </row>
    <row r="612" spans="15:17" x14ac:dyDescent="0.25">
      <c r="O612" s="1"/>
      <c r="P612" s="4"/>
      <c r="Q612" s="4"/>
    </row>
    <row r="613" spans="15:17" x14ac:dyDescent="0.25">
      <c r="O613" s="1"/>
      <c r="P613" s="4"/>
      <c r="Q613" s="4"/>
    </row>
    <row r="614" spans="15:17" x14ac:dyDescent="0.25">
      <c r="O614" s="1"/>
      <c r="P614" s="4"/>
      <c r="Q614" s="4"/>
    </row>
    <row r="615" spans="15:17" x14ac:dyDescent="0.25">
      <c r="O615" s="1"/>
      <c r="P615" s="4"/>
      <c r="Q615" s="4"/>
    </row>
    <row r="616" spans="15:17" x14ac:dyDescent="0.25">
      <c r="O616" s="1"/>
      <c r="P616" s="4"/>
      <c r="Q616" s="4"/>
    </row>
    <row r="617" spans="15:17" x14ac:dyDescent="0.25">
      <c r="O617" s="1"/>
      <c r="P617" s="4"/>
      <c r="Q617" s="4"/>
    </row>
    <row r="618" spans="15:17" x14ac:dyDescent="0.25">
      <c r="O618" s="1"/>
      <c r="P618" s="4"/>
      <c r="Q618" s="4"/>
    </row>
    <row r="619" spans="15:17" x14ac:dyDescent="0.25">
      <c r="O619" s="1"/>
      <c r="P619" s="4"/>
      <c r="Q619" s="4"/>
    </row>
    <row r="620" spans="15:17" x14ac:dyDescent="0.25">
      <c r="O620" s="1"/>
      <c r="P620" s="4"/>
      <c r="Q620" s="4"/>
    </row>
    <row r="621" spans="15:17" x14ac:dyDescent="0.25">
      <c r="O621" s="1"/>
      <c r="P621" s="4"/>
      <c r="Q621" s="4"/>
    </row>
    <row r="622" spans="15:17" x14ac:dyDescent="0.25">
      <c r="O622" s="1"/>
      <c r="P622" s="4"/>
      <c r="Q622" s="4"/>
    </row>
    <row r="623" spans="15:17" x14ac:dyDescent="0.25">
      <c r="O623" s="1"/>
      <c r="P623" s="4"/>
      <c r="Q623" s="4"/>
    </row>
    <row r="624" spans="15:17" x14ac:dyDescent="0.25">
      <c r="O624" s="1"/>
      <c r="P624" s="4"/>
      <c r="Q624" s="4"/>
    </row>
    <row r="625" spans="15:17" x14ac:dyDescent="0.25">
      <c r="O625" s="1"/>
      <c r="P625" s="4"/>
      <c r="Q625" s="4"/>
    </row>
    <row r="626" spans="15:17" x14ac:dyDescent="0.25">
      <c r="O626" s="1"/>
      <c r="P626" s="4"/>
      <c r="Q626" s="4"/>
    </row>
    <row r="627" spans="15:17" x14ac:dyDescent="0.25">
      <c r="O627" s="1"/>
      <c r="P627" s="4"/>
      <c r="Q627" s="4"/>
    </row>
    <row r="628" spans="15:17" x14ac:dyDescent="0.25">
      <c r="O628" s="1"/>
      <c r="P628" s="4"/>
      <c r="Q628" s="4"/>
    </row>
    <row r="629" spans="15:17" x14ac:dyDescent="0.25">
      <c r="O629" s="1"/>
      <c r="P629" s="4"/>
      <c r="Q629" s="4"/>
    </row>
    <row r="630" spans="15:17" x14ac:dyDescent="0.25">
      <c r="O630" s="1"/>
      <c r="P630" s="4"/>
      <c r="Q630" s="4"/>
    </row>
    <row r="631" spans="15:17" x14ac:dyDescent="0.25">
      <c r="O631" s="1"/>
      <c r="P631" s="4"/>
      <c r="Q631" s="4"/>
    </row>
    <row r="632" spans="15:17" x14ac:dyDescent="0.25">
      <c r="O632" s="1"/>
      <c r="P632" s="4"/>
      <c r="Q632" s="4"/>
    </row>
    <row r="633" spans="15:17" x14ac:dyDescent="0.25">
      <c r="O633" s="1"/>
      <c r="P633" s="4"/>
      <c r="Q633" s="4"/>
    </row>
    <row r="634" spans="15:17" x14ac:dyDescent="0.25">
      <c r="O634" s="1"/>
      <c r="P634" s="4"/>
      <c r="Q634" s="4"/>
    </row>
    <row r="635" spans="15:17" x14ac:dyDescent="0.25">
      <c r="O635" s="1"/>
      <c r="P635" s="4"/>
      <c r="Q635" s="4"/>
    </row>
    <row r="636" spans="15:17" x14ac:dyDescent="0.25">
      <c r="O636" s="1"/>
      <c r="P636" s="4"/>
      <c r="Q636" s="4"/>
    </row>
    <row r="637" spans="15:17" x14ac:dyDescent="0.25">
      <c r="O637" s="1"/>
      <c r="P637" s="4"/>
      <c r="Q637" s="4"/>
    </row>
    <row r="638" spans="15:17" x14ac:dyDescent="0.25">
      <c r="O638" s="1"/>
      <c r="P638" s="4"/>
      <c r="Q638" s="4"/>
    </row>
    <row r="639" spans="15:17" x14ac:dyDescent="0.25">
      <c r="O639" s="1"/>
      <c r="P639" s="4"/>
      <c r="Q639" s="4"/>
    </row>
    <row r="640" spans="15:17" x14ac:dyDescent="0.25">
      <c r="O640" s="1"/>
      <c r="P640" s="4"/>
      <c r="Q640" s="4"/>
    </row>
    <row r="641" spans="15:17" x14ac:dyDescent="0.25">
      <c r="O641" s="1"/>
      <c r="P641" s="4"/>
      <c r="Q641" s="4"/>
    </row>
    <row r="642" spans="15:17" x14ac:dyDescent="0.25">
      <c r="O642" s="1"/>
      <c r="P642" s="4"/>
      <c r="Q642" s="4"/>
    </row>
    <row r="643" spans="15:17" x14ac:dyDescent="0.25">
      <c r="O643" s="1"/>
      <c r="P643" s="4"/>
      <c r="Q643" s="4"/>
    </row>
    <row r="644" spans="15:17" x14ac:dyDescent="0.25">
      <c r="O644" s="1"/>
      <c r="P644" s="4"/>
      <c r="Q644" s="4"/>
    </row>
    <row r="645" spans="15:17" x14ac:dyDescent="0.25">
      <c r="O645" s="1"/>
      <c r="P645" s="4"/>
      <c r="Q645" s="4"/>
    </row>
    <row r="646" spans="15:17" x14ac:dyDescent="0.25">
      <c r="O646" s="1"/>
      <c r="P646" s="4"/>
      <c r="Q646" s="4"/>
    </row>
    <row r="647" spans="15:17" x14ac:dyDescent="0.25">
      <c r="O647" s="1"/>
      <c r="P647" s="4"/>
      <c r="Q647" s="4"/>
    </row>
    <row r="648" spans="15:17" x14ac:dyDescent="0.25">
      <c r="O648" s="1"/>
      <c r="P648" s="4"/>
      <c r="Q648" s="4"/>
    </row>
    <row r="649" spans="15:17" x14ac:dyDescent="0.25">
      <c r="O649" s="1"/>
      <c r="P649" s="4"/>
      <c r="Q649" s="4"/>
    </row>
    <row r="650" spans="15:17" x14ac:dyDescent="0.25">
      <c r="O650" s="1"/>
      <c r="P650" s="4"/>
      <c r="Q650" s="4"/>
    </row>
    <row r="651" spans="15:17" x14ac:dyDescent="0.25">
      <c r="O651" s="1"/>
      <c r="P651" s="4"/>
      <c r="Q651" s="4"/>
    </row>
    <row r="652" spans="15:17" x14ac:dyDescent="0.25">
      <c r="O652" s="1"/>
      <c r="P652" s="4"/>
      <c r="Q652" s="4"/>
    </row>
    <row r="653" spans="15:17" x14ac:dyDescent="0.25">
      <c r="O653" s="1"/>
      <c r="P653" s="4"/>
      <c r="Q653" s="4"/>
    </row>
    <row r="654" spans="15:17" x14ac:dyDescent="0.25">
      <c r="O654" s="1"/>
      <c r="P654" s="4"/>
      <c r="Q654" s="4"/>
    </row>
    <row r="655" spans="15:17" x14ac:dyDescent="0.25">
      <c r="O655" s="1"/>
      <c r="P655" s="4"/>
      <c r="Q655" s="4"/>
    </row>
    <row r="656" spans="15:17" x14ac:dyDescent="0.25">
      <c r="O656" s="1"/>
      <c r="P656" s="4"/>
      <c r="Q656" s="4"/>
    </row>
    <row r="657" spans="15:17" x14ac:dyDescent="0.25">
      <c r="O657" s="1"/>
      <c r="P657" s="4"/>
      <c r="Q657" s="4"/>
    </row>
    <row r="658" spans="15:17" x14ac:dyDescent="0.25">
      <c r="O658" s="1"/>
      <c r="P658" s="4"/>
      <c r="Q658" s="4"/>
    </row>
    <row r="659" spans="15:17" x14ac:dyDescent="0.25">
      <c r="O659" s="1"/>
      <c r="P659" s="4"/>
      <c r="Q659" s="4"/>
    </row>
    <row r="660" spans="15:17" x14ac:dyDescent="0.25">
      <c r="O660" s="1"/>
      <c r="P660" s="4"/>
      <c r="Q660" s="4"/>
    </row>
    <row r="661" spans="15:17" x14ac:dyDescent="0.25">
      <c r="O661" s="1"/>
      <c r="P661" s="4"/>
      <c r="Q661" s="4"/>
    </row>
    <row r="662" spans="15:17" x14ac:dyDescent="0.25">
      <c r="O662" s="1"/>
      <c r="P662" s="4"/>
      <c r="Q662" s="4"/>
    </row>
    <row r="663" spans="15:17" x14ac:dyDescent="0.25">
      <c r="O663" s="1"/>
      <c r="P663" s="4"/>
      <c r="Q663" s="4"/>
    </row>
    <row r="664" spans="15:17" x14ac:dyDescent="0.25">
      <c r="O664" s="1"/>
      <c r="P664" s="4"/>
      <c r="Q664" s="4"/>
    </row>
    <row r="665" spans="15:17" x14ac:dyDescent="0.25">
      <c r="O665" s="1"/>
      <c r="P665" s="4"/>
      <c r="Q665" s="4"/>
    </row>
    <row r="666" spans="15:17" x14ac:dyDescent="0.25">
      <c r="O666" s="1"/>
      <c r="P666" s="4"/>
      <c r="Q666" s="4"/>
    </row>
    <row r="667" spans="15:17" x14ac:dyDescent="0.25">
      <c r="O667" s="1"/>
      <c r="P667" s="4"/>
      <c r="Q667" s="4"/>
    </row>
    <row r="668" spans="15:17" x14ac:dyDescent="0.25">
      <c r="O668" s="1"/>
      <c r="P668" s="4"/>
      <c r="Q668" s="4"/>
    </row>
    <row r="669" spans="15:17" x14ac:dyDescent="0.25">
      <c r="O669" s="1"/>
      <c r="P669" s="4"/>
      <c r="Q669" s="4"/>
    </row>
    <row r="670" spans="15:17" x14ac:dyDescent="0.25">
      <c r="O670" s="1"/>
      <c r="P670" s="4"/>
      <c r="Q670" s="4"/>
    </row>
    <row r="671" spans="15:17" x14ac:dyDescent="0.25">
      <c r="O671" s="1"/>
      <c r="P671" s="4"/>
      <c r="Q671" s="4"/>
    </row>
    <row r="672" spans="15:17" x14ac:dyDescent="0.25">
      <c r="O672" s="1"/>
      <c r="P672" s="4"/>
      <c r="Q672" s="4"/>
    </row>
    <row r="673" spans="15:17" x14ac:dyDescent="0.25">
      <c r="O673" s="1"/>
      <c r="P673" s="4"/>
      <c r="Q673" s="4"/>
    </row>
    <row r="674" spans="15:17" x14ac:dyDescent="0.25">
      <c r="O674" s="1"/>
      <c r="P674" s="4"/>
      <c r="Q674" s="4"/>
    </row>
    <row r="675" spans="15:17" x14ac:dyDescent="0.25">
      <c r="O675" s="1"/>
      <c r="P675" s="4"/>
      <c r="Q675" s="4"/>
    </row>
    <row r="676" spans="15:17" x14ac:dyDescent="0.25">
      <c r="O676" s="1"/>
      <c r="P676" s="4"/>
      <c r="Q676" s="4"/>
    </row>
    <row r="677" spans="15:17" x14ac:dyDescent="0.25">
      <c r="O677" s="1"/>
      <c r="P677" s="4"/>
      <c r="Q677" s="4"/>
    </row>
    <row r="678" spans="15:17" x14ac:dyDescent="0.25">
      <c r="O678" s="1"/>
      <c r="P678" s="4"/>
      <c r="Q678" s="4"/>
    </row>
    <row r="679" spans="15:17" x14ac:dyDescent="0.25">
      <c r="O679" s="1"/>
      <c r="P679" s="4"/>
      <c r="Q679" s="4"/>
    </row>
    <row r="680" spans="15:17" x14ac:dyDescent="0.25">
      <c r="O680" s="1"/>
      <c r="P680" s="4"/>
      <c r="Q680" s="4"/>
    </row>
    <row r="681" spans="15:17" x14ac:dyDescent="0.25">
      <c r="O681" s="1"/>
      <c r="P681" s="4"/>
      <c r="Q681" s="4"/>
    </row>
    <row r="682" spans="15:17" x14ac:dyDescent="0.25">
      <c r="O682" s="1"/>
      <c r="P682" s="4"/>
      <c r="Q682" s="4"/>
    </row>
    <row r="683" spans="15:17" x14ac:dyDescent="0.25">
      <c r="O683" s="1"/>
      <c r="P683" s="4"/>
      <c r="Q683" s="4"/>
    </row>
    <row r="684" spans="15:17" x14ac:dyDescent="0.25">
      <c r="O684" s="1"/>
      <c r="P684" s="4"/>
      <c r="Q684" s="4"/>
    </row>
    <row r="685" spans="15:17" x14ac:dyDescent="0.25">
      <c r="O685" s="1"/>
      <c r="P685" s="4"/>
      <c r="Q685" s="4"/>
    </row>
    <row r="686" spans="15:17" x14ac:dyDescent="0.25">
      <c r="O686" s="1"/>
      <c r="P686" s="4"/>
      <c r="Q686" s="4"/>
    </row>
    <row r="687" spans="15:17" x14ac:dyDescent="0.25">
      <c r="O687" s="1"/>
      <c r="P687" s="4"/>
      <c r="Q687" s="4"/>
    </row>
    <row r="688" spans="15:17" x14ac:dyDescent="0.25">
      <c r="O688" s="1"/>
      <c r="P688" s="4"/>
      <c r="Q688" s="4"/>
    </row>
    <row r="689" spans="15:17" x14ac:dyDescent="0.25">
      <c r="O689" s="1"/>
      <c r="P689" s="4"/>
      <c r="Q689" s="4"/>
    </row>
    <row r="690" spans="15:17" x14ac:dyDescent="0.25">
      <c r="O690" s="1"/>
      <c r="P690" s="4"/>
      <c r="Q690" s="4"/>
    </row>
    <row r="691" spans="15:17" x14ac:dyDescent="0.25">
      <c r="O691" s="1"/>
      <c r="P691" s="4"/>
      <c r="Q691" s="4"/>
    </row>
    <row r="692" spans="15:17" x14ac:dyDescent="0.25">
      <c r="O692" s="1"/>
      <c r="P692" s="4"/>
      <c r="Q692" s="4"/>
    </row>
    <row r="693" spans="15:17" x14ac:dyDescent="0.25">
      <c r="O693" s="1"/>
      <c r="P693" s="4"/>
      <c r="Q693" s="4"/>
    </row>
    <row r="694" spans="15:17" x14ac:dyDescent="0.25">
      <c r="O694" s="1"/>
      <c r="P694" s="4"/>
      <c r="Q694" s="4"/>
    </row>
    <row r="695" spans="15:17" x14ac:dyDescent="0.25">
      <c r="O695" s="1"/>
      <c r="P695" s="4"/>
      <c r="Q695" s="4"/>
    </row>
    <row r="696" spans="15:17" x14ac:dyDescent="0.25">
      <c r="O696" s="1"/>
      <c r="P696" s="4"/>
      <c r="Q696" s="4"/>
    </row>
    <row r="697" spans="15:17" x14ac:dyDescent="0.25">
      <c r="O697" s="1"/>
      <c r="P697" s="4"/>
      <c r="Q697" s="4"/>
    </row>
    <row r="698" spans="15:17" x14ac:dyDescent="0.25">
      <c r="O698" s="1"/>
      <c r="P698" s="4"/>
      <c r="Q698" s="4"/>
    </row>
    <row r="699" spans="15:17" x14ac:dyDescent="0.25">
      <c r="O699" s="1"/>
      <c r="P699" s="4"/>
      <c r="Q699" s="4"/>
    </row>
    <row r="700" spans="15:17" x14ac:dyDescent="0.25">
      <c r="O700" s="1"/>
      <c r="P700" s="4"/>
      <c r="Q700" s="4"/>
    </row>
    <row r="701" spans="15:17" x14ac:dyDescent="0.25">
      <c r="O701" s="1"/>
      <c r="P701" s="4"/>
      <c r="Q701" s="4"/>
    </row>
    <row r="702" spans="15:17" x14ac:dyDescent="0.25">
      <c r="O702" s="1"/>
      <c r="P702" s="4"/>
      <c r="Q702" s="4"/>
    </row>
    <row r="703" spans="15:17" x14ac:dyDescent="0.25">
      <c r="O703" s="1"/>
      <c r="P703" s="4"/>
      <c r="Q703" s="4"/>
    </row>
    <row r="704" spans="15:17" x14ac:dyDescent="0.25">
      <c r="O704" s="1"/>
      <c r="P704" s="4"/>
      <c r="Q704" s="4"/>
    </row>
    <row r="705" spans="15:17" x14ac:dyDescent="0.25">
      <c r="O705" s="1"/>
      <c r="P705" s="4"/>
      <c r="Q705" s="4"/>
    </row>
    <row r="706" spans="15:17" x14ac:dyDescent="0.25">
      <c r="O706" s="1"/>
      <c r="P706" s="4"/>
      <c r="Q706" s="4"/>
    </row>
    <row r="707" spans="15:17" x14ac:dyDescent="0.25">
      <c r="O707" s="1"/>
      <c r="P707" s="4"/>
      <c r="Q707" s="4"/>
    </row>
    <row r="708" spans="15:17" x14ac:dyDescent="0.25">
      <c r="O708" s="1"/>
      <c r="P708" s="4"/>
      <c r="Q708" s="4"/>
    </row>
    <row r="709" spans="15:17" x14ac:dyDescent="0.25">
      <c r="O709" s="1"/>
      <c r="P709" s="4"/>
      <c r="Q709" s="4"/>
    </row>
    <row r="710" spans="15:17" x14ac:dyDescent="0.25">
      <c r="O710" s="1"/>
      <c r="P710" s="4"/>
      <c r="Q710" s="4"/>
    </row>
    <row r="711" spans="15:17" x14ac:dyDescent="0.25">
      <c r="O711" s="1"/>
      <c r="P711" s="4"/>
      <c r="Q711" s="4"/>
    </row>
    <row r="712" spans="15:17" x14ac:dyDescent="0.25">
      <c r="O712" s="1"/>
      <c r="P712" s="4"/>
      <c r="Q712" s="4"/>
    </row>
    <row r="713" spans="15:17" x14ac:dyDescent="0.25">
      <c r="O713" s="1"/>
      <c r="P713" s="4"/>
      <c r="Q713" s="4"/>
    </row>
    <row r="714" spans="15:17" x14ac:dyDescent="0.25">
      <c r="O714" s="1"/>
      <c r="P714" s="4"/>
      <c r="Q714" s="4"/>
    </row>
    <row r="715" spans="15:17" x14ac:dyDescent="0.25">
      <c r="O715" s="1"/>
      <c r="P715" s="4"/>
      <c r="Q715" s="4"/>
    </row>
    <row r="716" spans="15:17" x14ac:dyDescent="0.25">
      <c r="O716" s="1"/>
      <c r="P716" s="4"/>
      <c r="Q716" s="4"/>
    </row>
    <row r="717" spans="15:17" x14ac:dyDescent="0.25">
      <c r="O717" s="1"/>
      <c r="P717" s="4"/>
      <c r="Q717" s="4"/>
    </row>
    <row r="718" spans="15:17" x14ac:dyDescent="0.25">
      <c r="O718" s="1"/>
      <c r="P718" s="4"/>
      <c r="Q718" s="4"/>
    </row>
    <row r="719" spans="15:17" x14ac:dyDescent="0.25">
      <c r="O719" s="1"/>
      <c r="P719" s="4"/>
      <c r="Q719" s="4"/>
    </row>
    <row r="720" spans="15:17" x14ac:dyDescent="0.25">
      <c r="O720" s="1"/>
      <c r="P720" s="4"/>
      <c r="Q720" s="4"/>
    </row>
    <row r="721" spans="15:17" x14ac:dyDescent="0.25">
      <c r="O721" s="1"/>
      <c r="P721" s="4"/>
      <c r="Q721" s="4"/>
    </row>
    <row r="722" spans="15:17" x14ac:dyDescent="0.25">
      <c r="O722" s="1"/>
      <c r="P722" s="4"/>
      <c r="Q722" s="4"/>
    </row>
    <row r="723" spans="15:17" x14ac:dyDescent="0.25">
      <c r="O723" s="1"/>
      <c r="P723" s="4"/>
      <c r="Q723" s="4"/>
    </row>
    <row r="724" spans="15:17" x14ac:dyDescent="0.25">
      <c r="O724" s="1"/>
      <c r="P724" s="4"/>
      <c r="Q724" s="4"/>
    </row>
    <row r="725" spans="15:17" x14ac:dyDescent="0.25">
      <c r="O725" s="1"/>
      <c r="P725" s="4"/>
      <c r="Q725" s="4"/>
    </row>
    <row r="726" spans="15:17" x14ac:dyDescent="0.25">
      <c r="O726" s="1"/>
      <c r="P726" s="4"/>
      <c r="Q726" s="4"/>
    </row>
    <row r="727" spans="15:17" x14ac:dyDescent="0.25">
      <c r="O727" s="1"/>
      <c r="P727" s="4"/>
      <c r="Q727" s="4"/>
    </row>
    <row r="728" spans="15:17" x14ac:dyDescent="0.25">
      <c r="O728" s="1"/>
      <c r="P728" s="4"/>
      <c r="Q728" s="4"/>
    </row>
    <row r="729" spans="15:17" x14ac:dyDescent="0.25">
      <c r="O729" s="1"/>
      <c r="P729" s="4"/>
      <c r="Q729" s="4"/>
    </row>
    <row r="730" spans="15:17" x14ac:dyDescent="0.25">
      <c r="O730" s="1"/>
      <c r="P730" s="4"/>
      <c r="Q730" s="4"/>
    </row>
    <row r="731" spans="15:17" x14ac:dyDescent="0.25">
      <c r="O731" s="1"/>
      <c r="P731" s="4"/>
      <c r="Q731" s="4"/>
    </row>
    <row r="732" spans="15:17" x14ac:dyDescent="0.25">
      <c r="O732" s="1"/>
      <c r="P732" s="4"/>
      <c r="Q732" s="4"/>
    </row>
    <row r="733" spans="15:17" x14ac:dyDescent="0.25">
      <c r="O733" s="1"/>
      <c r="P733" s="4"/>
      <c r="Q733" s="4"/>
    </row>
    <row r="734" spans="15:17" x14ac:dyDescent="0.25">
      <c r="O734" s="1"/>
      <c r="P734" s="4"/>
      <c r="Q734" s="4"/>
    </row>
    <row r="735" spans="15:17" x14ac:dyDescent="0.25">
      <c r="O735" s="1"/>
      <c r="P735" s="4"/>
      <c r="Q735" s="4"/>
    </row>
    <row r="736" spans="15:17" x14ac:dyDescent="0.25">
      <c r="O736" s="1"/>
      <c r="P736" s="4"/>
      <c r="Q736" s="4"/>
    </row>
    <row r="737" spans="15:17" x14ac:dyDescent="0.25">
      <c r="O737" s="1"/>
      <c r="P737" s="4"/>
      <c r="Q737" s="4"/>
    </row>
    <row r="738" spans="15:17" x14ac:dyDescent="0.25">
      <c r="O738" s="1"/>
      <c r="P738" s="4"/>
      <c r="Q738" s="4"/>
    </row>
    <row r="739" spans="15:17" x14ac:dyDescent="0.25">
      <c r="O739" s="1"/>
      <c r="P739" s="4"/>
      <c r="Q739" s="4"/>
    </row>
    <row r="740" spans="15:17" x14ac:dyDescent="0.25">
      <c r="O740" s="1"/>
      <c r="P740" s="4"/>
      <c r="Q740" s="4"/>
    </row>
    <row r="741" spans="15:17" x14ac:dyDescent="0.25">
      <c r="O741" s="1"/>
      <c r="P741" s="4"/>
      <c r="Q741" s="4"/>
    </row>
    <row r="742" spans="15:17" x14ac:dyDescent="0.25">
      <c r="O742" s="1"/>
      <c r="P742" s="4"/>
      <c r="Q742" s="4"/>
    </row>
    <row r="743" spans="15:17" x14ac:dyDescent="0.25">
      <c r="O743" s="1"/>
      <c r="P743" s="4"/>
      <c r="Q743" s="4"/>
    </row>
    <row r="744" spans="15:17" x14ac:dyDescent="0.25">
      <c r="O744" s="1"/>
      <c r="P744" s="4"/>
      <c r="Q744" s="4"/>
    </row>
    <row r="745" spans="15:17" x14ac:dyDescent="0.25">
      <c r="O745" s="1"/>
      <c r="P745" s="4"/>
      <c r="Q745" s="4"/>
    </row>
    <row r="746" spans="15:17" x14ac:dyDescent="0.25">
      <c r="O746" s="1"/>
      <c r="P746" s="4"/>
      <c r="Q746" s="4"/>
    </row>
    <row r="747" spans="15:17" x14ac:dyDescent="0.25">
      <c r="O747" s="1"/>
      <c r="P747" s="4"/>
      <c r="Q747" s="4"/>
    </row>
    <row r="748" spans="15:17" x14ac:dyDescent="0.25">
      <c r="O748" s="1"/>
      <c r="P748" s="4"/>
      <c r="Q748" s="4"/>
    </row>
    <row r="749" spans="15:17" x14ac:dyDescent="0.25">
      <c r="O749" s="1"/>
      <c r="P749" s="4"/>
      <c r="Q749" s="4"/>
    </row>
    <row r="750" spans="15:17" x14ac:dyDescent="0.25">
      <c r="O750" s="1"/>
      <c r="P750" s="4"/>
      <c r="Q750" s="4"/>
    </row>
    <row r="751" spans="15:17" x14ac:dyDescent="0.25">
      <c r="O751" s="1"/>
      <c r="P751" s="4"/>
      <c r="Q751" s="4"/>
    </row>
    <row r="752" spans="15:17" x14ac:dyDescent="0.25">
      <c r="O752" s="1"/>
      <c r="P752" s="4"/>
      <c r="Q752" s="4"/>
    </row>
    <row r="753" spans="15:17" x14ac:dyDescent="0.25">
      <c r="O753" s="1"/>
      <c r="P753" s="4"/>
      <c r="Q753" s="4"/>
    </row>
    <row r="754" spans="15:17" x14ac:dyDescent="0.25">
      <c r="O754" s="1"/>
      <c r="P754" s="4"/>
      <c r="Q754" s="4"/>
    </row>
    <row r="755" spans="15:17" x14ac:dyDescent="0.25">
      <c r="O755" s="1"/>
      <c r="P755" s="4"/>
      <c r="Q755" s="4"/>
    </row>
    <row r="756" spans="15:17" x14ac:dyDescent="0.25">
      <c r="O756" s="1"/>
      <c r="P756" s="4"/>
      <c r="Q756" s="4"/>
    </row>
    <row r="757" spans="15:17" x14ac:dyDescent="0.25">
      <c r="O757" s="1"/>
      <c r="P757" s="4"/>
      <c r="Q757" s="4"/>
    </row>
    <row r="758" spans="15:17" x14ac:dyDescent="0.25">
      <c r="O758" s="1"/>
      <c r="P758" s="4"/>
      <c r="Q758" s="4"/>
    </row>
    <row r="759" spans="15:17" x14ac:dyDescent="0.25">
      <c r="O759" s="1"/>
      <c r="P759" s="4"/>
      <c r="Q759" s="4"/>
    </row>
    <row r="760" spans="15:17" x14ac:dyDescent="0.25">
      <c r="O760" s="1"/>
      <c r="P760" s="4"/>
      <c r="Q760" s="4"/>
    </row>
    <row r="761" spans="15:17" x14ac:dyDescent="0.25">
      <c r="O761" s="1"/>
      <c r="P761" s="4"/>
      <c r="Q761" s="4"/>
    </row>
    <row r="762" spans="15:17" x14ac:dyDescent="0.25">
      <c r="O762" s="1"/>
      <c r="P762" s="4"/>
      <c r="Q762" s="4"/>
    </row>
    <row r="763" spans="15:17" x14ac:dyDescent="0.25">
      <c r="O763" s="1"/>
      <c r="P763" s="4"/>
      <c r="Q763" s="4"/>
    </row>
    <row r="764" spans="15:17" x14ac:dyDescent="0.25">
      <c r="O764" s="1"/>
      <c r="P764" s="4"/>
      <c r="Q764" s="4"/>
    </row>
    <row r="765" spans="15:17" x14ac:dyDescent="0.25">
      <c r="O765" s="1"/>
      <c r="P765" s="4"/>
      <c r="Q765" s="4"/>
    </row>
    <row r="766" spans="15:17" x14ac:dyDescent="0.25">
      <c r="O766" s="1"/>
      <c r="P766" s="4"/>
      <c r="Q766" s="4"/>
    </row>
    <row r="767" spans="15:17" x14ac:dyDescent="0.25">
      <c r="O767" s="1"/>
      <c r="P767" s="4"/>
      <c r="Q767" s="4"/>
    </row>
    <row r="768" spans="15:17" x14ac:dyDescent="0.25">
      <c r="O768" s="1"/>
      <c r="P768" s="4"/>
      <c r="Q768" s="4"/>
    </row>
    <row r="769" spans="15:17" x14ac:dyDescent="0.25">
      <c r="O769" s="1"/>
      <c r="P769" s="4"/>
      <c r="Q769" s="4"/>
    </row>
    <row r="770" spans="15:17" x14ac:dyDescent="0.25">
      <c r="O770" s="1"/>
      <c r="P770" s="4"/>
      <c r="Q770" s="4"/>
    </row>
    <row r="771" spans="15:17" x14ac:dyDescent="0.25">
      <c r="O771" s="1"/>
      <c r="P771" s="4"/>
      <c r="Q771" s="4"/>
    </row>
    <row r="772" spans="15:17" x14ac:dyDescent="0.25">
      <c r="O772" s="1"/>
      <c r="P772" s="4"/>
      <c r="Q772" s="4"/>
    </row>
    <row r="773" spans="15:17" x14ac:dyDescent="0.25">
      <c r="O773" s="1"/>
      <c r="P773" s="4"/>
      <c r="Q773" s="4"/>
    </row>
    <row r="774" spans="15:17" x14ac:dyDescent="0.25">
      <c r="O774" s="1"/>
      <c r="P774" s="4"/>
      <c r="Q774" s="4"/>
    </row>
    <row r="775" spans="15:17" x14ac:dyDescent="0.25">
      <c r="O775" s="1"/>
      <c r="P775" s="4"/>
      <c r="Q775" s="4"/>
    </row>
    <row r="776" spans="15:17" x14ac:dyDescent="0.25">
      <c r="O776" s="1"/>
      <c r="P776" s="4"/>
      <c r="Q776" s="4"/>
    </row>
    <row r="777" spans="15:17" x14ac:dyDescent="0.25">
      <c r="O777" s="1"/>
      <c r="P777" s="4"/>
      <c r="Q777" s="4"/>
    </row>
    <row r="778" spans="15:17" x14ac:dyDescent="0.25">
      <c r="O778" s="1"/>
      <c r="P778" s="4"/>
      <c r="Q778" s="4"/>
    </row>
    <row r="779" spans="15:17" x14ac:dyDescent="0.25">
      <c r="O779" s="1"/>
      <c r="P779" s="4"/>
      <c r="Q779" s="4"/>
    </row>
    <row r="780" spans="15:17" x14ac:dyDescent="0.25">
      <c r="O780" s="1"/>
      <c r="P780" s="4"/>
      <c r="Q780" s="4"/>
    </row>
    <row r="781" spans="15:17" x14ac:dyDescent="0.25">
      <c r="O781" s="1"/>
      <c r="P781" s="4"/>
      <c r="Q781" s="4"/>
    </row>
    <row r="782" spans="15:17" x14ac:dyDescent="0.25">
      <c r="O782" s="1"/>
      <c r="P782" s="4"/>
      <c r="Q782" s="4"/>
    </row>
    <row r="783" spans="15:17" x14ac:dyDescent="0.25">
      <c r="O783" s="1"/>
      <c r="P783" s="4"/>
      <c r="Q783" s="4"/>
    </row>
    <row r="784" spans="15:17" x14ac:dyDescent="0.25">
      <c r="O784" s="1"/>
      <c r="P784" s="4"/>
      <c r="Q784" s="4"/>
    </row>
    <row r="785" spans="15:17" x14ac:dyDescent="0.25">
      <c r="O785" s="1"/>
      <c r="P785" s="4"/>
      <c r="Q785" s="4"/>
    </row>
    <row r="786" spans="15:17" x14ac:dyDescent="0.25">
      <c r="O786" s="1"/>
      <c r="P786" s="4"/>
      <c r="Q786" s="4"/>
    </row>
    <row r="787" spans="15:17" x14ac:dyDescent="0.25">
      <c r="O787" s="1"/>
      <c r="P787" s="4"/>
      <c r="Q787" s="4"/>
    </row>
    <row r="788" spans="15:17" x14ac:dyDescent="0.25">
      <c r="O788" s="1"/>
      <c r="P788" s="4"/>
      <c r="Q788" s="4"/>
    </row>
    <row r="789" spans="15:17" x14ac:dyDescent="0.25">
      <c r="O789" s="1"/>
      <c r="P789" s="4"/>
      <c r="Q789" s="4"/>
    </row>
    <row r="790" spans="15:17" x14ac:dyDescent="0.25">
      <c r="O790" s="1"/>
      <c r="P790" s="4"/>
      <c r="Q790" s="4"/>
    </row>
    <row r="791" spans="15:17" x14ac:dyDescent="0.25">
      <c r="O791" s="1"/>
      <c r="P791" s="4"/>
      <c r="Q791" s="4"/>
    </row>
    <row r="792" spans="15:17" x14ac:dyDescent="0.25">
      <c r="O792" s="1"/>
      <c r="P792" s="4"/>
      <c r="Q792" s="4"/>
    </row>
    <row r="793" spans="15:17" x14ac:dyDescent="0.25">
      <c r="O793" s="1"/>
      <c r="P793" s="4"/>
      <c r="Q793" s="4"/>
    </row>
    <row r="794" spans="15:17" x14ac:dyDescent="0.25">
      <c r="O794" s="1"/>
      <c r="P794" s="4"/>
      <c r="Q794" s="4"/>
    </row>
    <row r="795" spans="15:17" x14ac:dyDescent="0.25">
      <c r="O795" s="1"/>
      <c r="P795" s="4"/>
      <c r="Q795" s="4"/>
    </row>
    <row r="796" spans="15:17" x14ac:dyDescent="0.25">
      <c r="O796" s="1"/>
      <c r="P796" s="4"/>
      <c r="Q796" s="4"/>
    </row>
    <row r="797" spans="15:17" x14ac:dyDescent="0.25">
      <c r="O797" s="1"/>
      <c r="P797" s="4"/>
      <c r="Q797" s="4"/>
    </row>
    <row r="798" spans="15:17" x14ac:dyDescent="0.25">
      <c r="O798" s="1"/>
      <c r="P798" s="4"/>
      <c r="Q798" s="4"/>
    </row>
    <row r="799" spans="15:17" x14ac:dyDescent="0.25">
      <c r="O799" s="1"/>
      <c r="P799" s="4"/>
      <c r="Q799" s="4"/>
    </row>
    <row r="800" spans="15:17" x14ac:dyDescent="0.25">
      <c r="O800" s="1"/>
      <c r="P800" s="4"/>
      <c r="Q800" s="4"/>
    </row>
    <row r="801" spans="15:17" x14ac:dyDescent="0.25">
      <c r="O801" s="1"/>
      <c r="P801" s="4"/>
      <c r="Q801" s="4"/>
    </row>
    <row r="802" spans="15:17" x14ac:dyDescent="0.25">
      <c r="O802" s="1"/>
      <c r="P802" s="4"/>
      <c r="Q802" s="4"/>
    </row>
    <row r="803" spans="15:17" x14ac:dyDescent="0.25">
      <c r="O803" s="1"/>
      <c r="P803" s="4"/>
      <c r="Q803" s="4"/>
    </row>
    <row r="804" spans="15:17" x14ac:dyDescent="0.25">
      <c r="O804" s="1"/>
      <c r="P804" s="4"/>
      <c r="Q804" s="4"/>
    </row>
    <row r="805" spans="15:17" x14ac:dyDescent="0.25">
      <c r="O805" s="1"/>
      <c r="P805" s="4"/>
      <c r="Q805" s="4"/>
    </row>
    <row r="806" spans="15:17" x14ac:dyDescent="0.25">
      <c r="O806" s="1"/>
      <c r="P806" s="4"/>
      <c r="Q806" s="4"/>
    </row>
    <row r="807" spans="15:17" x14ac:dyDescent="0.25">
      <c r="O807" s="1"/>
      <c r="P807" s="4"/>
      <c r="Q807" s="4"/>
    </row>
    <row r="808" spans="15:17" x14ac:dyDescent="0.25">
      <c r="O808" s="1"/>
      <c r="P808" s="4"/>
      <c r="Q808" s="4"/>
    </row>
    <row r="809" spans="15:17" x14ac:dyDescent="0.25">
      <c r="O809" s="1"/>
      <c r="P809" s="4"/>
      <c r="Q809" s="4"/>
    </row>
    <row r="810" spans="15:17" x14ac:dyDescent="0.25">
      <c r="O810" s="1"/>
      <c r="P810" s="4"/>
      <c r="Q810" s="4"/>
    </row>
    <row r="811" spans="15:17" x14ac:dyDescent="0.25">
      <c r="O811" s="1"/>
      <c r="P811" s="4"/>
      <c r="Q811" s="4"/>
    </row>
    <row r="812" spans="15:17" x14ac:dyDescent="0.25">
      <c r="O812" s="1"/>
      <c r="P812" s="4"/>
      <c r="Q812" s="4"/>
    </row>
    <row r="813" spans="15:17" x14ac:dyDescent="0.25">
      <c r="O813" s="1"/>
      <c r="P813" s="4"/>
      <c r="Q813" s="4"/>
    </row>
    <row r="814" spans="15:17" x14ac:dyDescent="0.25">
      <c r="O814" s="1"/>
      <c r="P814" s="4"/>
      <c r="Q814" s="4"/>
    </row>
    <row r="815" spans="15:17" x14ac:dyDescent="0.25">
      <c r="O815" s="1"/>
      <c r="P815" s="4"/>
      <c r="Q815" s="4"/>
    </row>
    <row r="816" spans="15:17" x14ac:dyDescent="0.25">
      <c r="O816" s="1"/>
      <c r="P816" s="4"/>
      <c r="Q816" s="4"/>
    </row>
    <row r="817" spans="15:17" x14ac:dyDescent="0.25">
      <c r="O817" s="1"/>
      <c r="P817" s="4"/>
      <c r="Q817" s="4"/>
    </row>
    <row r="818" spans="15:17" x14ac:dyDescent="0.25">
      <c r="O818" s="1"/>
      <c r="P818" s="4"/>
      <c r="Q818" s="4"/>
    </row>
    <row r="819" spans="15:17" x14ac:dyDescent="0.25">
      <c r="O819" s="1"/>
      <c r="P819" s="4"/>
      <c r="Q819" s="4"/>
    </row>
    <row r="820" spans="15:17" x14ac:dyDescent="0.25">
      <c r="O820" s="1"/>
      <c r="P820" s="4"/>
      <c r="Q820" s="4"/>
    </row>
    <row r="821" spans="15:17" x14ac:dyDescent="0.25">
      <c r="O821" s="1"/>
      <c r="P821" s="4"/>
      <c r="Q821" s="4"/>
    </row>
    <row r="822" spans="15:17" x14ac:dyDescent="0.25">
      <c r="O822" s="1"/>
      <c r="P822" s="4"/>
      <c r="Q822" s="4"/>
    </row>
    <row r="823" spans="15:17" x14ac:dyDescent="0.25">
      <c r="O823" s="1"/>
      <c r="P823" s="4"/>
      <c r="Q823" s="4"/>
    </row>
    <row r="824" spans="15:17" x14ac:dyDescent="0.25">
      <c r="O824" s="1"/>
      <c r="P824" s="4"/>
      <c r="Q824" s="4"/>
    </row>
    <row r="825" spans="15:17" x14ac:dyDescent="0.25">
      <c r="O825" s="1"/>
      <c r="P825" s="4"/>
      <c r="Q825" s="4"/>
    </row>
    <row r="826" spans="15:17" x14ac:dyDescent="0.25">
      <c r="O826" s="1"/>
      <c r="P826" s="4"/>
      <c r="Q826" s="4"/>
    </row>
    <row r="827" spans="15:17" x14ac:dyDescent="0.25">
      <c r="O827" s="1"/>
      <c r="P827" s="4"/>
      <c r="Q827" s="4"/>
    </row>
    <row r="828" spans="15:17" x14ac:dyDescent="0.25">
      <c r="O828" s="1"/>
      <c r="P828" s="4"/>
      <c r="Q828" s="4"/>
    </row>
    <row r="829" spans="15:17" x14ac:dyDescent="0.25">
      <c r="O829" s="1"/>
      <c r="P829" s="4"/>
      <c r="Q829" s="4"/>
    </row>
    <row r="830" spans="15:17" x14ac:dyDescent="0.25">
      <c r="O830" s="1"/>
      <c r="P830" s="4"/>
      <c r="Q830" s="4"/>
    </row>
    <row r="831" spans="15:17" x14ac:dyDescent="0.25">
      <c r="O831" s="1"/>
      <c r="P831" s="4"/>
      <c r="Q831" s="4"/>
    </row>
    <row r="832" spans="15:17" x14ac:dyDescent="0.25">
      <c r="O832" s="1"/>
      <c r="P832" s="4"/>
      <c r="Q832" s="4"/>
    </row>
    <row r="833" spans="15:17" x14ac:dyDescent="0.25">
      <c r="O833" s="1"/>
      <c r="P833" s="4"/>
      <c r="Q833" s="4"/>
    </row>
    <row r="834" spans="15:17" x14ac:dyDescent="0.25">
      <c r="O834" s="1"/>
      <c r="P834" s="4"/>
      <c r="Q834" s="4"/>
    </row>
    <row r="835" spans="15:17" x14ac:dyDescent="0.25">
      <c r="O835" s="1"/>
      <c r="P835" s="4"/>
      <c r="Q835" s="4"/>
    </row>
    <row r="836" spans="15:17" x14ac:dyDescent="0.25">
      <c r="O836" s="1"/>
      <c r="P836" s="4"/>
      <c r="Q836" s="4"/>
    </row>
    <row r="837" spans="15:17" x14ac:dyDescent="0.25">
      <c r="O837" s="1"/>
      <c r="P837" s="4"/>
      <c r="Q837" s="4"/>
    </row>
    <row r="838" spans="15:17" x14ac:dyDescent="0.25">
      <c r="O838" s="1"/>
      <c r="P838" s="4"/>
      <c r="Q838" s="4"/>
    </row>
    <row r="839" spans="15:17" x14ac:dyDescent="0.25">
      <c r="O839" s="1"/>
      <c r="P839" s="4"/>
      <c r="Q839" s="4"/>
    </row>
    <row r="840" spans="15:17" x14ac:dyDescent="0.25">
      <c r="O840" s="1"/>
      <c r="P840" s="4"/>
      <c r="Q840" s="4"/>
    </row>
    <row r="841" spans="15:17" x14ac:dyDescent="0.25">
      <c r="O841" s="1"/>
      <c r="P841" s="4"/>
      <c r="Q841" s="4"/>
    </row>
    <row r="842" spans="15:17" x14ac:dyDescent="0.25">
      <c r="O842" s="1"/>
      <c r="P842" s="4"/>
      <c r="Q842" s="4"/>
    </row>
    <row r="843" spans="15:17" x14ac:dyDescent="0.25">
      <c r="O843" s="1"/>
      <c r="P843" s="4"/>
      <c r="Q843" s="4"/>
    </row>
    <row r="844" spans="15:17" x14ac:dyDescent="0.25">
      <c r="O844" s="1"/>
      <c r="P844" s="4"/>
      <c r="Q844" s="4"/>
    </row>
    <row r="845" spans="15:17" x14ac:dyDescent="0.25">
      <c r="O845" s="1"/>
      <c r="P845" s="4"/>
      <c r="Q845" s="4"/>
    </row>
    <row r="846" spans="15:17" x14ac:dyDescent="0.25">
      <c r="O846" s="1"/>
      <c r="P846" s="4"/>
      <c r="Q846" s="4"/>
    </row>
    <row r="847" spans="15:17" x14ac:dyDescent="0.25">
      <c r="O847" s="1"/>
      <c r="P847" s="4"/>
      <c r="Q847" s="4"/>
    </row>
    <row r="848" spans="15:17" x14ac:dyDescent="0.25">
      <c r="O848" s="1"/>
      <c r="P848" s="4"/>
      <c r="Q848" s="4"/>
    </row>
    <row r="849" spans="15:17" x14ac:dyDescent="0.25">
      <c r="O849" s="1"/>
      <c r="P849" s="4"/>
      <c r="Q849" s="4"/>
    </row>
    <row r="850" spans="15:17" x14ac:dyDescent="0.25">
      <c r="O850" s="1"/>
      <c r="P850" s="4"/>
      <c r="Q850" s="4"/>
    </row>
    <row r="851" spans="15:17" x14ac:dyDescent="0.25">
      <c r="O851" s="1"/>
      <c r="P851" s="4"/>
      <c r="Q851" s="4"/>
    </row>
    <row r="852" spans="15:17" x14ac:dyDescent="0.25">
      <c r="O852" s="1"/>
      <c r="P852" s="4"/>
      <c r="Q852" s="4"/>
    </row>
    <row r="853" spans="15:17" x14ac:dyDescent="0.25">
      <c r="O853" s="1"/>
      <c r="P853" s="4"/>
      <c r="Q853" s="4"/>
    </row>
    <row r="854" spans="15:17" x14ac:dyDescent="0.25">
      <c r="O854" s="1"/>
      <c r="P854" s="4"/>
      <c r="Q854" s="4"/>
    </row>
    <row r="855" spans="15:17" x14ac:dyDescent="0.25">
      <c r="O855" s="1"/>
      <c r="P855" s="4"/>
      <c r="Q855" s="4"/>
    </row>
    <row r="856" spans="15:17" x14ac:dyDescent="0.25">
      <c r="O856" s="1"/>
      <c r="P856" s="4"/>
      <c r="Q856" s="4"/>
    </row>
    <row r="857" spans="15:17" x14ac:dyDescent="0.25">
      <c r="O857" s="1"/>
      <c r="P857" s="4"/>
      <c r="Q857" s="4"/>
    </row>
    <row r="858" spans="15:17" x14ac:dyDescent="0.25">
      <c r="O858" s="1"/>
      <c r="P858" s="4"/>
      <c r="Q858" s="4"/>
    </row>
    <row r="859" spans="15:17" x14ac:dyDescent="0.25">
      <c r="O859" s="1"/>
      <c r="P859" s="4"/>
      <c r="Q859" s="4"/>
    </row>
    <row r="860" spans="15:17" x14ac:dyDescent="0.25">
      <c r="O860" s="1"/>
      <c r="P860" s="4"/>
      <c r="Q860" s="4"/>
    </row>
    <row r="861" spans="15:17" x14ac:dyDescent="0.25">
      <c r="O861" s="1"/>
      <c r="P861" s="4"/>
      <c r="Q861" s="4"/>
    </row>
    <row r="862" spans="15:17" x14ac:dyDescent="0.25">
      <c r="O862" s="1"/>
      <c r="P862" s="4"/>
      <c r="Q862" s="4"/>
    </row>
    <row r="863" spans="15:17" x14ac:dyDescent="0.25">
      <c r="O863" s="1"/>
      <c r="P863" s="4"/>
      <c r="Q863" s="4"/>
    </row>
    <row r="864" spans="15:17" x14ac:dyDescent="0.25">
      <c r="O864" s="1"/>
      <c r="P864" s="4"/>
      <c r="Q864" s="4"/>
    </row>
    <row r="865" spans="15:17" x14ac:dyDescent="0.25">
      <c r="O865" s="1"/>
      <c r="P865" s="4"/>
      <c r="Q865" s="4"/>
    </row>
    <row r="866" spans="15:17" x14ac:dyDescent="0.25">
      <c r="O866" s="1"/>
      <c r="P866" s="4"/>
      <c r="Q866" s="4"/>
    </row>
    <row r="867" spans="15:17" x14ac:dyDescent="0.25">
      <c r="O867" s="1"/>
      <c r="P867" s="4"/>
      <c r="Q867" s="4"/>
    </row>
    <row r="868" spans="15:17" x14ac:dyDescent="0.25">
      <c r="O868" s="1"/>
      <c r="P868" s="4"/>
      <c r="Q868" s="4"/>
    </row>
    <row r="869" spans="15:17" x14ac:dyDescent="0.25">
      <c r="O869" s="1"/>
      <c r="P869" s="4"/>
      <c r="Q869" s="4"/>
    </row>
    <row r="870" spans="15:17" x14ac:dyDescent="0.25">
      <c r="O870" s="1"/>
      <c r="P870" s="4"/>
      <c r="Q870" s="4"/>
    </row>
    <row r="871" spans="15:17" x14ac:dyDescent="0.25">
      <c r="O871" s="1"/>
      <c r="P871" s="4"/>
      <c r="Q871" s="4"/>
    </row>
    <row r="872" spans="15:17" x14ac:dyDescent="0.25">
      <c r="O872" s="1"/>
      <c r="P872" s="4"/>
      <c r="Q872" s="4"/>
    </row>
    <row r="873" spans="15:17" x14ac:dyDescent="0.25">
      <c r="O873" s="1"/>
      <c r="P873" s="4"/>
      <c r="Q873" s="4"/>
    </row>
    <row r="874" spans="15:17" x14ac:dyDescent="0.25">
      <c r="O874" s="1"/>
      <c r="P874" s="4"/>
      <c r="Q874" s="4"/>
    </row>
    <row r="875" spans="15:17" x14ac:dyDescent="0.25">
      <c r="O875" s="1"/>
      <c r="P875" s="4"/>
      <c r="Q875" s="4"/>
    </row>
    <row r="876" spans="15:17" x14ac:dyDescent="0.25">
      <c r="O876" s="1"/>
      <c r="P876" s="4"/>
      <c r="Q876" s="4"/>
    </row>
    <row r="877" spans="15:17" x14ac:dyDescent="0.25">
      <c r="O877" s="1"/>
      <c r="P877" s="4"/>
      <c r="Q877" s="4"/>
    </row>
    <row r="878" spans="15:17" x14ac:dyDescent="0.25">
      <c r="O878" s="1"/>
      <c r="P878" s="4"/>
      <c r="Q878" s="4"/>
    </row>
    <row r="879" spans="15:17" x14ac:dyDescent="0.25">
      <c r="O879" s="1"/>
      <c r="P879" s="4"/>
      <c r="Q879" s="4"/>
    </row>
    <row r="880" spans="15:17" x14ac:dyDescent="0.25">
      <c r="O880" s="1"/>
      <c r="P880" s="4"/>
      <c r="Q880" s="4"/>
    </row>
    <row r="881" spans="15:17" x14ac:dyDescent="0.25">
      <c r="O881" s="1"/>
      <c r="P881" s="4"/>
      <c r="Q881" s="4"/>
    </row>
    <row r="882" spans="15:17" x14ac:dyDescent="0.25">
      <c r="O882" s="1"/>
      <c r="P882" s="4"/>
      <c r="Q882" s="4"/>
    </row>
    <row r="883" spans="15:17" x14ac:dyDescent="0.25">
      <c r="O883" s="1"/>
      <c r="P883" s="4"/>
      <c r="Q883" s="4"/>
    </row>
    <row r="884" spans="15:17" x14ac:dyDescent="0.25">
      <c r="O884" s="1"/>
      <c r="P884" s="4"/>
      <c r="Q884" s="4"/>
    </row>
    <row r="885" spans="15:17" x14ac:dyDescent="0.25">
      <c r="O885" s="1"/>
      <c r="P885" s="4"/>
      <c r="Q885" s="4"/>
    </row>
    <row r="886" spans="15:17" x14ac:dyDescent="0.25">
      <c r="O886" s="1"/>
      <c r="P886" s="4"/>
      <c r="Q886" s="4"/>
    </row>
    <row r="887" spans="15:17" x14ac:dyDescent="0.25">
      <c r="O887" s="1"/>
      <c r="P887" s="4"/>
      <c r="Q887" s="4"/>
    </row>
    <row r="888" spans="15:17" x14ac:dyDescent="0.25">
      <c r="O888" s="1"/>
      <c r="P888" s="4"/>
      <c r="Q888" s="4"/>
    </row>
    <row r="889" spans="15:17" x14ac:dyDescent="0.25">
      <c r="O889" s="1"/>
      <c r="P889" s="4"/>
      <c r="Q889" s="4"/>
    </row>
    <row r="890" spans="15:17" x14ac:dyDescent="0.25">
      <c r="O890" s="1"/>
      <c r="P890" s="4"/>
      <c r="Q890" s="4"/>
    </row>
    <row r="891" spans="15:17" x14ac:dyDescent="0.25">
      <c r="O891" s="1"/>
      <c r="P891" s="4"/>
      <c r="Q891" s="4"/>
    </row>
    <row r="892" spans="15:17" x14ac:dyDescent="0.25">
      <c r="O892" s="1"/>
      <c r="P892" s="4"/>
      <c r="Q892" s="4"/>
    </row>
    <row r="893" spans="15:17" x14ac:dyDescent="0.25">
      <c r="O893" s="1"/>
      <c r="P893" s="4"/>
      <c r="Q893" s="4"/>
    </row>
    <row r="894" spans="15:17" x14ac:dyDescent="0.25">
      <c r="O894" s="1"/>
      <c r="P894" s="4"/>
      <c r="Q894" s="4"/>
    </row>
    <row r="895" spans="15:17" x14ac:dyDescent="0.25">
      <c r="O895" s="1"/>
      <c r="P895" s="4"/>
      <c r="Q895" s="4"/>
    </row>
    <row r="896" spans="15:17" x14ac:dyDescent="0.25">
      <c r="O896" s="1"/>
      <c r="P896" s="4"/>
      <c r="Q896" s="4"/>
    </row>
    <row r="897" spans="15:17" x14ac:dyDescent="0.25">
      <c r="O897" s="1"/>
      <c r="P897" s="4"/>
      <c r="Q897" s="4"/>
    </row>
    <row r="898" spans="15:17" x14ac:dyDescent="0.25">
      <c r="O898" s="1"/>
      <c r="P898" s="4"/>
      <c r="Q898" s="4"/>
    </row>
    <row r="899" spans="15:17" x14ac:dyDescent="0.25">
      <c r="O899" s="1"/>
      <c r="P899" s="4"/>
      <c r="Q899" s="4"/>
    </row>
    <row r="900" spans="15:17" x14ac:dyDescent="0.25">
      <c r="O900" s="1"/>
      <c r="P900" s="4"/>
      <c r="Q900" s="4"/>
    </row>
    <row r="901" spans="15:17" x14ac:dyDescent="0.25">
      <c r="O901" s="1"/>
      <c r="P901" s="4"/>
      <c r="Q901" s="4"/>
    </row>
    <row r="902" spans="15:17" x14ac:dyDescent="0.25">
      <c r="O902" s="1"/>
      <c r="P902" s="4"/>
      <c r="Q902" s="4"/>
    </row>
    <row r="903" spans="15:17" x14ac:dyDescent="0.25">
      <c r="O903" s="1"/>
      <c r="P903" s="4"/>
      <c r="Q903" s="4"/>
    </row>
    <row r="904" spans="15:17" x14ac:dyDescent="0.25">
      <c r="O904" s="1"/>
      <c r="P904" s="4"/>
      <c r="Q904" s="4"/>
    </row>
    <row r="905" spans="15:17" x14ac:dyDescent="0.25">
      <c r="O905" s="1"/>
      <c r="P905" s="4"/>
      <c r="Q905" s="4"/>
    </row>
    <row r="906" spans="15:17" x14ac:dyDescent="0.25">
      <c r="O906" s="1"/>
      <c r="P906" s="4"/>
      <c r="Q906" s="4"/>
    </row>
    <row r="907" spans="15:17" x14ac:dyDescent="0.25">
      <c r="O907" s="1"/>
      <c r="P907" s="4"/>
      <c r="Q907" s="4"/>
    </row>
    <row r="908" spans="15:17" x14ac:dyDescent="0.25">
      <c r="O908" s="1"/>
      <c r="P908" s="4"/>
      <c r="Q908" s="4"/>
    </row>
    <row r="909" spans="15:17" x14ac:dyDescent="0.25">
      <c r="O909" s="1"/>
      <c r="P909" s="4"/>
      <c r="Q909" s="4"/>
    </row>
    <row r="910" spans="15:17" x14ac:dyDescent="0.25">
      <c r="O910" s="1"/>
      <c r="P910" s="4"/>
      <c r="Q910" s="4"/>
    </row>
    <row r="911" spans="15:17" x14ac:dyDescent="0.25">
      <c r="O911" s="1"/>
      <c r="P911" s="4"/>
      <c r="Q911" s="4"/>
    </row>
    <row r="912" spans="15:17" x14ac:dyDescent="0.25">
      <c r="O912" s="1"/>
      <c r="P912" s="4"/>
      <c r="Q912" s="4"/>
    </row>
    <row r="913" spans="15:17" x14ac:dyDescent="0.25">
      <c r="O913" s="1"/>
      <c r="P913" s="4"/>
      <c r="Q913" s="4"/>
    </row>
    <row r="914" spans="15:17" x14ac:dyDescent="0.25">
      <c r="O914" s="1"/>
      <c r="P914" s="4"/>
      <c r="Q914" s="4"/>
    </row>
    <row r="915" spans="15:17" x14ac:dyDescent="0.25">
      <c r="O915" s="1"/>
      <c r="P915" s="4"/>
      <c r="Q915" s="4"/>
    </row>
    <row r="916" spans="15:17" x14ac:dyDescent="0.25">
      <c r="O916" s="1"/>
      <c r="P916" s="4"/>
      <c r="Q916" s="4"/>
    </row>
    <row r="917" spans="15:17" x14ac:dyDescent="0.25">
      <c r="O917" s="1"/>
      <c r="P917" s="4"/>
      <c r="Q917" s="4"/>
    </row>
    <row r="918" spans="15:17" x14ac:dyDescent="0.25">
      <c r="O918" s="1"/>
      <c r="P918" s="4"/>
      <c r="Q918" s="4"/>
    </row>
    <row r="919" spans="15:17" x14ac:dyDescent="0.25">
      <c r="O919" s="1"/>
      <c r="P919" s="4"/>
      <c r="Q919" s="4"/>
    </row>
    <row r="920" spans="15:17" x14ac:dyDescent="0.25">
      <c r="O920" s="1"/>
      <c r="P920" s="4"/>
      <c r="Q920" s="4"/>
    </row>
    <row r="921" spans="15:17" x14ac:dyDescent="0.25">
      <c r="O921" s="1"/>
      <c r="P921" s="4"/>
      <c r="Q921" s="4"/>
    </row>
    <row r="922" spans="15:17" x14ac:dyDescent="0.25">
      <c r="O922" s="1"/>
      <c r="P922" s="4"/>
      <c r="Q922" s="4"/>
    </row>
    <row r="923" spans="15:17" x14ac:dyDescent="0.25">
      <c r="O923" s="1"/>
      <c r="P923" s="4"/>
      <c r="Q923" s="4"/>
    </row>
    <row r="924" spans="15:17" x14ac:dyDescent="0.25">
      <c r="O924" s="1"/>
      <c r="P924" s="4"/>
      <c r="Q924" s="4"/>
    </row>
    <row r="925" spans="15:17" x14ac:dyDescent="0.25">
      <c r="O925" s="1"/>
      <c r="P925" s="4"/>
      <c r="Q925" s="4"/>
    </row>
    <row r="926" spans="15:17" x14ac:dyDescent="0.25">
      <c r="O926" s="1"/>
      <c r="P926" s="4"/>
      <c r="Q926" s="4"/>
    </row>
    <row r="927" spans="15:17" x14ac:dyDescent="0.25">
      <c r="O927" s="1"/>
      <c r="P927" s="4"/>
      <c r="Q927" s="4"/>
    </row>
    <row r="928" spans="15:17" x14ac:dyDescent="0.25">
      <c r="O928" s="1"/>
      <c r="P928" s="4"/>
      <c r="Q928" s="4"/>
    </row>
    <row r="929" spans="15:17" x14ac:dyDescent="0.25">
      <c r="O929" s="1"/>
      <c r="P929" s="4"/>
      <c r="Q929" s="4"/>
    </row>
    <row r="930" spans="15:17" x14ac:dyDescent="0.25">
      <c r="O930" s="1"/>
      <c r="P930" s="4"/>
      <c r="Q930" s="4"/>
    </row>
    <row r="931" spans="15:17" x14ac:dyDescent="0.25">
      <c r="O931" s="1"/>
      <c r="P931" s="4"/>
      <c r="Q931" s="4"/>
    </row>
    <row r="932" spans="15:17" x14ac:dyDescent="0.25">
      <c r="O932" s="1"/>
      <c r="P932" s="4"/>
      <c r="Q932" s="4"/>
    </row>
    <row r="933" spans="15:17" x14ac:dyDescent="0.25">
      <c r="O933" s="1"/>
      <c r="P933" s="4"/>
      <c r="Q933" s="4"/>
    </row>
    <row r="934" spans="15:17" x14ac:dyDescent="0.25">
      <c r="O934" s="1"/>
      <c r="P934" s="4"/>
      <c r="Q934" s="4"/>
    </row>
    <row r="935" spans="15:17" x14ac:dyDescent="0.25">
      <c r="O935" s="1"/>
      <c r="P935" s="4"/>
      <c r="Q935" s="4"/>
    </row>
    <row r="936" spans="15:17" x14ac:dyDescent="0.25">
      <c r="O936" s="1"/>
      <c r="P936" s="4"/>
      <c r="Q936" s="4"/>
    </row>
    <row r="937" spans="15:17" x14ac:dyDescent="0.25">
      <c r="O937" s="1"/>
      <c r="P937" s="4"/>
      <c r="Q937" s="4"/>
    </row>
    <row r="938" spans="15:17" x14ac:dyDescent="0.25">
      <c r="O938" s="1"/>
      <c r="P938" s="4"/>
      <c r="Q938" s="4"/>
    </row>
    <row r="939" spans="15:17" x14ac:dyDescent="0.25">
      <c r="O939" s="1"/>
      <c r="P939" s="4"/>
      <c r="Q939" s="4"/>
    </row>
    <row r="940" spans="15:17" x14ac:dyDescent="0.25">
      <c r="O940" s="1"/>
      <c r="P940" s="4"/>
      <c r="Q940" s="4"/>
    </row>
    <row r="941" spans="15:17" x14ac:dyDescent="0.25">
      <c r="O941" s="1"/>
      <c r="P941" s="4"/>
      <c r="Q941" s="4"/>
    </row>
    <row r="942" spans="15:17" x14ac:dyDescent="0.25">
      <c r="O942" s="1"/>
      <c r="P942" s="4"/>
      <c r="Q942" s="4"/>
    </row>
    <row r="943" spans="15:17" x14ac:dyDescent="0.25">
      <c r="O943" s="1"/>
      <c r="P943" s="4"/>
      <c r="Q943" s="4"/>
    </row>
    <row r="944" spans="15:17" x14ac:dyDescent="0.25">
      <c r="O944" s="1"/>
      <c r="P944" s="4"/>
      <c r="Q944" s="4"/>
    </row>
    <row r="945" spans="15:17" x14ac:dyDescent="0.25">
      <c r="O945" s="1"/>
      <c r="P945" s="4"/>
      <c r="Q945" s="4"/>
    </row>
    <row r="946" spans="15:17" x14ac:dyDescent="0.25">
      <c r="O946" s="1"/>
      <c r="P946" s="4"/>
      <c r="Q946" s="4"/>
    </row>
    <row r="947" spans="15:17" x14ac:dyDescent="0.25">
      <c r="O947" s="1"/>
      <c r="P947" s="4"/>
      <c r="Q947" s="4"/>
    </row>
    <row r="948" spans="15:17" x14ac:dyDescent="0.25">
      <c r="O948" s="1"/>
      <c r="P948" s="4"/>
      <c r="Q948" s="4"/>
    </row>
    <row r="949" spans="15:17" x14ac:dyDescent="0.25">
      <c r="O949" s="1"/>
      <c r="P949" s="4"/>
      <c r="Q949" s="4"/>
    </row>
    <row r="950" spans="15:17" x14ac:dyDescent="0.25">
      <c r="O950" s="1"/>
      <c r="P950" s="4"/>
      <c r="Q950" s="4"/>
    </row>
    <row r="951" spans="15:17" x14ac:dyDescent="0.25">
      <c r="O951" s="1"/>
      <c r="P951" s="4"/>
      <c r="Q951" s="4"/>
    </row>
    <row r="952" spans="15:17" x14ac:dyDescent="0.25">
      <c r="O952" s="1"/>
      <c r="P952" s="4"/>
      <c r="Q952" s="4"/>
    </row>
    <row r="953" spans="15:17" x14ac:dyDescent="0.25">
      <c r="O953" s="1"/>
      <c r="P953" s="4"/>
      <c r="Q953" s="4"/>
    </row>
    <row r="954" spans="15:17" x14ac:dyDescent="0.25">
      <c r="O954" s="1"/>
      <c r="P954" s="4"/>
      <c r="Q954" s="4"/>
    </row>
    <row r="955" spans="15:17" x14ac:dyDescent="0.25">
      <c r="O955" s="1"/>
      <c r="P955" s="4"/>
      <c r="Q955" s="4"/>
    </row>
    <row r="956" spans="15:17" x14ac:dyDescent="0.25">
      <c r="O956" s="1"/>
      <c r="P956" s="4"/>
      <c r="Q956" s="4"/>
    </row>
    <row r="957" spans="15:17" x14ac:dyDescent="0.25">
      <c r="O957" s="1"/>
      <c r="P957" s="4"/>
      <c r="Q957" s="4"/>
    </row>
    <row r="958" spans="15:17" x14ac:dyDescent="0.25">
      <c r="O958" s="1"/>
      <c r="P958" s="4"/>
      <c r="Q958" s="4"/>
    </row>
    <row r="959" spans="15:17" x14ac:dyDescent="0.25">
      <c r="O959" s="1"/>
      <c r="P959" s="4"/>
      <c r="Q959" s="4"/>
    </row>
    <row r="960" spans="15:17" x14ac:dyDescent="0.25">
      <c r="O960" s="1"/>
      <c r="P960" s="4"/>
      <c r="Q960" s="4"/>
    </row>
    <row r="961" spans="15:17" x14ac:dyDescent="0.25">
      <c r="O961" s="1"/>
      <c r="P961" s="4"/>
      <c r="Q961" s="4"/>
    </row>
    <row r="962" spans="15:17" x14ac:dyDescent="0.25">
      <c r="O962" s="1"/>
      <c r="P962" s="4"/>
      <c r="Q962" s="4"/>
    </row>
    <row r="963" spans="15:17" x14ac:dyDescent="0.25">
      <c r="O963" s="1"/>
      <c r="P963" s="4"/>
      <c r="Q963" s="4"/>
    </row>
    <row r="964" spans="15:17" x14ac:dyDescent="0.25">
      <c r="O964" s="1"/>
      <c r="P964" s="4"/>
      <c r="Q964" s="4"/>
    </row>
    <row r="965" spans="15:17" x14ac:dyDescent="0.25">
      <c r="O965" s="1"/>
      <c r="P965" s="4"/>
      <c r="Q965" s="4"/>
    </row>
    <row r="966" spans="15:17" x14ac:dyDescent="0.25">
      <c r="O966" s="1"/>
      <c r="P966" s="4"/>
      <c r="Q966" s="4"/>
    </row>
    <row r="967" spans="15:17" x14ac:dyDescent="0.25">
      <c r="O967" s="1"/>
      <c r="P967" s="4"/>
      <c r="Q967" s="4"/>
    </row>
    <row r="968" spans="15:17" x14ac:dyDescent="0.25">
      <c r="O968" s="1"/>
      <c r="P968" s="4"/>
      <c r="Q968" s="4"/>
    </row>
    <row r="969" spans="15:17" x14ac:dyDescent="0.25">
      <c r="O969" s="1"/>
      <c r="P969" s="4"/>
      <c r="Q969" s="4"/>
    </row>
    <row r="970" spans="15:17" x14ac:dyDescent="0.25">
      <c r="O970" s="1"/>
      <c r="P970" s="4"/>
      <c r="Q970" s="4"/>
    </row>
    <row r="971" spans="15:17" x14ac:dyDescent="0.25">
      <c r="O971" s="1"/>
      <c r="P971" s="4"/>
      <c r="Q971" s="4"/>
    </row>
    <row r="972" spans="15:17" x14ac:dyDescent="0.25">
      <c r="O972" s="1"/>
      <c r="P972" s="4"/>
      <c r="Q972" s="4"/>
    </row>
    <row r="973" spans="15:17" x14ac:dyDescent="0.25">
      <c r="O973" s="1"/>
      <c r="P973" s="4"/>
      <c r="Q973" s="4"/>
    </row>
    <row r="974" spans="15:17" x14ac:dyDescent="0.25">
      <c r="O974" s="1"/>
      <c r="P974" s="4"/>
      <c r="Q974" s="4"/>
    </row>
    <row r="975" spans="15:17" x14ac:dyDescent="0.25">
      <c r="O975" s="1"/>
      <c r="P975" s="4"/>
      <c r="Q975" s="4"/>
    </row>
    <row r="976" spans="15:17" x14ac:dyDescent="0.25">
      <c r="O976" s="1"/>
      <c r="P976" s="4"/>
      <c r="Q976" s="4"/>
    </row>
    <row r="977" spans="15:17" x14ac:dyDescent="0.25">
      <c r="O977" s="1"/>
      <c r="P977" s="4"/>
      <c r="Q977" s="4"/>
    </row>
  </sheetData>
  <mergeCells count="3">
    <mergeCell ref="B3:J3"/>
    <mergeCell ref="B5:B6"/>
    <mergeCell ref="B13:J13"/>
  </mergeCells>
  <hyperlinks>
    <hyperlink ref="N1" location="'Navigation &amp; Instructions'!A1" display="Navigation" xr:uid="{00000000-0004-0000-0800-000000000000}"/>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Navigation &amp; Instructions</vt:lpstr>
      <vt:lpstr>Q1_b-i</vt:lpstr>
      <vt:lpstr>Q1_c-i</vt:lpstr>
      <vt:lpstr>Q4_c-i</vt:lpstr>
      <vt:lpstr>Q4_c-ii</vt:lpstr>
      <vt:lpstr>Q4_c-iii</vt:lpstr>
      <vt:lpstr>Q5_d</vt:lpstr>
      <vt:lpstr>Q5_e</vt:lpstr>
      <vt:lpstr>Q5_f</vt:lpstr>
      <vt:lpstr>Q7_b</vt:lpstr>
      <vt:lpstr>Q8_b</vt:lpstr>
      <vt:lpstr>Q8_c</vt:lpstr>
      <vt:lpstr>Q8_d</vt:lpstr>
      <vt:lpstr>Case Study Exhibits --&gt;</vt:lpstr>
      <vt:lpstr>BJA Sect 2.7 Exh A</vt:lpstr>
      <vt:lpstr>BJA Sect 2.7 Exh B</vt:lpstr>
      <vt:lpstr>BJA Sect 2.7 Exh C</vt:lpstr>
      <vt:lpstr>BJT Sect 3.5 Exh A</vt:lpstr>
      <vt:lpstr>BJT Sect 3.5 Exh B</vt:lpstr>
      <vt:lpstr>BJT Sect 3.5 Exh C</vt:lpstr>
      <vt:lpstr>Frenz Sect 4.5 Exh C</vt:lpstr>
      <vt:lpstr>Big Ben Sect 5.5 IS</vt:lpstr>
      <vt:lpstr>Big Ben Sect 5.5 BS</vt:lpstr>
      <vt:lpstr>Darwin Sect 6.8 Exh A</vt:lpstr>
      <vt:lpstr>Darwin Sect 6.8 Exh B</vt:lpstr>
      <vt:lpstr>Snappy Sect 7.4</vt:lpstr>
      <vt:lpstr>SEA Sect 8.6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Aleshia Zionce</dc:creator>
  <cp:lastModifiedBy>A Zionce</cp:lastModifiedBy>
  <dcterms:created xsi:type="dcterms:W3CDTF">2022-07-08T20:18:18Z</dcterms:created>
  <dcterms:modified xsi:type="dcterms:W3CDTF">2023-06-20T15:27:53Z</dcterms:modified>
</cp:coreProperties>
</file>